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241573\Desktop\2018 09 25-28 WindEurope (Cost-based FMEA)\European Offshore Wind Farms (Strath. Stats)\"/>
    </mc:Choice>
  </mc:AlternateContent>
  <bookViews>
    <workbookView xWindow="0" yWindow="0" windowWidth="11496" windowHeight="3072" tabRatio="642" activeTab="3"/>
  </bookViews>
  <sheets>
    <sheet name="Legend" sheetId="20" r:id="rId1"/>
    <sheet name="EU WFs" sheetId="8" r:id="rId2"/>
    <sheet name="EU WFs (Fully-Grid Connected)" sheetId="18" r:id="rId3"/>
    <sheet name="Strath. Stats (population info)" sheetId="19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3" i="19" l="1"/>
  <c r="D94" i="19"/>
  <c r="B5" i="19"/>
  <c r="B6" i="19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66" i="19"/>
  <c r="B67" i="19"/>
  <c r="B68" i="19"/>
  <c r="B69" i="19"/>
  <c r="B70" i="19"/>
  <c r="B71" i="19"/>
  <c r="B72" i="19"/>
  <c r="B73" i="19"/>
  <c r="B74" i="19"/>
  <c r="B75" i="19"/>
  <c r="B76" i="19"/>
  <c r="B77" i="19"/>
  <c r="B78" i="19"/>
  <c r="B79" i="19"/>
  <c r="B80" i="19"/>
  <c r="B81" i="19"/>
  <c r="B82" i="19"/>
  <c r="B83" i="19"/>
  <c r="B84" i="19"/>
  <c r="B4" i="19"/>
  <c r="BZ86" i="18"/>
  <c r="BY86" i="18"/>
  <c r="BX86" i="18"/>
  <c r="BN86" i="18"/>
  <c r="BN5" i="18"/>
  <c r="BN6" i="18"/>
  <c r="BN7" i="18"/>
  <c r="BN8" i="18"/>
  <c r="BN9" i="18"/>
  <c r="BN10" i="18"/>
  <c r="BN11" i="18"/>
  <c r="BN12" i="18"/>
  <c r="BN13" i="18"/>
  <c r="BN14" i="18"/>
  <c r="BN15" i="18"/>
  <c r="BN16" i="18"/>
  <c r="BN17" i="18"/>
  <c r="BN18" i="18"/>
  <c r="BN19" i="18"/>
  <c r="BN20" i="18"/>
  <c r="BN21" i="18"/>
  <c r="BN22" i="18"/>
  <c r="BN23" i="18"/>
  <c r="BN24" i="18"/>
  <c r="BN25" i="18"/>
  <c r="BN26" i="18"/>
  <c r="BN27" i="18"/>
  <c r="BN28" i="18"/>
  <c r="BN29" i="18"/>
  <c r="BN30" i="18"/>
  <c r="BN32" i="18"/>
  <c r="BN33" i="18"/>
  <c r="BN34" i="18"/>
  <c r="BN35" i="18"/>
  <c r="BN36" i="18"/>
  <c r="BN37" i="18"/>
  <c r="BN38" i="18"/>
  <c r="BN39" i="18"/>
  <c r="BN40" i="18"/>
  <c r="BN41" i="18"/>
  <c r="BN42" i="18"/>
  <c r="BN43" i="18"/>
  <c r="BN44" i="18"/>
  <c r="BN45" i="18"/>
  <c r="BN46" i="18"/>
  <c r="BN47" i="18"/>
  <c r="BN48" i="18"/>
  <c r="BN49" i="18"/>
  <c r="BN50" i="18"/>
  <c r="BN51" i="18"/>
  <c r="BN52" i="18"/>
  <c r="BN53" i="18"/>
  <c r="BN54" i="18"/>
  <c r="BN55" i="18"/>
  <c r="BN56" i="18"/>
  <c r="BN57" i="18"/>
  <c r="BN58" i="18"/>
  <c r="BN59" i="18"/>
  <c r="BN60" i="18"/>
  <c r="BN61" i="18"/>
  <c r="BN62" i="18"/>
  <c r="BN63" i="18"/>
  <c r="BN64" i="18"/>
  <c r="BN65" i="18"/>
  <c r="BN66" i="18"/>
  <c r="BN67" i="18"/>
  <c r="BN68" i="18"/>
  <c r="BN69" i="18"/>
  <c r="BN70" i="18"/>
  <c r="BN71" i="18"/>
  <c r="BN72" i="18"/>
  <c r="BN73" i="18"/>
  <c r="BN74" i="18"/>
  <c r="BN76" i="18"/>
  <c r="BN77" i="18"/>
  <c r="BN78" i="18"/>
  <c r="BN79" i="18"/>
  <c r="BN80" i="18"/>
  <c r="BN81" i="18"/>
  <c r="BN83" i="18"/>
  <c r="BX4" i="18"/>
  <c r="BX5" i="18"/>
  <c r="BX6" i="18"/>
  <c r="BX7" i="18"/>
  <c r="BX8" i="18"/>
  <c r="BX9" i="18"/>
  <c r="BX10" i="18"/>
  <c r="BX12" i="18"/>
  <c r="BX13" i="18"/>
  <c r="BX14" i="18"/>
  <c r="BX15" i="18"/>
  <c r="BX16" i="18"/>
  <c r="BX17" i="18"/>
  <c r="BX18" i="18"/>
  <c r="BX19" i="18"/>
  <c r="BX20" i="18"/>
  <c r="BX21" i="18"/>
  <c r="BX22" i="18"/>
  <c r="BX23" i="18"/>
  <c r="BX24" i="18"/>
  <c r="BX25" i="18"/>
  <c r="BX26" i="18"/>
  <c r="BX27" i="18"/>
  <c r="BX28" i="18"/>
  <c r="BX29" i="18"/>
  <c r="BX30" i="18"/>
  <c r="BX31" i="18"/>
  <c r="BX32" i="18"/>
  <c r="BX33" i="18"/>
  <c r="BX34" i="18"/>
  <c r="BX35" i="18"/>
  <c r="BX36" i="18"/>
  <c r="BX37" i="18"/>
  <c r="BX38" i="18"/>
  <c r="BX39" i="18"/>
  <c r="BX40" i="18"/>
  <c r="BX41" i="18"/>
  <c r="BX42" i="18"/>
  <c r="BX43" i="18"/>
  <c r="BX44" i="18"/>
  <c r="BX45" i="18"/>
  <c r="BX46" i="18"/>
  <c r="BX47" i="18"/>
  <c r="BX48" i="18"/>
  <c r="BX49" i="18"/>
  <c r="BX50" i="18"/>
  <c r="BX54" i="18"/>
  <c r="BX55" i="18"/>
  <c r="BX57" i="18"/>
  <c r="BX58" i="18"/>
  <c r="BX59" i="18"/>
  <c r="BX60" i="18"/>
  <c r="BX61" i="18"/>
  <c r="BX62" i="18"/>
  <c r="BX63" i="18"/>
  <c r="BX64" i="18"/>
  <c r="BX65" i="18"/>
  <c r="BX66" i="18"/>
  <c r="BX67" i="18"/>
  <c r="BX68" i="18"/>
  <c r="BX69" i="18"/>
  <c r="BX70" i="18"/>
  <c r="BX71" i="18"/>
  <c r="BX75" i="18"/>
  <c r="BX76" i="18"/>
  <c r="BX77" i="18"/>
  <c r="BX78" i="18"/>
  <c r="BX79" i="18"/>
  <c r="BX80" i="18"/>
  <c r="BX81" i="18"/>
  <c r="BX82" i="18"/>
  <c r="BX83" i="18"/>
  <c r="BN3" i="18"/>
  <c r="BJ4" i="18"/>
  <c r="BJ5" i="18"/>
  <c r="BJ6" i="18"/>
  <c r="BJ7" i="18"/>
  <c r="BJ8" i="18"/>
  <c r="BJ9" i="18"/>
  <c r="BJ10" i="18"/>
  <c r="BJ12" i="18"/>
  <c r="BJ13" i="18"/>
  <c r="BJ14" i="18"/>
  <c r="BJ15" i="18"/>
  <c r="BJ16" i="18"/>
  <c r="BJ17" i="18"/>
  <c r="BJ18" i="18"/>
  <c r="BJ19" i="18"/>
  <c r="BJ20" i="18"/>
  <c r="BJ21" i="18"/>
  <c r="BJ22" i="18"/>
  <c r="BJ23" i="18"/>
  <c r="BJ24" i="18"/>
  <c r="BJ25" i="18"/>
  <c r="BJ26" i="18"/>
  <c r="BJ27" i="18"/>
  <c r="BJ28" i="18"/>
  <c r="BJ29" i="18"/>
  <c r="BJ30" i="18"/>
  <c r="BJ31" i="18"/>
  <c r="BJ32" i="18"/>
  <c r="BJ33" i="18"/>
  <c r="BJ34" i="18"/>
  <c r="BJ35" i="18"/>
  <c r="BJ36" i="18"/>
  <c r="BJ37" i="18"/>
  <c r="BJ38" i="18"/>
  <c r="BJ39" i="18"/>
  <c r="BJ40" i="18"/>
  <c r="BJ41" i="18"/>
  <c r="BJ42" i="18"/>
  <c r="BJ43" i="18"/>
  <c r="BJ44" i="18"/>
  <c r="BJ45" i="18"/>
  <c r="BJ46" i="18"/>
  <c r="BJ47" i="18"/>
  <c r="BJ48" i="18"/>
  <c r="BJ49" i="18"/>
  <c r="BJ50" i="18"/>
  <c r="BJ54" i="18"/>
  <c r="BJ55" i="18"/>
  <c r="BJ57" i="18"/>
  <c r="BJ58" i="18"/>
  <c r="BJ59" i="18"/>
  <c r="BJ60" i="18"/>
  <c r="BJ61" i="18"/>
  <c r="BJ62" i="18"/>
  <c r="BJ63" i="18"/>
  <c r="BJ64" i="18"/>
  <c r="BJ65" i="18"/>
  <c r="BJ66" i="18"/>
  <c r="BJ67" i="18"/>
  <c r="BJ68" i="18"/>
  <c r="BJ69" i="18"/>
  <c r="BJ70" i="18"/>
  <c r="BJ71" i="18"/>
  <c r="BJ75" i="18"/>
  <c r="BJ76" i="18"/>
  <c r="BJ77" i="18"/>
  <c r="BJ78" i="18"/>
  <c r="BJ79" i="18"/>
  <c r="BJ80" i="18"/>
  <c r="BJ81" i="18"/>
  <c r="BJ82" i="18"/>
  <c r="BJ83" i="18"/>
  <c r="AU85" i="18"/>
  <c r="AZ5" i="18"/>
  <c r="AZ6" i="18"/>
  <c r="AZ7" i="18"/>
  <c r="AZ8" i="18"/>
  <c r="AZ9" i="18"/>
  <c r="AZ10" i="18"/>
  <c r="AZ11" i="18"/>
  <c r="AZ12" i="18"/>
  <c r="AZ13" i="18"/>
  <c r="AZ14" i="18"/>
  <c r="AZ15" i="18"/>
  <c r="AZ16" i="18"/>
  <c r="AZ17" i="18"/>
  <c r="AZ18" i="18"/>
  <c r="AZ19" i="18"/>
  <c r="AZ20" i="18"/>
  <c r="AZ21" i="18"/>
  <c r="AZ22" i="18"/>
  <c r="AZ23" i="18"/>
  <c r="AZ24" i="18"/>
  <c r="AZ25" i="18"/>
  <c r="AZ26" i="18"/>
  <c r="AZ27" i="18"/>
  <c r="AZ28" i="18"/>
  <c r="AZ29" i="18"/>
  <c r="AZ30" i="18"/>
  <c r="AZ32" i="18"/>
  <c r="AZ33" i="18"/>
  <c r="AZ34" i="18"/>
  <c r="AZ35" i="18"/>
  <c r="AZ36" i="18"/>
  <c r="AZ37" i="18"/>
  <c r="AZ38" i="18"/>
  <c r="AZ39" i="18"/>
  <c r="AZ40" i="18"/>
  <c r="AZ41" i="18"/>
  <c r="AZ42" i="18"/>
  <c r="AZ43" i="18"/>
  <c r="AZ44" i="18"/>
  <c r="AZ45" i="18"/>
  <c r="AZ46" i="18"/>
  <c r="AZ47" i="18"/>
  <c r="AZ48" i="18"/>
  <c r="AZ49" i="18"/>
  <c r="AZ50" i="18"/>
  <c r="AZ51" i="18"/>
  <c r="AZ52" i="18"/>
  <c r="AZ53" i="18"/>
  <c r="AZ54" i="18"/>
  <c r="AZ55" i="18"/>
  <c r="AZ56" i="18"/>
  <c r="AZ57" i="18"/>
  <c r="AZ58" i="18"/>
  <c r="AZ59" i="18"/>
  <c r="AZ60" i="18"/>
  <c r="AZ61" i="18"/>
  <c r="AZ62" i="18"/>
  <c r="AZ63" i="18"/>
  <c r="AZ64" i="18"/>
  <c r="AZ65" i="18"/>
  <c r="AZ66" i="18"/>
  <c r="AZ67" i="18"/>
  <c r="AZ68" i="18"/>
  <c r="AZ69" i="18"/>
  <c r="AZ70" i="18"/>
  <c r="AZ71" i="18"/>
  <c r="AZ72" i="18"/>
  <c r="AZ73" i="18"/>
  <c r="AZ74" i="18"/>
  <c r="AZ76" i="18"/>
  <c r="AZ77" i="18"/>
  <c r="AZ78" i="18"/>
  <c r="AZ79" i="18"/>
  <c r="AZ80" i="18"/>
  <c r="AZ81" i="18"/>
  <c r="AZ83" i="18"/>
  <c r="AZ3" i="18"/>
  <c r="BA4" i="18" l="1"/>
  <c r="BB4" i="18"/>
  <c r="BC4" i="18"/>
  <c r="BD4" i="18"/>
  <c r="BE4" i="18"/>
  <c r="BF4" i="18"/>
  <c r="BG4" i="18"/>
  <c r="BH4" i="18"/>
  <c r="BI4" i="18"/>
  <c r="BK4" i="18"/>
  <c r="BL4" i="18"/>
  <c r="BM4" i="18"/>
  <c r="BA5" i="18"/>
  <c r="BB5" i="18"/>
  <c r="BC5" i="18"/>
  <c r="BD5" i="18"/>
  <c r="BE5" i="18"/>
  <c r="BF5" i="18"/>
  <c r="BG5" i="18"/>
  <c r="BH5" i="18"/>
  <c r="BI5" i="18"/>
  <c r="BL5" i="18"/>
  <c r="BM5" i="18"/>
  <c r="BA6" i="18"/>
  <c r="BB6" i="18"/>
  <c r="BC6" i="18"/>
  <c r="BD6" i="18"/>
  <c r="BE6" i="18"/>
  <c r="BF6" i="18"/>
  <c r="BG6" i="18"/>
  <c r="BH6" i="18"/>
  <c r="BI6" i="18"/>
  <c r="BL6" i="18"/>
  <c r="BM6" i="18"/>
  <c r="BA7" i="18"/>
  <c r="BB7" i="18"/>
  <c r="BC7" i="18"/>
  <c r="BD7" i="18"/>
  <c r="BE7" i="18"/>
  <c r="BG7" i="18"/>
  <c r="BH7" i="18"/>
  <c r="BI7" i="18"/>
  <c r="BK7" i="18"/>
  <c r="BL7" i="18"/>
  <c r="BM7" i="18"/>
  <c r="BA8" i="18"/>
  <c r="BB8" i="18"/>
  <c r="BC8" i="18"/>
  <c r="BD8" i="18"/>
  <c r="BE8" i="18"/>
  <c r="BF8" i="18"/>
  <c r="BG8" i="18"/>
  <c r="BH8" i="18"/>
  <c r="BI8" i="18"/>
  <c r="BL8" i="18"/>
  <c r="BM8" i="18"/>
  <c r="BB9" i="18"/>
  <c r="BC9" i="18"/>
  <c r="BD9" i="18"/>
  <c r="BE9" i="18"/>
  <c r="BF9" i="18"/>
  <c r="BG9" i="18"/>
  <c r="BH9" i="18"/>
  <c r="BI9" i="18"/>
  <c r="BK9" i="18"/>
  <c r="BL9" i="18"/>
  <c r="BM9" i="18"/>
  <c r="BA10" i="18"/>
  <c r="BB10" i="18"/>
  <c r="BC10" i="18"/>
  <c r="BD10" i="18"/>
  <c r="BE10" i="18"/>
  <c r="BF10" i="18"/>
  <c r="BG10" i="18"/>
  <c r="BH10" i="18"/>
  <c r="BI10" i="18"/>
  <c r="BK10" i="18"/>
  <c r="BM10" i="18"/>
  <c r="BA11" i="18"/>
  <c r="BB11" i="18"/>
  <c r="BC11" i="18"/>
  <c r="BD11" i="18"/>
  <c r="BE11" i="18"/>
  <c r="BF11" i="18"/>
  <c r="BG11" i="18"/>
  <c r="BH11" i="18"/>
  <c r="BI11" i="18"/>
  <c r="BK11" i="18"/>
  <c r="BL11" i="18"/>
  <c r="BM11" i="18"/>
  <c r="BA12" i="18"/>
  <c r="BB12" i="18"/>
  <c r="BC12" i="18"/>
  <c r="BD12" i="18"/>
  <c r="BE12" i="18"/>
  <c r="BF12" i="18"/>
  <c r="BG12" i="18"/>
  <c r="BH12" i="18"/>
  <c r="BI12" i="18"/>
  <c r="BK12" i="18"/>
  <c r="BM12" i="18"/>
  <c r="BA13" i="18"/>
  <c r="BB13" i="18"/>
  <c r="BC13" i="18"/>
  <c r="BD13" i="18"/>
  <c r="BF13" i="18"/>
  <c r="BG13" i="18"/>
  <c r="BH13" i="18"/>
  <c r="BI13" i="18"/>
  <c r="BK13" i="18"/>
  <c r="BL13" i="18"/>
  <c r="BM13" i="18"/>
  <c r="BA14" i="18"/>
  <c r="BB14" i="18"/>
  <c r="BC14" i="18"/>
  <c r="BD14" i="18"/>
  <c r="BE14" i="18"/>
  <c r="BF14" i="18"/>
  <c r="BG14" i="18"/>
  <c r="BH14" i="18"/>
  <c r="BI14" i="18"/>
  <c r="BK14" i="18"/>
  <c r="BM14" i="18"/>
  <c r="BA15" i="18"/>
  <c r="BB15" i="18"/>
  <c r="BC15" i="18"/>
  <c r="BD15" i="18"/>
  <c r="BE15" i="18"/>
  <c r="BF15" i="18"/>
  <c r="BG15" i="18"/>
  <c r="BH15" i="18"/>
  <c r="BI15" i="18"/>
  <c r="BK15" i="18"/>
  <c r="BM15" i="18"/>
  <c r="BA16" i="18"/>
  <c r="BB16" i="18"/>
  <c r="BC16" i="18"/>
  <c r="BD16" i="18"/>
  <c r="BE16" i="18"/>
  <c r="BF16" i="18"/>
  <c r="BG16" i="18"/>
  <c r="BH16" i="18"/>
  <c r="BI16" i="18"/>
  <c r="BL16" i="18"/>
  <c r="BM16" i="18"/>
  <c r="BA17" i="18"/>
  <c r="BB17" i="18"/>
  <c r="BC17" i="18"/>
  <c r="BD17" i="18"/>
  <c r="BE17" i="18"/>
  <c r="BF17" i="18"/>
  <c r="BG17" i="18"/>
  <c r="BI17" i="18"/>
  <c r="BK17" i="18"/>
  <c r="BL17" i="18"/>
  <c r="BM17" i="18"/>
  <c r="BA18" i="18"/>
  <c r="BB18" i="18"/>
  <c r="BC18" i="18"/>
  <c r="BD18" i="18"/>
  <c r="BE18" i="18"/>
  <c r="BF18" i="18"/>
  <c r="BG18" i="18"/>
  <c r="BH18" i="18"/>
  <c r="BI18" i="18"/>
  <c r="BL18" i="18"/>
  <c r="BM18" i="18"/>
  <c r="BA19" i="18"/>
  <c r="BB19" i="18"/>
  <c r="BC19" i="18"/>
  <c r="BD19" i="18"/>
  <c r="BE19" i="18"/>
  <c r="BF19" i="18"/>
  <c r="BG19" i="18"/>
  <c r="BH19" i="18"/>
  <c r="BI19" i="18"/>
  <c r="BK19" i="18"/>
  <c r="BM19" i="18"/>
  <c r="BA20" i="18"/>
  <c r="BB20" i="18"/>
  <c r="BC20" i="18"/>
  <c r="BD20" i="18"/>
  <c r="BE20" i="18"/>
  <c r="BF20" i="18"/>
  <c r="BG20" i="18"/>
  <c r="BH20" i="18"/>
  <c r="BI20" i="18"/>
  <c r="BL20" i="18"/>
  <c r="BM20" i="18"/>
  <c r="BA21" i="18"/>
  <c r="BB21" i="18"/>
  <c r="BC21" i="18"/>
  <c r="BD21" i="18"/>
  <c r="BE21" i="18"/>
  <c r="BF21" i="18"/>
  <c r="BG21" i="18"/>
  <c r="BH21" i="18"/>
  <c r="BI21" i="18"/>
  <c r="BL21" i="18"/>
  <c r="BM21" i="18"/>
  <c r="BA22" i="18"/>
  <c r="BB22" i="18"/>
  <c r="BC22" i="18"/>
  <c r="BD22" i="18"/>
  <c r="BE22" i="18"/>
  <c r="BF22" i="18"/>
  <c r="BG22" i="18"/>
  <c r="BH22" i="18"/>
  <c r="BI22" i="18"/>
  <c r="BL22" i="18"/>
  <c r="BM22" i="18"/>
  <c r="BA23" i="18"/>
  <c r="BB23" i="18"/>
  <c r="BC23" i="18"/>
  <c r="BD23" i="18"/>
  <c r="BE23" i="18"/>
  <c r="BF23" i="18"/>
  <c r="BG23" i="18"/>
  <c r="BH23" i="18"/>
  <c r="BI23" i="18"/>
  <c r="BK23" i="18"/>
  <c r="BM23" i="18"/>
  <c r="BA24" i="18"/>
  <c r="BB24" i="18"/>
  <c r="BD24" i="18"/>
  <c r="BE24" i="18"/>
  <c r="BF24" i="18"/>
  <c r="BG24" i="18"/>
  <c r="BH24" i="18"/>
  <c r="BI24" i="18"/>
  <c r="BK24" i="18"/>
  <c r="BL24" i="18"/>
  <c r="BM24" i="18"/>
  <c r="BA25" i="18"/>
  <c r="BB25" i="18"/>
  <c r="BC25" i="18"/>
  <c r="BD25" i="18"/>
  <c r="BE25" i="18"/>
  <c r="BF25" i="18"/>
  <c r="BG25" i="18"/>
  <c r="BH25" i="18"/>
  <c r="BI25" i="18"/>
  <c r="BL25" i="18"/>
  <c r="BM25" i="18"/>
  <c r="BA26" i="18"/>
  <c r="BB26" i="18"/>
  <c r="BC26" i="18"/>
  <c r="BD26" i="18"/>
  <c r="BE26" i="18"/>
  <c r="BF26" i="18"/>
  <c r="BG26" i="18"/>
  <c r="BH26" i="18"/>
  <c r="BI26" i="18"/>
  <c r="BK26" i="18"/>
  <c r="BM26" i="18"/>
  <c r="BA27" i="18"/>
  <c r="BB27" i="18"/>
  <c r="BC27" i="18"/>
  <c r="BD27" i="18"/>
  <c r="BE27" i="18"/>
  <c r="BF27" i="18"/>
  <c r="BG27" i="18"/>
  <c r="BI27" i="18"/>
  <c r="BK27" i="18"/>
  <c r="BL27" i="18"/>
  <c r="BM27" i="18"/>
  <c r="BA28" i="18"/>
  <c r="BB28" i="18"/>
  <c r="BC28" i="18"/>
  <c r="BD28" i="18"/>
  <c r="BE28" i="18"/>
  <c r="BF28" i="18"/>
  <c r="BG28" i="18"/>
  <c r="BH28" i="18"/>
  <c r="BI28" i="18"/>
  <c r="BL28" i="18"/>
  <c r="BM28" i="18"/>
  <c r="BA29" i="18"/>
  <c r="BB29" i="18"/>
  <c r="BC29" i="18"/>
  <c r="BD29" i="18"/>
  <c r="BE29" i="18"/>
  <c r="BF29" i="18"/>
  <c r="BG29" i="18"/>
  <c r="BH29" i="18"/>
  <c r="BI29" i="18"/>
  <c r="BK29" i="18"/>
  <c r="BL29" i="18"/>
  <c r="BA30" i="18"/>
  <c r="BB30" i="18"/>
  <c r="BC30" i="18"/>
  <c r="BD30" i="18"/>
  <c r="BE30" i="18"/>
  <c r="BF30" i="18"/>
  <c r="BG30" i="18"/>
  <c r="BH30" i="18"/>
  <c r="BI30" i="18"/>
  <c r="BL30" i="18"/>
  <c r="BM30" i="18"/>
  <c r="BA31" i="18"/>
  <c r="BB31" i="18"/>
  <c r="BC31" i="18"/>
  <c r="BD31" i="18"/>
  <c r="BE31" i="18"/>
  <c r="BF31" i="18"/>
  <c r="BG31" i="18"/>
  <c r="BH31" i="18"/>
  <c r="BI31" i="18"/>
  <c r="BK31" i="18"/>
  <c r="BL31" i="18"/>
  <c r="BM31" i="18"/>
  <c r="BA32" i="18"/>
  <c r="BB32" i="18"/>
  <c r="BC32" i="18"/>
  <c r="BD32" i="18"/>
  <c r="BE32" i="18"/>
  <c r="BF32" i="18"/>
  <c r="BG32" i="18"/>
  <c r="BH32" i="18"/>
  <c r="BI32" i="18"/>
  <c r="BL32" i="18"/>
  <c r="BM32" i="18"/>
  <c r="BA33" i="18"/>
  <c r="BB33" i="18"/>
  <c r="BC33" i="18"/>
  <c r="BD33" i="18"/>
  <c r="BE33" i="18"/>
  <c r="BF33" i="18"/>
  <c r="BG33" i="18"/>
  <c r="BH33" i="18"/>
  <c r="BI33" i="18"/>
  <c r="BL33" i="18"/>
  <c r="BM33" i="18"/>
  <c r="BA34" i="18"/>
  <c r="BB34" i="18"/>
  <c r="BC34" i="18"/>
  <c r="BD34" i="18"/>
  <c r="BE34" i="18"/>
  <c r="BF34" i="18"/>
  <c r="BG34" i="18"/>
  <c r="BH34" i="18"/>
  <c r="BI34" i="18"/>
  <c r="BL34" i="18"/>
  <c r="BM34" i="18"/>
  <c r="BA35" i="18"/>
  <c r="BB35" i="18"/>
  <c r="BC35" i="18"/>
  <c r="BD35" i="18"/>
  <c r="BE35" i="18"/>
  <c r="BF35" i="18"/>
  <c r="BG35" i="18"/>
  <c r="BH35" i="18"/>
  <c r="BI35" i="18"/>
  <c r="BL35" i="18"/>
  <c r="BM35" i="18"/>
  <c r="BA36" i="18"/>
  <c r="BB36" i="18"/>
  <c r="BC36" i="18"/>
  <c r="BD36" i="18"/>
  <c r="BE36" i="18"/>
  <c r="BF36" i="18"/>
  <c r="BG36" i="18"/>
  <c r="BH36" i="18"/>
  <c r="BI36" i="18"/>
  <c r="BL36" i="18"/>
  <c r="BM36" i="18"/>
  <c r="BB37" i="18"/>
  <c r="BC37" i="18"/>
  <c r="BD37" i="18"/>
  <c r="BE37" i="18"/>
  <c r="BF37" i="18"/>
  <c r="BG37" i="18"/>
  <c r="BH37" i="18"/>
  <c r="BI37" i="18"/>
  <c r="BK37" i="18"/>
  <c r="BL37" i="18"/>
  <c r="BM37" i="18"/>
  <c r="BA38" i="18"/>
  <c r="BB38" i="18"/>
  <c r="BC38" i="18"/>
  <c r="BD38" i="18"/>
  <c r="BE38" i="18"/>
  <c r="BF38" i="18"/>
  <c r="BG38" i="18"/>
  <c r="BH38" i="18"/>
  <c r="BI38" i="18"/>
  <c r="BK38" i="18"/>
  <c r="BM38" i="18"/>
  <c r="BA39" i="18"/>
  <c r="BB39" i="18"/>
  <c r="BC39" i="18"/>
  <c r="BD39" i="18"/>
  <c r="BE39" i="18"/>
  <c r="BF39" i="18"/>
  <c r="BG39" i="18"/>
  <c r="BH39" i="18"/>
  <c r="BI39" i="18"/>
  <c r="BL39" i="18"/>
  <c r="BM39" i="18"/>
  <c r="BA40" i="18"/>
  <c r="BB40" i="18"/>
  <c r="BC40" i="18"/>
  <c r="BD40" i="18"/>
  <c r="BE40" i="18"/>
  <c r="BF40" i="18"/>
  <c r="BG40" i="18"/>
  <c r="BH40" i="18"/>
  <c r="BI40" i="18"/>
  <c r="BK40" i="18"/>
  <c r="BM40" i="18"/>
  <c r="BA41" i="18"/>
  <c r="BB41" i="18"/>
  <c r="BC41" i="18"/>
  <c r="BD41" i="18"/>
  <c r="BE41" i="18"/>
  <c r="BF41" i="18"/>
  <c r="BG41" i="18"/>
  <c r="BH41" i="18"/>
  <c r="BI41" i="18"/>
  <c r="BL41" i="18"/>
  <c r="BM41" i="18"/>
  <c r="BA42" i="18"/>
  <c r="BB42" i="18"/>
  <c r="BC42" i="18"/>
  <c r="BD42" i="18"/>
  <c r="BE42" i="18"/>
  <c r="BF42" i="18"/>
  <c r="BG42" i="18"/>
  <c r="BH42" i="18"/>
  <c r="BI42" i="18"/>
  <c r="BL42" i="18"/>
  <c r="BM42" i="18"/>
  <c r="BA43" i="18"/>
  <c r="BB43" i="18"/>
  <c r="BC43" i="18"/>
  <c r="BD43" i="18"/>
  <c r="BE43" i="18"/>
  <c r="BF43" i="18"/>
  <c r="BG43" i="18"/>
  <c r="BH43" i="18"/>
  <c r="BI43" i="18"/>
  <c r="BK43" i="18"/>
  <c r="BM43" i="18"/>
  <c r="BA44" i="18"/>
  <c r="BB44" i="18"/>
  <c r="BC44" i="18"/>
  <c r="BD44" i="18"/>
  <c r="BE44" i="18"/>
  <c r="BF44" i="18"/>
  <c r="BG44" i="18"/>
  <c r="BH44" i="18"/>
  <c r="BI44" i="18"/>
  <c r="BL44" i="18"/>
  <c r="BM44" i="18"/>
  <c r="BA45" i="18"/>
  <c r="BB45" i="18"/>
  <c r="BC45" i="18"/>
  <c r="BD45" i="18"/>
  <c r="BE45" i="18"/>
  <c r="BF45" i="18"/>
  <c r="BG45" i="18"/>
  <c r="BH45" i="18"/>
  <c r="BI45" i="18"/>
  <c r="BL45" i="18"/>
  <c r="BM45" i="18"/>
  <c r="BA46" i="18"/>
  <c r="BB46" i="18"/>
  <c r="BC46" i="18"/>
  <c r="BD46" i="18"/>
  <c r="BE46" i="18"/>
  <c r="BF46" i="18"/>
  <c r="BG46" i="18"/>
  <c r="BH46" i="18"/>
  <c r="BI46" i="18"/>
  <c r="BL46" i="18"/>
  <c r="BM46" i="18"/>
  <c r="BA47" i="18"/>
  <c r="BB47" i="18"/>
  <c r="BC47" i="18"/>
  <c r="BD47" i="18"/>
  <c r="BE47" i="18"/>
  <c r="BF47" i="18"/>
  <c r="BG47" i="18"/>
  <c r="BH47" i="18"/>
  <c r="BI47" i="18"/>
  <c r="BL47" i="18"/>
  <c r="BM47" i="18"/>
  <c r="BA48" i="18"/>
  <c r="BB48" i="18"/>
  <c r="BC48" i="18"/>
  <c r="BD48" i="18"/>
  <c r="BE48" i="18"/>
  <c r="BF48" i="18"/>
  <c r="BG48" i="18"/>
  <c r="BH48" i="18"/>
  <c r="BI48" i="18"/>
  <c r="BL48" i="18"/>
  <c r="BM48" i="18"/>
  <c r="BA49" i="18"/>
  <c r="BB49" i="18"/>
  <c r="BC49" i="18"/>
  <c r="BD49" i="18"/>
  <c r="BE49" i="18"/>
  <c r="BF49" i="18"/>
  <c r="BG49" i="18"/>
  <c r="BH49" i="18"/>
  <c r="BK49" i="18"/>
  <c r="BL49" i="18"/>
  <c r="BM49" i="18"/>
  <c r="BA50" i="18"/>
  <c r="BC50" i="18"/>
  <c r="BD50" i="18"/>
  <c r="BE50" i="18"/>
  <c r="BF50" i="18"/>
  <c r="BG50" i="18"/>
  <c r="BH50" i="18"/>
  <c r="BI50" i="18"/>
  <c r="BK50" i="18"/>
  <c r="BL50" i="18"/>
  <c r="BM50" i="18"/>
  <c r="BA51" i="18"/>
  <c r="BB51" i="18"/>
  <c r="BC51" i="18"/>
  <c r="BD51" i="18"/>
  <c r="BE51" i="18"/>
  <c r="BF51" i="18"/>
  <c r="BG51" i="18"/>
  <c r="BH51" i="18"/>
  <c r="BI51" i="18"/>
  <c r="BK51" i="18"/>
  <c r="BL51" i="18"/>
  <c r="BM51" i="18"/>
  <c r="BA52" i="18"/>
  <c r="BB52" i="18"/>
  <c r="BC52" i="18"/>
  <c r="BD52" i="18"/>
  <c r="BE52" i="18"/>
  <c r="BF52" i="18"/>
  <c r="BG52" i="18"/>
  <c r="BH52" i="18"/>
  <c r="BI52" i="18"/>
  <c r="BK52" i="18"/>
  <c r="BL52" i="18"/>
  <c r="BM52" i="18"/>
  <c r="BA53" i="18"/>
  <c r="BB53" i="18"/>
  <c r="BC53" i="18"/>
  <c r="BD53" i="18"/>
  <c r="BE53" i="18"/>
  <c r="BF53" i="18"/>
  <c r="BG53" i="18"/>
  <c r="BH53" i="18"/>
  <c r="BI53" i="18"/>
  <c r="BK53" i="18"/>
  <c r="BL53" i="18"/>
  <c r="BM53" i="18"/>
  <c r="BA54" i="18"/>
  <c r="BB54" i="18"/>
  <c r="BC54" i="18"/>
  <c r="BD54" i="18"/>
  <c r="BE54" i="18"/>
  <c r="BF54" i="18"/>
  <c r="BG54" i="18"/>
  <c r="BH54" i="18"/>
  <c r="BI54" i="18"/>
  <c r="BK54" i="18"/>
  <c r="BM54" i="18"/>
  <c r="BA55" i="18"/>
  <c r="BB55" i="18"/>
  <c r="BC55" i="18"/>
  <c r="BD55" i="18"/>
  <c r="BE55" i="18"/>
  <c r="BF55" i="18"/>
  <c r="BG55" i="18"/>
  <c r="BH55" i="18"/>
  <c r="BI55" i="18"/>
  <c r="BK55" i="18"/>
  <c r="BM55" i="18"/>
  <c r="BA56" i="18"/>
  <c r="BB56" i="18"/>
  <c r="BC56" i="18"/>
  <c r="BD56" i="18"/>
  <c r="BE56" i="18"/>
  <c r="BF56" i="18"/>
  <c r="BG56" i="18"/>
  <c r="BH56" i="18"/>
  <c r="BI56" i="18"/>
  <c r="BK56" i="18"/>
  <c r="BL56" i="18"/>
  <c r="BM56" i="18"/>
  <c r="BA57" i="18"/>
  <c r="BB57" i="18"/>
  <c r="BC57" i="18"/>
  <c r="BD57" i="18"/>
  <c r="BE57" i="18"/>
  <c r="BF57" i="18"/>
  <c r="BG57" i="18"/>
  <c r="BH57" i="18"/>
  <c r="BI57" i="18"/>
  <c r="BL57" i="18"/>
  <c r="BM57" i="18"/>
  <c r="BA58" i="18"/>
  <c r="BB58" i="18"/>
  <c r="BC58" i="18"/>
  <c r="BD58" i="18"/>
  <c r="BE58" i="18"/>
  <c r="BF58" i="18"/>
  <c r="BG58" i="18"/>
  <c r="BH58" i="18"/>
  <c r="BI58" i="18"/>
  <c r="BK58" i="18"/>
  <c r="BM58" i="18"/>
  <c r="BA59" i="18"/>
  <c r="BB59" i="18"/>
  <c r="BC59" i="18"/>
  <c r="BD59" i="18"/>
  <c r="BE59" i="18"/>
  <c r="BF59" i="18"/>
  <c r="BG59" i="18"/>
  <c r="BH59" i="18"/>
  <c r="BI59" i="18"/>
  <c r="BL59" i="18"/>
  <c r="BM59" i="18"/>
  <c r="BA60" i="18"/>
  <c r="BB60" i="18"/>
  <c r="BC60" i="18"/>
  <c r="BD60" i="18"/>
  <c r="BE60" i="18"/>
  <c r="BF60" i="18"/>
  <c r="BG60" i="18"/>
  <c r="BH60" i="18"/>
  <c r="BI60" i="18"/>
  <c r="BK60" i="18"/>
  <c r="BM60" i="18"/>
  <c r="BA61" i="18"/>
  <c r="BB61" i="18"/>
  <c r="BC61" i="18"/>
  <c r="BD61" i="18"/>
  <c r="BE61" i="18"/>
  <c r="BF61" i="18"/>
  <c r="BG61" i="18"/>
  <c r="BH61" i="18"/>
  <c r="BI61" i="18"/>
  <c r="BL61" i="18"/>
  <c r="BM61" i="18"/>
  <c r="BA62" i="18"/>
  <c r="BB62" i="18"/>
  <c r="BC62" i="18"/>
  <c r="BD62" i="18"/>
  <c r="BE62" i="18"/>
  <c r="BF62" i="18"/>
  <c r="BG62" i="18"/>
  <c r="BH62" i="18"/>
  <c r="BI62" i="18"/>
  <c r="BL62" i="18"/>
  <c r="BM62" i="18"/>
  <c r="BA63" i="18"/>
  <c r="BB63" i="18"/>
  <c r="BC63" i="18"/>
  <c r="BD63" i="18"/>
  <c r="BE63" i="18"/>
  <c r="BF63" i="18"/>
  <c r="BG63" i="18"/>
  <c r="BH63" i="18"/>
  <c r="BI63" i="18"/>
  <c r="BL63" i="18"/>
  <c r="BM63" i="18"/>
  <c r="BA64" i="18"/>
  <c r="BB64" i="18"/>
  <c r="BC64" i="18"/>
  <c r="BD64" i="18"/>
  <c r="BE64" i="18"/>
  <c r="BF64" i="18"/>
  <c r="BG64" i="18"/>
  <c r="BH64" i="18"/>
  <c r="BI64" i="18"/>
  <c r="BK64" i="18"/>
  <c r="BM64" i="18"/>
  <c r="BA65" i="18"/>
  <c r="BB65" i="18"/>
  <c r="BC65" i="18"/>
  <c r="BD65" i="18"/>
  <c r="BE65" i="18"/>
  <c r="BF65" i="18"/>
  <c r="BG65" i="18"/>
  <c r="BH65" i="18"/>
  <c r="BI65" i="18"/>
  <c r="BL65" i="18"/>
  <c r="BM65" i="18"/>
  <c r="BA66" i="18"/>
  <c r="BB66" i="18"/>
  <c r="BC66" i="18"/>
  <c r="BD66" i="18"/>
  <c r="BE66" i="18"/>
  <c r="BF66" i="18"/>
  <c r="BG66" i="18"/>
  <c r="BH66" i="18"/>
  <c r="BI66" i="18"/>
  <c r="BL66" i="18"/>
  <c r="BM66" i="18"/>
  <c r="BA67" i="18"/>
  <c r="BB67" i="18"/>
  <c r="BC67" i="18"/>
  <c r="BD67" i="18"/>
  <c r="BE67" i="18"/>
  <c r="BF67" i="18"/>
  <c r="BG67" i="18"/>
  <c r="BH67" i="18"/>
  <c r="BI67" i="18"/>
  <c r="BK67" i="18"/>
  <c r="BM67" i="18"/>
  <c r="BA68" i="18"/>
  <c r="BB68" i="18"/>
  <c r="BC68" i="18"/>
  <c r="BD68" i="18"/>
  <c r="BE68" i="18"/>
  <c r="BF68" i="18"/>
  <c r="BG68" i="18"/>
  <c r="BH68" i="18"/>
  <c r="BI68" i="18"/>
  <c r="BL68" i="18"/>
  <c r="BM68" i="18"/>
  <c r="BA69" i="18"/>
  <c r="BB69" i="18"/>
  <c r="BC69" i="18"/>
  <c r="BD69" i="18"/>
  <c r="BE69" i="18"/>
  <c r="BF69" i="18"/>
  <c r="BG69" i="18"/>
  <c r="BH69" i="18"/>
  <c r="BI69" i="18"/>
  <c r="BK69" i="18"/>
  <c r="BM69" i="18"/>
  <c r="BA70" i="18"/>
  <c r="BB70" i="18"/>
  <c r="BC70" i="18"/>
  <c r="BD70" i="18"/>
  <c r="BE70" i="18"/>
  <c r="BF70" i="18"/>
  <c r="BG70" i="18"/>
  <c r="BH70" i="18"/>
  <c r="BI70" i="18"/>
  <c r="BL70" i="18"/>
  <c r="BM70" i="18"/>
  <c r="BA71" i="18"/>
  <c r="BB71" i="18"/>
  <c r="BC71" i="18"/>
  <c r="BD71" i="18"/>
  <c r="BE71" i="18"/>
  <c r="BF71" i="18"/>
  <c r="BG71" i="18"/>
  <c r="BH71" i="18"/>
  <c r="BI71" i="18"/>
  <c r="BK71" i="18"/>
  <c r="BM71" i="18"/>
  <c r="BA72" i="18"/>
  <c r="BB72" i="18"/>
  <c r="BC72" i="18"/>
  <c r="BD72" i="18"/>
  <c r="BE72" i="18"/>
  <c r="BF72" i="18"/>
  <c r="BG72" i="18"/>
  <c r="BH72" i="18"/>
  <c r="BI72" i="18"/>
  <c r="BK72" i="18"/>
  <c r="BL72" i="18"/>
  <c r="BM72" i="18"/>
  <c r="BA73" i="18"/>
  <c r="BB73" i="18"/>
  <c r="BC73" i="18"/>
  <c r="BD73" i="18"/>
  <c r="BE73" i="18"/>
  <c r="BF73" i="18"/>
  <c r="BG73" i="18"/>
  <c r="BH73" i="18"/>
  <c r="BI73" i="18"/>
  <c r="BK73" i="18"/>
  <c r="BL73" i="18"/>
  <c r="BM73" i="18"/>
  <c r="BA74" i="18"/>
  <c r="BB74" i="18"/>
  <c r="BC74" i="18"/>
  <c r="BD74" i="18"/>
  <c r="BE74" i="18"/>
  <c r="BF74" i="18"/>
  <c r="BG74" i="18"/>
  <c r="BH74" i="18"/>
  <c r="BI74" i="18"/>
  <c r="BK74" i="18"/>
  <c r="BL74" i="18"/>
  <c r="BM74" i="18"/>
  <c r="BA75" i="18"/>
  <c r="BB75" i="18"/>
  <c r="BC75" i="18"/>
  <c r="BD75" i="18"/>
  <c r="BE75" i="18"/>
  <c r="BF75" i="18"/>
  <c r="BG75" i="18"/>
  <c r="BH75" i="18"/>
  <c r="BI75" i="18"/>
  <c r="BK75" i="18"/>
  <c r="BL75" i="18"/>
  <c r="BM75" i="18"/>
  <c r="BA76" i="18"/>
  <c r="BB76" i="18"/>
  <c r="BC76" i="18"/>
  <c r="BE76" i="18"/>
  <c r="BF76" i="18"/>
  <c r="BG76" i="18"/>
  <c r="BH76" i="18"/>
  <c r="BI76" i="18"/>
  <c r="BK76" i="18"/>
  <c r="BL76" i="18"/>
  <c r="BM76" i="18"/>
  <c r="BA77" i="18"/>
  <c r="BB77" i="18"/>
  <c r="BC77" i="18"/>
  <c r="BD77" i="18"/>
  <c r="BE77" i="18"/>
  <c r="BF77" i="18"/>
  <c r="BG77" i="18"/>
  <c r="BH77" i="18"/>
  <c r="BI77" i="18"/>
  <c r="BL77" i="18"/>
  <c r="BM77" i="18"/>
  <c r="BA78" i="18"/>
  <c r="BB78" i="18"/>
  <c r="BC78" i="18"/>
  <c r="BD78" i="18"/>
  <c r="BE78" i="18"/>
  <c r="BF78" i="18"/>
  <c r="BG78" i="18"/>
  <c r="BH78" i="18"/>
  <c r="BI78" i="18"/>
  <c r="BL78" i="18"/>
  <c r="BM78" i="18"/>
  <c r="BA79" i="18"/>
  <c r="BB79" i="18"/>
  <c r="BC79" i="18"/>
  <c r="BD79" i="18"/>
  <c r="BE79" i="18"/>
  <c r="BF79" i="18"/>
  <c r="BG79" i="18"/>
  <c r="BH79" i="18"/>
  <c r="BI79" i="18"/>
  <c r="BL79" i="18"/>
  <c r="BM79" i="18"/>
  <c r="BA80" i="18"/>
  <c r="BB80" i="18"/>
  <c r="BC80" i="18"/>
  <c r="BD80" i="18"/>
  <c r="BE80" i="18"/>
  <c r="BF80" i="18"/>
  <c r="BG80" i="18"/>
  <c r="BH80" i="18"/>
  <c r="BI80" i="18"/>
  <c r="BL80" i="18"/>
  <c r="BM80" i="18"/>
  <c r="BA81" i="18"/>
  <c r="BB81" i="18"/>
  <c r="BC81" i="18"/>
  <c r="BD81" i="18"/>
  <c r="BE81" i="18"/>
  <c r="BF81" i="18"/>
  <c r="BG81" i="18"/>
  <c r="BH81" i="18"/>
  <c r="BI81" i="18"/>
  <c r="BL81" i="18"/>
  <c r="BM81" i="18"/>
  <c r="BA82" i="18"/>
  <c r="BB82" i="18"/>
  <c r="BC82" i="18"/>
  <c r="BD82" i="18"/>
  <c r="BE82" i="18"/>
  <c r="BF82" i="18"/>
  <c r="BG82" i="18"/>
  <c r="BH82" i="18"/>
  <c r="BI82" i="18"/>
  <c r="BK82" i="18"/>
  <c r="BL82" i="18"/>
  <c r="BM82" i="18"/>
  <c r="BA83" i="18"/>
  <c r="BB83" i="18"/>
  <c r="BC83" i="18"/>
  <c r="BD83" i="18"/>
  <c r="BE83" i="18"/>
  <c r="BF83" i="18"/>
  <c r="BH83" i="18"/>
  <c r="BI83" i="18"/>
  <c r="BK83" i="18"/>
  <c r="BL83" i="18"/>
  <c r="BM83" i="18"/>
  <c r="BA3" i="18"/>
  <c r="BB3" i="18"/>
  <c r="BC3" i="18"/>
  <c r="BD3" i="18"/>
  <c r="BE3" i="18"/>
  <c r="BF3" i="18"/>
  <c r="BG3" i="18"/>
  <c r="BH3" i="18"/>
  <c r="BI3" i="18"/>
  <c r="BK3" i="18"/>
  <c r="BL3" i="18"/>
  <c r="BM3" i="18"/>
  <c r="CA83" i="18"/>
  <c r="BZ83" i="18"/>
  <c r="BY83" i="18"/>
  <c r="BW83" i="18"/>
  <c r="BV83" i="18"/>
  <c r="BT83" i="18"/>
  <c r="BS83" i="18"/>
  <c r="BR83" i="18"/>
  <c r="BQ83" i="18"/>
  <c r="BP83" i="18"/>
  <c r="BO83" i="18"/>
  <c r="CA82" i="18"/>
  <c r="BZ82" i="18"/>
  <c r="BY82" i="18"/>
  <c r="BW82" i="18"/>
  <c r="BV82" i="18"/>
  <c r="BU82" i="18"/>
  <c r="BT82" i="18"/>
  <c r="BS82" i="18"/>
  <c r="BR82" i="18"/>
  <c r="BQ82" i="18"/>
  <c r="BP82" i="18"/>
  <c r="BO82" i="18"/>
  <c r="CA81" i="18"/>
  <c r="BZ81" i="18"/>
  <c r="BW81" i="18"/>
  <c r="BV81" i="18"/>
  <c r="BU81" i="18"/>
  <c r="BT81" i="18"/>
  <c r="BS81" i="18"/>
  <c r="BR81" i="18"/>
  <c r="BQ81" i="18"/>
  <c r="BP81" i="18"/>
  <c r="BO81" i="18"/>
  <c r="CA80" i="18"/>
  <c r="BZ80" i="18"/>
  <c r="BW80" i="18"/>
  <c r="BV80" i="18"/>
  <c r="BU80" i="18"/>
  <c r="BT80" i="18"/>
  <c r="BS80" i="18"/>
  <c r="BR80" i="18"/>
  <c r="BQ80" i="18"/>
  <c r="BP80" i="18"/>
  <c r="BO80" i="18"/>
  <c r="CA79" i="18"/>
  <c r="BZ79" i="18"/>
  <c r="BW79" i="18"/>
  <c r="BV79" i="18"/>
  <c r="BU79" i="18"/>
  <c r="BT79" i="18"/>
  <c r="BS79" i="18"/>
  <c r="BR79" i="18"/>
  <c r="BQ79" i="18"/>
  <c r="BP79" i="18"/>
  <c r="BO79" i="18"/>
  <c r="CA78" i="18"/>
  <c r="BZ78" i="18"/>
  <c r="BW78" i="18"/>
  <c r="BV78" i="18"/>
  <c r="BU78" i="18"/>
  <c r="BT78" i="18"/>
  <c r="BS78" i="18"/>
  <c r="BR78" i="18"/>
  <c r="BQ78" i="18"/>
  <c r="BP78" i="18"/>
  <c r="BO78" i="18"/>
  <c r="CA77" i="18"/>
  <c r="BZ77" i="18"/>
  <c r="BW77" i="18"/>
  <c r="BV77" i="18"/>
  <c r="BU77" i="18"/>
  <c r="BT77" i="18"/>
  <c r="BS77" i="18"/>
  <c r="BR77" i="18"/>
  <c r="BQ77" i="18"/>
  <c r="BP77" i="18"/>
  <c r="BO77" i="18"/>
  <c r="CA76" i="18"/>
  <c r="BZ76" i="18"/>
  <c r="BY76" i="18"/>
  <c r="BW76" i="18"/>
  <c r="BV76" i="18"/>
  <c r="BU76" i="18"/>
  <c r="BT76" i="18"/>
  <c r="BS76" i="18"/>
  <c r="BQ76" i="18"/>
  <c r="BP76" i="18"/>
  <c r="BO76" i="18"/>
  <c r="CA75" i="18"/>
  <c r="BZ75" i="18"/>
  <c r="BY75" i="18"/>
  <c r="BW75" i="18"/>
  <c r="BV75" i="18"/>
  <c r="BU75" i="18"/>
  <c r="BT75" i="18"/>
  <c r="BS75" i="18"/>
  <c r="BR75" i="18"/>
  <c r="BQ75" i="18"/>
  <c r="BP75" i="18"/>
  <c r="BO75" i="18"/>
  <c r="CA74" i="18"/>
  <c r="BZ74" i="18"/>
  <c r="BY74" i="18"/>
  <c r="BW74" i="18"/>
  <c r="BV74" i="18"/>
  <c r="BU74" i="18"/>
  <c r="BT74" i="18"/>
  <c r="BS74" i="18"/>
  <c r="BR74" i="18"/>
  <c r="BQ74" i="18"/>
  <c r="BP74" i="18"/>
  <c r="BO74" i="18"/>
  <c r="CA73" i="18"/>
  <c r="BZ73" i="18"/>
  <c r="BY73" i="18"/>
  <c r="BW73" i="18"/>
  <c r="BV73" i="18"/>
  <c r="BU73" i="18"/>
  <c r="BT73" i="18"/>
  <c r="BS73" i="18"/>
  <c r="BR73" i="18"/>
  <c r="BQ73" i="18"/>
  <c r="BP73" i="18"/>
  <c r="BO73" i="18"/>
  <c r="CA72" i="18"/>
  <c r="BZ72" i="18"/>
  <c r="BY72" i="18"/>
  <c r="BW72" i="18"/>
  <c r="BV72" i="18"/>
  <c r="BU72" i="18"/>
  <c r="BT72" i="18"/>
  <c r="BS72" i="18"/>
  <c r="BR72" i="18"/>
  <c r="BQ72" i="18"/>
  <c r="BP72" i="18"/>
  <c r="BO72" i="18"/>
  <c r="CA71" i="18"/>
  <c r="BY71" i="18"/>
  <c r="BW71" i="18"/>
  <c r="BV71" i="18"/>
  <c r="BU71" i="18"/>
  <c r="BT71" i="18"/>
  <c r="BS71" i="18"/>
  <c r="BR71" i="18"/>
  <c r="BQ71" i="18"/>
  <c r="BP71" i="18"/>
  <c r="BO71" i="18"/>
  <c r="CA70" i="18"/>
  <c r="BZ70" i="18"/>
  <c r="BW70" i="18"/>
  <c r="BV70" i="18"/>
  <c r="BU70" i="18"/>
  <c r="BT70" i="18"/>
  <c r="BS70" i="18"/>
  <c r="BR70" i="18"/>
  <c r="BQ70" i="18"/>
  <c r="BP70" i="18"/>
  <c r="BO70" i="18"/>
  <c r="CA69" i="18"/>
  <c r="BY69" i="18"/>
  <c r="BW69" i="18"/>
  <c r="BV69" i="18"/>
  <c r="BU69" i="18"/>
  <c r="BT69" i="18"/>
  <c r="BS69" i="18"/>
  <c r="BR69" i="18"/>
  <c r="BQ69" i="18"/>
  <c r="BP69" i="18"/>
  <c r="BO69" i="18"/>
  <c r="CA68" i="18"/>
  <c r="BZ68" i="18"/>
  <c r="BW68" i="18"/>
  <c r="BV68" i="18"/>
  <c r="BU68" i="18"/>
  <c r="BT68" i="18"/>
  <c r="BS68" i="18"/>
  <c r="BR68" i="18"/>
  <c r="BQ68" i="18"/>
  <c r="BP68" i="18"/>
  <c r="BO68" i="18"/>
  <c r="CA67" i="18"/>
  <c r="BY67" i="18"/>
  <c r="BW67" i="18"/>
  <c r="BV67" i="18"/>
  <c r="BU67" i="18"/>
  <c r="BT67" i="18"/>
  <c r="BS67" i="18"/>
  <c r="BR67" i="18"/>
  <c r="BQ67" i="18"/>
  <c r="BP67" i="18"/>
  <c r="BO67" i="18"/>
  <c r="CA66" i="18"/>
  <c r="BZ66" i="18"/>
  <c r="BW66" i="18"/>
  <c r="BV66" i="18"/>
  <c r="BU66" i="18"/>
  <c r="BT66" i="18"/>
  <c r="BS66" i="18"/>
  <c r="BR66" i="18"/>
  <c r="BQ66" i="18"/>
  <c r="BP66" i="18"/>
  <c r="BO66" i="18"/>
  <c r="CA65" i="18"/>
  <c r="BZ65" i="18"/>
  <c r="BW65" i="18"/>
  <c r="BV65" i="18"/>
  <c r="BU65" i="18"/>
  <c r="BT65" i="18"/>
  <c r="BS65" i="18"/>
  <c r="BR65" i="18"/>
  <c r="BQ65" i="18"/>
  <c r="BP65" i="18"/>
  <c r="BO65" i="18"/>
  <c r="CA64" i="18"/>
  <c r="BY64" i="18"/>
  <c r="BW64" i="18"/>
  <c r="BV64" i="18"/>
  <c r="BU64" i="18"/>
  <c r="BT64" i="18"/>
  <c r="BS64" i="18"/>
  <c r="BR64" i="18"/>
  <c r="BQ64" i="18"/>
  <c r="BP64" i="18"/>
  <c r="BO64" i="18"/>
  <c r="CA63" i="18"/>
  <c r="BZ63" i="18"/>
  <c r="BW63" i="18"/>
  <c r="BV63" i="18"/>
  <c r="BU63" i="18"/>
  <c r="BT63" i="18"/>
  <c r="BS63" i="18"/>
  <c r="BR63" i="18"/>
  <c r="BQ63" i="18"/>
  <c r="BP63" i="18"/>
  <c r="BO63" i="18"/>
  <c r="CA62" i="18"/>
  <c r="BZ62" i="18"/>
  <c r="BW62" i="18"/>
  <c r="BV62" i="18"/>
  <c r="BU62" i="18"/>
  <c r="BT62" i="18"/>
  <c r="BS62" i="18"/>
  <c r="BR62" i="18"/>
  <c r="BQ62" i="18"/>
  <c r="BP62" i="18"/>
  <c r="BO62" i="18"/>
  <c r="CA61" i="18"/>
  <c r="BZ61" i="18"/>
  <c r="BW61" i="18"/>
  <c r="BV61" i="18"/>
  <c r="BU61" i="18"/>
  <c r="BT61" i="18"/>
  <c r="BS61" i="18"/>
  <c r="BR61" i="18"/>
  <c r="BQ61" i="18"/>
  <c r="BP61" i="18"/>
  <c r="BO61" i="18"/>
  <c r="CA60" i="18"/>
  <c r="BY60" i="18"/>
  <c r="BW60" i="18"/>
  <c r="BV60" i="18"/>
  <c r="BU60" i="18"/>
  <c r="BT60" i="18"/>
  <c r="BS60" i="18"/>
  <c r="BR60" i="18"/>
  <c r="BQ60" i="18"/>
  <c r="BP60" i="18"/>
  <c r="BO60" i="18"/>
  <c r="CA59" i="18"/>
  <c r="BZ59" i="18"/>
  <c r="BW59" i="18"/>
  <c r="BV59" i="18"/>
  <c r="BU59" i="18"/>
  <c r="BT59" i="18"/>
  <c r="BS59" i="18"/>
  <c r="BR59" i="18"/>
  <c r="BQ59" i="18"/>
  <c r="BP59" i="18"/>
  <c r="BO59" i="18"/>
  <c r="CA58" i="18"/>
  <c r="BY58" i="18"/>
  <c r="BW58" i="18"/>
  <c r="BV58" i="18"/>
  <c r="BU58" i="18"/>
  <c r="BT58" i="18"/>
  <c r="BS58" i="18"/>
  <c r="BR58" i="18"/>
  <c r="BQ58" i="18"/>
  <c r="BP58" i="18"/>
  <c r="BO58" i="18"/>
  <c r="CA57" i="18"/>
  <c r="BZ57" i="18"/>
  <c r="BW57" i="18"/>
  <c r="BV57" i="18"/>
  <c r="BU57" i="18"/>
  <c r="BT57" i="18"/>
  <c r="BS57" i="18"/>
  <c r="BR57" i="18"/>
  <c r="BQ57" i="18"/>
  <c r="BP57" i="18"/>
  <c r="BO57" i="18"/>
  <c r="CA56" i="18"/>
  <c r="BZ56" i="18"/>
  <c r="BY56" i="18"/>
  <c r="BW56" i="18"/>
  <c r="BV56" i="18"/>
  <c r="BU56" i="18"/>
  <c r="BT56" i="18"/>
  <c r="BS56" i="18"/>
  <c r="BR56" i="18"/>
  <c r="BQ56" i="18"/>
  <c r="BP56" i="18"/>
  <c r="BO56" i="18"/>
  <c r="CA55" i="18"/>
  <c r="BY55" i="18"/>
  <c r="BW55" i="18"/>
  <c r="BV55" i="18"/>
  <c r="BU55" i="18"/>
  <c r="BT55" i="18"/>
  <c r="BS55" i="18"/>
  <c r="BR55" i="18"/>
  <c r="BQ55" i="18"/>
  <c r="BP55" i="18"/>
  <c r="BO55" i="18"/>
  <c r="CA54" i="18"/>
  <c r="BY54" i="18"/>
  <c r="BW54" i="18"/>
  <c r="BV54" i="18"/>
  <c r="BU54" i="18"/>
  <c r="BT54" i="18"/>
  <c r="BS54" i="18"/>
  <c r="BR54" i="18"/>
  <c r="BQ54" i="18"/>
  <c r="BP54" i="18"/>
  <c r="BO54" i="18"/>
  <c r="CA53" i="18"/>
  <c r="BZ53" i="18"/>
  <c r="BY53" i="18"/>
  <c r="BW53" i="18"/>
  <c r="BV53" i="18"/>
  <c r="BU53" i="18"/>
  <c r="BT53" i="18"/>
  <c r="BS53" i="18"/>
  <c r="BR53" i="18"/>
  <c r="BQ53" i="18"/>
  <c r="BP53" i="18"/>
  <c r="BO53" i="18"/>
  <c r="CA52" i="18"/>
  <c r="BZ52" i="18"/>
  <c r="BY52" i="18"/>
  <c r="BW52" i="18"/>
  <c r="BV52" i="18"/>
  <c r="BU52" i="18"/>
  <c r="BT52" i="18"/>
  <c r="BS52" i="18"/>
  <c r="BR52" i="18"/>
  <c r="BQ52" i="18"/>
  <c r="BP52" i="18"/>
  <c r="BO52" i="18"/>
  <c r="CA51" i="18"/>
  <c r="BZ51" i="18"/>
  <c r="BY51" i="18"/>
  <c r="BW51" i="18"/>
  <c r="BV51" i="18"/>
  <c r="BU51" i="18"/>
  <c r="BT51" i="18"/>
  <c r="BS51" i="18"/>
  <c r="BR51" i="18"/>
  <c r="BQ51" i="18"/>
  <c r="BP51" i="18"/>
  <c r="BO51" i="18"/>
  <c r="CA50" i="18"/>
  <c r="BZ50" i="18"/>
  <c r="BY50" i="18"/>
  <c r="BW50" i="18"/>
  <c r="BV50" i="18"/>
  <c r="BU50" i="18"/>
  <c r="BT50" i="18"/>
  <c r="BS50" i="18"/>
  <c r="BR50" i="18"/>
  <c r="BQ50" i="18"/>
  <c r="BO50" i="18"/>
  <c r="CA49" i="18"/>
  <c r="BZ49" i="18"/>
  <c r="BY49" i="18"/>
  <c r="BV49" i="18"/>
  <c r="BU49" i="18"/>
  <c r="BT49" i="18"/>
  <c r="BS49" i="18"/>
  <c r="BR49" i="18"/>
  <c r="BQ49" i="18"/>
  <c r="BP49" i="18"/>
  <c r="BO49" i="18"/>
  <c r="CA48" i="18"/>
  <c r="BZ48" i="18"/>
  <c r="BW48" i="18"/>
  <c r="BV48" i="18"/>
  <c r="BU48" i="18"/>
  <c r="BT48" i="18"/>
  <c r="BS48" i="18"/>
  <c r="BR48" i="18"/>
  <c r="BQ48" i="18"/>
  <c r="BP48" i="18"/>
  <c r="BO48" i="18"/>
  <c r="CA47" i="18"/>
  <c r="BZ47" i="18"/>
  <c r="BW47" i="18"/>
  <c r="BV47" i="18"/>
  <c r="BU47" i="18"/>
  <c r="BT47" i="18"/>
  <c r="BS47" i="18"/>
  <c r="BR47" i="18"/>
  <c r="BQ47" i="18"/>
  <c r="BP47" i="18"/>
  <c r="BO47" i="18"/>
  <c r="CA46" i="18"/>
  <c r="BZ46" i="18"/>
  <c r="BW46" i="18"/>
  <c r="BV46" i="18"/>
  <c r="BU46" i="18"/>
  <c r="BT46" i="18"/>
  <c r="BS46" i="18"/>
  <c r="BR46" i="18"/>
  <c r="BQ46" i="18"/>
  <c r="BP46" i="18"/>
  <c r="BO46" i="18"/>
  <c r="CA45" i="18"/>
  <c r="BZ45" i="18"/>
  <c r="BW45" i="18"/>
  <c r="BV45" i="18"/>
  <c r="BU45" i="18"/>
  <c r="BT45" i="18"/>
  <c r="BS45" i="18"/>
  <c r="BR45" i="18"/>
  <c r="BQ45" i="18"/>
  <c r="BP45" i="18"/>
  <c r="BO45" i="18"/>
  <c r="CA44" i="18"/>
  <c r="BZ44" i="18"/>
  <c r="BW44" i="18"/>
  <c r="BV44" i="18"/>
  <c r="BU44" i="18"/>
  <c r="BT44" i="18"/>
  <c r="BS44" i="18"/>
  <c r="BR44" i="18"/>
  <c r="BQ44" i="18"/>
  <c r="BP44" i="18"/>
  <c r="BO44" i="18"/>
  <c r="CA43" i="18"/>
  <c r="BY43" i="18"/>
  <c r="BW43" i="18"/>
  <c r="BV43" i="18"/>
  <c r="BU43" i="18"/>
  <c r="BT43" i="18"/>
  <c r="BS43" i="18"/>
  <c r="BR43" i="18"/>
  <c r="BQ43" i="18"/>
  <c r="BP43" i="18"/>
  <c r="BO43" i="18"/>
  <c r="CA42" i="18"/>
  <c r="BZ42" i="18"/>
  <c r="BW42" i="18"/>
  <c r="BV42" i="18"/>
  <c r="BU42" i="18"/>
  <c r="BT42" i="18"/>
  <c r="BS42" i="18"/>
  <c r="BR42" i="18"/>
  <c r="BQ42" i="18"/>
  <c r="BP42" i="18"/>
  <c r="BO42" i="18"/>
  <c r="CA41" i="18"/>
  <c r="BZ41" i="18"/>
  <c r="BW41" i="18"/>
  <c r="BV41" i="18"/>
  <c r="BU41" i="18"/>
  <c r="BT41" i="18"/>
  <c r="BS41" i="18"/>
  <c r="BR41" i="18"/>
  <c r="BQ41" i="18"/>
  <c r="BP41" i="18"/>
  <c r="BO41" i="18"/>
  <c r="CA40" i="18"/>
  <c r="BY40" i="18"/>
  <c r="BW40" i="18"/>
  <c r="BV40" i="18"/>
  <c r="BU40" i="18"/>
  <c r="BT40" i="18"/>
  <c r="BS40" i="18"/>
  <c r="BR40" i="18"/>
  <c r="BQ40" i="18"/>
  <c r="BP40" i="18"/>
  <c r="BO40" i="18"/>
  <c r="CA39" i="18"/>
  <c r="BZ39" i="18"/>
  <c r="BW39" i="18"/>
  <c r="BV39" i="18"/>
  <c r="BU39" i="18"/>
  <c r="BT39" i="18"/>
  <c r="BS39" i="18"/>
  <c r="BR39" i="18"/>
  <c r="BQ39" i="18"/>
  <c r="BP39" i="18"/>
  <c r="BO39" i="18"/>
  <c r="CA38" i="18"/>
  <c r="BY38" i="18"/>
  <c r="BW38" i="18"/>
  <c r="BV38" i="18"/>
  <c r="BU38" i="18"/>
  <c r="BT38" i="18"/>
  <c r="BS38" i="18"/>
  <c r="BR38" i="18"/>
  <c r="BQ38" i="18"/>
  <c r="BP38" i="18"/>
  <c r="BO38" i="18"/>
  <c r="CA37" i="18"/>
  <c r="BZ37" i="18"/>
  <c r="BY37" i="18"/>
  <c r="BW37" i="18"/>
  <c r="BV37" i="18"/>
  <c r="BU37" i="18"/>
  <c r="BT37" i="18"/>
  <c r="BS37" i="18"/>
  <c r="BR37" i="18"/>
  <c r="BQ37" i="18"/>
  <c r="BP37" i="18"/>
  <c r="CA36" i="18"/>
  <c r="BZ36" i="18"/>
  <c r="BW36" i="18"/>
  <c r="BV36" i="18"/>
  <c r="BU36" i="18"/>
  <c r="BT36" i="18"/>
  <c r="BS36" i="18"/>
  <c r="BR36" i="18"/>
  <c r="BQ36" i="18"/>
  <c r="BP36" i="18"/>
  <c r="BO36" i="18"/>
  <c r="CA35" i="18"/>
  <c r="BZ35" i="18"/>
  <c r="BW35" i="18"/>
  <c r="BV35" i="18"/>
  <c r="BU35" i="18"/>
  <c r="BT35" i="18"/>
  <c r="BS35" i="18"/>
  <c r="BR35" i="18"/>
  <c r="BQ35" i="18"/>
  <c r="BP35" i="18"/>
  <c r="BO35" i="18"/>
  <c r="CA34" i="18"/>
  <c r="BZ34" i="18"/>
  <c r="BW34" i="18"/>
  <c r="BV34" i="18"/>
  <c r="BU34" i="18"/>
  <c r="BT34" i="18"/>
  <c r="BS34" i="18"/>
  <c r="BR34" i="18"/>
  <c r="BQ34" i="18"/>
  <c r="BP34" i="18"/>
  <c r="BO34" i="18"/>
  <c r="CA33" i="18"/>
  <c r="BZ33" i="18"/>
  <c r="BW33" i="18"/>
  <c r="BV33" i="18"/>
  <c r="BU33" i="18"/>
  <c r="BT33" i="18"/>
  <c r="BS33" i="18"/>
  <c r="BR33" i="18"/>
  <c r="BQ33" i="18"/>
  <c r="BP33" i="18"/>
  <c r="BO33" i="18"/>
  <c r="CA32" i="18"/>
  <c r="BZ32" i="18"/>
  <c r="BW32" i="18"/>
  <c r="BV32" i="18"/>
  <c r="BU32" i="18"/>
  <c r="BT32" i="18"/>
  <c r="BS32" i="18"/>
  <c r="BR32" i="18"/>
  <c r="BQ32" i="18"/>
  <c r="BP32" i="18"/>
  <c r="BO32" i="18"/>
  <c r="CA31" i="18"/>
  <c r="BZ31" i="18"/>
  <c r="BY31" i="18"/>
  <c r="BW31" i="18"/>
  <c r="BV31" i="18"/>
  <c r="BU31" i="18"/>
  <c r="BT31" i="18"/>
  <c r="BS31" i="18"/>
  <c r="BR31" i="18"/>
  <c r="BQ31" i="18"/>
  <c r="BP31" i="18"/>
  <c r="BO31" i="18"/>
  <c r="CA30" i="18"/>
  <c r="BZ30" i="18"/>
  <c r="BW30" i="18"/>
  <c r="BV30" i="18"/>
  <c r="BU30" i="18"/>
  <c r="BT30" i="18"/>
  <c r="BS30" i="18"/>
  <c r="BR30" i="18"/>
  <c r="BQ30" i="18"/>
  <c r="BP30" i="18"/>
  <c r="BO30" i="18"/>
  <c r="BZ29" i="18"/>
  <c r="BY29" i="18"/>
  <c r="BW29" i="18"/>
  <c r="BV29" i="18"/>
  <c r="BU29" i="18"/>
  <c r="BT29" i="18"/>
  <c r="BS29" i="18"/>
  <c r="BR29" i="18"/>
  <c r="BQ29" i="18"/>
  <c r="BP29" i="18"/>
  <c r="BO29" i="18"/>
  <c r="CA28" i="18"/>
  <c r="BZ28" i="18"/>
  <c r="BW28" i="18"/>
  <c r="BV28" i="18"/>
  <c r="BU28" i="18"/>
  <c r="BT28" i="18"/>
  <c r="BS28" i="18"/>
  <c r="BR28" i="18"/>
  <c r="BQ28" i="18"/>
  <c r="BP28" i="18"/>
  <c r="BO28" i="18"/>
  <c r="CA27" i="18"/>
  <c r="BZ27" i="18"/>
  <c r="BY27" i="18"/>
  <c r="BW27" i="18"/>
  <c r="BU27" i="18"/>
  <c r="BT27" i="18"/>
  <c r="BS27" i="18"/>
  <c r="BR27" i="18"/>
  <c r="BQ27" i="18"/>
  <c r="BP27" i="18"/>
  <c r="BO27" i="18"/>
  <c r="CA26" i="18"/>
  <c r="BY26" i="18"/>
  <c r="BW26" i="18"/>
  <c r="BV26" i="18"/>
  <c r="BU26" i="18"/>
  <c r="BT26" i="18"/>
  <c r="BS26" i="18"/>
  <c r="BR26" i="18"/>
  <c r="BQ26" i="18"/>
  <c r="BP26" i="18"/>
  <c r="BO26" i="18"/>
  <c r="CA25" i="18"/>
  <c r="BZ25" i="18"/>
  <c r="BW25" i="18"/>
  <c r="BV25" i="18"/>
  <c r="BU25" i="18"/>
  <c r="BT25" i="18"/>
  <c r="BS25" i="18"/>
  <c r="BR25" i="18"/>
  <c r="BQ25" i="18"/>
  <c r="BP25" i="18"/>
  <c r="BO25" i="18"/>
  <c r="CA24" i="18"/>
  <c r="BZ24" i="18"/>
  <c r="BY24" i="18"/>
  <c r="BW24" i="18"/>
  <c r="BV24" i="18"/>
  <c r="BU24" i="18"/>
  <c r="BT24" i="18"/>
  <c r="BS24" i="18"/>
  <c r="BR24" i="18"/>
  <c r="BP24" i="18"/>
  <c r="BO24" i="18"/>
  <c r="CA23" i="18"/>
  <c r="BY23" i="18"/>
  <c r="BW23" i="18"/>
  <c r="BV23" i="18"/>
  <c r="BU23" i="18"/>
  <c r="BT23" i="18"/>
  <c r="BS23" i="18"/>
  <c r="BR23" i="18"/>
  <c r="BQ23" i="18"/>
  <c r="BP23" i="18"/>
  <c r="BO23" i="18"/>
  <c r="CA22" i="18"/>
  <c r="BZ22" i="18"/>
  <c r="BW22" i="18"/>
  <c r="BV22" i="18"/>
  <c r="BU22" i="18"/>
  <c r="BT22" i="18"/>
  <c r="BS22" i="18"/>
  <c r="BR22" i="18"/>
  <c r="BQ22" i="18"/>
  <c r="BP22" i="18"/>
  <c r="BO22" i="18"/>
  <c r="CA21" i="18"/>
  <c r="BZ21" i="18"/>
  <c r="BW21" i="18"/>
  <c r="BV21" i="18"/>
  <c r="BU21" i="18"/>
  <c r="BT21" i="18"/>
  <c r="BS21" i="18"/>
  <c r="BR21" i="18"/>
  <c r="BQ21" i="18"/>
  <c r="BP21" i="18"/>
  <c r="BO21" i="18"/>
  <c r="CA20" i="18"/>
  <c r="BZ20" i="18"/>
  <c r="BW20" i="18"/>
  <c r="BV20" i="18"/>
  <c r="BU20" i="18"/>
  <c r="BT20" i="18"/>
  <c r="BS20" i="18"/>
  <c r="BR20" i="18"/>
  <c r="BQ20" i="18"/>
  <c r="BP20" i="18"/>
  <c r="BO20" i="18"/>
  <c r="CA19" i="18"/>
  <c r="BY19" i="18"/>
  <c r="BW19" i="18"/>
  <c r="BV19" i="18"/>
  <c r="BU19" i="18"/>
  <c r="BT19" i="18"/>
  <c r="BS19" i="18"/>
  <c r="BR19" i="18"/>
  <c r="BQ19" i="18"/>
  <c r="BP19" i="18"/>
  <c r="BO19" i="18"/>
  <c r="CA18" i="18"/>
  <c r="BZ18" i="18"/>
  <c r="BW18" i="18"/>
  <c r="BV18" i="18"/>
  <c r="BU18" i="18"/>
  <c r="BT18" i="18"/>
  <c r="BS18" i="18"/>
  <c r="BR18" i="18"/>
  <c r="BQ18" i="18"/>
  <c r="BP18" i="18"/>
  <c r="BO18" i="18"/>
  <c r="CA17" i="18"/>
  <c r="BZ17" i="18"/>
  <c r="BY17" i="18"/>
  <c r="BW17" i="18"/>
  <c r="BU17" i="18"/>
  <c r="BT17" i="18"/>
  <c r="BS17" i="18"/>
  <c r="BR17" i="18"/>
  <c r="BQ17" i="18"/>
  <c r="BP17" i="18"/>
  <c r="BO17" i="18"/>
  <c r="CA16" i="18"/>
  <c r="BZ16" i="18"/>
  <c r="BW16" i="18"/>
  <c r="BV16" i="18"/>
  <c r="BU16" i="18"/>
  <c r="BT16" i="18"/>
  <c r="BS16" i="18"/>
  <c r="BR16" i="18"/>
  <c r="BQ16" i="18"/>
  <c r="BP16" i="18"/>
  <c r="BO16" i="18"/>
  <c r="CA15" i="18"/>
  <c r="BY15" i="18"/>
  <c r="BW15" i="18"/>
  <c r="BV15" i="18"/>
  <c r="BU15" i="18"/>
  <c r="BT15" i="18"/>
  <c r="BS15" i="18"/>
  <c r="BR15" i="18"/>
  <c r="BQ15" i="18"/>
  <c r="BP15" i="18"/>
  <c r="BO15" i="18"/>
  <c r="CA14" i="18"/>
  <c r="BY14" i="18"/>
  <c r="BW14" i="18"/>
  <c r="BV14" i="18"/>
  <c r="BU14" i="18"/>
  <c r="BT14" i="18"/>
  <c r="BS14" i="18"/>
  <c r="BR14" i="18"/>
  <c r="BQ14" i="18"/>
  <c r="BP14" i="18"/>
  <c r="BO14" i="18"/>
  <c r="CA13" i="18"/>
  <c r="BZ13" i="18"/>
  <c r="BY13" i="18"/>
  <c r="BW13" i="18"/>
  <c r="BV13" i="18"/>
  <c r="BU13" i="18"/>
  <c r="BT13" i="18"/>
  <c r="BR13" i="18"/>
  <c r="BQ13" i="18"/>
  <c r="BP13" i="18"/>
  <c r="BO13" i="18"/>
  <c r="CA12" i="18"/>
  <c r="BY12" i="18"/>
  <c r="BW12" i="18"/>
  <c r="BV12" i="18"/>
  <c r="BU12" i="18"/>
  <c r="BT12" i="18"/>
  <c r="BS12" i="18"/>
  <c r="BR12" i="18"/>
  <c r="BQ12" i="18"/>
  <c r="BP12" i="18"/>
  <c r="BO12" i="18"/>
  <c r="CA11" i="18"/>
  <c r="BZ11" i="18"/>
  <c r="BY11" i="18"/>
  <c r="BW11" i="18"/>
  <c r="BV11" i="18"/>
  <c r="BU11" i="18"/>
  <c r="BT11" i="18"/>
  <c r="BS11" i="18"/>
  <c r="BR11" i="18"/>
  <c r="BQ11" i="18"/>
  <c r="BP11" i="18"/>
  <c r="BO11" i="18"/>
  <c r="CA10" i="18"/>
  <c r="BY10" i="18"/>
  <c r="BW10" i="18"/>
  <c r="BV10" i="18"/>
  <c r="BU10" i="18"/>
  <c r="BT10" i="18"/>
  <c r="BS10" i="18"/>
  <c r="BR10" i="18"/>
  <c r="BQ10" i="18"/>
  <c r="BP10" i="18"/>
  <c r="BO10" i="18"/>
  <c r="CA9" i="18"/>
  <c r="BZ9" i="18"/>
  <c r="BY9" i="18"/>
  <c r="BW9" i="18"/>
  <c r="BV9" i="18"/>
  <c r="BU9" i="18"/>
  <c r="BT9" i="18"/>
  <c r="BS9" i="18"/>
  <c r="BR9" i="18"/>
  <c r="BQ9" i="18"/>
  <c r="BP9" i="18"/>
  <c r="CA8" i="18"/>
  <c r="BZ8" i="18"/>
  <c r="BW8" i="18"/>
  <c r="BV8" i="18"/>
  <c r="BU8" i="18"/>
  <c r="BT8" i="18"/>
  <c r="BS8" i="18"/>
  <c r="BR8" i="18"/>
  <c r="BQ8" i="18"/>
  <c r="BP8" i="18"/>
  <c r="BO8" i="18"/>
  <c r="CA7" i="18"/>
  <c r="BZ7" i="18"/>
  <c r="BY7" i="18"/>
  <c r="BW7" i="18"/>
  <c r="BV7" i="18"/>
  <c r="BU7" i="18"/>
  <c r="BS7" i="18"/>
  <c r="BR7" i="18"/>
  <c r="BQ7" i="18"/>
  <c r="BP7" i="18"/>
  <c r="BO7" i="18"/>
  <c r="CA6" i="18"/>
  <c r="BZ6" i="18"/>
  <c r="BW6" i="18"/>
  <c r="BV6" i="18"/>
  <c r="BU6" i="18"/>
  <c r="BT6" i="18"/>
  <c r="BS6" i="18"/>
  <c r="BR6" i="18"/>
  <c r="BQ6" i="18"/>
  <c r="BP6" i="18"/>
  <c r="BO6" i="18"/>
  <c r="CA5" i="18"/>
  <c r="BZ5" i="18"/>
  <c r="BW5" i="18"/>
  <c r="BV5" i="18"/>
  <c r="BU5" i="18"/>
  <c r="BT5" i="18"/>
  <c r="BS5" i="18"/>
  <c r="BR5" i="18"/>
  <c r="BQ5" i="18"/>
  <c r="BP5" i="18"/>
  <c r="BO5" i="18"/>
  <c r="CA4" i="18"/>
  <c r="BZ4" i="18"/>
  <c r="BY4" i="18"/>
  <c r="BW4" i="18"/>
  <c r="BV4" i="18"/>
  <c r="BU4" i="18"/>
  <c r="BT4" i="18"/>
  <c r="BS4" i="18"/>
  <c r="BR4" i="18"/>
  <c r="BQ4" i="18"/>
  <c r="BP4" i="18"/>
  <c r="BO4" i="18"/>
  <c r="CA3" i="18"/>
  <c r="BZ3" i="18"/>
  <c r="BY3" i="18"/>
  <c r="BW3" i="18"/>
  <c r="BV3" i="18"/>
  <c r="BU3" i="18"/>
  <c r="BT3" i="18"/>
  <c r="BS3" i="18"/>
  <c r="BR3" i="18"/>
  <c r="BQ3" i="18"/>
  <c r="BP3" i="18"/>
  <c r="BO3" i="18"/>
  <c r="B35" i="18"/>
  <c r="B6" i="8" l="1"/>
  <c r="B8" i="8" l="1"/>
  <c r="B12" i="8"/>
  <c r="B14" i="8"/>
  <c r="B45" i="8"/>
  <c r="B48" i="8"/>
  <c r="B53" i="8"/>
  <c r="B57" i="8"/>
  <c r="B58" i="8"/>
  <c r="C52" i="18" s="1"/>
  <c r="BJ52" i="18" s="1"/>
  <c r="B59" i="8"/>
  <c r="B63" i="8"/>
  <c r="B65" i="8"/>
  <c r="B81" i="8"/>
  <c r="B82" i="8"/>
  <c r="B85" i="8"/>
  <c r="B91" i="8"/>
  <c r="D93" i="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4" i="18"/>
  <c r="M5" i="18"/>
  <c r="M6" i="18"/>
  <c r="M7" i="18"/>
  <c r="M8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3" i="18"/>
  <c r="J81" i="18"/>
  <c r="K81" i="18"/>
  <c r="L81" i="18"/>
  <c r="I81" i="18"/>
  <c r="J82" i="18"/>
  <c r="K82" i="18"/>
  <c r="L82" i="18"/>
  <c r="I82" i="18"/>
  <c r="J83" i="18"/>
  <c r="K83" i="18"/>
  <c r="L83" i="18"/>
  <c r="I83" i="18"/>
  <c r="J67" i="18"/>
  <c r="K67" i="18"/>
  <c r="L67" i="18"/>
  <c r="I67" i="18"/>
  <c r="J68" i="18"/>
  <c r="K68" i="18"/>
  <c r="L68" i="18"/>
  <c r="I68" i="18"/>
  <c r="J69" i="18"/>
  <c r="K69" i="18"/>
  <c r="L69" i="18"/>
  <c r="I69" i="18"/>
  <c r="J70" i="18"/>
  <c r="K70" i="18"/>
  <c r="L70" i="18"/>
  <c r="I70" i="18"/>
  <c r="J71" i="18"/>
  <c r="K71" i="18"/>
  <c r="L71" i="18"/>
  <c r="I71" i="18"/>
  <c r="J72" i="18"/>
  <c r="K72" i="18"/>
  <c r="L72" i="18"/>
  <c r="I72" i="18"/>
  <c r="J73" i="18"/>
  <c r="K73" i="18"/>
  <c r="L73" i="18"/>
  <c r="I73" i="18"/>
  <c r="J74" i="18"/>
  <c r="K74" i="18"/>
  <c r="L74" i="18"/>
  <c r="I74" i="18"/>
  <c r="J75" i="18"/>
  <c r="K75" i="18"/>
  <c r="L75" i="18"/>
  <c r="I75" i="18"/>
  <c r="J76" i="18"/>
  <c r="K76" i="18"/>
  <c r="L76" i="18"/>
  <c r="I76" i="18"/>
  <c r="J77" i="18"/>
  <c r="K77" i="18"/>
  <c r="L77" i="18"/>
  <c r="I77" i="18"/>
  <c r="J78" i="18"/>
  <c r="K78" i="18"/>
  <c r="L78" i="18"/>
  <c r="I78" i="18"/>
  <c r="J79" i="18"/>
  <c r="K79" i="18"/>
  <c r="L79" i="18"/>
  <c r="I79" i="18"/>
  <c r="J80" i="18"/>
  <c r="K80" i="18"/>
  <c r="L80" i="18"/>
  <c r="I80" i="18"/>
  <c r="J4" i="18"/>
  <c r="K4" i="18"/>
  <c r="L4" i="18"/>
  <c r="I4" i="18"/>
  <c r="J5" i="18"/>
  <c r="K5" i="18"/>
  <c r="L5" i="18"/>
  <c r="I5" i="18"/>
  <c r="J6" i="18"/>
  <c r="K6" i="18"/>
  <c r="L6" i="18"/>
  <c r="I6" i="18"/>
  <c r="J7" i="18"/>
  <c r="K7" i="18"/>
  <c r="L7" i="18"/>
  <c r="I7" i="18"/>
  <c r="J8" i="18"/>
  <c r="K8" i="18"/>
  <c r="L8" i="18"/>
  <c r="I8" i="18"/>
  <c r="J9" i="18"/>
  <c r="K9" i="18"/>
  <c r="L9" i="18"/>
  <c r="I9" i="18"/>
  <c r="J10" i="18"/>
  <c r="K10" i="18"/>
  <c r="L10" i="18"/>
  <c r="I10" i="18"/>
  <c r="J11" i="18"/>
  <c r="K11" i="18"/>
  <c r="L11" i="18"/>
  <c r="I11" i="18"/>
  <c r="J12" i="18"/>
  <c r="K12" i="18"/>
  <c r="L12" i="18"/>
  <c r="I12" i="18"/>
  <c r="J13" i="18"/>
  <c r="K13" i="18"/>
  <c r="L13" i="18"/>
  <c r="I13" i="18"/>
  <c r="J14" i="18"/>
  <c r="K14" i="18"/>
  <c r="L14" i="18"/>
  <c r="I14" i="18"/>
  <c r="J15" i="18"/>
  <c r="K15" i="18"/>
  <c r="L15" i="18"/>
  <c r="I15" i="18"/>
  <c r="J16" i="18"/>
  <c r="K16" i="18"/>
  <c r="L16" i="18"/>
  <c r="I16" i="18"/>
  <c r="J17" i="18"/>
  <c r="K17" i="18"/>
  <c r="L17" i="18"/>
  <c r="I17" i="18"/>
  <c r="J18" i="18"/>
  <c r="K18" i="18"/>
  <c r="L18" i="18"/>
  <c r="I18" i="18"/>
  <c r="J19" i="18"/>
  <c r="K19" i="18"/>
  <c r="L19" i="18"/>
  <c r="I19" i="18"/>
  <c r="J20" i="18"/>
  <c r="K20" i="18"/>
  <c r="L20" i="18"/>
  <c r="I20" i="18"/>
  <c r="J21" i="18"/>
  <c r="K21" i="18"/>
  <c r="L21" i="18"/>
  <c r="I21" i="18"/>
  <c r="J22" i="18"/>
  <c r="K22" i="18"/>
  <c r="L22" i="18"/>
  <c r="I22" i="18"/>
  <c r="J23" i="18"/>
  <c r="K23" i="18"/>
  <c r="L23" i="18"/>
  <c r="I23" i="18"/>
  <c r="J24" i="18"/>
  <c r="K24" i="18"/>
  <c r="L24" i="18"/>
  <c r="I24" i="18"/>
  <c r="J25" i="18"/>
  <c r="K25" i="18"/>
  <c r="L25" i="18"/>
  <c r="I25" i="18"/>
  <c r="J26" i="18"/>
  <c r="K26" i="18"/>
  <c r="L26" i="18"/>
  <c r="I26" i="18"/>
  <c r="J27" i="18"/>
  <c r="K27" i="18"/>
  <c r="L27" i="18"/>
  <c r="I27" i="18"/>
  <c r="J28" i="18"/>
  <c r="K28" i="18"/>
  <c r="L28" i="18"/>
  <c r="I28" i="18"/>
  <c r="J29" i="18"/>
  <c r="K29" i="18"/>
  <c r="L29" i="18"/>
  <c r="I29" i="18"/>
  <c r="J30" i="18"/>
  <c r="K30" i="18"/>
  <c r="L30" i="18"/>
  <c r="I30" i="18"/>
  <c r="J31" i="18"/>
  <c r="K31" i="18"/>
  <c r="L31" i="18"/>
  <c r="I31" i="18"/>
  <c r="J32" i="18"/>
  <c r="K32" i="18"/>
  <c r="L32" i="18"/>
  <c r="I32" i="18"/>
  <c r="J33" i="18"/>
  <c r="K33" i="18"/>
  <c r="L33" i="18"/>
  <c r="I33" i="18"/>
  <c r="J34" i="18"/>
  <c r="K34" i="18"/>
  <c r="L34" i="18"/>
  <c r="I34" i="18"/>
  <c r="J35" i="18"/>
  <c r="K35" i="18"/>
  <c r="L35" i="18"/>
  <c r="I35" i="18"/>
  <c r="J36" i="18"/>
  <c r="K36" i="18"/>
  <c r="L36" i="18"/>
  <c r="I36" i="18"/>
  <c r="J37" i="18"/>
  <c r="K37" i="18"/>
  <c r="L37" i="18"/>
  <c r="I37" i="18"/>
  <c r="J38" i="18"/>
  <c r="K38" i="18"/>
  <c r="L38" i="18"/>
  <c r="I38" i="18"/>
  <c r="J39" i="18"/>
  <c r="K39" i="18"/>
  <c r="L39" i="18"/>
  <c r="I39" i="18"/>
  <c r="J40" i="18"/>
  <c r="K40" i="18"/>
  <c r="L40" i="18"/>
  <c r="I40" i="18"/>
  <c r="J41" i="18"/>
  <c r="K41" i="18"/>
  <c r="L41" i="18"/>
  <c r="I41" i="18"/>
  <c r="J42" i="18"/>
  <c r="K42" i="18"/>
  <c r="L42" i="18"/>
  <c r="I42" i="18"/>
  <c r="J43" i="18"/>
  <c r="K43" i="18"/>
  <c r="L43" i="18"/>
  <c r="I43" i="18"/>
  <c r="J44" i="18"/>
  <c r="K44" i="18"/>
  <c r="L44" i="18"/>
  <c r="I44" i="18"/>
  <c r="J45" i="18"/>
  <c r="K45" i="18"/>
  <c r="L45" i="18"/>
  <c r="I45" i="18"/>
  <c r="J46" i="18"/>
  <c r="K46" i="18"/>
  <c r="L46" i="18"/>
  <c r="I46" i="18"/>
  <c r="J47" i="18"/>
  <c r="K47" i="18"/>
  <c r="L47" i="18"/>
  <c r="I47" i="18"/>
  <c r="J48" i="18"/>
  <c r="K48" i="18"/>
  <c r="L48" i="18"/>
  <c r="I48" i="18"/>
  <c r="J49" i="18"/>
  <c r="K49" i="18"/>
  <c r="L49" i="18"/>
  <c r="I49" i="18"/>
  <c r="J50" i="18"/>
  <c r="K50" i="18"/>
  <c r="L50" i="18"/>
  <c r="I50" i="18"/>
  <c r="J51" i="18"/>
  <c r="K51" i="18"/>
  <c r="L51" i="18"/>
  <c r="I51" i="18"/>
  <c r="J52" i="18"/>
  <c r="K52" i="18"/>
  <c r="L52" i="18"/>
  <c r="I52" i="18"/>
  <c r="J53" i="18"/>
  <c r="K53" i="18"/>
  <c r="L53" i="18"/>
  <c r="I53" i="18"/>
  <c r="J54" i="18"/>
  <c r="K54" i="18"/>
  <c r="L54" i="18"/>
  <c r="I54" i="18"/>
  <c r="J55" i="18"/>
  <c r="K55" i="18"/>
  <c r="L55" i="18"/>
  <c r="I55" i="18"/>
  <c r="J56" i="18"/>
  <c r="K56" i="18"/>
  <c r="L56" i="18"/>
  <c r="I56" i="18"/>
  <c r="J57" i="18"/>
  <c r="K57" i="18"/>
  <c r="L57" i="18"/>
  <c r="I57" i="18"/>
  <c r="J58" i="18"/>
  <c r="K58" i="18"/>
  <c r="L58" i="18"/>
  <c r="I58" i="18"/>
  <c r="J59" i="18"/>
  <c r="K59" i="18"/>
  <c r="L59" i="18"/>
  <c r="I59" i="18"/>
  <c r="J60" i="18"/>
  <c r="K60" i="18"/>
  <c r="L60" i="18"/>
  <c r="I60" i="18"/>
  <c r="J61" i="18"/>
  <c r="K61" i="18"/>
  <c r="L61" i="18"/>
  <c r="I61" i="18"/>
  <c r="J62" i="18"/>
  <c r="K62" i="18"/>
  <c r="L62" i="18"/>
  <c r="I62" i="18"/>
  <c r="J63" i="18"/>
  <c r="K63" i="18"/>
  <c r="L63" i="18"/>
  <c r="I63" i="18"/>
  <c r="J64" i="18"/>
  <c r="K64" i="18"/>
  <c r="L64" i="18"/>
  <c r="I64" i="18"/>
  <c r="J65" i="18"/>
  <c r="K65" i="18"/>
  <c r="L65" i="18"/>
  <c r="I65" i="18"/>
  <c r="J66" i="18"/>
  <c r="K66" i="18"/>
  <c r="L66" i="18"/>
  <c r="I66" i="18"/>
  <c r="K3" i="18"/>
  <c r="L3" i="18"/>
  <c r="I3" i="18"/>
  <c r="J3" i="18"/>
  <c r="B79" i="18"/>
  <c r="C79" i="18"/>
  <c r="BK79" i="18" s="1"/>
  <c r="D79" i="18"/>
  <c r="E79" i="18"/>
  <c r="BY79" i="18" s="1"/>
  <c r="H79" i="18"/>
  <c r="B80" i="18"/>
  <c r="C80" i="18"/>
  <c r="BK80" i="18" s="1"/>
  <c r="D80" i="18"/>
  <c r="AX80" i="18" s="1"/>
  <c r="E80" i="18"/>
  <c r="BY80" i="18" s="1"/>
  <c r="H80" i="18"/>
  <c r="B81" i="18"/>
  <c r="C81" i="18"/>
  <c r="BK81" i="18" s="1"/>
  <c r="D81" i="18"/>
  <c r="AW81" i="18" s="1"/>
  <c r="E81" i="18"/>
  <c r="BY81" i="18" s="1"/>
  <c r="H81" i="18"/>
  <c r="B82" i="18"/>
  <c r="D82" i="18"/>
  <c r="E82" i="18"/>
  <c r="H82" i="18"/>
  <c r="B83" i="18"/>
  <c r="C83" i="18"/>
  <c r="BG83" i="18" s="1"/>
  <c r="BG84" i="18" s="1"/>
  <c r="D83" i="18"/>
  <c r="E83" i="18"/>
  <c r="BU83" i="18" s="1"/>
  <c r="BU84" i="18" s="1"/>
  <c r="H83" i="18"/>
  <c r="B70" i="18"/>
  <c r="C70" i="18"/>
  <c r="BK70" i="18" s="1"/>
  <c r="D70" i="18"/>
  <c r="AV70" i="18" s="1"/>
  <c r="E70" i="18"/>
  <c r="BY70" i="18" s="1"/>
  <c r="H70" i="18"/>
  <c r="B71" i="18"/>
  <c r="C71" i="18"/>
  <c r="BL71" i="18" s="1"/>
  <c r="D71" i="18"/>
  <c r="AV71" i="18" s="1"/>
  <c r="E71" i="18"/>
  <c r="BZ71" i="18" s="1"/>
  <c r="H71" i="18"/>
  <c r="B72" i="18"/>
  <c r="C72" i="18"/>
  <c r="BJ72" i="18" s="1"/>
  <c r="D72" i="18"/>
  <c r="E72" i="18"/>
  <c r="BX72" i="18" s="1"/>
  <c r="H72" i="18"/>
  <c r="B73" i="18"/>
  <c r="D73" i="18"/>
  <c r="E73" i="18"/>
  <c r="BX73" i="18" s="1"/>
  <c r="H73" i="18"/>
  <c r="B74" i="18"/>
  <c r="D74" i="18"/>
  <c r="AU74" i="18" s="1"/>
  <c r="E74" i="18"/>
  <c r="BX74" i="18" s="1"/>
  <c r="H74" i="18"/>
  <c r="B75" i="18"/>
  <c r="C75" i="18"/>
  <c r="AZ75" i="18" s="1"/>
  <c r="D75" i="18"/>
  <c r="AX75" i="18" s="1"/>
  <c r="E75" i="18"/>
  <c r="BN75" i="18" s="1"/>
  <c r="H75" i="18"/>
  <c r="B76" i="18"/>
  <c r="C76" i="18"/>
  <c r="BD76" i="18" s="1"/>
  <c r="BD84" i="18" s="1"/>
  <c r="D76" i="18"/>
  <c r="E76" i="18"/>
  <c r="BR76" i="18" s="1"/>
  <c r="BR84" i="18" s="1"/>
  <c r="H76" i="18"/>
  <c r="B77" i="18"/>
  <c r="D77" i="18"/>
  <c r="E77" i="18"/>
  <c r="BY77" i="18" s="1"/>
  <c r="H77" i="18"/>
  <c r="B78" i="18"/>
  <c r="C78" i="18"/>
  <c r="BK78" i="18" s="1"/>
  <c r="D78" i="18"/>
  <c r="E78" i="18"/>
  <c r="BY78" i="18" s="1"/>
  <c r="H78" i="18"/>
  <c r="B4" i="18"/>
  <c r="C4" i="18"/>
  <c r="AZ4" i="18" s="1"/>
  <c r="D4" i="18"/>
  <c r="AU4" i="18" s="1"/>
  <c r="E4" i="18"/>
  <c r="BN4" i="18" s="1"/>
  <c r="H4" i="18"/>
  <c r="B5" i="18"/>
  <c r="C5" i="18"/>
  <c r="BK5" i="18" s="1"/>
  <c r="D5" i="18"/>
  <c r="AW5" i="18" s="1"/>
  <c r="E5" i="18"/>
  <c r="BY5" i="18" s="1"/>
  <c r="H5" i="18"/>
  <c r="B6" i="18"/>
  <c r="C6" i="18"/>
  <c r="BK6" i="18" s="1"/>
  <c r="D6" i="18"/>
  <c r="E6" i="18"/>
  <c r="BY6" i="18" s="1"/>
  <c r="H6" i="18"/>
  <c r="B7" i="18"/>
  <c r="C7" i="18"/>
  <c r="BF7" i="18" s="1"/>
  <c r="BF84" i="18" s="1"/>
  <c r="D7" i="18"/>
  <c r="E7" i="18"/>
  <c r="BT7" i="18" s="1"/>
  <c r="BT84" i="18" s="1"/>
  <c r="H7" i="18"/>
  <c r="B8" i="18"/>
  <c r="D8" i="18"/>
  <c r="AV8" i="18" s="1"/>
  <c r="E8" i="18"/>
  <c r="BY8" i="18" s="1"/>
  <c r="H8" i="18"/>
  <c r="B9" i="18"/>
  <c r="C9" i="18"/>
  <c r="BA9" i="18" s="1"/>
  <c r="D9" i="18"/>
  <c r="E9" i="18"/>
  <c r="BO9" i="18" s="1"/>
  <c r="H9" i="18"/>
  <c r="B10" i="18"/>
  <c r="C10" i="18"/>
  <c r="BL10" i="18" s="1"/>
  <c r="D10" i="18"/>
  <c r="E10" i="18"/>
  <c r="BZ10" i="18" s="1"/>
  <c r="H10" i="18"/>
  <c r="B11" i="18"/>
  <c r="C11" i="18"/>
  <c r="BJ11" i="18" s="1"/>
  <c r="D11" i="18"/>
  <c r="E11" i="18"/>
  <c r="BX11" i="18" s="1"/>
  <c r="H11" i="18"/>
  <c r="B12" i="18"/>
  <c r="D12" i="18"/>
  <c r="AV12" i="18" s="1"/>
  <c r="E12" i="18"/>
  <c r="BZ12" i="18" s="1"/>
  <c r="H12" i="18"/>
  <c r="B13" i="18"/>
  <c r="C13" i="18"/>
  <c r="BE13" i="18" s="1"/>
  <c r="BE84" i="18" s="1"/>
  <c r="D13" i="18"/>
  <c r="AV13" i="18" s="1"/>
  <c r="E13" i="18"/>
  <c r="BS13" i="18" s="1"/>
  <c r="BS84" i="18" s="1"/>
  <c r="H13" i="18"/>
  <c r="B14" i="18"/>
  <c r="D14" i="18"/>
  <c r="E14" i="18"/>
  <c r="BZ14" i="18" s="1"/>
  <c r="H14" i="18"/>
  <c r="B15" i="18"/>
  <c r="C15" i="18"/>
  <c r="BL15" i="18" s="1"/>
  <c r="D15" i="18"/>
  <c r="E15" i="18"/>
  <c r="BZ15" i="18" s="1"/>
  <c r="H15" i="18"/>
  <c r="B16" i="18"/>
  <c r="C16" i="18"/>
  <c r="BK16" i="18" s="1"/>
  <c r="D16" i="18"/>
  <c r="AU16" i="18" s="1"/>
  <c r="E16" i="18"/>
  <c r="BY16" i="18" s="1"/>
  <c r="H16" i="18"/>
  <c r="B17" i="18"/>
  <c r="C17" i="18"/>
  <c r="BH17" i="18" s="1"/>
  <c r="D17" i="18"/>
  <c r="E17" i="18"/>
  <c r="BV17" i="18" s="1"/>
  <c r="H17" i="18"/>
  <c r="B18" i="18"/>
  <c r="C18" i="18"/>
  <c r="BK18" i="18" s="1"/>
  <c r="D18" i="18"/>
  <c r="E18" i="18"/>
  <c r="BY18" i="18" s="1"/>
  <c r="H18" i="18"/>
  <c r="B19" i="18"/>
  <c r="C19" i="18"/>
  <c r="BL19" i="18" s="1"/>
  <c r="D19" i="18"/>
  <c r="E19" i="18"/>
  <c r="BZ19" i="18" s="1"/>
  <c r="H19" i="18"/>
  <c r="B20" i="18"/>
  <c r="C20" i="18"/>
  <c r="BK20" i="18" s="1"/>
  <c r="D20" i="18"/>
  <c r="AY20" i="18" s="1"/>
  <c r="E20" i="18"/>
  <c r="BY20" i="18" s="1"/>
  <c r="H20" i="18"/>
  <c r="B21" i="18"/>
  <c r="C21" i="18"/>
  <c r="BK21" i="18" s="1"/>
  <c r="D21" i="18"/>
  <c r="E21" i="18"/>
  <c r="BY21" i="18" s="1"/>
  <c r="H21" i="18"/>
  <c r="B22" i="18"/>
  <c r="C22" i="18"/>
  <c r="BK22" i="18" s="1"/>
  <c r="D22" i="18"/>
  <c r="E22" i="18"/>
  <c r="BY22" i="18" s="1"/>
  <c r="H22" i="18"/>
  <c r="B23" i="18"/>
  <c r="C23" i="18"/>
  <c r="BL23" i="18" s="1"/>
  <c r="D23" i="18"/>
  <c r="E23" i="18"/>
  <c r="BZ23" i="18" s="1"/>
  <c r="H23" i="18"/>
  <c r="B24" i="18"/>
  <c r="C24" i="18"/>
  <c r="BC24" i="18" s="1"/>
  <c r="BC84" i="18" s="1"/>
  <c r="D24" i="18"/>
  <c r="AY24" i="18" s="1"/>
  <c r="E24" i="18"/>
  <c r="BQ24" i="18" s="1"/>
  <c r="BQ84" i="18" s="1"/>
  <c r="H24" i="18"/>
  <c r="B25" i="18"/>
  <c r="C25" i="18"/>
  <c r="BK25" i="18" s="1"/>
  <c r="D25" i="18"/>
  <c r="E25" i="18"/>
  <c r="BY25" i="18" s="1"/>
  <c r="H25" i="18"/>
  <c r="B26" i="18"/>
  <c r="C26" i="18"/>
  <c r="BL26" i="18" s="1"/>
  <c r="D26" i="18"/>
  <c r="E26" i="18"/>
  <c r="BZ26" i="18" s="1"/>
  <c r="H26" i="18"/>
  <c r="B27" i="18"/>
  <c r="C27" i="18"/>
  <c r="BH27" i="18" s="1"/>
  <c r="D27" i="18"/>
  <c r="AU27" i="18" s="1"/>
  <c r="E27" i="18"/>
  <c r="BV27" i="18" s="1"/>
  <c r="H27" i="18"/>
  <c r="B28" i="18"/>
  <c r="C28" i="18"/>
  <c r="BK28" i="18" s="1"/>
  <c r="D28" i="18"/>
  <c r="AU28" i="18" s="1"/>
  <c r="E28" i="18"/>
  <c r="BY28" i="18" s="1"/>
  <c r="H28" i="18"/>
  <c r="B29" i="18"/>
  <c r="C29" i="18"/>
  <c r="BM29" i="18" s="1"/>
  <c r="BM84" i="18" s="1"/>
  <c r="D29" i="18"/>
  <c r="AV29" i="18" s="1"/>
  <c r="E29" i="18"/>
  <c r="CA29" i="18" s="1"/>
  <c r="CA84" i="18" s="1"/>
  <c r="H29" i="18"/>
  <c r="B30" i="18"/>
  <c r="C30" i="18"/>
  <c r="BK30" i="18" s="1"/>
  <c r="D30" i="18"/>
  <c r="E30" i="18"/>
  <c r="BY30" i="18" s="1"/>
  <c r="H30" i="18"/>
  <c r="B31" i="18"/>
  <c r="C31" i="18"/>
  <c r="AZ31" i="18" s="1"/>
  <c r="D31" i="18"/>
  <c r="E31" i="18"/>
  <c r="BN31" i="18" s="1"/>
  <c r="H31" i="18"/>
  <c r="B32" i="18"/>
  <c r="C32" i="18"/>
  <c r="BK32" i="18" s="1"/>
  <c r="D32" i="18"/>
  <c r="AU32" i="18" s="1"/>
  <c r="E32" i="18"/>
  <c r="BY32" i="18" s="1"/>
  <c r="H32" i="18"/>
  <c r="B33" i="18"/>
  <c r="C33" i="18"/>
  <c r="BK33" i="18" s="1"/>
  <c r="D33" i="18"/>
  <c r="E33" i="18"/>
  <c r="BY33" i="18" s="1"/>
  <c r="H33" i="18"/>
  <c r="B34" i="18"/>
  <c r="C34" i="18"/>
  <c r="BK34" i="18" s="1"/>
  <c r="D34" i="18"/>
  <c r="E34" i="18"/>
  <c r="BY34" i="18" s="1"/>
  <c r="H34" i="18"/>
  <c r="AT35" i="18"/>
  <c r="C35" i="18"/>
  <c r="BK35" i="18" s="1"/>
  <c r="D35" i="18"/>
  <c r="E35" i="18"/>
  <c r="BY35" i="18" s="1"/>
  <c r="H35" i="18"/>
  <c r="B36" i="18"/>
  <c r="C36" i="18"/>
  <c r="BK36" i="18" s="1"/>
  <c r="D36" i="18"/>
  <c r="E36" i="18"/>
  <c r="BY36" i="18" s="1"/>
  <c r="H36" i="18"/>
  <c r="B37" i="18"/>
  <c r="C37" i="18"/>
  <c r="BA37" i="18" s="1"/>
  <c r="D37" i="18"/>
  <c r="AU37" i="18" s="1"/>
  <c r="E37" i="18"/>
  <c r="BO37" i="18" s="1"/>
  <c r="H37" i="18"/>
  <c r="B38" i="18"/>
  <c r="C38" i="18"/>
  <c r="BL38" i="18" s="1"/>
  <c r="D38" i="18"/>
  <c r="E38" i="18"/>
  <c r="BZ38" i="18" s="1"/>
  <c r="H38" i="18"/>
  <c r="B39" i="18"/>
  <c r="C39" i="18"/>
  <c r="BK39" i="18" s="1"/>
  <c r="D39" i="18"/>
  <c r="E39" i="18"/>
  <c r="BY39" i="18" s="1"/>
  <c r="H39" i="18"/>
  <c r="B40" i="18"/>
  <c r="C40" i="18"/>
  <c r="BL40" i="18" s="1"/>
  <c r="D40" i="18"/>
  <c r="AY40" i="18" s="1"/>
  <c r="E40" i="18"/>
  <c r="BZ40" i="18" s="1"/>
  <c r="H40" i="18"/>
  <c r="B41" i="18"/>
  <c r="D41" i="18"/>
  <c r="E41" i="18"/>
  <c r="BY41" i="18" s="1"/>
  <c r="H41" i="18"/>
  <c r="B42" i="18"/>
  <c r="D42" i="18"/>
  <c r="E42" i="18"/>
  <c r="BY42" i="18" s="1"/>
  <c r="H42" i="18"/>
  <c r="B43" i="18"/>
  <c r="C43" i="18"/>
  <c r="BL43" i="18" s="1"/>
  <c r="D43" i="18"/>
  <c r="AX43" i="18" s="1"/>
  <c r="E43" i="18"/>
  <c r="BZ43" i="18" s="1"/>
  <c r="H43" i="18"/>
  <c r="B44" i="18"/>
  <c r="C44" i="18"/>
  <c r="BK44" i="18" s="1"/>
  <c r="D44" i="18"/>
  <c r="AY44" i="18" s="1"/>
  <c r="E44" i="18"/>
  <c r="BY44" i="18" s="1"/>
  <c r="H44" i="18"/>
  <c r="B45" i="18"/>
  <c r="C45" i="18"/>
  <c r="BK45" i="18" s="1"/>
  <c r="D45" i="18"/>
  <c r="E45" i="18"/>
  <c r="BY45" i="18" s="1"/>
  <c r="H45" i="18"/>
  <c r="B46" i="18"/>
  <c r="C46" i="18"/>
  <c r="BK46" i="18" s="1"/>
  <c r="D46" i="18"/>
  <c r="E46" i="18"/>
  <c r="BY46" i="18" s="1"/>
  <c r="H46" i="18"/>
  <c r="B47" i="18"/>
  <c r="D47" i="18"/>
  <c r="AW47" i="18" s="1"/>
  <c r="E47" i="18"/>
  <c r="BY47" i="18" s="1"/>
  <c r="H47" i="18"/>
  <c r="B48" i="18"/>
  <c r="C48" i="18"/>
  <c r="BK48" i="18" s="1"/>
  <c r="D48" i="18"/>
  <c r="AU48" i="18" s="1"/>
  <c r="E48" i="18"/>
  <c r="BY48" i="18" s="1"/>
  <c r="H48" i="18"/>
  <c r="B49" i="18"/>
  <c r="C49" i="18"/>
  <c r="BI49" i="18" s="1"/>
  <c r="BI84" i="18" s="1"/>
  <c r="D49" i="18"/>
  <c r="E49" i="18"/>
  <c r="BW49" i="18" s="1"/>
  <c r="BW84" i="18" s="1"/>
  <c r="H49" i="18"/>
  <c r="B50" i="18"/>
  <c r="C50" i="18"/>
  <c r="BB50" i="18" s="1"/>
  <c r="BB84" i="18" s="1"/>
  <c r="D50" i="18"/>
  <c r="E50" i="18"/>
  <c r="BP50" i="18" s="1"/>
  <c r="BP84" i="18" s="1"/>
  <c r="H50" i="18"/>
  <c r="B51" i="18"/>
  <c r="D51" i="18"/>
  <c r="AW51" i="18" s="1"/>
  <c r="E51" i="18"/>
  <c r="BX51" i="18" s="1"/>
  <c r="H51" i="18"/>
  <c r="B52" i="18"/>
  <c r="D52" i="18"/>
  <c r="E52" i="18"/>
  <c r="BX52" i="18" s="1"/>
  <c r="H52" i="18"/>
  <c r="B53" i="18"/>
  <c r="D53" i="18"/>
  <c r="AU53" i="18" s="1"/>
  <c r="E53" i="18"/>
  <c r="BX53" i="18" s="1"/>
  <c r="H53" i="18"/>
  <c r="B54" i="18"/>
  <c r="C54" i="18"/>
  <c r="BL54" i="18" s="1"/>
  <c r="D54" i="18"/>
  <c r="E54" i="18"/>
  <c r="BZ54" i="18" s="1"/>
  <c r="H54" i="18"/>
  <c r="B55" i="18"/>
  <c r="C55" i="18"/>
  <c r="BL55" i="18" s="1"/>
  <c r="D55" i="18"/>
  <c r="AW55" i="18" s="1"/>
  <c r="E55" i="18"/>
  <c r="BZ55" i="18" s="1"/>
  <c r="H55" i="18"/>
  <c r="B56" i="18"/>
  <c r="C56" i="18"/>
  <c r="BJ56" i="18" s="1"/>
  <c r="D56" i="18"/>
  <c r="AX56" i="18" s="1"/>
  <c r="E56" i="18"/>
  <c r="BX56" i="18" s="1"/>
  <c r="H56" i="18"/>
  <c r="B57" i="18"/>
  <c r="D57" i="18"/>
  <c r="AV57" i="18" s="1"/>
  <c r="E57" i="18"/>
  <c r="BY57" i="18" s="1"/>
  <c r="H57" i="18"/>
  <c r="B58" i="18"/>
  <c r="C58" i="18"/>
  <c r="BL58" i="18" s="1"/>
  <c r="D58" i="18"/>
  <c r="E58" i="18"/>
  <c r="BZ58" i="18" s="1"/>
  <c r="H58" i="18"/>
  <c r="B59" i="18"/>
  <c r="C59" i="18"/>
  <c r="BK59" i="18" s="1"/>
  <c r="D59" i="18"/>
  <c r="AX59" i="18" s="1"/>
  <c r="E59" i="18"/>
  <c r="BY59" i="18" s="1"/>
  <c r="H59" i="18"/>
  <c r="B60" i="18"/>
  <c r="C60" i="18"/>
  <c r="BL60" i="18" s="1"/>
  <c r="D60" i="18"/>
  <c r="AW60" i="18" s="1"/>
  <c r="E60" i="18"/>
  <c r="BZ60" i="18" s="1"/>
  <c r="H60" i="18"/>
  <c r="B61" i="18"/>
  <c r="C61" i="18"/>
  <c r="BK61" i="18" s="1"/>
  <c r="D61" i="18"/>
  <c r="AV61" i="18" s="1"/>
  <c r="E61" i="18"/>
  <c r="BY61" i="18" s="1"/>
  <c r="H61" i="18"/>
  <c r="B62" i="18"/>
  <c r="C62" i="18"/>
  <c r="BK62" i="18" s="1"/>
  <c r="D62" i="18"/>
  <c r="E62" i="18"/>
  <c r="BY62" i="18" s="1"/>
  <c r="H62" i="18"/>
  <c r="B63" i="18"/>
  <c r="C63" i="18"/>
  <c r="BK63" i="18" s="1"/>
  <c r="D63" i="18"/>
  <c r="E63" i="18"/>
  <c r="BY63" i="18" s="1"/>
  <c r="H63" i="18"/>
  <c r="B64" i="18"/>
  <c r="C64" i="18"/>
  <c r="BL64" i="18" s="1"/>
  <c r="D64" i="18"/>
  <c r="E64" i="18"/>
  <c r="BZ64" i="18" s="1"/>
  <c r="H64" i="18"/>
  <c r="B65" i="18"/>
  <c r="C65" i="18"/>
  <c r="BK65" i="18" s="1"/>
  <c r="D65" i="18"/>
  <c r="AU65" i="18" s="1"/>
  <c r="E65" i="18"/>
  <c r="BY65" i="18" s="1"/>
  <c r="H65" i="18"/>
  <c r="B66" i="18"/>
  <c r="C66" i="18"/>
  <c r="BK66" i="18" s="1"/>
  <c r="D66" i="18"/>
  <c r="E66" i="18"/>
  <c r="BY66" i="18" s="1"/>
  <c r="H66" i="18"/>
  <c r="B67" i="18"/>
  <c r="C67" i="18"/>
  <c r="BL67" i="18" s="1"/>
  <c r="D67" i="18"/>
  <c r="AW67" i="18" s="1"/>
  <c r="E67" i="18"/>
  <c r="BZ67" i="18" s="1"/>
  <c r="H67" i="18"/>
  <c r="B68" i="18"/>
  <c r="C68" i="18"/>
  <c r="BK68" i="18" s="1"/>
  <c r="D68" i="18"/>
  <c r="AW68" i="18" s="1"/>
  <c r="E68" i="18"/>
  <c r="BY68" i="18" s="1"/>
  <c r="H68" i="18"/>
  <c r="B69" i="18"/>
  <c r="C69" i="18"/>
  <c r="BL69" i="18" s="1"/>
  <c r="D69" i="18"/>
  <c r="AV69" i="18" s="1"/>
  <c r="E69" i="18"/>
  <c r="BZ69" i="18" s="1"/>
  <c r="H69" i="18"/>
  <c r="C3" i="18"/>
  <c r="D3" i="18"/>
  <c r="AU3" i="18" s="1"/>
  <c r="E3" i="18"/>
  <c r="BX3" i="18" s="1"/>
  <c r="H3" i="18"/>
  <c r="B3" i="18"/>
  <c r="AT3" i="18" s="1"/>
  <c r="C53" i="18"/>
  <c r="BJ53" i="18" s="1"/>
  <c r="BN82" i="18" l="1"/>
  <c r="BN84" i="18" s="1"/>
  <c r="BJ3" i="18"/>
  <c r="F3" i="18"/>
  <c r="BV84" i="18"/>
  <c r="BA84" i="18"/>
  <c r="BZ84" i="18"/>
  <c r="BY84" i="18"/>
  <c r="BX84" i="18"/>
  <c r="BH84" i="18"/>
  <c r="BO84" i="18"/>
  <c r="F67" i="18"/>
  <c r="F63" i="18"/>
  <c r="F59" i="18"/>
  <c r="F54" i="18"/>
  <c r="F46" i="18"/>
  <c r="F40" i="18"/>
  <c r="F36" i="18"/>
  <c r="F32" i="18"/>
  <c r="F28" i="18"/>
  <c r="F24" i="18"/>
  <c r="F20" i="18"/>
  <c r="F16" i="18"/>
  <c r="F10" i="18"/>
  <c r="F5" i="18"/>
  <c r="F75" i="18"/>
  <c r="F83" i="18"/>
  <c r="AT68" i="18"/>
  <c r="AT64" i="18"/>
  <c r="AT48" i="18"/>
  <c r="AT43" i="18"/>
  <c r="AT41" i="18"/>
  <c r="AT33" i="18"/>
  <c r="AT29" i="18"/>
  <c r="AT25" i="18"/>
  <c r="AT6" i="18"/>
  <c r="AT79" i="18"/>
  <c r="AT66" i="18"/>
  <c r="AT62" i="18"/>
  <c r="AT58" i="18"/>
  <c r="AT57" i="18"/>
  <c r="AT50" i="18"/>
  <c r="AT45" i="18"/>
  <c r="AT39" i="18"/>
  <c r="AT31" i="18"/>
  <c r="AT27" i="18"/>
  <c r="AT23" i="18"/>
  <c r="AT19" i="18"/>
  <c r="AT15" i="18"/>
  <c r="AT14" i="18"/>
  <c r="AT9" i="18"/>
  <c r="AT8" i="18"/>
  <c r="AT4" i="18"/>
  <c r="AT72" i="18"/>
  <c r="AT81" i="18"/>
  <c r="AT69" i="18"/>
  <c r="F68" i="18"/>
  <c r="AT65" i="18"/>
  <c r="F64" i="18"/>
  <c r="AT61" i="18"/>
  <c r="F60" i="18"/>
  <c r="AT56" i="18"/>
  <c r="F55" i="18"/>
  <c r="AT49" i="18"/>
  <c r="F48" i="18"/>
  <c r="AT44" i="18"/>
  <c r="F43" i="18"/>
  <c r="AT38" i="18"/>
  <c r="F37" i="18"/>
  <c r="AT34" i="18"/>
  <c r="F33" i="18"/>
  <c r="AT30" i="18"/>
  <c r="F29" i="18"/>
  <c r="AT26" i="18"/>
  <c r="F25" i="18"/>
  <c r="AT22" i="18"/>
  <c r="F21" i="18"/>
  <c r="AT18" i="18"/>
  <c r="F17" i="18"/>
  <c r="AT13" i="18"/>
  <c r="AT12" i="18"/>
  <c r="F11" i="18"/>
  <c r="AT7" i="18"/>
  <c r="F6" i="18"/>
  <c r="AT78" i="18"/>
  <c r="AT77" i="18"/>
  <c r="F76" i="18"/>
  <c r="AT71" i="18"/>
  <c r="F70" i="18"/>
  <c r="AT80" i="18"/>
  <c r="F79" i="18"/>
  <c r="AT60" i="18"/>
  <c r="AT55" i="18"/>
  <c r="AT47" i="18"/>
  <c r="AT42" i="18"/>
  <c r="AT37" i="18"/>
  <c r="AT21" i="18"/>
  <c r="AT17" i="18"/>
  <c r="AT11" i="18"/>
  <c r="AT76" i="18"/>
  <c r="AT70" i="18"/>
  <c r="D25" i="19"/>
  <c r="AT67" i="18"/>
  <c r="AT63" i="18"/>
  <c r="AT59" i="18"/>
  <c r="AT54" i="18"/>
  <c r="AT53" i="18"/>
  <c r="AT52" i="18"/>
  <c r="AT51" i="18"/>
  <c r="AT46" i="18"/>
  <c r="AT40" i="18"/>
  <c r="AT36" i="18"/>
  <c r="AT32" i="18"/>
  <c r="AT28" i="18"/>
  <c r="AT24" i="18"/>
  <c r="AT20" i="18"/>
  <c r="AT16" i="18"/>
  <c r="AT10" i="18"/>
  <c r="AT5" i="18"/>
  <c r="AT75" i="18"/>
  <c r="AT74" i="18"/>
  <c r="AT73" i="18"/>
  <c r="AT83" i="18"/>
  <c r="AT82" i="18"/>
  <c r="F66" i="18"/>
  <c r="F50" i="18"/>
  <c r="F45" i="18"/>
  <c r="F39" i="18"/>
  <c r="F35" i="18"/>
  <c r="F31" i="18"/>
  <c r="F27" i="18"/>
  <c r="F23" i="18"/>
  <c r="F19" i="18"/>
  <c r="F15" i="18"/>
  <c r="F9" i="18"/>
  <c r="F4" i="18"/>
  <c r="F72" i="18"/>
  <c r="F81" i="18"/>
  <c r="F52" i="18"/>
  <c r="F53" i="18"/>
  <c r="F62" i="18"/>
  <c r="F58" i="18"/>
  <c r="F69" i="18"/>
  <c r="F65" i="18"/>
  <c r="F61" i="18"/>
  <c r="F56" i="18"/>
  <c r="F49" i="18"/>
  <c r="F44" i="18"/>
  <c r="F38" i="18"/>
  <c r="F34" i="18"/>
  <c r="F30" i="18"/>
  <c r="F26" i="18"/>
  <c r="F22" i="18"/>
  <c r="F18" i="18"/>
  <c r="F13" i="18"/>
  <c r="F7" i="18"/>
  <c r="F78" i="18"/>
  <c r="F71" i="18"/>
  <c r="F80" i="18"/>
  <c r="N4" i="18"/>
  <c r="N3" i="18"/>
  <c r="C82" i="18"/>
  <c r="AZ82" i="18" s="1"/>
  <c r="AZ84" i="18" s="1"/>
  <c r="AZ86" i="18" s="1"/>
  <c r="C51" i="18"/>
  <c r="BJ51" i="18" s="1"/>
  <c r="C14" i="18"/>
  <c r="BL14" i="18" s="1"/>
  <c r="C12" i="18"/>
  <c r="BL12" i="18" s="1"/>
  <c r="AV53" i="18"/>
  <c r="AY72" i="18"/>
  <c r="E84" i="18"/>
  <c r="AU69" i="18"/>
  <c r="AU61" i="18"/>
  <c r="AU36" i="18"/>
  <c r="AU8" i="18"/>
  <c r="AX24" i="18"/>
  <c r="AW64" i="18"/>
  <c r="AU40" i="18"/>
  <c r="AV24" i="18"/>
  <c r="AV16" i="18"/>
  <c r="AY81" i="18"/>
  <c r="AW40" i="18"/>
  <c r="AW63" i="18"/>
  <c r="AU15" i="18"/>
  <c r="AU11" i="18"/>
  <c r="AU78" i="18"/>
  <c r="AV37" i="18"/>
  <c r="AW29" i="18"/>
  <c r="AU24" i="18"/>
  <c r="AW13" i="18"/>
  <c r="AX20" i="18"/>
  <c r="AU19" i="18"/>
  <c r="AU80" i="18"/>
  <c r="AW3" i="18"/>
  <c r="AX3" i="18"/>
  <c r="AU49" i="18"/>
  <c r="AU45" i="18"/>
  <c r="AV45" i="18"/>
  <c r="C42" i="18"/>
  <c r="BK42" i="18" s="1"/>
  <c r="AV41" i="18"/>
  <c r="AU33" i="18"/>
  <c r="AV25" i="18"/>
  <c r="AW25" i="18"/>
  <c r="AV21" i="18"/>
  <c r="AW21" i="18"/>
  <c r="AV17" i="18"/>
  <c r="AW17" i="18"/>
  <c r="AY9" i="18"/>
  <c r="AX9" i="18"/>
  <c r="AV9" i="18"/>
  <c r="AY5" i="18"/>
  <c r="AV5" i="18"/>
  <c r="C77" i="18"/>
  <c r="BK77" i="18" s="1"/>
  <c r="AX76" i="18"/>
  <c r="AY76" i="18"/>
  <c r="AV72" i="18"/>
  <c r="AU72" i="18"/>
  <c r="AX82" i="18"/>
  <c r="AY82" i="18"/>
  <c r="AY3" i="18"/>
  <c r="AU76" i="18"/>
  <c r="AV65" i="18"/>
  <c r="AU57" i="18"/>
  <c r="AW44" i="18"/>
  <c r="AV20" i="18"/>
  <c r="AU12" i="18"/>
  <c r="AY68" i="18"/>
  <c r="AX68" i="18"/>
  <c r="AU68" i="18"/>
  <c r="AY64" i="18"/>
  <c r="AX64" i="18"/>
  <c r="AU64" i="18"/>
  <c r="AY60" i="18"/>
  <c r="AU60" i="18"/>
  <c r="C57" i="18"/>
  <c r="BK57" i="18" s="1"/>
  <c r="AY56" i="18"/>
  <c r="AU56" i="18"/>
  <c r="AY52" i="18"/>
  <c r="AU52" i="18"/>
  <c r="AX52" i="18"/>
  <c r="AW52" i="18"/>
  <c r="AY48" i="18"/>
  <c r="AX48" i="18"/>
  <c r="AW48" i="18"/>
  <c r="AY36" i="18"/>
  <c r="AW36" i="18"/>
  <c r="AX36" i="18"/>
  <c r="AY32" i="18"/>
  <c r="AX32" i="18"/>
  <c r="AW32" i="18"/>
  <c r="AY28" i="18"/>
  <c r="AV28" i="18"/>
  <c r="AY16" i="18"/>
  <c r="AX16" i="18"/>
  <c r="AV4" i="18"/>
  <c r="AV75" i="18"/>
  <c r="AU75" i="18"/>
  <c r="AW75" i="18"/>
  <c r="AY71" i="18"/>
  <c r="AW71" i="18"/>
  <c r="AX81" i="18"/>
  <c r="AU81" i="18"/>
  <c r="AU82" i="18"/>
  <c r="AY75" i="18"/>
  <c r="AW70" i="18"/>
  <c r="AW56" i="18"/>
  <c r="AV49" i="18"/>
  <c r="AU44" i="18"/>
  <c r="AV33" i="18"/>
  <c r="AU20" i="18"/>
  <c r="AW9" i="18"/>
  <c r="AX70" i="18"/>
  <c r="AX40" i="18"/>
  <c r="AY66" i="18"/>
  <c r="AX66" i="18"/>
  <c r="AU66" i="18"/>
  <c r="AY62" i="18"/>
  <c r="AX62" i="18"/>
  <c r="AU62" i="18"/>
  <c r="AY58" i="18"/>
  <c r="AU58" i="18"/>
  <c r="AX58" i="18"/>
  <c r="AY54" i="18"/>
  <c r="AU54" i="18"/>
  <c r="AY50" i="18"/>
  <c r="AX50" i="18"/>
  <c r="AU50" i="18"/>
  <c r="AY46" i="18"/>
  <c r="AX46" i="18"/>
  <c r="AU46" i="18"/>
  <c r="AY42" i="18"/>
  <c r="AU42" i="18"/>
  <c r="AX42" i="18"/>
  <c r="AV42" i="18"/>
  <c r="AY38" i="18"/>
  <c r="AU38" i="18"/>
  <c r="AV38" i="18"/>
  <c r="AY34" i="18"/>
  <c r="AX34" i="18"/>
  <c r="AU34" i="18"/>
  <c r="AV34" i="18"/>
  <c r="AU30" i="18"/>
  <c r="AX30" i="18"/>
  <c r="AY26" i="18"/>
  <c r="AU26" i="18"/>
  <c r="AV26" i="18"/>
  <c r="AX26" i="18"/>
  <c r="AW26" i="18"/>
  <c r="AY22" i="18"/>
  <c r="AU22" i="18"/>
  <c r="AV22" i="18"/>
  <c r="AW22" i="18"/>
  <c r="AY18" i="18"/>
  <c r="AX18" i="18"/>
  <c r="AU18" i="18"/>
  <c r="AV18" i="18"/>
  <c r="AW18" i="18"/>
  <c r="AU14" i="18"/>
  <c r="AX14" i="18"/>
  <c r="AV14" i="18"/>
  <c r="AW14" i="18"/>
  <c r="AY10" i="18"/>
  <c r="AU10" i="18"/>
  <c r="AV10" i="18"/>
  <c r="AW10" i="18"/>
  <c r="AY6" i="18"/>
  <c r="AU6" i="18"/>
  <c r="AX6" i="18"/>
  <c r="AV6" i="18"/>
  <c r="AW6" i="18"/>
  <c r="AX77" i="18"/>
  <c r="AW77" i="18"/>
  <c r="AX73" i="18"/>
  <c r="AV73" i="18"/>
  <c r="AW73" i="18"/>
  <c r="AU83" i="18"/>
  <c r="AW83" i="18"/>
  <c r="AX83" i="18"/>
  <c r="AY83" i="18"/>
  <c r="AV79" i="18"/>
  <c r="AW79" i="18"/>
  <c r="AX79" i="18"/>
  <c r="AV66" i="18"/>
  <c r="AW58" i="18"/>
  <c r="AV54" i="18"/>
  <c r="AW38" i="18"/>
  <c r="AX38" i="18"/>
  <c r="AX10" i="18"/>
  <c r="AY79" i="18"/>
  <c r="AY77" i="18"/>
  <c r="AW62" i="18"/>
  <c r="AV58" i="18"/>
  <c r="AW46" i="18"/>
  <c r="AW34" i="18"/>
  <c r="AX22" i="18"/>
  <c r="AU79" i="18"/>
  <c r="AU77" i="18"/>
  <c r="AV62" i="18"/>
  <c r="AW50" i="18"/>
  <c r="AV46" i="18"/>
  <c r="AV83" i="18"/>
  <c r="AY67" i="18"/>
  <c r="AU67" i="18"/>
  <c r="AX67" i="18"/>
  <c r="AV67" i="18"/>
  <c r="AY63" i="18"/>
  <c r="AU63" i="18"/>
  <c r="AV63" i="18"/>
  <c r="AX63" i="18"/>
  <c r="AY59" i="18"/>
  <c r="AU59" i="18"/>
  <c r="AV59" i="18"/>
  <c r="AY55" i="18"/>
  <c r="AX55" i="18"/>
  <c r="AU55" i="18"/>
  <c r="AV55" i="18"/>
  <c r="AY51" i="18"/>
  <c r="AU51" i="18"/>
  <c r="AX51" i="18"/>
  <c r="AY47" i="18"/>
  <c r="AV47" i="18"/>
  <c r="AX47" i="18"/>
  <c r="AY43" i="18"/>
  <c r="AU43" i="18"/>
  <c r="AV43" i="18"/>
  <c r="AW43" i="18"/>
  <c r="AY39" i="18"/>
  <c r="AX39" i="18"/>
  <c r="AU39" i="18"/>
  <c r="AV39" i="18"/>
  <c r="AW39" i="18"/>
  <c r="AY35" i="18"/>
  <c r="AU35" i="18"/>
  <c r="AX35" i="18"/>
  <c r="AV35" i="18"/>
  <c r="AW35" i="18"/>
  <c r="AY31" i="18"/>
  <c r="AU31" i="18"/>
  <c r="AV31" i="18"/>
  <c r="AX31" i="18"/>
  <c r="AW31" i="18"/>
  <c r="AY27" i="18"/>
  <c r="AV27" i="18"/>
  <c r="AW27" i="18"/>
  <c r="AY23" i="18"/>
  <c r="AX23" i="18"/>
  <c r="AV23" i="18"/>
  <c r="AW23" i="18"/>
  <c r="AY19" i="18"/>
  <c r="AV19" i="18"/>
  <c r="AX19" i="18"/>
  <c r="AW19" i="18"/>
  <c r="AY15" i="18"/>
  <c r="AV15" i="18"/>
  <c r="AW15" i="18"/>
  <c r="AX15" i="18"/>
  <c r="AY11" i="18"/>
  <c r="AX11" i="18"/>
  <c r="AV11" i="18"/>
  <c r="AW11" i="18"/>
  <c r="AX7" i="18"/>
  <c r="AY7" i="18"/>
  <c r="AV7" i="18"/>
  <c r="AW7" i="18"/>
  <c r="AV78" i="18"/>
  <c r="AX78" i="18"/>
  <c r="AW78" i="18"/>
  <c r="AV74" i="18"/>
  <c r="AW74" i="18"/>
  <c r="AX74" i="18"/>
  <c r="AY70" i="18"/>
  <c r="AU70" i="18"/>
  <c r="AV80" i="18"/>
  <c r="AW80" i="18"/>
  <c r="AY80" i="18"/>
  <c r="AY78" i="18"/>
  <c r="AU73" i="18"/>
  <c r="AW66" i="18"/>
  <c r="AW59" i="18"/>
  <c r="AW54" i="18"/>
  <c r="AV50" i="18"/>
  <c r="AW42" i="18"/>
  <c r="AU23" i="18"/>
  <c r="AU7" i="18"/>
  <c r="AX54" i="18"/>
  <c r="AX27" i="18"/>
  <c r="AX69" i="18"/>
  <c r="AY69" i="18"/>
  <c r="AX65" i="18"/>
  <c r="AY65" i="18"/>
  <c r="AX61" i="18"/>
  <c r="AY61" i="18"/>
  <c r="AX57" i="18"/>
  <c r="AY57" i="18"/>
  <c r="AX53" i="18"/>
  <c r="AY53" i="18"/>
  <c r="AX49" i="18"/>
  <c r="AY49" i="18"/>
  <c r="AX45" i="18"/>
  <c r="AY45" i="18"/>
  <c r="AX41" i="18"/>
  <c r="AY41" i="18"/>
  <c r="AX37" i="18"/>
  <c r="AY37" i="18"/>
  <c r="AX33" i="18"/>
  <c r="AY33" i="18"/>
  <c r="AX29" i="18"/>
  <c r="AY29" i="18"/>
  <c r="AX25" i="18"/>
  <c r="AY25" i="18"/>
  <c r="AX21" i="18"/>
  <c r="AY21" i="18"/>
  <c r="AX17" i="18"/>
  <c r="AY17" i="18"/>
  <c r="AX13" i="18"/>
  <c r="AY13" i="18"/>
  <c r="AV3" i="18"/>
  <c r="AW82" i="18"/>
  <c r="AW76" i="18"/>
  <c r="AW72" i="18"/>
  <c r="AU29" i="18"/>
  <c r="AU25" i="18"/>
  <c r="AU21" i="18"/>
  <c r="AU17" i="18"/>
  <c r="AU13" i="18"/>
  <c r="AU9" i="18"/>
  <c r="AU5" i="18"/>
  <c r="AX72" i="18"/>
  <c r="AX12" i="18"/>
  <c r="AX8" i="18"/>
  <c r="AY8" i="18"/>
  <c r="AX4" i="18"/>
  <c r="AY4" i="18"/>
  <c r="AV81" i="18"/>
  <c r="AV76" i="18"/>
  <c r="AU71" i="18"/>
  <c r="AW69" i="18"/>
  <c r="AV68" i="18"/>
  <c r="AW65" i="18"/>
  <c r="AV64" i="18"/>
  <c r="AW61" i="18"/>
  <c r="AV60" i="18"/>
  <c r="AW57" i="18"/>
  <c r="AV56" i="18"/>
  <c r="AW53" i="18"/>
  <c r="AV52" i="18"/>
  <c r="AW49" i="18"/>
  <c r="AV48" i="18"/>
  <c r="AW45" i="18"/>
  <c r="AV44" i="18"/>
  <c r="AW41" i="18"/>
  <c r="AV40" i="18"/>
  <c r="AW37" i="18"/>
  <c r="AV36" i="18"/>
  <c r="AW33" i="18"/>
  <c r="AV32" i="18"/>
  <c r="AW28" i="18"/>
  <c r="AW24" i="18"/>
  <c r="AW20" i="18"/>
  <c r="AW16" i="18"/>
  <c r="AW12" i="18"/>
  <c r="AW4" i="18"/>
  <c r="AX71" i="18"/>
  <c r="AX60" i="18"/>
  <c r="AX44" i="18"/>
  <c r="AX28" i="18"/>
  <c r="AX5" i="18"/>
  <c r="AW30" i="18"/>
  <c r="AV30" i="18"/>
  <c r="AY30" i="18"/>
  <c r="N40" i="18"/>
  <c r="N39" i="18"/>
  <c r="X39" i="18" s="1"/>
  <c r="N36" i="18"/>
  <c r="N27" i="18"/>
  <c r="N11" i="18"/>
  <c r="N79" i="18"/>
  <c r="N76" i="18"/>
  <c r="N75" i="18"/>
  <c r="N71" i="18"/>
  <c r="N67" i="18"/>
  <c r="R67" i="18" s="1"/>
  <c r="N83" i="18"/>
  <c r="N20" i="18"/>
  <c r="N12" i="18"/>
  <c r="N64" i="18"/>
  <c r="N28" i="18"/>
  <c r="N24" i="18"/>
  <c r="N8" i="18"/>
  <c r="N68" i="18"/>
  <c r="N66" i="18"/>
  <c r="N65" i="18"/>
  <c r="N63" i="18"/>
  <c r="N62" i="18"/>
  <c r="N61" i="18"/>
  <c r="N59" i="18"/>
  <c r="N58" i="18"/>
  <c r="N57" i="18"/>
  <c r="N55" i="18"/>
  <c r="N54" i="18"/>
  <c r="N53" i="18"/>
  <c r="N51" i="18"/>
  <c r="N50" i="18"/>
  <c r="N49" i="18"/>
  <c r="N47" i="18"/>
  <c r="N46" i="18"/>
  <c r="N45" i="18"/>
  <c r="N43" i="18"/>
  <c r="N42" i="18"/>
  <c r="N41" i="18"/>
  <c r="N38" i="18"/>
  <c r="N37" i="18"/>
  <c r="N34" i="18"/>
  <c r="N33" i="18"/>
  <c r="N32" i="18"/>
  <c r="N30" i="18"/>
  <c r="N29" i="18"/>
  <c r="N26" i="18"/>
  <c r="N25" i="18"/>
  <c r="N22" i="18"/>
  <c r="N21" i="18"/>
  <c r="N18" i="18"/>
  <c r="N17" i="18"/>
  <c r="N16" i="18"/>
  <c r="N14" i="18"/>
  <c r="N13" i="18"/>
  <c r="N10" i="18"/>
  <c r="N9" i="18"/>
  <c r="N6" i="18"/>
  <c r="N5" i="18"/>
  <c r="N80" i="18"/>
  <c r="N78" i="18"/>
  <c r="N77" i="18"/>
  <c r="N74" i="18"/>
  <c r="N73" i="18"/>
  <c r="N72" i="18"/>
  <c r="N70" i="18"/>
  <c r="N69" i="18"/>
  <c r="N82" i="18"/>
  <c r="N81" i="18"/>
  <c r="N60" i="18"/>
  <c r="N56" i="18"/>
  <c r="N52" i="18"/>
  <c r="N48" i="18"/>
  <c r="N44" i="18"/>
  <c r="N35" i="18"/>
  <c r="N31" i="18"/>
  <c r="N23" i="18"/>
  <c r="N19" i="18"/>
  <c r="N15" i="18"/>
  <c r="N7" i="18"/>
  <c r="D38" i="19" l="1"/>
  <c r="J38" i="19" s="1"/>
  <c r="BL84" i="18"/>
  <c r="BL86" i="18" s="1"/>
  <c r="D6" i="19"/>
  <c r="G6" i="19" s="1"/>
  <c r="E6" i="19"/>
  <c r="K6" i="19" s="1"/>
  <c r="C12" i="19"/>
  <c r="I12" i="19" s="1"/>
  <c r="E41" i="19"/>
  <c r="H41" i="19" s="1"/>
  <c r="C6" i="19"/>
  <c r="F6" i="19" s="1"/>
  <c r="C25" i="19"/>
  <c r="F25" i="19" s="1"/>
  <c r="D41" i="19"/>
  <c r="G41" i="19" s="1"/>
  <c r="E64" i="19"/>
  <c r="H64" i="19" s="1"/>
  <c r="C41" i="19"/>
  <c r="F41" i="19" s="1"/>
  <c r="D64" i="19"/>
  <c r="J64" i="19" s="1"/>
  <c r="C68" i="19"/>
  <c r="I68" i="19" s="1"/>
  <c r="E29" i="19"/>
  <c r="K29" i="19" s="1"/>
  <c r="D76" i="19"/>
  <c r="J76" i="19" s="1"/>
  <c r="C37" i="19"/>
  <c r="I37" i="19" s="1"/>
  <c r="C18" i="19"/>
  <c r="I18" i="19" s="1"/>
  <c r="D47" i="19"/>
  <c r="J47" i="19" s="1"/>
  <c r="D68" i="19"/>
  <c r="G68" i="19" s="1"/>
  <c r="E11" i="19"/>
  <c r="K11" i="19" s="1"/>
  <c r="D29" i="19"/>
  <c r="J29" i="19" s="1"/>
  <c r="D11" i="19"/>
  <c r="G11" i="19" s="1"/>
  <c r="C29" i="19"/>
  <c r="F29" i="19" s="1"/>
  <c r="C47" i="19"/>
  <c r="I47" i="19" s="1"/>
  <c r="E68" i="19"/>
  <c r="H68" i="19" s="1"/>
  <c r="E71" i="19"/>
  <c r="H71" i="19" s="1"/>
  <c r="C11" i="19"/>
  <c r="F11" i="19" s="1"/>
  <c r="E47" i="19"/>
  <c r="K47" i="19" s="1"/>
  <c r="F57" i="18"/>
  <c r="F42" i="18"/>
  <c r="F82" i="18"/>
  <c r="E25" i="19"/>
  <c r="K25" i="19" s="1"/>
  <c r="E37" i="19"/>
  <c r="K37" i="19" s="1"/>
  <c r="C64" i="19"/>
  <c r="I64" i="19" s="1"/>
  <c r="C34" i="19"/>
  <c r="F34" i="19" s="1"/>
  <c r="E61" i="19"/>
  <c r="K61" i="19" s="1"/>
  <c r="C76" i="19"/>
  <c r="F76" i="19" s="1"/>
  <c r="E21" i="19"/>
  <c r="H21" i="19" s="1"/>
  <c r="D34" i="19"/>
  <c r="G34" i="19" s="1"/>
  <c r="E60" i="19"/>
  <c r="H60" i="19" s="1"/>
  <c r="D21" i="19"/>
  <c r="J21" i="19" s="1"/>
  <c r="D60" i="19"/>
  <c r="J60" i="19" s="1"/>
  <c r="E77" i="19"/>
  <c r="K77" i="19" s="1"/>
  <c r="E33" i="19"/>
  <c r="K33" i="19" s="1"/>
  <c r="C77" i="19"/>
  <c r="F77" i="19" s="1"/>
  <c r="C56" i="19"/>
  <c r="F56" i="19" s="1"/>
  <c r="D30" i="19"/>
  <c r="J30" i="19" s="1"/>
  <c r="C49" i="19"/>
  <c r="F49" i="19" s="1"/>
  <c r="C27" i="19"/>
  <c r="I27" i="19" s="1"/>
  <c r="E84" i="19"/>
  <c r="H84" i="19" s="1"/>
  <c r="E10" i="19"/>
  <c r="H10" i="19" s="1"/>
  <c r="D17" i="19"/>
  <c r="J17" i="19" s="1"/>
  <c r="C28" i="19"/>
  <c r="I28" i="19" s="1"/>
  <c r="D84" i="19"/>
  <c r="J84" i="19" s="1"/>
  <c r="E80" i="19"/>
  <c r="H80" i="19" s="1"/>
  <c r="C7" i="19"/>
  <c r="F7" i="19" s="1"/>
  <c r="D33" i="19"/>
  <c r="G33" i="19" s="1"/>
  <c r="D55" i="19"/>
  <c r="J55" i="19" s="1"/>
  <c r="C58" i="19"/>
  <c r="I58" i="19" s="1"/>
  <c r="D65" i="19"/>
  <c r="J65" i="19" s="1"/>
  <c r="AV82" i="18"/>
  <c r="E4" i="19"/>
  <c r="H4" i="19" s="1"/>
  <c r="C84" i="19"/>
  <c r="I84" i="19" s="1"/>
  <c r="D80" i="19"/>
  <c r="J80" i="19" s="1"/>
  <c r="E7" i="19"/>
  <c r="H7" i="19" s="1"/>
  <c r="E17" i="19"/>
  <c r="K17" i="19" s="1"/>
  <c r="C17" i="19"/>
  <c r="F17" i="19" s="1"/>
  <c r="C21" i="19"/>
  <c r="F21" i="19" s="1"/>
  <c r="E22" i="19"/>
  <c r="H22" i="19" s="1"/>
  <c r="C33" i="19"/>
  <c r="F33" i="19" s="1"/>
  <c r="C55" i="19"/>
  <c r="I55" i="19" s="1"/>
  <c r="D61" i="19"/>
  <c r="G61" i="19" s="1"/>
  <c r="E63" i="19"/>
  <c r="H63" i="19" s="1"/>
  <c r="E65" i="19"/>
  <c r="K65" i="19" s="1"/>
  <c r="E83" i="19"/>
  <c r="H83" i="19" s="1"/>
  <c r="E76" i="19"/>
  <c r="H76" i="19" s="1"/>
  <c r="C80" i="19"/>
  <c r="I80" i="19" s="1"/>
  <c r="D12" i="19"/>
  <c r="G12" i="19" s="1"/>
  <c r="E20" i="19"/>
  <c r="H20" i="19" s="1"/>
  <c r="E34" i="19"/>
  <c r="K34" i="19" s="1"/>
  <c r="E35" i="19"/>
  <c r="H35" i="19" s="1"/>
  <c r="D37" i="19"/>
  <c r="G37" i="19" s="1"/>
  <c r="E55" i="19"/>
  <c r="K55" i="19" s="1"/>
  <c r="C60" i="19"/>
  <c r="I60" i="19" s="1"/>
  <c r="C61" i="19"/>
  <c r="F61" i="19" s="1"/>
  <c r="C65" i="19"/>
  <c r="F65" i="19" s="1"/>
  <c r="E8" i="19"/>
  <c r="H8" i="19" s="1"/>
  <c r="D10" i="19"/>
  <c r="G10" i="19" s="1"/>
  <c r="C19" i="19"/>
  <c r="I19" i="19" s="1"/>
  <c r="C20" i="19"/>
  <c r="F20" i="19" s="1"/>
  <c r="E26" i="19"/>
  <c r="K26" i="19" s="1"/>
  <c r="E46" i="19"/>
  <c r="H46" i="19" s="1"/>
  <c r="E53" i="19"/>
  <c r="K53" i="19" s="1"/>
  <c r="D57" i="19"/>
  <c r="G57" i="19" s="1"/>
  <c r="D4" i="19"/>
  <c r="G4" i="19" s="1"/>
  <c r="D69" i="19"/>
  <c r="G69" i="19" s="1"/>
  <c r="D71" i="19"/>
  <c r="G71" i="19" s="1"/>
  <c r="D73" i="19"/>
  <c r="J73" i="19" s="1"/>
  <c r="C8" i="19"/>
  <c r="I8" i="19" s="1"/>
  <c r="E19" i="19"/>
  <c r="K19" i="19" s="1"/>
  <c r="D26" i="19"/>
  <c r="J26" i="19" s="1"/>
  <c r="D36" i="19"/>
  <c r="J36" i="19" s="1"/>
  <c r="E45" i="19"/>
  <c r="K45" i="19" s="1"/>
  <c r="D53" i="19"/>
  <c r="J53" i="19" s="1"/>
  <c r="D67" i="19"/>
  <c r="J67" i="19" s="1"/>
  <c r="C69" i="19"/>
  <c r="F69" i="19" s="1"/>
  <c r="C71" i="19"/>
  <c r="F71" i="19" s="1"/>
  <c r="D72" i="19"/>
  <c r="J72" i="19" s="1"/>
  <c r="C26" i="19"/>
  <c r="F26" i="19" s="1"/>
  <c r="D44" i="19"/>
  <c r="G44" i="19" s="1"/>
  <c r="C45" i="19"/>
  <c r="F45" i="19" s="1"/>
  <c r="E66" i="19"/>
  <c r="K66" i="19" s="1"/>
  <c r="C82" i="19"/>
  <c r="C79" i="19"/>
  <c r="E81" i="19"/>
  <c r="C14" i="19"/>
  <c r="E16" i="19"/>
  <c r="E23" i="19"/>
  <c r="E24" i="19"/>
  <c r="J25" i="19"/>
  <c r="G25" i="19"/>
  <c r="E31" i="19"/>
  <c r="E32" i="19"/>
  <c r="D40" i="19"/>
  <c r="E51" i="19"/>
  <c r="E59" i="19"/>
  <c r="C62" i="19"/>
  <c r="C4" i="19"/>
  <c r="D82" i="19"/>
  <c r="E70" i="19"/>
  <c r="C72" i="19"/>
  <c r="C73" i="19"/>
  <c r="C81" i="19"/>
  <c r="C5" i="19"/>
  <c r="E5" i="19"/>
  <c r="D7" i="19"/>
  <c r="E14" i="19"/>
  <c r="C16" i="19"/>
  <c r="E18" i="19"/>
  <c r="D19" i="19"/>
  <c r="D20" i="19"/>
  <c r="D22" i="19"/>
  <c r="D23" i="19"/>
  <c r="D27" i="19"/>
  <c r="D28" i="19"/>
  <c r="H29" i="19"/>
  <c r="E30" i="19"/>
  <c r="C32" i="19"/>
  <c r="D35" i="19"/>
  <c r="C36" i="19"/>
  <c r="E38" i="19"/>
  <c r="D39" i="19"/>
  <c r="C44" i="19"/>
  <c r="D46" i="19"/>
  <c r="E49" i="19"/>
  <c r="E50" i="19"/>
  <c r="C51" i="19"/>
  <c r="C53" i="19"/>
  <c r="E54" i="19"/>
  <c r="E56" i="19"/>
  <c r="E57" i="19"/>
  <c r="E58" i="19"/>
  <c r="D59" i="19"/>
  <c r="C63" i="19"/>
  <c r="E67" i="19"/>
  <c r="C66" i="19"/>
  <c r="C70" i="19"/>
  <c r="E79" i="19"/>
  <c r="D14" i="19"/>
  <c r="C23" i="19"/>
  <c r="C24" i="19"/>
  <c r="D31" i="19"/>
  <c r="C39" i="19"/>
  <c r="C40" i="19"/>
  <c r="D50" i="19"/>
  <c r="D51" i="19"/>
  <c r="D54" i="19"/>
  <c r="C59" i="19"/>
  <c r="D62" i="19"/>
  <c r="E82" i="19"/>
  <c r="E69" i="19"/>
  <c r="D70" i="19"/>
  <c r="E72" i="19"/>
  <c r="E73" i="19"/>
  <c r="D77" i="19"/>
  <c r="D79" i="19"/>
  <c r="D81" i="19"/>
  <c r="D5" i="19"/>
  <c r="D8" i="19"/>
  <c r="C10" i="19"/>
  <c r="E12" i="19"/>
  <c r="D16" i="19"/>
  <c r="D18" i="19"/>
  <c r="C22" i="19"/>
  <c r="D24" i="19"/>
  <c r="E27" i="19"/>
  <c r="E28" i="19"/>
  <c r="C30" i="19"/>
  <c r="C31" i="19"/>
  <c r="D32" i="19"/>
  <c r="C35" i="19"/>
  <c r="E36" i="19"/>
  <c r="C38" i="19"/>
  <c r="E39" i="19"/>
  <c r="E40" i="19"/>
  <c r="E44" i="19"/>
  <c r="D45" i="19"/>
  <c r="C46" i="19"/>
  <c r="D49" i="19"/>
  <c r="C50" i="19"/>
  <c r="C54" i="19"/>
  <c r="D56" i="19"/>
  <c r="C57" i="19"/>
  <c r="E62" i="19"/>
  <c r="D63" i="19"/>
  <c r="C67" i="19"/>
  <c r="D66" i="19"/>
  <c r="AV77" i="18"/>
  <c r="F77" i="18"/>
  <c r="AY12" i="18"/>
  <c r="F12" i="18"/>
  <c r="AY14" i="18"/>
  <c r="F14" i="18"/>
  <c r="AV51" i="18"/>
  <c r="F51" i="18"/>
  <c r="AX84" i="18"/>
  <c r="AX86" i="18" s="1"/>
  <c r="U31" i="18"/>
  <c r="AB31" i="18" s="1"/>
  <c r="V31" i="18"/>
  <c r="W31" i="18"/>
  <c r="T31" i="18"/>
  <c r="W82" i="18"/>
  <c r="T82" i="18"/>
  <c r="V82" i="18"/>
  <c r="U82" i="18"/>
  <c r="AB82" i="18" s="1"/>
  <c r="V80" i="18"/>
  <c r="U80" i="18"/>
  <c r="AB80" i="18" s="1"/>
  <c r="W80" i="18"/>
  <c r="T80" i="18"/>
  <c r="W17" i="18"/>
  <c r="U17" i="18"/>
  <c r="AB17" i="18" s="1"/>
  <c r="T17" i="18"/>
  <c r="V17" i="18"/>
  <c r="V32" i="18"/>
  <c r="W32" i="18"/>
  <c r="T32" i="18"/>
  <c r="U32" i="18"/>
  <c r="AB32" i="18" s="1"/>
  <c r="V45" i="18"/>
  <c r="T45" i="18"/>
  <c r="W45" i="18"/>
  <c r="U45" i="18"/>
  <c r="AB45" i="18" s="1"/>
  <c r="U55" i="18"/>
  <c r="AB55" i="18" s="1"/>
  <c r="W55" i="18"/>
  <c r="T55" i="18"/>
  <c r="V55" i="18"/>
  <c r="V61" i="18"/>
  <c r="U61" i="18"/>
  <c r="AB61" i="18" s="1"/>
  <c r="W61" i="18"/>
  <c r="T61" i="18"/>
  <c r="V8" i="18"/>
  <c r="U8" i="18"/>
  <c r="AB8" i="18" s="1"/>
  <c r="W8" i="18"/>
  <c r="T8" i="18"/>
  <c r="Q71" i="18"/>
  <c r="U71" i="18"/>
  <c r="AB71" i="18" s="1"/>
  <c r="W71" i="18"/>
  <c r="T71" i="18"/>
  <c r="V71" i="18"/>
  <c r="Q11" i="18"/>
  <c r="U11" i="18"/>
  <c r="AB11" i="18" s="1"/>
  <c r="V11" i="18"/>
  <c r="W11" i="18"/>
  <c r="T11" i="18"/>
  <c r="U15" i="18"/>
  <c r="AB15" i="18" s="1"/>
  <c r="V15" i="18"/>
  <c r="W15" i="18"/>
  <c r="T15" i="18"/>
  <c r="V56" i="18"/>
  <c r="U56" i="18"/>
  <c r="AB56" i="18" s="1"/>
  <c r="W56" i="18"/>
  <c r="T56" i="18"/>
  <c r="T69" i="18"/>
  <c r="U69" i="18"/>
  <c r="AB69" i="18" s="1"/>
  <c r="V69" i="18"/>
  <c r="W69" i="18"/>
  <c r="W74" i="18"/>
  <c r="T74" i="18"/>
  <c r="U74" i="18"/>
  <c r="AB74" i="18" s="1"/>
  <c r="V74" i="18"/>
  <c r="T5" i="18"/>
  <c r="U5" i="18"/>
  <c r="AB5" i="18" s="1"/>
  <c r="V5" i="18"/>
  <c r="W5" i="18"/>
  <c r="W18" i="18"/>
  <c r="T18" i="18"/>
  <c r="V18" i="18"/>
  <c r="U18" i="18"/>
  <c r="AB18" i="18" s="1"/>
  <c r="W26" i="18"/>
  <c r="T26" i="18"/>
  <c r="U26" i="18"/>
  <c r="AB26" i="18" s="1"/>
  <c r="V26" i="18"/>
  <c r="T41" i="18"/>
  <c r="V41" i="18"/>
  <c r="W41" i="18"/>
  <c r="U51" i="18"/>
  <c r="AB51" i="18" s="1"/>
  <c r="T51" i="18"/>
  <c r="W51" i="18"/>
  <c r="V51" i="18"/>
  <c r="W57" i="18"/>
  <c r="T57" i="18"/>
  <c r="U57" i="18"/>
  <c r="AB57" i="18" s="1"/>
  <c r="V57" i="18"/>
  <c r="V24" i="18"/>
  <c r="U24" i="18"/>
  <c r="AB24" i="18" s="1"/>
  <c r="W24" i="18"/>
  <c r="T24" i="18"/>
  <c r="Q20" i="18"/>
  <c r="V20" i="18"/>
  <c r="T20" i="18"/>
  <c r="W20" i="18"/>
  <c r="U20" i="18"/>
  <c r="AB20" i="18" s="1"/>
  <c r="Y27" i="18"/>
  <c r="U27" i="18"/>
  <c r="AB27" i="18" s="1"/>
  <c r="T27" i="18"/>
  <c r="W27" i="18"/>
  <c r="V27" i="18"/>
  <c r="U19" i="18"/>
  <c r="AB19" i="18" s="1"/>
  <c r="T19" i="18"/>
  <c r="V19" i="18"/>
  <c r="W19" i="18"/>
  <c r="V44" i="18"/>
  <c r="W44" i="18"/>
  <c r="T44" i="18"/>
  <c r="U44" i="18"/>
  <c r="AB44" i="18" s="1"/>
  <c r="V60" i="18"/>
  <c r="W60" i="18"/>
  <c r="T60" i="18"/>
  <c r="U60" i="18"/>
  <c r="AB60" i="18" s="1"/>
  <c r="W70" i="18"/>
  <c r="T70" i="18"/>
  <c r="V70" i="18"/>
  <c r="U70" i="18"/>
  <c r="AB70" i="18" s="1"/>
  <c r="V77" i="18"/>
  <c r="T77" i="18"/>
  <c r="W77" i="18"/>
  <c r="U77" i="18"/>
  <c r="AB77" i="18" s="1"/>
  <c r="W6" i="18"/>
  <c r="T6" i="18"/>
  <c r="V6" i="18"/>
  <c r="U6" i="18"/>
  <c r="AB6" i="18" s="1"/>
  <c r="W14" i="18"/>
  <c r="T14" i="18"/>
  <c r="U14" i="18"/>
  <c r="AB14" i="18" s="1"/>
  <c r="V14" i="18"/>
  <c r="T21" i="18"/>
  <c r="W21" i="18"/>
  <c r="U21" i="18"/>
  <c r="AB21" i="18" s="1"/>
  <c r="V21" i="18"/>
  <c r="V29" i="18"/>
  <c r="W29" i="18"/>
  <c r="T29" i="18"/>
  <c r="U29" i="18"/>
  <c r="AB29" i="18" s="1"/>
  <c r="W34" i="18"/>
  <c r="T34" i="18"/>
  <c r="U34" i="18"/>
  <c r="AB34" i="18" s="1"/>
  <c r="V34" i="18"/>
  <c r="W42" i="18"/>
  <c r="T42" i="18"/>
  <c r="U42" i="18"/>
  <c r="AB42" i="18" s="1"/>
  <c r="V42" i="18"/>
  <c r="V47" i="18"/>
  <c r="T47" i="18"/>
  <c r="W47" i="18"/>
  <c r="T53" i="18"/>
  <c r="W53" i="18"/>
  <c r="U53" i="18"/>
  <c r="AB53" i="18" s="1"/>
  <c r="V53" i="18"/>
  <c r="W58" i="18"/>
  <c r="T58" i="18"/>
  <c r="U58" i="18"/>
  <c r="AB58" i="18" s="1"/>
  <c r="V58" i="18"/>
  <c r="U63" i="18"/>
  <c r="AB63" i="18" s="1"/>
  <c r="V63" i="18"/>
  <c r="W63" i="18"/>
  <c r="T63" i="18"/>
  <c r="V68" i="18"/>
  <c r="U68" i="18"/>
  <c r="AB68" i="18" s="1"/>
  <c r="W68" i="18"/>
  <c r="T68" i="18"/>
  <c r="V28" i="18"/>
  <c r="W28" i="18"/>
  <c r="T28" i="18"/>
  <c r="U28" i="18"/>
  <c r="AB28" i="18" s="1"/>
  <c r="S71" i="18"/>
  <c r="AA71" i="18" s="1"/>
  <c r="U83" i="18"/>
  <c r="AB83" i="18" s="1"/>
  <c r="T83" i="18"/>
  <c r="V83" i="18"/>
  <c r="W83" i="18"/>
  <c r="V76" i="18"/>
  <c r="W76" i="18"/>
  <c r="T76" i="18"/>
  <c r="U76" i="18"/>
  <c r="AB76" i="18" s="1"/>
  <c r="V36" i="18"/>
  <c r="W36" i="18"/>
  <c r="T36" i="18"/>
  <c r="U36" i="18"/>
  <c r="AB36" i="18" s="1"/>
  <c r="U7" i="18"/>
  <c r="AB7" i="18" s="1"/>
  <c r="W7" i="18"/>
  <c r="T7" i="18"/>
  <c r="V7" i="18"/>
  <c r="V52" i="18"/>
  <c r="T52" i="18"/>
  <c r="W52" i="18"/>
  <c r="U52" i="18"/>
  <c r="AB52" i="18" s="1"/>
  <c r="U73" i="18"/>
  <c r="AB73" i="18" s="1"/>
  <c r="W73" i="18"/>
  <c r="V73" i="18"/>
  <c r="T73" i="18"/>
  <c r="W10" i="18"/>
  <c r="T10" i="18"/>
  <c r="U10" i="18"/>
  <c r="AB10" i="18" s="1"/>
  <c r="V10" i="18"/>
  <c r="V25" i="18"/>
  <c r="W25" i="18"/>
  <c r="T25" i="18"/>
  <c r="U25" i="18"/>
  <c r="AB25" i="18" s="1"/>
  <c r="W38" i="18"/>
  <c r="T38" i="18"/>
  <c r="V38" i="18"/>
  <c r="U38" i="18"/>
  <c r="AB38" i="18" s="1"/>
  <c r="W50" i="18"/>
  <c r="T50" i="18"/>
  <c r="U50" i="18"/>
  <c r="AB50" i="18" s="1"/>
  <c r="V50" i="18"/>
  <c r="W66" i="18"/>
  <c r="T66" i="18"/>
  <c r="U66" i="18"/>
  <c r="AB66" i="18" s="1"/>
  <c r="V66" i="18"/>
  <c r="Q12" i="18"/>
  <c r="V12" i="18"/>
  <c r="W12" i="18"/>
  <c r="T12" i="18"/>
  <c r="U12" i="18"/>
  <c r="AB12" i="18" s="1"/>
  <c r="S40" i="18"/>
  <c r="AA40" i="18" s="1"/>
  <c r="V40" i="18"/>
  <c r="U40" i="18"/>
  <c r="AB40" i="18" s="1"/>
  <c r="T40" i="18"/>
  <c r="W40" i="18"/>
  <c r="U35" i="18"/>
  <c r="AB35" i="18" s="1"/>
  <c r="T35" i="18"/>
  <c r="V35" i="18"/>
  <c r="W35" i="18"/>
  <c r="V13" i="18"/>
  <c r="T13" i="18"/>
  <c r="U13" i="18"/>
  <c r="AB13" i="18" s="1"/>
  <c r="W13" i="18"/>
  <c r="W33" i="18"/>
  <c r="U33" i="18"/>
  <c r="AB33" i="18" s="1"/>
  <c r="T33" i="18"/>
  <c r="V33" i="18"/>
  <c r="W46" i="18"/>
  <c r="T46" i="18"/>
  <c r="U46" i="18"/>
  <c r="AB46" i="18" s="1"/>
  <c r="V46" i="18"/>
  <c r="W62" i="18"/>
  <c r="T62" i="18"/>
  <c r="U62" i="18"/>
  <c r="AB62" i="18" s="1"/>
  <c r="V62" i="18"/>
  <c r="U75" i="18"/>
  <c r="AB75" i="18" s="1"/>
  <c r="V75" i="18"/>
  <c r="W75" i="18"/>
  <c r="T75" i="18"/>
  <c r="U3" i="18"/>
  <c r="AB3" i="18" s="1"/>
  <c r="T3" i="18"/>
  <c r="W3" i="18"/>
  <c r="V3" i="18"/>
  <c r="U23" i="18"/>
  <c r="AB23" i="18" s="1"/>
  <c r="W23" i="18"/>
  <c r="V23" i="18"/>
  <c r="T23" i="18"/>
  <c r="V48" i="18"/>
  <c r="T48" i="18"/>
  <c r="U48" i="18"/>
  <c r="AB48" i="18" s="1"/>
  <c r="W48" i="18"/>
  <c r="W81" i="18"/>
  <c r="U81" i="18"/>
  <c r="AB81" i="18" s="1"/>
  <c r="T81" i="18"/>
  <c r="V81" i="18"/>
  <c r="V72" i="18"/>
  <c r="U72" i="18"/>
  <c r="AB72" i="18" s="1"/>
  <c r="W72" i="18"/>
  <c r="T72" i="18"/>
  <c r="W78" i="18"/>
  <c r="T78" i="18"/>
  <c r="U78" i="18"/>
  <c r="AB78" i="18" s="1"/>
  <c r="V78" i="18"/>
  <c r="U9" i="18"/>
  <c r="AB9" i="18" s="1"/>
  <c r="W9" i="18"/>
  <c r="V9" i="18"/>
  <c r="T9" i="18"/>
  <c r="V16" i="18"/>
  <c r="U16" i="18"/>
  <c r="AB16" i="18" s="1"/>
  <c r="W16" i="18"/>
  <c r="T16" i="18"/>
  <c r="W22" i="18"/>
  <c r="T22" i="18"/>
  <c r="V22" i="18"/>
  <c r="U22" i="18"/>
  <c r="AB22" i="18" s="1"/>
  <c r="W30" i="18"/>
  <c r="T30" i="18"/>
  <c r="V30" i="18"/>
  <c r="U30" i="18"/>
  <c r="AB30" i="18" s="1"/>
  <c r="T37" i="18"/>
  <c r="V37" i="18"/>
  <c r="W37" i="18"/>
  <c r="U37" i="18"/>
  <c r="AB37" i="18" s="1"/>
  <c r="U43" i="18"/>
  <c r="AB43" i="18" s="1"/>
  <c r="W43" i="18"/>
  <c r="T43" i="18"/>
  <c r="V43" i="18"/>
  <c r="W49" i="18"/>
  <c r="U49" i="18"/>
  <c r="AB49" i="18" s="1"/>
  <c r="V49" i="18"/>
  <c r="T49" i="18"/>
  <c r="W54" i="18"/>
  <c r="T54" i="18"/>
  <c r="V54" i="18"/>
  <c r="U54" i="18"/>
  <c r="AB54" i="18" s="1"/>
  <c r="U59" i="18"/>
  <c r="AB59" i="18" s="1"/>
  <c r="T59" i="18"/>
  <c r="W59" i="18"/>
  <c r="V59" i="18"/>
  <c r="W65" i="18"/>
  <c r="U65" i="18"/>
  <c r="AB65" i="18" s="1"/>
  <c r="T65" i="18"/>
  <c r="V65" i="18"/>
  <c r="V4" i="18"/>
  <c r="U4" i="18"/>
  <c r="AB4" i="18" s="1"/>
  <c r="W4" i="18"/>
  <c r="T4" i="18"/>
  <c r="V64" i="18"/>
  <c r="W64" i="18"/>
  <c r="T64" i="18"/>
  <c r="U64" i="18"/>
  <c r="AB64" i="18" s="1"/>
  <c r="S12" i="18"/>
  <c r="AA12" i="18" s="1"/>
  <c r="U67" i="18"/>
  <c r="AB67" i="18" s="1"/>
  <c r="T67" i="18"/>
  <c r="W67" i="18"/>
  <c r="V67" i="18"/>
  <c r="U79" i="18"/>
  <c r="AB79" i="18" s="1"/>
  <c r="V79" i="18"/>
  <c r="W79" i="18"/>
  <c r="T79" i="18"/>
  <c r="Q39" i="18"/>
  <c r="U39" i="18"/>
  <c r="AB39" i="18" s="1"/>
  <c r="W39" i="18"/>
  <c r="T39" i="18"/>
  <c r="V39" i="18"/>
  <c r="X11" i="18"/>
  <c r="X12" i="18"/>
  <c r="R11" i="18"/>
  <c r="Y40" i="18"/>
  <c r="X40" i="18"/>
  <c r="S11" i="18"/>
  <c r="AA11" i="18" s="1"/>
  <c r="R71" i="18"/>
  <c r="Y71" i="18"/>
  <c r="Y11" i="18"/>
  <c r="Y12" i="18"/>
  <c r="Q40" i="18"/>
  <c r="R12" i="18"/>
  <c r="S20" i="18"/>
  <c r="AA20" i="18" s="1"/>
  <c r="X71" i="18"/>
  <c r="R40" i="18"/>
  <c r="R27" i="18"/>
  <c r="X20" i="18"/>
  <c r="S27" i="18"/>
  <c r="AA27" i="18" s="1"/>
  <c r="X27" i="18"/>
  <c r="Q36" i="18"/>
  <c r="Y39" i="18"/>
  <c r="AD39" i="18" s="1"/>
  <c r="Q74" i="18"/>
  <c r="Y74" i="18"/>
  <c r="X74" i="18"/>
  <c r="R74" i="18"/>
  <c r="X75" i="18"/>
  <c r="R75" i="18"/>
  <c r="S75" i="18"/>
  <c r="AA75" i="18" s="1"/>
  <c r="Q75" i="18"/>
  <c r="Y75" i="18"/>
  <c r="R77" i="18"/>
  <c r="S77" i="18"/>
  <c r="AA77" i="18" s="1"/>
  <c r="X77" i="18"/>
  <c r="Q77" i="18"/>
  <c r="Y77" i="18"/>
  <c r="X67" i="18"/>
  <c r="Q27" i="18"/>
  <c r="R20" i="18"/>
  <c r="Y20" i="18"/>
  <c r="X83" i="18"/>
  <c r="R83" i="18"/>
  <c r="S83" i="18"/>
  <c r="AA83" i="18" s="1"/>
  <c r="Q83" i="18"/>
  <c r="Y83" i="18"/>
  <c r="S76" i="18"/>
  <c r="AA76" i="18" s="1"/>
  <c r="Q76" i="18"/>
  <c r="Y76" i="18"/>
  <c r="R76" i="18"/>
  <c r="X76" i="18"/>
  <c r="R81" i="18"/>
  <c r="Q81" i="18"/>
  <c r="Y81" i="18"/>
  <c r="S81" i="18"/>
  <c r="AA81" i="18" s="1"/>
  <c r="X81" i="18"/>
  <c r="Q78" i="18"/>
  <c r="Y78" i="18"/>
  <c r="R78" i="18"/>
  <c r="X78" i="18"/>
  <c r="S78" i="18"/>
  <c r="AA78" i="18" s="1"/>
  <c r="X79" i="18"/>
  <c r="Q79" i="18"/>
  <c r="Y79" i="18"/>
  <c r="S79" i="18"/>
  <c r="AA79" i="18" s="1"/>
  <c r="R79" i="18"/>
  <c r="Q82" i="18"/>
  <c r="Y82" i="18"/>
  <c r="S82" i="18"/>
  <c r="AA82" i="18" s="1"/>
  <c r="X82" i="18"/>
  <c r="R82" i="18"/>
  <c r="R73" i="18"/>
  <c r="Q73" i="18"/>
  <c r="Y73" i="18"/>
  <c r="X73" i="18"/>
  <c r="S80" i="18"/>
  <c r="AA80" i="18" s="1"/>
  <c r="X80" i="18"/>
  <c r="R80" i="18"/>
  <c r="Q80" i="18"/>
  <c r="Y80" i="18"/>
  <c r="S39" i="18"/>
  <c r="AA39" i="18" s="1"/>
  <c r="Y67" i="18"/>
  <c r="R39" i="18"/>
  <c r="Q67" i="18"/>
  <c r="Z67" i="18" s="1"/>
  <c r="S36" i="18"/>
  <c r="AA36" i="18" s="1"/>
  <c r="X36" i="18"/>
  <c r="S67" i="18"/>
  <c r="AA67" i="18" s="1"/>
  <c r="R36" i="18"/>
  <c r="Y36" i="18"/>
  <c r="Q15" i="18"/>
  <c r="Y15" i="18"/>
  <c r="R15" i="18"/>
  <c r="X15" i="18"/>
  <c r="S15" i="18"/>
  <c r="AA15" i="18" s="1"/>
  <c r="S56" i="18"/>
  <c r="AA56" i="18" s="1"/>
  <c r="X56" i="18"/>
  <c r="Q56" i="18"/>
  <c r="Y56" i="18"/>
  <c r="R56" i="18"/>
  <c r="S5" i="18"/>
  <c r="AA5" i="18" s="1"/>
  <c r="X5" i="18"/>
  <c r="R5" i="18"/>
  <c r="Q5" i="18"/>
  <c r="Y5" i="18"/>
  <c r="R18" i="18"/>
  <c r="S18" i="18"/>
  <c r="AA18" i="18" s="1"/>
  <c r="X18" i="18"/>
  <c r="Y18" i="18"/>
  <c r="Q18" i="18"/>
  <c r="R41" i="18"/>
  <c r="S41" i="18"/>
  <c r="AA41" i="18" s="1"/>
  <c r="X41" i="18"/>
  <c r="Q41" i="18"/>
  <c r="Y41" i="18"/>
  <c r="R62" i="18"/>
  <c r="Y62" i="18"/>
  <c r="Q62" i="18"/>
  <c r="S62" i="18"/>
  <c r="AA62" i="18" s="1"/>
  <c r="X62" i="18"/>
  <c r="Q19" i="18"/>
  <c r="Y19" i="18"/>
  <c r="R19" i="18"/>
  <c r="S19" i="18"/>
  <c r="AA19" i="18" s="1"/>
  <c r="X19" i="18"/>
  <c r="R70" i="18"/>
  <c r="Q70" i="18"/>
  <c r="S70" i="18"/>
  <c r="AA70" i="18" s="1"/>
  <c r="X70" i="18"/>
  <c r="Y70" i="18"/>
  <c r="R6" i="18"/>
  <c r="S6" i="18"/>
  <c r="AA6" i="18" s="1"/>
  <c r="Q6" i="18"/>
  <c r="Y6" i="18"/>
  <c r="X6" i="18"/>
  <c r="Q7" i="18"/>
  <c r="Y7" i="18"/>
  <c r="R7" i="18"/>
  <c r="X7" i="18"/>
  <c r="S7" i="18"/>
  <c r="AA7" i="18" s="1"/>
  <c r="Q31" i="18"/>
  <c r="Y31" i="18"/>
  <c r="R31" i="18"/>
  <c r="X31" i="18"/>
  <c r="S31" i="18"/>
  <c r="AA31" i="18" s="1"/>
  <c r="S52" i="18"/>
  <c r="AA52" i="18" s="1"/>
  <c r="X52" i="18"/>
  <c r="Q52" i="18"/>
  <c r="Y52" i="18"/>
  <c r="R52" i="18"/>
  <c r="R10" i="18"/>
  <c r="S10" i="18"/>
  <c r="AA10" i="18" s="1"/>
  <c r="X10" i="18"/>
  <c r="Q10" i="18"/>
  <c r="Y10" i="18"/>
  <c r="S17" i="18"/>
  <c r="AA17" i="18" s="1"/>
  <c r="X17" i="18"/>
  <c r="Q17" i="18"/>
  <c r="Y17" i="18"/>
  <c r="R17" i="18"/>
  <c r="S25" i="18"/>
  <c r="AA25" i="18" s="1"/>
  <c r="X25" i="18"/>
  <c r="Q25" i="18"/>
  <c r="Y25" i="18"/>
  <c r="R25" i="18"/>
  <c r="X32" i="18"/>
  <c r="Q32" i="18"/>
  <c r="Y32" i="18"/>
  <c r="R32" i="18"/>
  <c r="S32" i="18"/>
  <c r="AA32" i="18" s="1"/>
  <c r="R38" i="18"/>
  <c r="Q38" i="18"/>
  <c r="S38" i="18"/>
  <c r="AA38" i="18" s="1"/>
  <c r="X38" i="18"/>
  <c r="Y38" i="18"/>
  <c r="R45" i="18"/>
  <c r="S45" i="18"/>
  <c r="AA45" i="18" s="1"/>
  <c r="X45" i="18"/>
  <c r="Q45" i="18"/>
  <c r="Y45" i="18"/>
  <c r="Q50" i="18"/>
  <c r="Y50" i="18"/>
  <c r="R50" i="18"/>
  <c r="S50" i="18"/>
  <c r="AA50" i="18" s="1"/>
  <c r="X50" i="18"/>
  <c r="X55" i="18"/>
  <c r="Q55" i="18"/>
  <c r="Y55" i="18"/>
  <c r="R55" i="18"/>
  <c r="S55" i="18"/>
  <c r="AA55" i="18" s="1"/>
  <c r="S61" i="18"/>
  <c r="AA61" i="18" s="1"/>
  <c r="R61" i="18"/>
  <c r="X61" i="18"/>
  <c r="Y61" i="18"/>
  <c r="Q61" i="18"/>
  <c r="R66" i="18"/>
  <c r="Q66" i="18"/>
  <c r="Y66" i="18"/>
  <c r="S66" i="18"/>
  <c r="AA66" i="18" s="1"/>
  <c r="X66" i="18"/>
  <c r="X4" i="18"/>
  <c r="Q4" i="18"/>
  <c r="Y4" i="18"/>
  <c r="S4" i="18"/>
  <c r="AA4" i="18" s="1"/>
  <c r="R4" i="18"/>
  <c r="Q35" i="18"/>
  <c r="Y35" i="18"/>
  <c r="R35" i="18"/>
  <c r="S35" i="18"/>
  <c r="AA35" i="18" s="1"/>
  <c r="X35" i="18"/>
  <c r="S69" i="18"/>
  <c r="AA69" i="18" s="1"/>
  <c r="Q69" i="18"/>
  <c r="X69" i="18"/>
  <c r="Y69" i="18"/>
  <c r="R69" i="18"/>
  <c r="S13" i="18"/>
  <c r="AA13" i="18" s="1"/>
  <c r="X13" i="18"/>
  <c r="R13" i="18"/>
  <c r="Y13" i="18"/>
  <c r="Q13" i="18"/>
  <c r="R26" i="18"/>
  <c r="S26" i="18"/>
  <c r="AA26" i="18" s="1"/>
  <c r="X26" i="18"/>
  <c r="Q26" i="18"/>
  <c r="Y26" i="18"/>
  <c r="S33" i="18"/>
  <c r="AA33" i="18" s="1"/>
  <c r="X33" i="18"/>
  <c r="Q33" i="18"/>
  <c r="Y33" i="18"/>
  <c r="R33" i="18"/>
  <c r="Q46" i="18"/>
  <c r="Y46" i="18"/>
  <c r="R46" i="18"/>
  <c r="X46" i="18"/>
  <c r="S46" i="18"/>
  <c r="AA46" i="18" s="1"/>
  <c r="X51" i="18"/>
  <c r="Q51" i="18"/>
  <c r="Y51" i="18"/>
  <c r="R51" i="18"/>
  <c r="S51" i="18"/>
  <c r="AA51" i="18" s="1"/>
  <c r="R57" i="18"/>
  <c r="S57" i="18"/>
  <c r="AA57" i="18" s="1"/>
  <c r="X57" i="18"/>
  <c r="Q57" i="18"/>
  <c r="Y57" i="18"/>
  <c r="X8" i="18"/>
  <c r="Q8" i="18"/>
  <c r="Y8" i="18"/>
  <c r="R8" i="18"/>
  <c r="S44" i="18"/>
  <c r="AA44" i="18" s="1"/>
  <c r="X44" i="18"/>
  <c r="Q44" i="18"/>
  <c r="Y44" i="18"/>
  <c r="R44" i="18"/>
  <c r="X60" i="18"/>
  <c r="Q60" i="18"/>
  <c r="R60" i="18"/>
  <c r="S60" i="18"/>
  <c r="AA60" i="18" s="1"/>
  <c r="Y60" i="18"/>
  <c r="R14" i="18"/>
  <c r="S14" i="18"/>
  <c r="AA14" i="18" s="1"/>
  <c r="Q14" i="18"/>
  <c r="Y14" i="18"/>
  <c r="X14" i="18"/>
  <c r="S21" i="18"/>
  <c r="AA21" i="18" s="1"/>
  <c r="X21" i="18"/>
  <c r="R21" i="18"/>
  <c r="Q21" i="18"/>
  <c r="Y21" i="18"/>
  <c r="S29" i="18"/>
  <c r="AA29" i="18" s="1"/>
  <c r="X29" i="18"/>
  <c r="R29" i="18"/>
  <c r="Y29" i="18"/>
  <c r="Q29" i="18"/>
  <c r="R34" i="18"/>
  <c r="S34" i="18"/>
  <c r="AA34" i="18" s="1"/>
  <c r="X34" i="18"/>
  <c r="Y34" i="18"/>
  <c r="Q34" i="18"/>
  <c r="Q42" i="18"/>
  <c r="Y42" i="18"/>
  <c r="R42" i="18"/>
  <c r="S42" i="18"/>
  <c r="AA42" i="18" s="1"/>
  <c r="X42" i="18"/>
  <c r="X47" i="18"/>
  <c r="Q47" i="18"/>
  <c r="Y47" i="18"/>
  <c r="R47" i="18"/>
  <c r="S47" i="18"/>
  <c r="AA47" i="18" s="1"/>
  <c r="R53" i="18"/>
  <c r="S53" i="18"/>
  <c r="AA53" i="18" s="1"/>
  <c r="X53" i="18"/>
  <c r="Q53" i="18"/>
  <c r="Y53" i="18"/>
  <c r="Q58" i="18"/>
  <c r="R58" i="18"/>
  <c r="S58" i="18"/>
  <c r="AA58" i="18" s="1"/>
  <c r="X58" i="18"/>
  <c r="Y58" i="18"/>
  <c r="Q63" i="18"/>
  <c r="Y63" i="18"/>
  <c r="R63" i="18"/>
  <c r="X63" i="18"/>
  <c r="S63" i="18"/>
  <c r="AA63" i="18" s="1"/>
  <c r="X24" i="18"/>
  <c r="Q24" i="18"/>
  <c r="Y24" i="18"/>
  <c r="R24" i="18"/>
  <c r="S24" i="18"/>
  <c r="AA24" i="18" s="1"/>
  <c r="X64" i="18"/>
  <c r="R64" i="18"/>
  <c r="S64" i="18"/>
  <c r="AA64" i="18" s="1"/>
  <c r="Y64" i="18"/>
  <c r="Q64" i="18"/>
  <c r="S3" i="18"/>
  <c r="AA3" i="18" s="1"/>
  <c r="Y3" i="18"/>
  <c r="X3" i="18"/>
  <c r="R3" i="18"/>
  <c r="Q3" i="18"/>
  <c r="Q23" i="18"/>
  <c r="Y23" i="18"/>
  <c r="R23" i="18"/>
  <c r="X23" i="18"/>
  <c r="S23" i="18"/>
  <c r="AA23" i="18" s="1"/>
  <c r="S48" i="18"/>
  <c r="AA48" i="18" s="1"/>
  <c r="X48" i="18"/>
  <c r="Q48" i="18"/>
  <c r="Y48" i="18"/>
  <c r="R48" i="18"/>
  <c r="X72" i="18"/>
  <c r="Q72" i="18"/>
  <c r="Y72" i="18"/>
  <c r="R72" i="18"/>
  <c r="S72" i="18"/>
  <c r="AA72" i="18" s="1"/>
  <c r="S9" i="18"/>
  <c r="AA9" i="18" s="1"/>
  <c r="X9" i="18"/>
  <c r="Q9" i="18"/>
  <c r="Y9" i="18"/>
  <c r="R9" i="18"/>
  <c r="X16" i="18"/>
  <c r="Q16" i="18"/>
  <c r="Y16" i="18"/>
  <c r="R16" i="18"/>
  <c r="S16" i="18"/>
  <c r="AA16" i="18" s="1"/>
  <c r="R22" i="18"/>
  <c r="S22" i="18"/>
  <c r="AA22" i="18" s="1"/>
  <c r="Q22" i="18"/>
  <c r="Y22" i="18"/>
  <c r="X22" i="18"/>
  <c r="R30" i="18"/>
  <c r="S30" i="18"/>
  <c r="AA30" i="18" s="1"/>
  <c r="Q30" i="18"/>
  <c r="Y30" i="18"/>
  <c r="X30" i="18"/>
  <c r="S37" i="18"/>
  <c r="AA37" i="18" s="1"/>
  <c r="R37" i="18"/>
  <c r="Y37" i="18"/>
  <c r="Q37" i="18"/>
  <c r="X37" i="18"/>
  <c r="X43" i="18"/>
  <c r="Q43" i="18"/>
  <c r="Y43" i="18"/>
  <c r="R43" i="18"/>
  <c r="S43" i="18"/>
  <c r="AA43" i="18" s="1"/>
  <c r="R49" i="18"/>
  <c r="S49" i="18"/>
  <c r="AA49" i="18" s="1"/>
  <c r="X49" i="18"/>
  <c r="Y49" i="18"/>
  <c r="Q49" i="18"/>
  <c r="Q54" i="18"/>
  <c r="Y54" i="18"/>
  <c r="R54" i="18"/>
  <c r="X54" i="18"/>
  <c r="S54" i="18"/>
  <c r="AA54" i="18" s="1"/>
  <c r="Q59" i="18"/>
  <c r="Y59" i="18"/>
  <c r="R59" i="18"/>
  <c r="X59" i="18"/>
  <c r="S59" i="18"/>
  <c r="AA59" i="18" s="1"/>
  <c r="S65" i="18"/>
  <c r="AA65" i="18" s="1"/>
  <c r="Y65" i="18"/>
  <c r="X65" i="18"/>
  <c r="Q65" i="18"/>
  <c r="R65" i="18"/>
  <c r="X68" i="18"/>
  <c r="S68" i="18"/>
  <c r="AA68" i="18" s="1"/>
  <c r="Y68" i="18"/>
  <c r="R68" i="18"/>
  <c r="Q68" i="18"/>
  <c r="X28" i="18"/>
  <c r="Q28" i="18"/>
  <c r="Y28" i="18"/>
  <c r="S28" i="18"/>
  <c r="AA28" i="18" s="1"/>
  <c r="R28" i="18"/>
  <c r="I11" i="19" l="1"/>
  <c r="H6" i="19"/>
  <c r="G38" i="19"/>
  <c r="I6" i="19"/>
  <c r="K20" i="19"/>
  <c r="F68" i="19"/>
  <c r="K71" i="19"/>
  <c r="I29" i="19"/>
  <c r="H25" i="19"/>
  <c r="J6" i="19"/>
  <c r="J41" i="19"/>
  <c r="K41" i="19"/>
  <c r="F18" i="19"/>
  <c r="F12" i="19"/>
  <c r="H47" i="19"/>
  <c r="F37" i="19"/>
  <c r="G21" i="19"/>
  <c r="G76" i="19"/>
  <c r="K64" i="19"/>
  <c r="J11" i="19"/>
  <c r="K68" i="19"/>
  <c r="J34" i="19"/>
  <c r="I25" i="19"/>
  <c r="J68" i="19"/>
  <c r="G64" i="19"/>
  <c r="I41" i="19"/>
  <c r="G47" i="19"/>
  <c r="C83" i="19"/>
  <c r="F83" i="19" s="1"/>
  <c r="D43" i="19"/>
  <c r="G43" i="19" s="1"/>
  <c r="G60" i="19"/>
  <c r="G29" i="19"/>
  <c r="H37" i="19"/>
  <c r="K21" i="19"/>
  <c r="F47" i="19"/>
  <c r="I17" i="19"/>
  <c r="H11" i="19"/>
  <c r="D58" i="19"/>
  <c r="J58" i="19" s="1"/>
  <c r="I34" i="19"/>
  <c r="F64" i="19"/>
  <c r="J61" i="19"/>
  <c r="H61" i="19"/>
  <c r="C43" i="19"/>
  <c r="F43" i="19" s="1"/>
  <c r="D83" i="19"/>
  <c r="J83" i="19" s="1"/>
  <c r="E43" i="19"/>
  <c r="K43" i="19" s="1"/>
  <c r="F28" i="19"/>
  <c r="K84" i="19"/>
  <c r="H26" i="19"/>
  <c r="I61" i="19"/>
  <c r="K60" i="19"/>
  <c r="H33" i="19"/>
  <c r="G30" i="19"/>
  <c r="F27" i="19"/>
  <c r="I76" i="19"/>
  <c r="H77" i="19"/>
  <c r="J4" i="19"/>
  <c r="F84" i="19"/>
  <c r="G84" i="19"/>
  <c r="J33" i="19"/>
  <c r="I7" i="19"/>
  <c r="G65" i="19"/>
  <c r="F60" i="19"/>
  <c r="K10" i="19"/>
  <c r="I69" i="19"/>
  <c r="I49" i="19"/>
  <c r="I77" i="19"/>
  <c r="I56" i="19"/>
  <c r="K35" i="19"/>
  <c r="K76" i="19"/>
  <c r="G72" i="19"/>
  <c r="H19" i="19"/>
  <c r="G73" i="19"/>
  <c r="G55" i="19"/>
  <c r="G17" i="19"/>
  <c r="J37" i="19"/>
  <c r="G67" i="19"/>
  <c r="K7" i="19"/>
  <c r="F55" i="19"/>
  <c r="I20" i="19"/>
  <c r="I71" i="19"/>
  <c r="K83" i="19"/>
  <c r="I21" i="19"/>
  <c r="F80" i="19"/>
  <c r="H53" i="19"/>
  <c r="K63" i="19"/>
  <c r="F58" i="19"/>
  <c r="J12" i="19"/>
  <c r="I33" i="19"/>
  <c r="I65" i="19"/>
  <c r="H66" i="19"/>
  <c r="H65" i="19"/>
  <c r="J57" i="19"/>
  <c r="F8" i="19"/>
  <c r="G80" i="19"/>
  <c r="H34" i="19"/>
  <c r="H17" i="19"/>
  <c r="K80" i="19"/>
  <c r="H55" i="19"/>
  <c r="G53" i="19"/>
  <c r="G36" i="19"/>
  <c r="I26" i="19"/>
  <c r="K22" i="19"/>
  <c r="K8" i="19"/>
  <c r="K4" i="19"/>
  <c r="J69" i="19"/>
  <c r="J71" i="19"/>
  <c r="H45" i="19"/>
  <c r="J10" i="19"/>
  <c r="J44" i="19"/>
  <c r="K46" i="19"/>
  <c r="AV84" i="18"/>
  <c r="AV86" i="18" s="1"/>
  <c r="G26" i="19"/>
  <c r="F19" i="19"/>
  <c r="I45" i="19"/>
  <c r="H62" i="19"/>
  <c r="K62" i="19"/>
  <c r="J56" i="19"/>
  <c r="G56" i="19"/>
  <c r="F54" i="19"/>
  <c r="I54" i="19"/>
  <c r="I50" i="19"/>
  <c r="F50" i="19"/>
  <c r="H44" i="19"/>
  <c r="K44" i="19"/>
  <c r="F38" i="19"/>
  <c r="I38" i="19"/>
  <c r="H36" i="19"/>
  <c r="K36" i="19"/>
  <c r="F30" i="19"/>
  <c r="I30" i="19"/>
  <c r="H28" i="19"/>
  <c r="K28" i="19"/>
  <c r="F22" i="19"/>
  <c r="I22" i="19"/>
  <c r="H72" i="19"/>
  <c r="K72" i="19"/>
  <c r="H82" i="19"/>
  <c r="K82" i="19"/>
  <c r="J54" i="19"/>
  <c r="G54" i="19"/>
  <c r="F40" i="19"/>
  <c r="I40" i="19"/>
  <c r="F23" i="19"/>
  <c r="I23" i="19"/>
  <c r="G14" i="19"/>
  <c r="J14" i="19"/>
  <c r="K79" i="19"/>
  <c r="H79" i="19"/>
  <c r="I70" i="19"/>
  <c r="F70" i="19"/>
  <c r="H67" i="19"/>
  <c r="K67" i="19"/>
  <c r="F63" i="19"/>
  <c r="I63" i="19"/>
  <c r="H57" i="19"/>
  <c r="K57" i="19"/>
  <c r="I36" i="19"/>
  <c r="F36" i="19"/>
  <c r="H30" i="19"/>
  <c r="K30" i="19"/>
  <c r="J23" i="19"/>
  <c r="G23" i="19"/>
  <c r="J19" i="19"/>
  <c r="G19" i="19"/>
  <c r="F5" i="19"/>
  <c r="I5" i="19"/>
  <c r="I73" i="19"/>
  <c r="F73" i="19"/>
  <c r="G82" i="19"/>
  <c r="J82" i="19"/>
  <c r="J40" i="19"/>
  <c r="G40" i="19"/>
  <c r="K81" i="19"/>
  <c r="H81" i="19"/>
  <c r="F79" i="19"/>
  <c r="I79" i="19"/>
  <c r="E52" i="19"/>
  <c r="C52" i="19"/>
  <c r="D52" i="19"/>
  <c r="D13" i="19"/>
  <c r="E13" i="19"/>
  <c r="C13" i="19"/>
  <c r="J66" i="19"/>
  <c r="G66" i="19"/>
  <c r="J49" i="19"/>
  <c r="G49" i="19"/>
  <c r="F46" i="19"/>
  <c r="I46" i="19"/>
  <c r="H40" i="19"/>
  <c r="K40" i="19"/>
  <c r="F35" i="19"/>
  <c r="I35" i="19"/>
  <c r="J32" i="19"/>
  <c r="G32" i="19"/>
  <c r="K27" i="19"/>
  <c r="H27" i="19"/>
  <c r="J24" i="19"/>
  <c r="G24" i="19"/>
  <c r="J8" i="19"/>
  <c r="G8" i="19"/>
  <c r="G81" i="19"/>
  <c r="J81" i="19"/>
  <c r="G79" i="19"/>
  <c r="J79" i="19"/>
  <c r="G70" i="19"/>
  <c r="J70" i="19"/>
  <c r="J59" i="19"/>
  <c r="G59" i="19"/>
  <c r="K56" i="19"/>
  <c r="H56" i="19"/>
  <c r="H49" i="19"/>
  <c r="K49" i="19"/>
  <c r="I44" i="19"/>
  <c r="F44" i="19"/>
  <c r="F32" i="19"/>
  <c r="I32" i="19"/>
  <c r="G28" i="19"/>
  <c r="J28" i="19"/>
  <c r="J22" i="19"/>
  <c r="G22" i="19"/>
  <c r="H18" i="19"/>
  <c r="K18" i="19"/>
  <c r="F81" i="19"/>
  <c r="I81" i="19"/>
  <c r="H59" i="19"/>
  <c r="K59" i="19"/>
  <c r="K32" i="19"/>
  <c r="H32" i="19"/>
  <c r="F14" i="19"/>
  <c r="I14" i="19"/>
  <c r="G63" i="19"/>
  <c r="J63" i="19"/>
  <c r="F57" i="19"/>
  <c r="I57" i="19"/>
  <c r="J45" i="19"/>
  <c r="G45" i="19"/>
  <c r="K39" i="19"/>
  <c r="H39" i="19"/>
  <c r="F31" i="19"/>
  <c r="I31" i="19"/>
  <c r="G18" i="19"/>
  <c r="J18" i="19"/>
  <c r="J51" i="19"/>
  <c r="G51" i="19"/>
  <c r="F39" i="19"/>
  <c r="I39" i="19"/>
  <c r="F24" i="19"/>
  <c r="I24" i="19"/>
  <c r="H58" i="19"/>
  <c r="K58" i="19"/>
  <c r="H54" i="19"/>
  <c r="K54" i="19"/>
  <c r="I51" i="19"/>
  <c r="F51" i="19"/>
  <c r="G46" i="19"/>
  <c r="J46" i="19"/>
  <c r="J39" i="19"/>
  <c r="G39" i="19"/>
  <c r="J35" i="19"/>
  <c r="G35" i="19"/>
  <c r="G20" i="19"/>
  <c r="J20" i="19"/>
  <c r="F16" i="19"/>
  <c r="I16" i="19"/>
  <c r="I72" i="19"/>
  <c r="F72" i="19"/>
  <c r="H70" i="19"/>
  <c r="K70" i="19"/>
  <c r="F4" i="19"/>
  <c r="I4" i="19"/>
  <c r="I62" i="19"/>
  <c r="F62" i="19"/>
  <c r="H51" i="19"/>
  <c r="K51" i="19"/>
  <c r="K31" i="19"/>
  <c r="H31" i="19"/>
  <c r="K24" i="19"/>
  <c r="H24" i="19"/>
  <c r="C15" i="19"/>
  <c r="D15" i="19"/>
  <c r="E15" i="19"/>
  <c r="D78" i="19"/>
  <c r="C78" i="19"/>
  <c r="E78" i="19"/>
  <c r="F67" i="19"/>
  <c r="I67" i="19"/>
  <c r="J16" i="19"/>
  <c r="G16" i="19"/>
  <c r="H12" i="19"/>
  <c r="K12" i="19"/>
  <c r="I10" i="19"/>
  <c r="F10" i="19"/>
  <c r="J5" i="19"/>
  <c r="G5" i="19"/>
  <c r="G77" i="19"/>
  <c r="J77" i="19"/>
  <c r="K73" i="19"/>
  <c r="H73" i="19"/>
  <c r="K69" i="19"/>
  <c r="H69" i="19"/>
  <c r="J62" i="19"/>
  <c r="G62" i="19"/>
  <c r="I59" i="19"/>
  <c r="F59" i="19"/>
  <c r="J50" i="19"/>
  <c r="G50" i="19"/>
  <c r="J31" i="19"/>
  <c r="G31" i="19"/>
  <c r="I66" i="19"/>
  <c r="F66" i="19"/>
  <c r="F53" i="19"/>
  <c r="I53" i="19"/>
  <c r="H50" i="19"/>
  <c r="K50" i="19"/>
  <c r="H38" i="19"/>
  <c r="K38" i="19"/>
  <c r="J27" i="19"/>
  <c r="G27" i="19"/>
  <c r="H14" i="19"/>
  <c r="K14" i="19"/>
  <c r="J7" i="19"/>
  <c r="G7" i="19"/>
  <c r="H5" i="19"/>
  <c r="K5" i="19"/>
  <c r="K23" i="19"/>
  <c r="H23" i="19"/>
  <c r="H16" i="19"/>
  <c r="K16" i="19"/>
  <c r="I82" i="19"/>
  <c r="F82" i="19"/>
  <c r="Z49" i="18"/>
  <c r="AD71" i="18"/>
  <c r="AD27" i="18"/>
  <c r="AC56" i="18"/>
  <c r="AC71" i="18"/>
  <c r="Z29" i="18"/>
  <c r="Z36" i="18"/>
  <c r="AC11" i="18"/>
  <c r="Z39" i="18"/>
  <c r="Z71" i="18"/>
  <c r="AC48" i="18"/>
  <c r="AC12" i="18"/>
  <c r="AC80" i="18"/>
  <c r="AD46" i="18"/>
  <c r="Z11" i="18"/>
  <c r="AD12" i="18"/>
  <c r="AC36" i="18"/>
  <c r="AD37" i="18"/>
  <c r="Z81" i="18"/>
  <c r="Z30" i="18"/>
  <c r="AD74" i="18"/>
  <c r="AC20" i="18"/>
  <c r="Z14" i="18"/>
  <c r="Z6" i="18"/>
  <c r="AD82" i="18"/>
  <c r="Z77" i="18"/>
  <c r="Z40" i="18"/>
  <c r="AD40" i="18"/>
  <c r="Z13" i="18"/>
  <c r="AD54" i="18"/>
  <c r="Z22" i="18"/>
  <c r="Z73" i="18"/>
  <c r="AD78" i="18"/>
  <c r="Z20" i="18"/>
  <c r="Z12" i="18"/>
  <c r="AD11" i="18"/>
  <c r="Z27" i="18"/>
  <c r="AD20" i="18"/>
  <c r="AC40" i="18"/>
  <c r="Z78" i="18"/>
  <c r="AC81" i="18"/>
  <c r="AC76" i="18"/>
  <c r="Z75" i="18"/>
  <c r="AC74" i="18"/>
  <c r="AC73" i="18"/>
  <c r="AD59" i="18"/>
  <c r="Z54" i="18"/>
  <c r="AD47" i="18"/>
  <c r="Z46" i="18"/>
  <c r="Z15" i="18"/>
  <c r="AD68" i="18"/>
  <c r="Z65" i="18"/>
  <c r="AC54" i="18"/>
  <c r="AC49" i="18"/>
  <c r="Z43" i="18"/>
  <c r="AC37" i="18"/>
  <c r="AD30" i="18"/>
  <c r="AC22" i="18"/>
  <c r="AD9" i="18"/>
  <c r="AD24" i="18"/>
  <c r="AD53" i="18"/>
  <c r="AC47" i="18"/>
  <c r="Z34" i="18"/>
  <c r="AC60" i="18"/>
  <c r="AC44" i="18"/>
  <c r="Z44" i="18"/>
  <c r="AD8" i="18"/>
  <c r="AD57" i="18"/>
  <c r="AC51" i="18"/>
  <c r="AC46" i="18"/>
  <c r="Z33" i="18"/>
  <c r="Z26" i="18"/>
  <c r="AC69" i="18"/>
  <c r="AC4" i="18"/>
  <c r="Z66" i="18"/>
  <c r="AC61" i="18"/>
  <c r="AC55" i="18"/>
  <c r="AD55" i="18"/>
  <c r="AD32" i="18"/>
  <c r="AD17" i="18"/>
  <c r="AD6" i="18"/>
  <c r="AD70" i="18"/>
  <c r="AC70" i="18"/>
  <c r="AD18" i="18"/>
  <c r="AC18" i="18"/>
  <c r="Z5" i="18"/>
  <c r="AC39" i="18"/>
  <c r="Z82" i="18"/>
  <c r="AD77" i="18"/>
  <c r="AC75" i="18"/>
  <c r="AD65" i="18"/>
  <c r="AC3" i="18"/>
  <c r="AC14" i="18"/>
  <c r="Z60" i="18"/>
  <c r="AD44" i="18"/>
  <c r="AC57" i="18"/>
  <c r="AC26" i="18"/>
  <c r="AD35" i="18"/>
  <c r="AC35" i="18"/>
  <c r="Z25" i="18"/>
  <c r="Z52" i="18"/>
  <c r="AC79" i="18"/>
  <c r="Z76" i="18"/>
  <c r="AC72" i="18"/>
  <c r="Z4" i="18"/>
  <c r="AC27" i="18"/>
  <c r="AC77" i="18"/>
  <c r="AD43" i="18"/>
  <c r="AD16" i="18"/>
  <c r="Z72" i="18"/>
  <c r="Z64" i="18"/>
  <c r="AC58" i="18"/>
  <c r="Z51" i="18"/>
  <c r="AD26" i="18"/>
  <c r="AC13" i="18"/>
  <c r="Z35" i="18"/>
  <c r="AD4" i="18"/>
  <c r="Z61" i="18"/>
  <c r="AD61" i="18"/>
  <c r="Z56" i="18"/>
  <c r="Z80" i="18"/>
  <c r="AD73" i="18"/>
  <c r="Z79" i="18"/>
  <c r="AC78" i="18"/>
  <c r="AD81" i="18"/>
  <c r="Z83" i="18"/>
  <c r="AD75" i="18"/>
  <c r="AD80" i="18"/>
  <c r="AD79" i="18"/>
  <c r="AD83" i="18"/>
  <c r="AC68" i="18"/>
  <c r="Z59" i="18"/>
  <c r="AD49" i="18"/>
  <c r="AC43" i="18"/>
  <c r="AC9" i="18"/>
  <c r="Z3" i="18"/>
  <c r="Z58" i="18"/>
  <c r="Z47" i="18"/>
  <c r="Z57" i="18"/>
  <c r="AD66" i="18"/>
  <c r="Z55" i="18"/>
  <c r="AC17" i="18"/>
  <c r="AD5" i="18"/>
  <c r="AD15" i="18"/>
  <c r="AC82" i="18"/>
  <c r="AD76" i="18"/>
  <c r="AC83" i="18"/>
  <c r="AD67" i="18"/>
  <c r="Z74" i="18"/>
  <c r="Z16" i="18"/>
  <c r="AD13" i="18"/>
  <c r="AD56" i="18"/>
  <c r="AC15" i="18"/>
  <c r="Z68" i="18"/>
  <c r="Z37" i="18"/>
  <c r="AD22" i="18"/>
  <c r="AD23" i="18"/>
  <c r="AD29" i="18"/>
  <c r="AC8" i="18"/>
  <c r="AC33" i="18"/>
  <c r="Z69" i="18"/>
  <c r="AD38" i="18"/>
  <c r="Z38" i="18"/>
  <c r="AC32" i="18"/>
  <c r="AC52" i="18"/>
  <c r="AD31" i="18"/>
  <c r="Z41" i="18"/>
  <c r="AC28" i="18"/>
  <c r="Z28" i="18"/>
  <c r="AC65" i="18"/>
  <c r="AC16" i="18"/>
  <c r="Z9" i="18"/>
  <c r="AD48" i="18"/>
  <c r="AC23" i="18"/>
  <c r="Z23" i="18"/>
  <c r="AC64" i="18"/>
  <c r="Z63" i="18"/>
  <c r="AD42" i="18"/>
  <c r="AC42" i="18"/>
  <c r="Z42" i="18"/>
  <c r="AD34" i="18"/>
  <c r="AC34" i="18"/>
  <c r="AC29" i="18"/>
  <c r="AC21" i="18"/>
  <c r="AD21" i="18"/>
  <c r="AD14" i="18"/>
  <c r="AD60" i="18"/>
  <c r="AD51" i="18"/>
  <c r="AD33" i="18"/>
  <c r="AD69" i="18"/>
  <c r="AC66" i="18"/>
  <c r="AD50" i="18"/>
  <c r="AC50" i="18"/>
  <c r="Z50" i="18"/>
  <c r="Z45" i="18"/>
  <c r="AC45" i="18"/>
  <c r="AC25" i="18"/>
  <c r="Z17" i="18"/>
  <c r="Z10" i="18"/>
  <c r="AD52" i="18"/>
  <c r="AC31" i="18"/>
  <c r="Z31" i="18"/>
  <c r="AD7" i="18"/>
  <c r="AD19" i="18"/>
  <c r="AC19" i="18"/>
  <c r="Z19" i="18"/>
  <c r="Z62" i="18"/>
  <c r="AC62" i="18"/>
  <c r="AD41" i="18"/>
  <c r="Z18" i="18"/>
  <c r="AC67" i="18"/>
  <c r="AD36" i="18"/>
  <c r="AC24" i="18"/>
  <c r="AD28" i="18"/>
  <c r="AC59" i="18"/>
  <c r="AC30" i="18"/>
  <c r="AD72" i="18"/>
  <c r="Z48" i="18"/>
  <c r="AD3" i="18"/>
  <c r="AD64" i="18"/>
  <c r="Z24" i="18"/>
  <c r="AD63" i="18"/>
  <c r="AC63" i="18"/>
  <c r="AD58" i="18"/>
  <c r="Z53" i="18"/>
  <c r="AC53" i="18"/>
  <c r="Z21" i="18"/>
  <c r="Z8" i="18"/>
  <c r="AD45" i="18"/>
  <c r="AC38" i="18"/>
  <c r="Z32" i="18"/>
  <c r="AD25" i="18"/>
  <c r="AD10" i="18"/>
  <c r="AC10" i="18"/>
  <c r="AC7" i="18"/>
  <c r="Z7" i="18"/>
  <c r="AC6" i="18"/>
  <c r="Z70" i="18"/>
  <c r="AD62" i="18"/>
  <c r="AC41" i="18"/>
  <c r="AC5" i="18"/>
  <c r="X84" i="18"/>
  <c r="V84" i="18"/>
  <c r="Y84" i="18"/>
  <c r="R84" i="18"/>
  <c r="Q84" i="18"/>
  <c r="W84" i="18"/>
  <c r="T84" i="18"/>
  <c r="L26" i="19" l="1"/>
  <c r="O45" i="19"/>
  <c r="O71" i="19"/>
  <c r="W77" i="19"/>
  <c r="AF77" i="19" s="1"/>
  <c r="R29" i="19"/>
  <c r="V76" i="19"/>
  <c r="O49" i="19"/>
  <c r="O17" i="19"/>
  <c r="O65" i="19"/>
  <c r="W61" i="19"/>
  <c r="N41" i="19"/>
  <c r="M56" i="19"/>
  <c r="Q17" i="19"/>
  <c r="T17" i="19"/>
  <c r="P65" i="19"/>
  <c r="S61" i="19"/>
  <c r="Y17" i="19"/>
  <c r="V65" i="19"/>
  <c r="Y25" i="19"/>
  <c r="P61" i="19"/>
  <c r="T65" i="19"/>
  <c r="V71" i="19"/>
  <c r="R33" i="19"/>
  <c r="Q76" i="19"/>
  <c r="M17" i="19"/>
  <c r="R65" i="19"/>
  <c r="N7" i="19"/>
  <c r="W69" i="19"/>
  <c r="AF69" i="19" s="1"/>
  <c r="S20" i="19"/>
  <c r="Y56" i="19"/>
  <c r="N33" i="19"/>
  <c r="S49" i="19"/>
  <c r="P34" i="19"/>
  <c r="W11" i="19"/>
  <c r="U21" i="19"/>
  <c r="S41" i="19"/>
  <c r="N29" i="19"/>
  <c r="X61" i="19"/>
  <c r="N61" i="19"/>
  <c r="N45" i="19"/>
  <c r="P76" i="19"/>
  <c r="U76" i="19"/>
  <c r="L17" i="19"/>
  <c r="Q65" i="19"/>
  <c r="L6" i="19"/>
  <c r="S71" i="19"/>
  <c r="T61" i="19"/>
  <c r="X45" i="19"/>
  <c r="AK45" i="19" s="1"/>
  <c r="R76" i="19"/>
  <c r="M71" i="19"/>
  <c r="J43" i="19"/>
  <c r="W49" i="19"/>
  <c r="AC49" i="19" s="1"/>
  <c r="T34" i="19"/>
  <c r="W17" i="19"/>
  <c r="M76" i="19"/>
  <c r="W65" i="19"/>
  <c r="AC65" i="19" s="1"/>
  <c r="O61" i="19"/>
  <c r="M25" i="19"/>
  <c r="L61" i="19"/>
  <c r="T45" i="19"/>
  <c r="T76" i="19"/>
  <c r="Y76" i="19"/>
  <c r="V17" i="19"/>
  <c r="S17" i="19"/>
  <c r="U65" i="19"/>
  <c r="S65" i="19"/>
  <c r="L71" i="19"/>
  <c r="AC69" i="19"/>
  <c r="AC11" i="19"/>
  <c r="AB11" i="19"/>
  <c r="AF11" i="19"/>
  <c r="AD11" i="19"/>
  <c r="AE11" i="19"/>
  <c r="AA11" i="19"/>
  <c r="AB17" i="19"/>
  <c r="AF17" i="19"/>
  <c r="AC17" i="19"/>
  <c r="AD17" i="19"/>
  <c r="AA17" i="19"/>
  <c r="AE17" i="19"/>
  <c r="O53" i="19"/>
  <c r="S53" i="19"/>
  <c r="W53" i="19"/>
  <c r="N53" i="19"/>
  <c r="R53" i="19"/>
  <c r="V53" i="19"/>
  <c r="L53" i="19"/>
  <c r="T53" i="19"/>
  <c r="M53" i="19"/>
  <c r="U53" i="19"/>
  <c r="P53" i="19"/>
  <c r="X53" i="19"/>
  <c r="Q53" i="19"/>
  <c r="Y53" i="19"/>
  <c r="O59" i="19"/>
  <c r="S59" i="19"/>
  <c r="W59" i="19"/>
  <c r="N59" i="19"/>
  <c r="R59" i="19"/>
  <c r="V59" i="19"/>
  <c r="P59" i="19"/>
  <c r="X59" i="19"/>
  <c r="Q59" i="19"/>
  <c r="Y59" i="19"/>
  <c r="L59" i="19"/>
  <c r="T59" i="19"/>
  <c r="U59" i="19"/>
  <c r="M59" i="19"/>
  <c r="O67" i="19"/>
  <c r="S67" i="19"/>
  <c r="W67" i="19"/>
  <c r="Y67" i="19"/>
  <c r="L67" i="19"/>
  <c r="P67" i="19"/>
  <c r="T67" i="19"/>
  <c r="X67" i="19"/>
  <c r="M67" i="19"/>
  <c r="Q67" i="19"/>
  <c r="U67" i="19"/>
  <c r="N67" i="19"/>
  <c r="R67" i="19"/>
  <c r="V67" i="19"/>
  <c r="M72" i="19"/>
  <c r="Q72" i="19"/>
  <c r="U72" i="19"/>
  <c r="Y72" i="19"/>
  <c r="S72" i="19"/>
  <c r="N72" i="19"/>
  <c r="R72" i="19"/>
  <c r="V72" i="19"/>
  <c r="O72" i="19"/>
  <c r="W72" i="19"/>
  <c r="X72" i="19"/>
  <c r="L72" i="19"/>
  <c r="P72" i="19"/>
  <c r="T72" i="19"/>
  <c r="N31" i="19"/>
  <c r="R31" i="19"/>
  <c r="V31" i="19"/>
  <c r="O31" i="19"/>
  <c r="T31" i="19"/>
  <c r="Y31" i="19"/>
  <c r="M31" i="19"/>
  <c r="S31" i="19"/>
  <c r="X31" i="19"/>
  <c r="U31" i="19"/>
  <c r="L31" i="19"/>
  <c r="W31" i="19"/>
  <c r="P31" i="19"/>
  <c r="Q31" i="19"/>
  <c r="M14" i="19"/>
  <c r="Q14" i="19"/>
  <c r="U14" i="19"/>
  <c r="Y14" i="19"/>
  <c r="N14" i="19"/>
  <c r="S14" i="19"/>
  <c r="X14" i="19"/>
  <c r="O14" i="19"/>
  <c r="T14" i="19"/>
  <c r="V14" i="19"/>
  <c r="R14" i="19"/>
  <c r="W14" i="19"/>
  <c r="L14" i="19"/>
  <c r="P14" i="19"/>
  <c r="N4" i="19"/>
  <c r="R4" i="19"/>
  <c r="V4" i="19"/>
  <c r="L4" i="19"/>
  <c r="P4" i="19"/>
  <c r="O4" i="19"/>
  <c r="S4" i="19"/>
  <c r="W4" i="19"/>
  <c r="T4" i="19"/>
  <c r="X4" i="19"/>
  <c r="Y4" i="19"/>
  <c r="M4" i="19"/>
  <c r="Q4" i="19"/>
  <c r="U4" i="19"/>
  <c r="O51" i="19"/>
  <c r="S51" i="19"/>
  <c r="W51" i="19"/>
  <c r="N51" i="19"/>
  <c r="R51" i="19"/>
  <c r="V51" i="19"/>
  <c r="P51" i="19"/>
  <c r="X51" i="19"/>
  <c r="Q51" i="19"/>
  <c r="Y51" i="19"/>
  <c r="L51" i="19"/>
  <c r="T51" i="19"/>
  <c r="M51" i="19"/>
  <c r="U51" i="19"/>
  <c r="O24" i="19"/>
  <c r="S24" i="19"/>
  <c r="W24" i="19"/>
  <c r="L24" i="19"/>
  <c r="P24" i="19"/>
  <c r="T24" i="19"/>
  <c r="X24" i="19"/>
  <c r="M24" i="19"/>
  <c r="U24" i="19"/>
  <c r="R24" i="19"/>
  <c r="N24" i="19"/>
  <c r="Q24" i="19"/>
  <c r="V24" i="19"/>
  <c r="Y24" i="19"/>
  <c r="L36" i="19"/>
  <c r="P36" i="19"/>
  <c r="T36" i="19"/>
  <c r="X36" i="19"/>
  <c r="N36" i="19"/>
  <c r="S36" i="19"/>
  <c r="Y36" i="19"/>
  <c r="M36" i="19"/>
  <c r="R36" i="19"/>
  <c r="W36" i="19"/>
  <c r="O36" i="19"/>
  <c r="Q36" i="19"/>
  <c r="U36" i="19"/>
  <c r="V36" i="19"/>
  <c r="L40" i="19"/>
  <c r="P40" i="19"/>
  <c r="T40" i="19"/>
  <c r="X40" i="19"/>
  <c r="Q40" i="19"/>
  <c r="V40" i="19"/>
  <c r="O40" i="19"/>
  <c r="U40" i="19"/>
  <c r="M40" i="19"/>
  <c r="W40" i="19"/>
  <c r="N40" i="19"/>
  <c r="Y40" i="19"/>
  <c r="R40" i="19"/>
  <c r="S40" i="19"/>
  <c r="M50" i="19"/>
  <c r="Q50" i="19"/>
  <c r="U50" i="19"/>
  <c r="Y50" i="19"/>
  <c r="L50" i="19"/>
  <c r="P50" i="19"/>
  <c r="T50" i="19"/>
  <c r="X50" i="19"/>
  <c r="N50" i="19"/>
  <c r="V50" i="19"/>
  <c r="O50" i="19"/>
  <c r="W50" i="19"/>
  <c r="R50" i="19"/>
  <c r="S50" i="19"/>
  <c r="N8" i="19"/>
  <c r="R8" i="19"/>
  <c r="V8" i="19"/>
  <c r="M8" i="19"/>
  <c r="Q8" i="19"/>
  <c r="U8" i="19"/>
  <c r="Y8" i="19"/>
  <c r="O8" i="19"/>
  <c r="W8" i="19"/>
  <c r="P8" i="19"/>
  <c r="X8" i="19"/>
  <c r="S8" i="19"/>
  <c r="L8" i="19"/>
  <c r="T8" i="19"/>
  <c r="O41" i="19"/>
  <c r="Q41" i="19"/>
  <c r="M41" i="19"/>
  <c r="Q49" i="19"/>
  <c r="M49" i="19"/>
  <c r="R49" i="19"/>
  <c r="X7" i="19"/>
  <c r="S7" i="19"/>
  <c r="V7" i="19"/>
  <c r="N20" i="19"/>
  <c r="U20" i="19"/>
  <c r="P20" i="19"/>
  <c r="M20" i="19"/>
  <c r="R26" i="19"/>
  <c r="N26" i="19"/>
  <c r="T26" i="19"/>
  <c r="T25" i="19"/>
  <c r="V25" i="19"/>
  <c r="U25" i="19"/>
  <c r="Q34" i="19"/>
  <c r="Y34" i="19"/>
  <c r="O34" i="19"/>
  <c r="L34" i="19"/>
  <c r="N56" i="19"/>
  <c r="T56" i="19"/>
  <c r="U56" i="19"/>
  <c r="P21" i="19"/>
  <c r="W21" i="19"/>
  <c r="N21" i="19"/>
  <c r="M21" i="19"/>
  <c r="L29" i="19"/>
  <c r="T29" i="19"/>
  <c r="V29" i="19"/>
  <c r="N77" i="19"/>
  <c r="M77" i="19"/>
  <c r="L77" i="19"/>
  <c r="O77" i="19"/>
  <c r="AC61" i="19"/>
  <c r="AB61" i="19"/>
  <c r="AF61" i="19"/>
  <c r="AA61" i="19"/>
  <c r="AD61" i="19"/>
  <c r="AE61" i="19"/>
  <c r="V69" i="19"/>
  <c r="Q69" i="19"/>
  <c r="P69" i="19"/>
  <c r="O69" i="19"/>
  <c r="P45" i="19"/>
  <c r="L45" i="19"/>
  <c r="W45" i="19"/>
  <c r="R6" i="19"/>
  <c r="M6" i="19"/>
  <c r="T6" i="19"/>
  <c r="L11" i="19"/>
  <c r="Y11" i="19"/>
  <c r="R11" i="19"/>
  <c r="O11" i="19"/>
  <c r="Y33" i="19"/>
  <c r="L33" i="19"/>
  <c r="V33" i="19"/>
  <c r="Y71" i="19"/>
  <c r="X71" i="19"/>
  <c r="W71" i="19"/>
  <c r="M82" i="19"/>
  <c r="Q82" i="19"/>
  <c r="U82" i="19"/>
  <c r="Y82" i="19"/>
  <c r="S82" i="19"/>
  <c r="N82" i="19"/>
  <c r="R82" i="19"/>
  <c r="V82" i="19"/>
  <c r="O82" i="19"/>
  <c r="W82" i="19"/>
  <c r="L82" i="19"/>
  <c r="P82" i="19"/>
  <c r="T82" i="19"/>
  <c r="X82" i="19"/>
  <c r="M16" i="19"/>
  <c r="Q16" i="19"/>
  <c r="U16" i="19"/>
  <c r="Y16" i="19"/>
  <c r="L16" i="19"/>
  <c r="R16" i="19"/>
  <c r="W16" i="19"/>
  <c r="N16" i="19"/>
  <c r="S16" i="19"/>
  <c r="X16" i="19"/>
  <c r="O16" i="19"/>
  <c r="V16" i="19"/>
  <c r="P16" i="19"/>
  <c r="T16" i="19"/>
  <c r="N39" i="19"/>
  <c r="R39" i="19"/>
  <c r="V39" i="19"/>
  <c r="O39" i="19"/>
  <c r="T39" i="19"/>
  <c r="Y39" i="19"/>
  <c r="M39" i="19"/>
  <c r="S39" i="19"/>
  <c r="X39" i="19"/>
  <c r="P39" i="19"/>
  <c r="Q39" i="19"/>
  <c r="U39" i="19"/>
  <c r="L39" i="19"/>
  <c r="W39" i="19"/>
  <c r="O57" i="19"/>
  <c r="S57" i="19"/>
  <c r="W57" i="19"/>
  <c r="N57" i="19"/>
  <c r="R57" i="19"/>
  <c r="V57" i="19"/>
  <c r="L57" i="19"/>
  <c r="T57" i="19"/>
  <c r="M57" i="19"/>
  <c r="U57" i="19"/>
  <c r="P57" i="19"/>
  <c r="X57" i="19"/>
  <c r="Q57" i="19"/>
  <c r="Y57" i="19"/>
  <c r="N35" i="19"/>
  <c r="R35" i="19"/>
  <c r="V35" i="19"/>
  <c r="L35" i="19"/>
  <c r="Q35" i="19"/>
  <c r="W35" i="19"/>
  <c r="P35" i="19"/>
  <c r="U35" i="19"/>
  <c r="S35" i="19"/>
  <c r="T35" i="19"/>
  <c r="M35" i="19"/>
  <c r="X35" i="19"/>
  <c r="O35" i="19"/>
  <c r="Y35" i="19"/>
  <c r="M46" i="19"/>
  <c r="Q46" i="19"/>
  <c r="U46" i="19"/>
  <c r="Y46" i="19"/>
  <c r="L46" i="19"/>
  <c r="P46" i="19"/>
  <c r="T46" i="19"/>
  <c r="X46" i="19"/>
  <c r="N46" i="19"/>
  <c r="V46" i="19"/>
  <c r="O46" i="19"/>
  <c r="W46" i="19"/>
  <c r="R46" i="19"/>
  <c r="S46" i="19"/>
  <c r="O79" i="19"/>
  <c r="S79" i="19"/>
  <c r="W79" i="19"/>
  <c r="U79" i="19"/>
  <c r="L79" i="19"/>
  <c r="P79" i="19"/>
  <c r="T79" i="19"/>
  <c r="X79" i="19"/>
  <c r="M79" i="19"/>
  <c r="Q79" i="19"/>
  <c r="Y79" i="19"/>
  <c r="V79" i="19"/>
  <c r="N79" i="19"/>
  <c r="R79" i="19"/>
  <c r="O22" i="19"/>
  <c r="S22" i="19"/>
  <c r="W22" i="19"/>
  <c r="L22" i="19"/>
  <c r="P22" i="19"/>
  <c r="T22" i="19"/>
  <c r="X22" i="19"/>
  <c r="Q22" i="19"/>
  <c r="Y22" i="19"/>
  <c r="N22" i="19"/>
  <c r="V22" i="19"/>
  <c r="M22" i="19"/>
  <c r="R22" i="19"/>
  <c r="U22" i="19"/>
  <c r="L38" i="19"/>
  <c r="P38" i="19"/>
  <c r="T38" i="19"/>
  <c r="X38" i="19"/>
  <c r="M38" i="19"/>
  <c r="R38" i="19"/>
  <c r="W38" i="19"/>
  <c r="Q38" i="19"/>
  <c r="V38" i="19"/>
  <c r="S38" i="19"/>
  <c r="U38" i="19"/>
  <c r="N38" i="19"/>
  <c r="Y38" i="19"/>
  <c r="O38" i="19"/>
  <c r="O19" i="19"/>
  <c r="S19" i="19"/>
  <c r="W19" i="19"/>
  <c r="M19" i="19"/>
  <c r="R19" i="19"/>
  <c r="X19" i="19"/>
  <c r="N19" i="19"/>
  <c r="T19" i="19"/>
  <c r="Y19" i="19"/>
  <c r="P19" i="19"/>
  <c r="L19" i="19"/>
  <c r="V19" i="19"/>
  <c r="Q19" i="19"/>
  <c r="U19" i="19"/>
  <c r="M80" i="19"/>
  <c r="Q80" i="19"/>
  <c r="U80" i="19"/>
  <c r="Y80" i="19"/>
  <c r="O80" i="19"/>
  <c r="N80" i="19"/>
  <c r="R80" i="19"/>
  <c r="V80" i="19"/>
  <c r="S80" i="19"/>
  <c r="W80" i="19"/>
  <c r="X80" i="19"/>
  <c r="T80" i="19"/>
  <c r="L80" i="19"/>
  <c r="P80" i="19"/>
  <c r="O55" i="19"/>
  <c r="S55" i="19"/>
  <c r="W55" i="19"/>
  <c r="N55" i="19"/>
  <c r="R55" i="19"/>
  <c r="V55" i="19"/>
  <c r="P55" i="19"/>
  <c r="X55" i="19"/>
  <c r="Q55" i="19"/>
  <c r="Y55" i="19"/>
  <c r="L55" i="19"/>
  <c r="T55" i="19"/>
  <c r="M55" i="19"/>
  <c r="U55" i="19"/>
  <c r="M60" i="19"/>
  <c r="Q60" i="19"/>
  <c r="U60" i="19"/>
  <c r="Y60" i="19"/>
  <c r="L60" i="19"/>
  <c r="P60" i="19"/>
  <c r="T60" i="19"/>
  <c r="X60" i="19"/>
  <c r="R60" i="19"/>
  <c r="S60" i="19"/>
  <c r="N60" i="19"/>
  <c r="V60" i="19"/>
  <c r="O60" i="19"/>
  <c r="W60" i="19"/>
  <c r="M12" i="19"/>
  <c r="Q12" i="19"/>
  <c r="U12" i="19"/>
  <c r="Y12" i="19"/>
  <c r="O12" i="19"/>
  <c r="T12" i="19"/>
  <c r="P12" i="19"/>
  <c r="V12" i="19"/>
  <c r="R12" i="19"/>
  <c r="N12" i="19"/>
  <c r="X12" i="19"/>
  <c r="L12" i="19"/>
  <c r="S12" i="19"/>
  <c r="W12" i="19"/>
  <c r="Y41" i="19"/>
  <c r="U41" i="19"/>
  <c r="L41" i="19"/>
  <c r="R41" i="19"/>
  <c r="X49" i="19"/>
  <c r="T49" i="19"/>
  <c r="N49" i="19"/>
  <c r="Q7" i="19"/>
  <c r="P7" i="19"/>
  <c r="O7" i="19"/>
  <c r="R7" i="19"/>
  <c r="Y20" i="19"/>
  <c r="L20" i="19"/>
  <c r="W20" i="19"/>
  <c r="W26" i="19"/>
  <c r="Q26" i="19"/>
  <c r="U26" i="19"/>
  <c r="P26" i="19"/>
  <c r="X25" i="19"/>
  <c r="L25" i="19"/>
  <c r="R25" i="19"/>
  <c r="Q25" i="19"/>
  <c r="W34" i="19"/>
  <c r="S34" i="19"/>
  <c r="X34" i="19"/>
  <c r="W56" i="19"/>
  <c r="S56" i="19"/>
  <c r="P56" i="19"/>
  <c r="Q56" i="19"/>
  <c r="X21" i="19"/>
  <c r="O21" i="19"/>
  <c r="Y21" i="19"/>
  <c r="X29" i="19"/>
  <c r="S29" i="19"/>
  <c r="O29" i="19"/>
  <c r="R77" i="19"/>
  <c r="X77" i="19"/>
  <c r="Q77" i="19"/>
  <c r="Q61" i="19"/>
  <c r="U61" i="19"/>
  <c r="V61" i="19"/>
  <c r="R69" i="19"/>
  <c r="M69" i="19"/>
  <c r="L69" i="19"/>
  <c r="Q45" i="19"/>
  <c r="U45" i="19"/>
  <c r="V45" i="19"/>
  <c r="S45" i="19"/>
  <c r="W6" i="19"/>
  <c r="Y6" i="19"/>
  <c r="V6" i="19"/>
  <c r="P6" i="19"/>
  <c r="V11" i="19"/>
  <c r="T11" i="19"/>
  <c r="M11" i="19"/>
  <c r="L76" i="19"/>
  <c r="S76" i="19"/>
  <c r="N76" i="19"/>
  <c r="X17" i="19"/>
  <c r="U17" i="19"/>
  <c r="N17" i="19"/>
  <c r="U33" i="19"/>
  <c r="O33" i="19"/>
  <c r="X33" i="19"/>
  <c r="N65" i="19"/>
  <c r="M65" i="19"/>
  <c r="L65" i="19"/>
  <c r="N71" i="19"/>
  <c r="U71" i="19"/>
  <c r="T71" i="19"/>
  <c r="O73" i="19"/>
  <c r="S73" i="19"/>
  <c r="W73" i="19"/>
  <c r="Q73" i="19"/>
  <c r="L73" i="19"/>
  <c r="P73" i="19"/>
  <c r="T73" i="19"/>
  <c r="X73" i="19"/>
  <c r="M73" i="19"/>
  <c r="U73" i="19"/>
  <c r="Y73" i="19"/>
  <c r="N73" i="19"/>
  <c r="R73" i="19"/>
  <c r="V73" i="19"/>
  <c r="N63" i="19"/>
  <c r="R63" i="19"/>
  <c r="V63" i="19"/>
  <c r="O63" i="19"/>
  <c r="T63" i="19"/>
  <c r="Y63" i="19"/>
  <c r="P63" i="19"/>
  <c r="U63" i="19"/>
  <c r="L63" i="19"/>
  <c r="Q63" i="19"/>
  <c r="W63" i="19"/>
  <c r="S63" i="19"/>
  <c r="M63" i="19"/>
  <c r="X63" i="19"/>
  <c r="M70" i="19"/>
  <c r="Q70" i="19"/>
  <c r="U70" i="19"/>
  <c r="Y70" i="19"/>
  <c r="N70" i="19"/>
  <c r="R70" i="19"/>
  <c r="V70" i="19"/>
  <c r="O70" i="19"/>
  <c r="S70" i="19"/>
  <c r="W70" i="19"/>
  <c r="T70" i="19"/>
  <c r="X70" i="19"/>
  <c r="L70" i="19"/>
  <c r="P70" i="19"/>
  <c r="M23" i="19"/>
  <c r="Q23" i="19"/>
  <c r="U23" i="19"/>
  <c r="Y23" i="19"/>
  <c r="N23" i="19"/>
  <c r="R23" i="19"/>
  <c r="V23" i="19"/>
  <c r="S23" i="19"/>
  <c r="P23" i="19"/>
  <c r="X23" i="19"/>
  <c r="L23" i="19"/>
  <c r="O23" i="19"/>
  <c r="T23" i="19"/>
  <c r="W23" i="19"/>
  <c r="L30" i="19"/>
  <c r="P30" i="19"/>
  <c r="T30" i="19"/>
  <c r="X30" i="19"/>
  <c r="M30" i="19"/>
  <c r="R30" i="19"/>
  <c r="W30" i="19"/>
  <c r="Q30" i="19"/>
  <c r="V30" i="19"/>
  <c r="N30" i="19"/>
  <c r="Y30" i="19"/>
  <c r="O30" i="19"/>
  <c r="S30" i="19"/>
  <c r="U30" i="19"/>
  <c r="M54" i="19"/>
  <c r="Q54" i="19"/>
  <c r="U54" i="19"/>
  <c r="Y54" i="19"/>
  <c r="L54" i="19"/>
  <c r="P54" i="19"/>
  <c r="T54" i="19"/>
  <c r="X54" i="19"/>
  <c r="N54" i="19"/>
  <c r="V54" i="19"/>
  <c r="O54" i="19"/>
  <c r="W54" i="19"/>
  <c r="R54" i="19"/>
  <c r="S54" i="19"/>
  <c r="M84" i="19"/>
  <c r="Q84" i="19"/>
  <c r="U84" i="19"/>
  <c r="Y84" i="19"/>
  <c r="O84" i="19"/>
  <c r="W84" i="19"/>
  <c r="N84" i="19"/>
  <c r="R84" i="19"/>
  <c r="V84" i="19"/>
  <c r="S84" i="19"/>
  <c r="P84" i="19"/>
  <c r="L84" i="19"/>
  <c r="T84" i="19"/>
  <c r="X84" i="19"/>
  <c r="N27" i="19"/>
  <c r="R27" i="19"/>
  <c r="V27" i="19"/>
  <c r="L27" i="19"/>
  <c r="Q27" i="19"/>
  <c r="W27" i="19"/>
  <c r="P27" i="19"/>
  <c r="U27" i="19"/>
  <c r="M27" i="19"/>
  <c r="X27" i="19"/>
  <c r="O27" i="19"/>
  <c r="Y27" i="19"/>
  <c r="S27" i="19"/>
  <c r="T27" i="19"/>
  <c r="L64" i="19"/>
  <c r="P64" i="19"/>
  <c r="Q64" i="19"/>
  <c r="U64" i="19"/>
  <c r="Y64" i="19"/>
  <c r="M64" i="19"/>
  <c r="R64" i="19"/>
  <c r="V64" i="19"/>
  <c r="N64" i="19"/>
  <c r="S64" i="19"/>
  <c r="W64" i="19"/>
  <c r="X64" i="19"/>
  <c r="O64" i="19"/>
  <c r="T64" i="19"/>
  <c r="N37" i="19"/>
  <c r="R37" i="19"/>
  <c r="V37" i="19"/>
  <c r="P37" i="19"/>
  <c r="U37" i="19"/>
  <c r="O37" i="19"/>
  <c r="T37" i="19"/>
  <c r="Y37" i="19"/>
  <c r="L37" i="19"/>
  <c r="W37" i="19"/>
  <c r="M37" i="19"/>
  <c r="X37" i="19"/>
  <c r="Q37" i="19"/>
  <c r="S37" i="19"/>
  <c r="M18" i="19"/>
  <c r="Q18" i="19"/>
  <c r="U18" i="19"/>
  <c r="Y18" i="19"/>
  <c r="P18" i="19"/>
  <c r="V18" i="19"/>
  <c r="L18" i="19"/>
  <c r="R18" i="19"/>
  <c r="W18" i="19"/>
  <c r="S18" i="19"/>
  <c r="O18" i="19"/>
  <c r="N18" i="19"/>
  <c r="T18" i="19"/>
  <c r="X18" i="19"/>
  <c r="M68" i="19"/>
  <c r="Q68" i="19"/>
  <c r="U68" i="19"/>
  <c r="Y68" i="19"/>
  <c r="N68" i="19"/>
  <c r="R68" i="19"/>
  <c r="V68" i="19"/>
  <c r="O68" i="19"/>
  <c r="S68" i="19"/>
  <c r="W68" i="19"/>
  <c r="P68" i="19"/>
  <c r="T68" i="19"/>
  <c r="X68" i="19"/>
  <c r="L68" i="19"/>
  <c r="X41" i="19"/>
  <c r="V41" i="19"/>
  <c r="Y49" i="19"/>
  <c r="U49" i="19"/>
  <c r="V49" i="19"/>
  <c r="U7" i="19"/>
  <c r="W7" i="19"/>
  <c r="T7" i="19"/>
  <c r="Q20" i="19"/>
  <c r="R20" i="19"/>
  <c r="T20" i="19"/>
  <c r="O20" i="19"/>
  <c r="V26" i="19"/>
  <c r="S26" i="19"/>
  <c r="X26" i="19"/>
  <c r="P25" i="19"/>
  <c r="O25" i="19"/>
  <c r="R34" i="19"/>
  <c r="V34" i="19"/>
  <c r="U34" i="19"/>
  <c r="V56" i="19"/>
  <c r="X56" i="19"/>
  <c r="S21" i="19"/>
  <c r="L21" i="19"/>
  <c r="R21" i="19"/>
  <c r="Q21" i="19"/>
  <c r="W29" i="19"/>
  <c r="Y29" i="19"/>
  <c r="P29" i="19"/>
  <c r="V77" i="19"/>
  <c r="U77" i="19"/>
  <c r="P77" i="19"/>
  <c r="S77" i="19"/>
  <c r="AH61" i="19"/>
  <c r="AJ61" i="19"/>
  <c r="AK61" i="19"/>
  <c r="AL61" i="19"/>
  <c r="AI61" i="19"/>
  <c r="AG61" i="19"/>
  <c r="N69" i="19"/>
  <c r="U69" i="19"/>
  <c r="T69" i="19"/>
  <c r="S69" i="19"/>
  <c r="S6" i="19"/>
  <c r="Q6" i="19"/>
  <c r="X6" i="19"/>
  <c r="P11" i="19"/>
  <c r="U11" i="19"/>
  <c r="X11" i="19"/>
  <c r="S11" i="19"/>
  <c r="P33" i="19"/>
  <c r="Q33" i="19"/>
  <c r="M33" i="19"/>
  <c r="L62" i="19"/>
  <c r="P62" i="19"/>
  <c r="T62" i="19"/>
  <c r="X62" i="19"/>
  <c r="M62" i="19"/>
  <c r="R62" i="19"/>
  <c r="W62" i="19"/>
  <c r="N62" i="19"/>
  <c r="S62" i="19"/>
  <c r="Y62" i="19"/>
  <c r="O62" i="19"/>
  <c r="U62" i="19"/>
  <c r="Q62" i="19"/>
  <c r="V62" i="19"/>
  <c r="M66" i="19"/>
  <c r="Q66" i="19"/>
  <c r="U66" i="19"/>
  <c r="Y66" i="19"/>
  <c r="N66" i="19"/>
  <c r="R66" i="19"/>
  <c r="V66" i="19"/>
  <c r="O66" i="19"/>
  <c r="S66" i="19"/>
  <c r="W66" i="19"/>
  <c r="L66" i="19"/>
  <c r="X66" i="19"/>
  <c r="P66" i="19"/>
  <c r="T66" i="19"/>
  <c r="M10" i="19"/>
  <c r="Q10" i="19"/>
  <c r="U10" i="19"/>
  <c r="Y10" i="19"/>
  <c r="P10" i="19"/>
  <c r="V10" i="19"/>
  <c r="L10" i="19"/>
  <c r="R10" i="19"/>
  <c r="W10" i="19"/>
  <c r="N10" i="19"/>
  <c r="X10" i="19"/>
  <c r="T10" i="19"/>
  <c r="O10" i="19"/>
  <c r="S10" i="19"/>
  <c r="O81" i="19"/>
  <c r="S81" i="19"/>
  <c r="W81" i="19"/>
  <c r="M81" i="19"/>
  <c r="U81" i="19"/>
  <c r="L81" i="19"/>
  <c r="P81" i="19"/>
  <c r="T81" i="19"/>
  <c r="X81" i="19"/>
  <c r="Q81" i="19"/>
  <c r="Y81" i="19"/>
  <c r="N81" i="19"/>
  <c r="R81" i="19"/>
  <c r="V81" i="19"/>
  <c r="L32" i="19"/>
  <c r="P32" i="19"/>
  <c r="T32" i="19"/>
  <c r="X32" i="19"/>
  <c r="Q32" i="19"/>
  <c r="V32" i="19"/>
  <c r="O32" i="19"/>
  <c r="U32" i="19"/>
  <c r="R32" i="19"/>
  <c r="S32" i="19"/>
  <c r="M32" i="19"/>
  <c r="W32" i="19"/>
  <c r="N32" i="19"/>
  <c r="Y32" i="19"/>
  <c r="M44" i="19"/>
  <c r="Q44" i="19"/>
  <c r="U44" i="19"/>
  <c r="Y44" i="19"/>
  <c r="L44" i="19"/>
  <c r="P44" i="19"/>
  <c r="T44" i="19"/>
  <c r="X44" i="19"/>
  <c r="R44" i="19"/>
  <c r="S44" i="19"/>
  <c r="N44" i="19"/>
  <c r="V44" i="19"/>
  <c r="O44" i="19"/>
  <c r="W44" i="19"/>
  <c r="N5" i="19"/>
  <c r="R5" i="19"/>
  <c r="V5" i="19"/>
  <c r="P5" i="19"/>
  <c r="O5" i="19"/>
  <c r="S5" i="19"/>
  <c r="W5" i="19"/>
  <c r="L5" i="19"/>
  <c r="T5" i="19"/>
  <c r="X5" i="19"/>
  <c r="Q5" i="19"/>
  <c r="U5" i="19"/>
  <c r="Y5" i="19"/>
  <c r="M5" i="19"/>
  <c r="L28" i="19"/>
  <c r="P28" i="19"/>
  <c r="T28" i="19"/>
  <c r="X28" i="19"/>
  <c r="N28" i="19"/>
  <c r="S28" i="19"/>
  <c r="Y28" i="19"/>
  <c r="M28" i="19"/>
  <c r="R28" i="19"/>
  <c r="W28" i="19"/>
  <c r="U28" i="19"/>
  <c r="V28" i="19"/>
  <c r="O28" i="19"/>
  <c r="Q28" i="19"/>
  <c r="O47" i="19"/>
  <c r="S47" i="19"/>
  <c r="W47" i="19"/>
  <c r="N47" i="19"/>
  <c r="R47" i="19"/>
  <c r="V47" i="19"/>
  <c r="P47" i="19"/>
  <c r="X47" i="19"/>
  <c r="Q47" i="19"/>
  <c r="Y47" i="19"/>
  <c r="L47" i="19"/>
  <c r="T47" i="19"/>
  <c r="M47" i="19"/>
  <c r="U47" i="19"/>
  <c r="P41" i="19"/>
  <c r="T41" i="19"/>
  <c r="W41" i="19"/>
  <c r="P49" i="19"/>
  <c r="L49" i="19"/>
  <c r="M7" i="19"/>
  <c r="L7" i="19"/>
  <c r="Y7" i="19"/>
  <c r="V20" i="19"/>
  <c r="X20" i="19"/>
  <c r="M26" i="19"/>
  <c r="Y26" i="19"/>
  <c r="O26" i="19"/>
  <c r="S25" i="19"/>
  <c r="W25" i="19"/>
  <c r="N25" i="19"/>
  <c r="M34" i="19"/>
  <c r="N34" i="19"/>
  <c r="O56" i="19"/>
  <c r="R56" i="19"/>
  <c r="L56" i="19"/>
  <c r="T21" i="19"/>
  <c r="V21" i="19"/>
  <c r="M29" i="19"/>
  <c r="Q29" i="19"/>
  <c r="U29" i="19"/>
  <c r="Y77" i="19"/>
  <c r="T77" i="19"/>
  <c r="Y61" i="19"/>
  <c r="M61" i="19"/>
  <c r="R61" i="19"/>
  <c r="Y69" i="19"/>
  <c r="X69" i="19"/>
  <c r="Y45" i="19"/>
  <c r="M45" i="19"/>
  <c r="R45" i="19"/>
  <c r="O6" i="19"/>
  <c r="U6" i="19"/>
  <c r="N6" i="19"/>
  <c r="Q11" i="19"/>
  <c r="N11" i="19"/>
  <c r="X76" i="19"/>
  <c r="O76" i="19"/>
  <c r="W76" i="19"/>
  <c r="R17" i="19"/>
  <c r="P17" i="19"/>
  <c r="T33" i="19"/>
  <c r="W33" i="19"/>
  <c r="S33" i="19"/>
  <c r="Y65" i="19"/>
  <c r="X65" i="19"/>
  <c r="R71" i="19"/>
  <c r="Q71" i="19"/>
  <c r="P71" i="19"/>
  <c r="G83" i="19"/>
  <c r="I83" i="19"/>
  <c r="G58" i="19"/>
  <c r="M58" i="19" s="1"/>
  <c r="I43" i="19"/>
  <c r="H43" i="19"/>
  <c r="F13" i="19"/>
  <c r="I13" i="19"/>
  <c r="F15" i="19"/>
  <c r="I15" i="19"/>
  <c r="I52" i="19"/>
  <c r="F52" i="19"/>
  <c r="J15" i="19"/>
  <c r="G15" i="19"/>
  <c r="K13" i="19"/>
  <c r="H13" i="19"/>
  <c r="G52" i="19"/>
  <c r="J52" i="19"/>
  <c r="H52" i="19"/>
  <c r="K52" i="19"/>
  <c r="I78" i="19"/>
  <c r="F78" i="19"/>
  <c r="K15" i="19"/>
  <c r="H15" i="19"/>
  <c r="G13" i="19"/>
  <c r="J13" i="19"/>
  <c r="H78" i="19"/>
  <c r="K78" i="19"/>
  <c r="G78" i="19"/>
  <c r="J78" i="19"/>
  <c r="Z84" i="18"/>
  <c r="AD84" i="18"/>
  <c r="AC84" i="18"/>
  <c r="AC77" i="19" l="1"/>
  <c r="AL45" i="19"/>
  <c r="AB77" i="19"/>
  <c r="AD69" i="19"/>
  <c r="AE77" i="19"/>
  <c r="W43" i="19"/>
  <c r="AB43" i="19" s="1"/>
  <c r="AF65" i="19"/>
  <c r="AD77" i="19"/>
  <c r="AA77" i="19"/>
  <c r="AB49" i="19"/>
  <c r="M43" i="19"/>
  <c r="V43" i="19"/>
  <c r="AI45" i="19"/>
  <c r="AG45" i="19"/>
  <c r="X43" i="19"/>
  <c r="AH43" i="19" s="1"/>
  <c r="AA65" i="19"/>
  <c r="AA49" i="19"/>
  <c r="AE69" i="19"/>
  <c r="AB69" i="19"/>
  <c r="AH45" i="19"/>
  <c r="T43" i="19"/>
  <c r="N43" i="19"/>
  <c r="AD65" i="19"/>
  <c r="AB65" i="19"/>
  <c r="AE49" i="19"/>
  <c r="AD49" i="19"/>
  <c r="AA69" i="19"/>
  <c r="O83" i="19"/>
  <c r="AJ45" i="19"/>
  <c r="Y43" i="19"/>
  <c r="S43" i="19"/>
  <c r="AE65" i="19"/>
  <c r="AF49" i="19"/>
  <c r="AC43" i="19"/>
  <c r="AA43" i="19"/>
  <c r="AF43" i="19"/>
  <c r="AD43" i="19"/>
  <c r="O15" i="19"/>
  <c r="S15" i="19"/>
  <c r="W15" i="19"/>
  <c r="P15" i="19"/>
  <c r="U15" i="19"/>
  <c r="L15" i="19"/>
  <c r="Q15" i="19"/>
  <c r="V15" i="19"/>
  <c r="R15" i="19"/>
  <c r="N15" i="19"/>
  <c r="Y15" i="19"/>
  <c r="M15" i="19"/>
  <c r="T15" i="19"/>
  <c r="X15" i="19"/>
  <c r="AH76" i="19"/>
  <c r="AL76" i="19"/>
  <c r="AK76" i="19"/>
  <c r="AG76" i="19"/>
  <c r="AI76" i="19"/>
  <c r="AJ76" i="19"/>
  <c r="AI20" i="19"/>
  <c r="AJ20" i="19"/>
  <c r="AL20" i="19"/>
  <c r="AH20" i="19"/>
  <c r="AK20" i="19"/>
  <c r="AG20" i="19"/>
  <c r="AG47" i="19"/>
  <c r="AK47" i="19"/>
  <c r="AH47" i="19"/>
  <c r="AL47" i="19"/>
  <c r="AJ47" i="19"/>
  <c r="AI47" i="19"/>
  <c r="AD28" i="19"/>
  <c r="AA28" i="19"/>
  <c r="AE28" i="19"/>
  <c r="AB28" i="19"/>
  <c r="AC28" i="19"/>
  <c r="AF28" i="19"/>
  <c r="W58" i="19"/>
  <c r="X58" i="19"/>
  <c r="Y58" i="19"/>
  <c r="AG5" i="19"/>
  <c r="AK5" i="19"/>
  <c r="AH5" i="19"/>
  <c r="AL5" i="19"/>
  <c r="AI5" i="19"/>
  <c r="AJ5" i="19"/>
  <c r="AI44" i="19"/>
  <c r="AJ44" i="19"/>
  <c r="AL44" i="19"/>
  <c r="AG44" i="19"/>
  <c r="AK44" i="19"/>
  <c r="AH44" i="19"/>
  <c r="AH66" i="19"/>
  <c r="AL66" i="19"/>
  <c r="AG66" i="19"/>
  <c r="AI66" i="19"/>
  <c r="AK66" i="19"/>
  <c r="AJ66" i="19"/>
  <c r="AG41" i="19"/>
  <c r="AK41" i="19"/>
  <c r="AH41" i="19"/>
  <c r="AL41" i="19"/>
  <c r="AJ41" i="19"/>
  <c r="AI41" i="19"/>
  <c r="AD18" i="19"/>
  <c r="AA18" i="19"/>
  <c r="AE18" i="19"/>
  <c r="AF18" i="19"/>
  <c r="AC18" i="19"/>
  <c r="AB18" i="19"/>
  <c r="AC63" i="19"/>
  <c r="AB63" i="19"/>
  <c r="AF63" i="19"/>
  <c r="AD63" i="19"/>
  <c r="AE63" i="19"/>
  <c r="AA63" i="19"/>
  <c r="AG17" i="19"/>
  <c r="AK17" i="19"/>
  <c r="AH17" i="19"/>
  <c r="AL17" i="19"/>
  <c r="AI17" i="19"/>
  <c r="AJ17" i="19"/>
  <c r="AA34" i="19"/>
  <c r="AE34" i="19"/>
  <c r="AC34" i="19"/>
  <c r="AB34" i="19"/>
  <c r="AD34" i="19"/>
  <c r="AF34" i="19"/>
  <c r="AG25" i="19"/>
  <c r="AK25" i="19"/>
  <c r="AH25" i="19"/>
  <c r="AL25" i="19"/>
  <c r="AJ25" i="19"/>
  <c r="AI25" i="19"/>
  <c r="AD26" i="19"/>
  <c r="AA26" i="19"/>
  <c r="AE26" i="19"/>
  <c r="AF26" i="19"/>
  <c r="AC26" i="19"/>
  <c r="AB26" i="19"/>
  <c r="AH80" i="19"/>
  <c r="AL80" i="19"/>
  <c r="AI80" i="19"/>
  <c r="AJ80" i="19"/>
  <c r="AG80" i="19"/>
  <c r="AK80" i="19"/>
  <c r="AA38" i="19"/>
  <c r="AE38" i="19"/>
  <c r="AF38" i="19"/>
  <c r="AD38" i="19"/>
  <c r="AB38" i="19"/>
  <c r="AC38" i="19"/>
  <c r="AC79" i="19"/>
  <c r="AB79" i="19"/>
  <c r="AF79" i="19"/>
  <c r="AD79" i="19"/>
  <c r="AE79" i="19"/>
  <c r="AA79" i="19"/>
  <c r="AJ71" i="19"/>
  <c r="AI71" i="19"/>
  <c r="AK71" i="19"/>
  <c r="AG71" i="19"/>
  <c r="AH71" i="19"/>
  <c r="AL71" i="19"/>
  <c r="AC45" i="19"/>
  <c r="AA45" i="19"/>
  <c r="AF45" i="19"/>
  <c r="AE45" i="19"/>
  <c r="AB45" i="19"/>
  <c r="AD45" i="19"/>
  <c r="N83" i="19"/>
  <c r="X83" i="19"/>
  <c r="Q83" i="19"/>
  <c r="AI40" i="19"/>
  <c r="AJ40" i="19"/>
  <c r="AL40" i="19"/>
  <c r="AG40" i="19"/>
  <c r="AH40" i="19"/>
  <c r="AK40" i="19"/>
  <c r="AA36" i="19"/>
  <c r="AE36" i="19"/>
  <c r="AB36" i="19"/>
  <c r="AF36" i="19"/>
  <c r="AC36" i="19"/>
  <c r="AD36" i="19"/>
  <c r="AB4" i="19"/>
  <c r="AF4" i="19"/>
  <c r="AE4" i="19"/>
  <c r="AC4" i="19"/>
  <c r="AD4" i="19"/>
  <c r="AA4" i="19"/>
  <c r="AC31" i="19"/>
  <c r="AE31" i="19"/>
  <c r="AD31" i="19"/>
  <c r="AA31" i="19"/>
  <c r="AB31" i="19"/>
  <c r="AF31" i="19"/>
  <c r="AA72" i="19"/>
  <c r="AE72" i="19"/>
  <c r="AD72" i="19"/>
  <c r="AF72" i="19"/>
  <c r="AB72" i="19"/>
  <c r="AC72" i="19"/>
  <c r="AJ67" i="19"/>
  <c r="AG67" i="19"/>
  <c r="AL67" i="19"/>
  <c r="AH67" i="19"/>
  <c r="AI67" i="19"/>
  <c r="AK67" i="19"/>
  <c r="AH53" i="19"/>
  <c r="AL53" i="19"/>
  <c r="AJ53" i="19"/>
  <c r="AI53" i="19"/>
  <c r="AK53" i="19"/>
  <c r="AG53" i="19"/>
  <c r="M78" i="19"/>
  <c r="Q78" i="19"/>
  <c r="U78" i="19"/>
  <c r="Y78" i="19"/>
  <c r="O78" i="19"/>
  <c r="W78" i="19"/>
  <c r="N78" i="19"/>
  <c r="R78" i="19"/>
  <c r="V78" i="19"/>
  <c r="S78" i="19"/>
  <c r="T78" i="19"/>
  <c r="X78" i="19"/>
  <c r="L78" i="19"/>
  <c r="P78" i="19"/>
  <c r="M52" i="19"/>
  <c r="Q52" i="19"/>
  <c r="U52" i="19"/>
  <c r="Y52" i="19"/>
  <c r="L52" i="19"/>
  <c r="P52" i="19"/>
  <c r="T52" i="19"/>
  <c r="X52" i="19"/>
  <c r="R52" i="19"/>
  <c r="S52" i="19"/>
  <c r="N52" i="19"/>
  <c r="V52" i="19"/>
  <c r="W52" i="19"/>
  <c r="O52" i="19"/>
  <c r="AJ69" i="19"/>
  <c r="AK69" i="19"/>
  <c r="AG69" i="19"/>
  <c r="AL69" i="19"/>
  <c r="AH69" i="19"/>
  <c r="AI69" i="19"/>
  <c r="AC47" i="19"/>
  <c r="AE47" i="19"/>
  <c r="AD47" i="19"/>
  <c r="AA47" i="19"/>
  <c r="AB47" i="19"/>
  <c r="AF47" i="19"/>
  <c r="O58" i="19"/>
  <c r="T58" i="19"/>
  <c r="U58" i="19"/>
  <c r="AC81" i="19"/>
  <c r="AB81" i="19"/>
  <c r="AF81" i="19"/>
  <c r="AA81" i="19"/>
  <c r="AE81" i="19"/>
  <c r="AD81" i="19"/>
  <c r="AA10" i="19"/>
  <c r="AE10" i="19"/>
  <c r="AD10" i="19"/>
  <c r="AB10" i="19"/>
  <c r="AC10" i="19"/>
  <c r="AF10" i="19"/>
  <c r="AI6" i="19"/>
  <c r="AJ6" i="19"/>
  <c r="AK6" i="19"/>
  <c r="AH6" i="19"/>
  <c r="AG6" i="19"/>
  <c r="AL6" i="19"/>
  <c r="AA68" i="19"/>
  <c r="AE68" i="19"/>
  <c r="AD68" i="19"/>
  <c r="AF68" i="19"/>
  <c r="AC68" i="19"/>
  <c r="AB68" i="19"/>
  <c r="AC37" i="19"/>
  <c r="AA37" i="19"/>
  <c r="AF37" i="19"/>
  <c r="AE37" i="19"/>
  <c r="AB37" i="19"/>
  <c r="AD37" i="19"/>
  <c r="AH64" i="19"/>
  <c r="AL64" i="19"/>
  <c r="AI64" i="19"/>
  <c r="AJ64" i="19"/>
  <c r="AG64" i="19"/>
  <c r="AK64" i="19"/>
  <c r="AG27" i="19"/>
  <c r="AK27" i="19"/>
  <c r="AH27" i="19"/>
  <c r="AL27" i="19"/>
  <c r="AJ27" i="19"/>
  <c r="AI27" i="19"/>
  <c r="AB27" i="19"/>
  <c r="AF27" i="19"/>
  <c r="AC27" i="19"/>
  <c r="AE27" i="19"/>
  <c r="AD27" i="19"/>
  <c r="AA27" i="19"/>
  <c r="AI30" i="19"/>
  <c r="AJ30" i="19"/>
  <c r="AH30" i="19"/>
  <c r="AL30" i="19"/>
  <c r="AK30" i="19"/>
  <c r="AG30" i="19"/>
  <c r="AB23" i="19"/>
  <c r="AF23" i="19"/>
  <c r="AC23" i="19"/>
  <c r="AE23" i="19"/>
  <c r="AA23" i="19"/>
  <c r="AD23" i="19"/>
  <c r="AG23" i="19"/>
  <c r="AK23" i="19"/>
  <c r="AH23" i="19"/>
  <c r="AL23" i="19"/>
  <c r="AJ23" i="19"/>
  <c r="AI23" i="19"/>
  <c r="AH70" i="19"/>
  <c r="AL70" i="19"/>
  <c r="AJ70" i="19"/>
  <c r="AK70" i="19"/>
  <c r="AI70" i="19"/>
  <c r="AG70" i="19"/>
  <c r="AJ63" i="19"/>
  <c r="AI63" i="19"/>
  <c r="AK63" i="19"/>
  <c r="AL63" i="19"/>
  <c r="AH63" i="19"/>
  <c r="AG63" i="19"/>
  <c r="AJ73" i="19"/>
  <c r="AH73" i="19"/>
  <c r="AI73" i="19"/>
  <c r="AL73" i="19"/>
  <c r="AG73" i="19"/>
  <c r="AK73" i="19"/>
  <c r="AG21" i="19"/>
  <c r="AK21" i="19"/>
  <c r="AH21" i="19"/>
  <c r="AL21" i="19"/>
  <c r="AI21" i="19"/>
  <c r="AJ21" i="19"/>
  <c r="AA56" i="19"/>
  <c r="AE56" i="19"/>
  <c r="AD56" i="19"/>
  <c r="AC56" i="19"/>
  <c r="AB56" i="19"/>
  <c r="AF56" i="19"/>
  <c r="AD20" i="19"/>
  <c r="AA20" i="19"/>
  <c r="AE20" i="19"/>
  <c r="AB20" i="19"/>
  <c r="AC20" i="19"/>
  <c r="AF20" i="19"/>
  <c r="AA60" i="19"/>
  <c r="AE60" i="19"/>
  <c r="AD60" i="19"/>
  <c r="AF60" i="19"/>
  <c r="AC60" i="19"/>
  <c r="AB60" i="19"/>
  <c r="AH55" i="19"/>
  <c r="AL55" i="19"/>
  <c r="AI55" i="19"/>
  <c r="AK55" i="19"/>
  <c r="AG55" i="19"/>
  <c r="AJ55" i="19"/>
  <c r="AA80" i="19"/>
  <c r="AE80" i="19"/>
  <c r="AD80" i="19"/>
  <c r="AF80" i="19"/>
  <c r="AB80" i="19"/>
  <c r="AC80" i="19"/>
  <c r="AA46" i="19"/>
  <c r="AE46" i="19"/>
  <c r="AF46" i="19"/>
  <c r="AD46" i="19"/>
  <c r="AC46" i="19"/>
  <c r="AB46" i="19"/>
  <c r="AI46" i="19"/>
  <c r="AJ46" i="19"/>
  <c r="AH46" i="19"/>
  <c r="AL46" i="19"/>
  <c r="AG46" i="19"/>
  <c r="AK46" i="19"/>
  <c r="AC35" i="19"/>
  <c r="AB35" i="19"/>
  <c r="AA35" i="19"/>
  <c r="AF35" i="19"/>
  <c r="AE35" i="19"/>
  <c r="AD35" i="19"/>
  <c r="AH57" i="19"/>
  <c r="AL57" i="19"/>
  <c r="AG57" i="19"/>
  <c r="AI57" i="19"/>
  <c r="AJ57" i="19"/>
  <c r="AK57" i="19"/>
  <c r="AC39" i="19"/>
  <c r="AE39" i="19"/>
  <c r="AD39" i="19"/>
  <c r="AF39" i="19"/>
  <c r="AB39" i="19"/>
  <c r="AA39" i="19"/>
  <c r="AH82" i="19"/>
  <c r="AL82" i="19"/>
  <c r="AG82" i="19"/>
  <c r="AI82" i="19"/>
  <c r="AK82" i="19"/>
  <c r="AJ82" i="19"/>
  <c r="AA82" i="19"/>
  <c r="AE82" i="19"/>
  <c r="AD82" i="19"/>
  <c r="AB82" i="19"/>
  <c r="AC82" i="19"/>
  <c r="AF82" i="19"/>
  <c r="Y83" i="19"/>
  <c r="T83" i="19"/>
  <c r="W83" i="19"/>
  <c r="U43" i="19"/>
  <c r="Q43" i="19"/>
  <c r="R43" i="19"/>
  <c r="O43" i="19"/>
  <c r="AI8" i="19"/>
  <c r="AJ8" i="19"/>
  <c r="AG8" i="19"/>
  <c r="AL8" i="19"/>
  <c r="AH8" i="19"/>
  <c r="AK8" i="19"/>
  <c r="AI24" i="19"/>
  <c r="AJ24" i="19"/>
  <c r="AL24" i="19"/>
  <c r="AG24" i="19"/>
  <c r="AH24" i="19"/>
  <c r="AK24" i="19"/>
  <c r="AD24" i="19"/>
  <c r="AA24" i="19"/>
  <c r="AE24" i="19"/>
  <c r="AB24" i="19"/>
  <c r="AC24" i="19"/>
  <c r="AF24" i="19"/>
  <c r="AC67" i="19"/>
  <c r="AB67" i="19"/>
  <c r="AF67" i="19"/>
  <c r="AD67" i="19"/>
  <c r="AE67" i="19"/>
  <c r="AA67" i="19"/>
  <c r="AC53" i="19"/>
  <c r="AA53" i="19"/>
  <c r="AF53" i="19"/>
  <c r="AE53" i="19"/>
  <c r="AD53" i="19"/>
  <c r="AB53" i="19"/>
  <c r="O13" i="19"/>
  <c r="S13" i="19"/>
  <c r="W13" i="19"/>
  <c r="L13" i="19"/>
  <c r="Q13" i="19"/>
  <c r="V13" i="19"/>
  <c r="M13" i="19"/>
  <c r="R13" i="19"/>
  <c r="X13" i="19"/>
  <c r="N13" i="19"/>
  <c r="Y13" i="19"/>
  <c r="U13" i="19"/>
  <c r="P13" i="19"/>
  <c r="T13" i="19"/>
  <c r="AC33" i="19"/>
  <c r="AD33" i="19"/>
  <c r="AB33" i="19"/>
  <c r="AA33" i="19"/>
  <c r="AE33" i="19"/>
  <c r="AF33" i="19"/>
  <c r="AA76" i="19"/>
  <c r="AE76" i="19"/>
  <c r="AD76" i="19"/>
  <c r="AF76" i="19"/>
  <c r="AC76" i="19"/>
  <c r="AB76" i="19"/>
  <c r="AI28" i="19"/>
  <c r="AJ28" i="19"/>
  <c r="AL28" i="19"/>
  <c r="AG28" i="19"/>
  <c r="AH28" i="19"/>
  <c r="AK28" i="19"/>
  <c r="S58" i="19"/>
  <c r="V58" i="19"/>
  <c r="P58" i="19"/>
  <c r="Q58" i="19"/>
  <c r="AA44" i="19"/>
  <c r="AE44" i="19"/>
  <c r="AB44" i="19"/>
  <c r="AF44" i="19"/>
  <c r="AC44" i="19"/>
  <c r="AD44" i="19"/>
  <c r="AA32" i="19"/>
  <c r="AE32" i="19"/>
  <c r="AD32" i="19"/>
  <c r="AC32" i="19"/>
  <c r="AF32" i="19"/>
  <c r="AB32" i="19"/>
  <c r="AI32" i="19"/>
  <c r="AJ32" i="19"/>
  <c r="AL32" i="19"/>
  <c r="AK32" i="19"/>
  <c r="AG32" i="19"/>
  <c r="AH32" i="19"/>
  <c r="AA66" i="19"/>
  <c r="AE66" i="19"/>
  <c r="AD66" i="19"/>
  <c r="AB66" i="19"/>
  <c r="AC66" i="19"/>
  <c r="AF66" i="19"/>
  <c r="AH62" i="19"/>
  <c r="AL62" i="19"/>
  <c r="AJ62" i="19"/>
  <c r="AK62" i="19"/>
  <c r="AG62" i="19"/>
  <c r="AI62" i="19"/>
  <c r="AG11" i="19"/>
  <c r="AK11" i="19"/>
  <c r="AH11" i="19"/>
  <c r="AL11" i="19"/>
  <c r="AJ11" i="19"/>
  <c r="AI11" i="19"/>
  <c r="AB29" i="19"/>
  <c r="AF29" i="19"/>
  <c r="AC29" i="19"/>
  <c r="AD29" i="19"/>
  <c r="AA29" i="19"/>
  <c r="AE29" i="19"/>
  <c r="AI26" i="19"/>
  <c r="AJ26" i="19"/>
  <c r="AH26" i="19"/>
  <c r="AG26" i="19"/>
  <c r="AL26" i="19"/>
  <c r="AK26" i="19"/>
  <c r="AC7" i="19"/>
  <c r="AB7" i="19"/>
  <c r="AF7" i="19"/>
  <c r="AD7" i="19"/>
  <c r="AE7" i="19"/>
  <c r="AA7" i="19"/>
  <c r="AH68" i="19"/>
  <c r="AL68" i="19"/>
  <c r="AK68" i="19"/>
  <c r="AG68" i="19"/>
  <c r="AJ68" i="19"/>
  <c r="AI68" i="19"/>
  <c r="AA64" i="19"/>
  <c r="AE64" i="19"/>
  <c r="AD64" i="19"/>
  <c r="AF64" i="19"/>
  <c r="AB64" i="19"/>
  <c r="AC64" i="19"/>
  <c r="AD30" i="19"/>
  <c r="AA30" i="19"/>
  <c r="AE30" i="19"/>
  <c r="AF30" i="19"/>
  <c r="AC30" i="19"/>
  <c r="AB30" i="19"/>
  <c r="AC73" i="19"/>
  <c r="AB73" i="19"/>
  <c r="AF73" i="19"/>
  <c r="AA73" i="19"/>
  <c r="AE73" i="19"/>
  <c r="AD73" i="19"/>
  <c r="AA6" i="19"/>
  <c r="AE6" i="19"/>
  <c r="AD6" i="19"/>
  <c r="AB6" i="19"/>
  <c r="AC6" i="19"/>
  <c r="AF6" i="19"/>
  <c r="AJ77" i="19"/>
  <c r="AK77" i="19"/>
  <c r="AG77" i="19"/>
  <c r="AL77" i="19"/>
  <c r="AI77" i="19"/>
  <c r="AH77" i="19"/>
  <c r="AG29" i="19"/>
  <c r="AK29" i="19"/>
  <c r="AH29" i="19"/>
  <c r="AL29" i="19"/>
  <c r="AI29" i="19"/>
  <c r="AJ29" i="19"/>
  <c r="AI34" i="19"/>
  <c r="AJ34" i="19"/>
  <c r="AH34" i="19"/>
  <c r="AK34" i="19"/>
  <c r="AL34" i="19"/>
  <c r="AG34" i="19"/>
  <c r="AG49" i="19"/>
  <c r="AK49" i="19"/>
  <c r="AH49" i="19"/>
  <c r="AL49" i="19"/>
  <c r="AI49" i="19"/>
  <c r="AJ49" i="19"/>
  <c r="AI12" i="19"/>
  <c r="AJ12" i="19"/>
  <c r="AG12" i="19"/>
  <c r="AL12" i="19"/>
  <c r="AH12" i="19"/>
  <c r="AK12" i="19"/>
  <c r="AC55" i="19"/>
  <c r="AE55" i="19"/>
  <c r="AD55" i="19"/>
  <c r="AF55" i="19"/>
  <c r="AA55" i="19"/>
  <c r="AB55" i="19"/>
  <c r="AB19" i="19"/>
  <c r="AF19" i="19"/>
  <c r="AC19" i="19"/>
  <c r="AE19" i="19"/>
  <c r="AA19" i="19"/>
  <c r="AD19" i="19"/>
  <c r="AI22" i="19"/>
  <c r="AJ22" i="19"/>
  <c r="AH22" i="19"/>
  <c r="AG22" i="19"/>
  <c r="AK22" i="19"/>
  <c r="AL22" i="19"/>
  <c r="AD22" i="19"/>
  <c r="AA22" i="19"/>
  <c r="AE22" i="19"/>
  <c r="AF22" i="19"/>
  <c r="AC22" i="19"/>
  <c r="AB22" i="19"/>
  <c r="AC57" i="19"/>
  <c r="AD57" i="19"/>
  <c r="AB57" i="19"/>
  <c r="AE57" i="19"/>
  <c r="AF57" i="19"/>
  <c r="AA57" i="19"/>
  <c r="AG39" i="19"/>
  <c r="AK39" i="19"/>
  <c r="AH39" i="19"/>
  <c r="AL39" i="19"/>
  <c r="AJ39" i="19"/>
  <c r="AI39" i="19"/>
  <c r="AD16" i="19"/>
  <c r="AA16" i="19"/>
  <c r="AE16" i="19"/>
  <c r="AB16" i="19"/>
  <c r="AF16" i="19"/>
  <c r="AC16" i="19"/>
  <c r="AB21" i="19"/>
  <c r="AF21" i="19"/>
  <c r="AC21" i="19"/>
  <c r="AD21" i="19"/>
  <c r="AA21" i="19"/>
  <c r="AE21" i="19"/>
  <c r="V83" i="19"/>
  <c r="U83" i="19"/>
  <c r="P83" i="19"/>
  <c r="S83" i="19"/>
  <c r="AL43" i="19"/>
  <c r="AA50" i="19"/>
  <c r="AE50" i="19"/>
  <c r="AC50" i="19"/>
  <c r="AB50" i="19"/>
  <c r="AD50" i="19"/>
  <c r="AF50" i="19"/>
  <c r="AI50" i="19"/>
  <c r="AJ50" i="19"/>
  <c r="AH50" i="19"/>
  <c r="AK50" i="19"/>
  <c r="AL50" i="19"/>
  <c r="AG50" i="19"/>
  <c r="AA40" i="19"/>
  <c r="AE40" i="19"/>
  <c r="AD40" i="19"/>
  <c r="AC40" i="19"/>
  <c r="AB40" i="19"/>
  <c r="AF40" i="19"/>
  <c r="AI36" i="19"/>
  <c r="AJ36" i="19"/>
  <c r="AL36" i="19"/>
  <c r="AH36" i="19"/>
  <c r="AK36" i="19"/>
  <c r="AG36" i="19"/>
  <c r="AG51" i="19"/>
  <c r="AK51" i="19"/>
  <c r="AH51" i="19"/>
  <c r="AL51" i="19"/>
  <c r="AJ51" i="19"/>
  <c r="AI51" i="19"/>
  <c r="AI4" i="19"/>
  <c r="AG4" i="19"/>
  <c r="AJ4" i="19"/>
  <c r="AK4" i="19"/>
  <c r="AH4" i="19"/>
  <c r="AL4" i="19"/>
  <c r="AD14" i="19"/>
  <c r="AB14" i="19"/>
  <c r="AC14" i="19"/>
  <c r="AE14" i="19"/>
  <c r="AA14" i="19"/>
  <c r="AF14" i="19"/>
  <c r="AH59" i="19"/>
  <c r="AL59" i="19"/>
  <c r="AK59" i="19"/>
  <c r="AI59" i="19"/>
  <c r="AJ59" i="19"/>
  <c r="AG59" i="19"/>
  <c r="AJ65" i="19"/>
  <c r="AH65" i="19"/>
  <c r="AI65" i="19"/>
  <c r="AK65" i="19"/>
  <c r="AG65" i="19"/>
  <c r="AL65" i="19"/>
  <c r="AB25" i="19"/>
  <c r="AF25" i="19"/>
  <c r="AC25" i="19"/>
  <c r="AD25" i="19"/>
  <c r="AA25" i="19"/>
  <c r="AE25" i="19"/>
  <c r="AC41" i="19"/>
  <c r="AD41" i="19"/>
  <c r="AB41" i="19"/>
  <c r="AE41" i="19"/>
  <c r="AF41" i="19"/>
  <c r="AA41" i="19"/>
  <c r="R58" i="19"/>
  <c r="N58" i="19"/>
  <c r="L58" i="19"/>
  <c r="AC5" i="19"/>
  <c r="AB5" i="19"/>
  <c r="AF5" i="19"/>
  <c r="AA5" i="19"/>
  <c r="AD5" i="19"/>
  <c r="AE5" i="19"/>
  <c r="AJ81" i="19"/>
  <c r="AH81" i="19"/>
  <c r="AI81" i="19"/>
  <c r="AK81" i="19"/>
  <c r="AG81" i="19"/>
  <c r="AL81" i="19"/>
  <c r="AI10" i="19"/>
  <c r="AJ10" i="19"/>
  <c r="AK10" i="19"/>
  <c r="AH10" i="19"/>
  <c r="AL10" i="19"/>
  <c r="AG10" i="19"/>
  <c r="AA62" i="19"/>
  <c r="AE62" i="19"/>
  <c r="AD62" i="19"/>
  <c r="AB62" i="19"/>
  <c r="AC62" i="19"/>
  <c r="AF62" i="19"/>
  <c r="AJ56" i="19"/>
  <c r="AH56" i="19"/>
  <c r="AL56" i="19"/>
  <c r="AG56" i="19"/>
  <c r="AK56" i="19"/>
  <c r="AI56" i="19"/>
  <c r="AI18" i="19"/>
  <c r="AJ18" i="19"/>
  <c r="AH18" i="19"/>
  <c r="AK18" i="19"/>
  <c r="AL18" i="19"/>
  <c r="AG18" i="19"/>
  <c r="AG37" i="19"/>
  <c r="AK37" i="19"/>
  <c r="AH37" i="19"/>
  <c r="AL37" i="19"/>
  <c r="AJ37" i="19"/>
  <c r="AI37" i="19"/>
  <c r="AH84" i="19"/>
  <c r="AL84" i="19"/>
  <c r="AK84" i="19"/>
  <c r="AG84" i="19"/>
  <c r="AJ84" i="19"/>
  <c r="AI84" i="19"/>
  <c r="AA84" i="19"/>
  <c r="AE84" i="19"/>
  <c r="AD84" i="19"/>
  <c r="AF84" i="19"/>
  <c r="AC84" i="19"/>
  <c r="AB84" i="19"/>
  <c r="AA54" i="19"/>
  <c r="AE54" i="19"/>
  <c r="AF54" i="19"/>
  <c r="AD54" i="19"/>
  <c r="AB54" i="19"/>
  <c r="AC54" i="19"/>
  <c r="AJ54" i="19"/>
  <c r="AI54" i="19"/>
  <c r="AK54" i="19"/>
  <c r="AL54" i="19"/>
  <c r="AH54" i="19"/>
  <c r="AG54" i="19"/>
  <c r="AA70" i="19"/>
  <c r="AE70" i="19"/>
  <c r="AD70" i="19"/>
  <c r="AB70" i="19"/>
  <c r="AC70" i="19"/>
  <c r="AF70" i="19"/>
  <c r="AG33" i="19"/>
  <c r="AK33" i="19"/>
  <c r="AH33" i="19"/>
  <c r="AL33" i="19"/>
  <c r="AI33" i="19"/>
  <c r="AJ33" i="19"/>
  <c r="AA12" i="19"/>
  <c r="AE12" i="19"/>
  <c r="AD12" i="19"/>
  <c r="AF12" i="19"/>
  <c r="AC12" i="19"/>
  <c r="AB12" i="19"/>
  <c r="AJ60" i="19"/>
  <c r="AK60" i="19"/>
  <c r="AI60" i="19"/>
  <c r="AL60" i="19"/>
  <c r="AG60" i="19"/>
  <c r="AH60" i="19"/>
  <c r="AG19" i="19"/>
  <c r="AK19" i="19"/>
  <c r="AH19" i="19"/>
  <c r="AL19" i="19"/>
  <c r="AJ19" i="19"/>
  <c r="AI19" i="19"/>
  <c r="AI38" i="19"/>
  <c r="AJ38" i="19"/>
  <c r="AH38" i="19"/>
  <c r="AG38" i="19"/>
  <c r="AK38" i="19"/>
  <c r="AL38" i="19"/>
  <c r="AJ79" i="19"/>
  <c r="AI79" i="19"/>
  <c r="AK79" i="19"/>
  <c r="AL79" i="19"/>
  <c r="AH79" i="19"/>
  <c r="AG79" i="19"/>
  <c r="AG35" i="19"/>
  <c r="AK35" i="19"/>
  <c r="AH35" i="19"/>
  <c r="AL35" i="19"/>
  <c r="AJ35" i="19"/>
  <c r="AI35" i="19"/>
  <c r="AI16" i="19"/>
  <c r="AJ16" i="19"/>
  <c r="AG16" i="19"/>
  <c r="AL16" i="19"/>
  <c r="AH16" i="19"/>
  <c r="AK16" i="19"/>
  <c r="AC71" i="19"/>
  <c r="AB71" i="19"/>
  <c r="AF71" i="19"/>
  <c r="AD71" i="19"/>
  <c r="AE71" i="19"/>
  <c r="AA71" i="19"/>
  <c r="AG7" i="19"/>
  <c r="AK7" i="19"/>
  <c r="AH7" i="19"/>
  <c r="AL7" i="19"/>
  <c r="AJ7" i="19"/>
  <c r="AI7" i="19"/>
  <c r="R83" i="19"/>
  <c r="M83" i="19"/>
  <c r="L83" i="19"/>
  <c r="L43" i="19"/>
  <c r="P43" i="19"/>
  <c r="AA8" i="19"/>
  <c r="AE8" i="19"/>
  <c r="AD8" i="19"/>
  <c r="AF8" i="19"/>
  <c r="AB8" i="19"/>
  <c r="AC8" i="19"/>
  <c r="AC51" i="19"/>
  <c r="AB51" i="19"/>
  <c r="AA51" i="19"/>
  <c r="AF51" i="19"/>
  <c r="AD51" i="19"/>
  <c r="AE51" i="19"/>
  <c r="AI14" i="19"/>
  <c r="AJ14" i="19"/>
  <c r="AK14" i="19"/>
  <c r="AH14" i="19"/>
  <c r="AG14" i="19"/>
  <c r="AL14" i="19"/>
  <c r="AG31" i="19"/>
  <c r="AK31" i="19"/>
  <c r="AH31" i="19"/>
  <c r="AL31" i="19"/>
  <c r="AJ31" i="19"/>
  <c r="AI31" i="19"/>
  <c r="AH72" i="19"/>
  <c r="AL72" i="19"/>
  <c r="AI72" i="19"/>
  <c r="AJ72" i="19"/>
  <c r="AK72" i="19"/>
  <c r="AG72" i="19"/>
  <c r="AC59" i="19"/>
  <c r="AB59" i="19"/>
  <c r="AA59" i="19"/>
  <c r="AF59" i="19"/>
  <c r="AD59" i="19"/>
  <c r="AE59" i="19"/>
  <c r="C73" i="18"/>
  <c r="BJ73" i="18" s="1"/>
  <c r="C41" i="18"/>
  <c r="BK41" i="18" s="1"/>
  <c r="AK43" i="19" l="1"/>
  <c r="AE43" i="19"/>
  <c r="AI43" i="19"/>
  <c r="AJ43" i="19"/>
  <c r="AG43" i="19"/>
  <c r="AJ52" i="19"/>
  <c r="AK52" i="19"/>
  <c r="AH52" i="19"/>
  <c r="AI52" i="19"/>
  <c r="AL52" i="19"/>
  <c r="AG52" i="19"/>
  <c r="AA78" i="19"/>
  <c r="AE78" i="19"/>
  <c r="AD78" i="19"/>
  <c r="AB78" i="19"/>
  <c r="AC78" i="19"/>
  <c r="AF78" i="19"/>
  <c r="AG15" i="19"/>
  <c r="AK15" i="19"/>
  <c r="AH15" i="19"/>
  <c r="AL15" i="19"/>
  <c r="AJ15" i="19"/>
  <c r="AI15" i="19"/>
  <c r="AC13" i="19"/>
  <c r="AB13" i="19"/>
  <c r="AF13" i="19"/>
  <c r="AA13" i="19"/>
  <c r="AD13" i="19"/>
  <c r="AE13" i="19"/>
  <c r="AJ83" i="19"/>
  <c r="AG83" i="19"/>
  <c r="AL83" i="19"/>
  <c r="AH83" i="19"/>
  <c r="AI83" i="19"/>
  <c r="AK83" i="19"/>
  <c r="AC83" i="19"/>
  <c r="AB83" i="19"/>
  <c r="AF83" i="19"/>
  <c r="AD83" i="19"/>
  <c r="AE83" i="19"/>
  <c r="AA83" i="19"/>
  <c r="AH78" i="19"/>
  <c r="AL78" i="19"/>
  <c r="AJ78" i="19"/>
  <c r="AK78" i="19"/>
  <c r="AG78" i="19"/>
  <c r="AI78" i="19"/>
  <c r="AJ58" i="19"/>
  <c r="AG58" i="19"/>
  <c r="AL58" i="19"/>
  <c r="AH58" i="19"/>
  <c r="AI58" i="19"/>
  <c r="AK58" i="19"/>
  <c r="AG13" i="19"/>
  <c r="AK13" i="19"/>
  <c r="AH13" i="19"/>
  <c r="AL13" i="19"/>
  <c r="AI13" i="19"/>
  <c r="AJ13" i="19"/>
  <c r="AA52" i="19"/>
  <c r="AE52" i="19"/>
  <c r="AB52" i="19"/>
  <c r="AF52" i="19"/>
  <c r="AC52" i="19"/>
  <c r="AD52" i="19"/>
  <c r="AA58" i="19"/>
  <c r="AE58" i="19"/>
  <c r="AC58" i="19"/>
  <c r="AB58" i="19"/>
  <c r="AD58" i="19"/>
  <c r="AF58" i="19"/>
  <c r="AB15" i="19"/>
  <c r="AA15" i="19"/>
  <c r="AF15" i="19"/>
  <c r="AC15" i="19"/>
  <c r="AE15" i="19"/>
  <c r="AD15" i="19"/>
  <c r="F73" i="18"/>
  <c r="F41" i="18"/>
  <c r="C42" i="19" s="1"/>
  <c r="C47" i="18"/>
  <c r="BK47" i="18" s="1"/>
  <c r="C74" i="18"/>
  <c r="BJ74" i="18" s="1"/>
  <c r="AU41" i="18"/>
  <c r="U41" i="18"/>
  <c r="AY73" i="18"/>
  <c r="S73" i="18"/>
  <c r="AA73" i="18" s="1"/>
  <c r="BJ84" i="18" l="1"/>
  <c r="BJ86" i="18" s="1"/>
  <c r="D42" i="19"/>
  <c r="G42" i="19" s="1"/>
  <c r="F74" i="18"/>
  <c r="E74" i="19"/>
  <c r="H74" i="19" s="1"/>
  <c r="F47" i="18"/>
  <c r="D74" i="19"/>
  <c r="G74" i="19" s="1"/>
  <c r="E42" i="19"/>
  <c r="H42" i="19" s="1"/>
  <c r="C74" i="19"/>
  <c r="I74" i="19" s="1"/>
  <c r="I42" i="19"/>
  <c r="F42" i="19"/>
  <c r="C8" i="18"/>
  <c r="BK8" i="18" s="1"/>
  <c r="BK84" i="18" s="1"/>
  <c r="BK86" i="18" s="1"/>
  <c r="B93" i="8"/>
  <c r="AU47" i="18"/>
  <c r="AU84" i="18" s="1"/>
  <c r="AU86" i="18" s="1"/>
  <c r="U47" i="18"/>
  <c r="AB47" i="18" s="1"/>
  <c r="AY74" i="18"/>
  <c r="AY84" i="18" s="1"/>
  <c r="S74" i="18"/>
  <c r="AA74" i="18" s="1"/>
  <c r="AB41" i="18"/>
  <c r="J42" i="19" l="1"/>
  <c r="J74" i="19"/>
  <c r="K74" i="19"/>
  <c r="F74" i="19"/>
  <c r="K42" i="19"/>
  <c r="M42" i="19" s="1"/>
  <c r="C48" i="19"/>
  <c r="F48" i="19" s="1"/>
  <c r="C75" i="19"/>
  <c r="I75" i="19" s="1"/>
  <c r="D75" i="19"/>
  <c r="J75" i="19" s="1"/>
  <c r="AY86" i="18"/>
  <c r="F8" i="18"/>
  <c r="D48" i="19"/>
  <c r="G48" i="19" s="1"/>
  <c r="E48" i="19"/>
  <c r="K48" i="19" s="1"/>
  <c r="E75" i="19"/>
  <c r="H75" i="19" s="1"/>
  <c r="U84" i="18"/>
  <c r="AB84" i="18" s="1"/>
  <c r="AW8" i="18"/>
  <c r="AW84" i="18" s="1"/>
  <c r="AW86" i="18" s="1"/>
  <c r="C84" i="18"/>
  <c r="S8" i="18"/>
  <c r="V42" i="19" l="1"/>
  <c r="W42" i="19"/>
  <c r="X42" i="19"/>
  <c r="Y42" i="19"/>
  <c r="O42" i="19"/>
  <c r="T42" i="19"/>
  <c r="U42" i="19"/>
  <c r="S42" i="19"/>
  <c r="P42" i="19"/>
  <c r="Q42" i="19"/>
  <c r="M74" i="19"/>
  <c r="Q74" i="19"/>
  <c r="U74" i="19"/>
  <c r="Y74" i="19"/>
  <c r="O74" i="19"/>
  <c r="N74" i="19"/>
  <c r="R74" i="19"/>
  <c r="V74" i="19"/>
  <c r="S74" i="19"/>
  <c r="W74" i="19"/>
  <c r="L74" i="19"/>
  <c r="X74" i="19"/>
  <c r="P74" i="19"/>
  <c r="T74" i="19"/>
  <c r="R42" i="19"/>
  <c r="N42" i="19"/>
  <c r="L42" i="19"/>
  <c r="E9" i="19"/>
  <c r="K9" i="19" s="1"/>
  <c r="G75" i="19"/>
  <c r="F75" i="19"/>
  <c r="J48" i="19"/>
  <c r="I48" i="19"/>
  <c r="H48" i="19"/>
  <c r="D9" i="19"/>
  <c r="J9" i="19" s="1"/>
  <c r="K75" i="19"/>
  <c r="C9" i="19"/>
  <c r="F9" i="19" s="1"/>
  <c r="AA8" i="18"/>
  <c r="S84" i="18"/>
  <c r="AA84" i="18" s="1"/>
  <c r="M48" i="19" l="1"/>
  <c r="H9" i="19"/>
  <c r="H85" i="19" s="1"/>
  <c r="AH74" i="19"/>
  <c r="AL74" i="19"/>
  <c r="AG74" i="19"/>
  <c r="AI74" i="19"/>
  <c r="AJ74" i="19"/>
  <c r="AK74" i="19"/>
  <c r="V48" i="19"/>
  <c r="X48" i="19"/>
  <c r="Y48" i="19"/>
  <c r="N48" i="19"/>
  <c r="T48" i="19"/>
  <c r="U48" i="19"/>
  <c r="AI42" i="19"/>
  <c r="AJ42" i="19"/>
  <c r="AH42" i="19"/>
  <c r="AG42" i="19"/>
  <c r="AK42" i="19"/>
  <c r="AL42" i="19"/>
  <c r="O75" i="19"/>
  <c r="S75" i="19"/>
  <c r="W75" i="19"/>
  <c r="M75" i="19"/>
  <c r="Y75" i="19"/>
  <c r="L75" i="19"/>
  <c r="P75" i="19"/>
  <c r="T75" i="19"/>
  <c r="X75" i="19"/>
  <c r="Q75" i="19"/>
  <c r="U75" i="19"/>
  <c r="N75" i="19"/>
  <c r="R75" i="19"/>
  <c r="V75" i="19"/>
  <c r="AA74" i="19"/>
  <c r="AE74" i="19"/>
  <c r="AD74" i="19"/>
  <c r="AB74" i="19"/>
  <c r="AC74" i="19"/>
  <c r="AF74" i="19"/>
  <c r="W48" i="19"/>
  <c r="S48" i="19"/>
  <c r="P48" i="19"/>
  <c r="Q48" i="19"/>
  <c r="AA42" i="19"/>
  <c r="AE42" i="19"/>
  <c r="AC42" i="19"/>
  <c r="AB42" i="19"/>
  <c r="AF42" i="19"/>
  <c r="AD42" i="19"/>
  <c r="O48" i="19"/>
  <c r="R48" i="19"/>
  <c r="L48" i="19"/>
  <c r="G9" i="19"/>
  <c r="I9" i="19"/>
  <c r="K85" i="19"/>
  <c r="J85" i="19"/>
  <c r="F85" i="19"/>
  <c r="S9" i="19" l="1"/>
  <c r="P9" i="19"/>
  <c r="P85" i="19" s="1"/>
  <c r="W9" i="19"/>
  <c r="AF9" i="19" s="1"/>
  <c r="X9" i="19"/>
  <c r="AH9" i="19" s="1"/>
  <c r="Q9" i="19"/>
  <c r="Q85" i="19" s="1"/>
  <c r="O9" i="19"/>
  <c r="O85" i="19" s="1"/>
  <c r="R9" i="19"/>
  <c r="R85" i="19" s="1"/>
  <c r="T9" i="19"/>
  <c r="T85" i="19" s="1"/>
  <c r="AE9" i="19"/>
  <c r="AI48" i="19"/>
  <c r="AJ48" i="19"/>
  <c r="AL48" i="19"/>
  <c r="AK48" i="19"/>
  <c r="AH48" i="19"/>
  <c r="AG48" i="19"/>
  <c r="AC75" i="19"/>
  <c r="AB75" i="19"/>
  <c r="AF75" i="19"/>
  <c r="AD75" i="19"/>
  <c r="AE75" i="19"/>
  <c r="AA75" i="19"/>
  <c r="V9" i="19"/>
  <c r="V85" i="19" s="1"/>
  <c r="M9" i="19"/>
  <c r="M85" i="19" s="1"/>
  <c r="Y9" i="19"/>
  <c r="Y85" i="19" s="1"/>
  <c r="AA48" i="19"/>
  <c r="AE48" i="19"/>
  <c r="AD48" i="19"/>
  <c r="AC48" i="19"/>
  <c r="AF48" i="19"/>
  <c r="AB48" i="19"/>
  <c r="AJ75" i="19"/>
  <c r="AG75" i="19"/>
  <c r="AL75" i="19"/>
  <c r="AH75" i="19"/>
  <c r="AK75" i="19"/>
  <c r="AI75" i="19"/>
  <c r="L9" i="19"/>
  <c r="L85" i="19" s="1"/>
  <c r="U9" i="19"/>
  <c r="U85" i="19" s="1"/>
  <c r="N9" i="19"/>
  <c r="N85" i="19" s="1"/>
  <c r="S85" i="19"/>
  <c r="W85" i="19"/>
  <c r="G85" i="19"/>
  <c r="F86" i="19" s="1"/>
  <c r="I85" i="19"/>
  <c r="I86" i="19" s="1"/>
  <c r="AA9" i="19" l="1"/>
  <c r="AC9" i="19"/>
  <c r="AI9" i="19"/>
  <c r="AI85" i="19" s="1"/>
  <c r="X85" i="19"/>
  <c r="AD9" i="19"/>
  <c r="AD85" i="19" s="1"/>
  <c r="AB9" i="19"/>
  <c r="AB85" i="19" s="1"/>
  <c r="AG9" i="19"/>
  <c r="AG85" i="19" s="1"/>
  <c r="AE85" i="19"/>
  <c r="AL9" i="19"/>
  <c r="AL85" i="19" s="1"/>
  <c r="AJ9" i="19"/>
  <c r="AJ85" i="19" s="1"/>
  <c r="AK9" i="19"/>
  <c r="AK85" i="19" s="1"/>
  <c r="F87" i="19"/>
  <c r="AC85" i="19"/>
  <c r="AH85" i="19"/>
  <c r="AA85" i="19"/>
  <c r="AF85" i="19"/>
  <c r="AD86" i="19" l="1"/>
  <c r="AA86" i="19"/>
  <c r="AA87" i="19" s="1"/>
  <c r="AG86" i="19"/>
  <c r="AJ86" i="19"/>
  <c r="AG87" i="19" l="1"/>
</calcChain>
</file>

<file path=xl/sharedStrings.xml><?xml version="1.0" encoding="utf-8"?>
<sst xmlns="http://schemas.openxmlformats.org/spreadsheetml/2006/main" count="1160" uniqueCount="296">
  <si>
    <t>Country</t>
  </si>
  <si>
    <t>Barrow</t>
  </si>
  <si>
    <t>Beatrice</t>
  </si>
  <si>
    <t>Burbo Bank</t>
  </si>
  <si>
    <t>Greater Gabbard</t>
  </si>
  <si>
    <t>Gunfleet Sands 1 &amp; 2</t>
  </si>
  <si>
    <t>Gwynt y Môr</t>
  </si>
  <si>
    <t>Humber Gateway</t>
  </si>
  <si>
    <t>Kentish Flats</t>
  </si>
  <si>
    <t>Lincs</t>
  </si>
  <si>
    <t>Methil</t>
  </si>
  <si>
    <t>North Hoyle</t>
  </si>
  <si>
    <t>Ormonde</t>
  </si>
  <si>
    <t>Rhyl Flats</t>
  </si>
  <si>
    <t>Robin Rigg</t>
  </si>
  <si>
    <t>Scroby Sands</t>
  </si>
  <si>
    <t>Sheringham Shoal</t>
  </si>
  <si>
    <t>Teesside</t>
  </si>
  <si>
    <t>Thanet</t>
  </si>
  <si>
    <t>Walney Phase 1</t>
  </si>
  <si>
    <t>Walney Phase 2</t>
  </si>
  <si>
    <t>Westermost Rough</t>
  </si>
  <si>
    <t>West of Duddon Sands</t>
  </si>
  <si>
    <t>Converter</t>
  </si>
  <si>
    <t>Control</t>
  </si>
  <si>
    <t>FS/AS</t>
  </si>
  <si>
    <t>VS/PR</t>
  </si>
  <si>
    <t>Capacity
(MW)</t>
  </si>
  <si>
    <t>Year
On Line</t>
  </si>
  <si>
    <t>Blyth</t>
  </si>
  <si>
    <t>UK</t>
  </si>
  <si>
    <t>Middelgrunden</t>
  </si>
  <si>
    <t>Denmark</t>
  </si>
  <si>
    <t>Utgrunden I</t>
  </si>
  <si>
    <t>Sweden</t>
  </si>
  <si>
    <t>Horns Rev I</t>
  </si>
  <si>
    <t>Rønland</t>
  </si>
  <si>
    <t>Yttre Stengrund</t>
  </si>
  <si>
    <t>Ireland</t>
  </si>
  <si>
    <t>Frederikshavn</t>
  </si>
  <si>
    <t>Samsø</t>
  </si>
  <si>
    <t>Ems-Emden</t>
  </si>
  <si>
    <t>Germany</t>
  </si>
  <si>
    <t>Brelting</t>
  </si>
  <si>
    <t>Egmond aan Zee</t>
  </si>
  <si>
    <t>Lillgrund</t>
  </si>
  <si>
    <t>Finland</t>
  </si>
  <si>
    <t>Princess Amalia</t>
  </si>
  <si>
    <t>Netherlands</t>
  </si>
  <si>
    <t>Thornton Bank I</t>
  </si>
  <si>
    <t>Belgium</t>
  </si>
  <si>
    <t>Alpha ventus</t>
  </si>
  <si>
    <t>Hywind</t>
  </si>
  <si>
    <t>Norway</t>
  </si>
  <si>
    <t>Horns Rev II</t>
  </si>
  <si>
    <t>Sprogø</t>
  </si>
  <si>
    <t>Avedøre Holme</t>
  </si>
  <si>
    <t>Gearbox</t>
  </si>
  <si>
    <t>Generator</t>
  </si>
  <si>
    <t>MG</t>
  </si>
  <si>
    <t>DFIG</t>
  </si>
  <si>
    <t>PC</t>
  </si>
  <si>
    <t>SG</t>
  </si>
  <si>
    <t>PMSG</t>
  </si>
  <si>
    <t>FC</t>
  </si>
  <si>
    <t>SCIG</t>
  </si>
  <si>
    <t>DD</t>
  </si>
  <si>
    <t>EESG</t>
  </si>
  <si>
    <t>PSCIG</t>
  </si>
  <si>
    <t>DG</t>
  </si>
  <si>
    <t>WRIG</t>
  </si>
  <si>
    <t>Grid connection and Converters</t>
  </si>
  <si>
    <t>Speed Control</t>
  </si>
  <si>
    <t xml:space="preserve"> REpower 5M</t>
  </si>
  <si>
    <t xml:space="preserve"> GE3.6s</t>
  </si>
  <si>
    <t xml:space="preserve"> Siemens SWT 3.6-120</t>
  </si>
  <si>
    <t xml:space="preserve"> Vestas V90-3MW</t>
  </si>
  <si>
    <t xml:space="preserve"> Vestas V66-2MW</t>
  </si>
  <si>
    <t xml:space="preserve"> Siemens SWT 3.6-107</t>
  </si>
  <si>
    <t xml:space="preserve"> Enercon E112 4.5MW</t>
  </si>
  <si>
    <t xml:space="preserve"> Siemens SWT-2.3-82</t>
  </si>
  <si>
    <t xml:space="preserve"> WinWind-3-100</t>
  </si>
  <si>
    <t xml:space="preserve"> Vestas V80-2MW</t>
  </si>
  <si>
    <t xml:space="preserve"> Siemens SWT 2.3-93</t>
  </si>
  <si>
    <t xml:space="preserve"> WinWinD-3-100</t>
  </si>
  <si>
    <t xml:space="preserve"> Bonus B76-2MW</t>
  </si>
  <si>
    <t xml:space="preserve"> Siemens SWT-2.3-93</t>
  </si>
  <si>
    <t xml:space="preserve"> Enron EW70-1.5MW</t>
  </si>
  <si>
    <t xml:space="preserve"> NEG Micon NM72-2MW</t>
  </si>
  <si>
    <t>No. Turbine</t>
  </si>
  <si>
    <t xml:space="preserve"> Nordex N90/2500</t>
  </si>
  <si>
    <t xml:space="preserve"> Nordex N90 2.3MW</t>
  </si>
  <si>
    <t xml:space="preserve">Burbo Bank Extension </t>
  </si>
  <si>
    <t>UK (Scottland)</t>
  </si>
  <si>
    <t>UK (England)</t>
  </si>
  <si>
    <t>UK (Wales)</t>
  </si>
  <si>
    <t xml:space="preserve"> Siemens SWT-3.6-107</t>
  </si>
  <si>
    <t>London Array Phase 1</t>
  </si>
  <si>
    <t xml:space="preserve"> Siemens SWP-3.6-107</t>
  </si>
  <si>
    <t xml:space="preserve"> Siemens SWT-6.0-120</t>
  </si>
  <si>
    <t xml:space="preserve"> Siemens SWT-3.6 107</t>
  </si>
  <si>
    <t xml:space="preserve"> Vestas V112 3.0MW</t>
  </si>
  <si>
    <t xml:space="preserve"> Siemens SWT-3.6-120</t>
  </si>
  <si>
    <t xml:space="preserve"> Samsung 7.0 MW</t>
  </si>
  <si>
    <t xml:space="preserve"> REpower 5 MW</t>
  </si>
  <si>
    <t xml:space="preserve"> Siemens SWP 3.6-107</t>
  </si>
  <si>
    <t xml:space="preserve"> Siemens SWP 3.6-120</t>
  </si>
  <si>
    <t xml:space="preserve"> Siemens SWT-6.0-154</t>
  </si>
  <si>
    <t>TOTAL</t>
  </si>
  <si>
    <t>Amrumbank West</t>
  </si>
  <si>
    <t>Anholt</t>
  </si>
  <si>
    <t>BARD Offshore 1</t>
  </si>
  <si>
    <t>DanTysk</t>
  </si>
  <si>
    <t>Dudgeon</t>
  </si>
  <si>
    <t>Gemini Wind Farm</t>
  </si>
  <si>
    <t>Gode Wind (phases 1+2)</t>
  </si>
  <si>
    <t>Nordsee One</t>
  </si>
  <si>
    <t>Nordsee Ost</t>
  </si>
  <si>
    <t>Rødsand II</t>
  </si>
  <si>
    <t>Veja Mate</t>
  </si>
  <si>
    <t>Walney</t>
  </si>
  <si>
    <t xml:space="preserve"> BARD 5.0MW</t>
  </si>
  <si>
    <t xml:space="preserve"> Siemens SWT-4.0-120</t>
  </si>
  <si>
    <t xml:space="preserve"> Areva Multibrid M5000 5.0MW</t>
  </si>
  <si>
    <t xml:space="preserve"> Senvion 6.15MW</t>
  </si>
  <si>
    <t xml:space="preserve"> Vestas V112-3.0MW</t>
  </si>
  <si>
    <t xml:space="preserve"> Siemens SWT-4.0-130</t>
  </si>
  <si>
    <t>Thornton Bank III</t>
  </si>
  <si>
    <t>3-5 years old</t>
  </si>
  <si>
    <t>&lt;5 years old</t>
  </si>
  <si>
    <t>Arklow Bank 1</t>
  </si>
  <si>
    <t>EnBW Baltic 2</t>
  </si>
  <si>
    <t>Borkum Riffgrund 1</t>
  </si>
  <si>
    <t>Butendiek</t>
  </si>
  <si>
    <t>Gasslingegrund (1&amp;2 Vindpark Vänern)</t>
  </si>
  <si>
    <t>Global Tech I </t>
  </si>
  <si>
    <t>Hooksiel</t>
  </si>
  <si>
    <t>Kemi Ajos II</t>
  </si>
  <si>
    <t>Kemi Ajos I</t>
  </si>
  <si>
    <t>Inner Dowsing</t>
  </si>
  <si>
    <t>Lynn</t>
  </si>
  <si>
    <t>Meerwind Süd/Ost</t>
  </si>
  <si>
    <t>Northwind</t>
  </si>
  <si>
    <t>Sandbank (Phase 1)</t>
  </si>
  <si>
    <t>Trianel Borkum I</t>
  </si>
  <si>
    <t>Thornton Bank II</t>
  </si>
  <si>
    <t xml:space="preserve"> Areva Multibrid M5000</t>
  </si>
  <si>
    <t>A</t>
  </si>
  <si>
    <t>B</t>
  </si>
  <si>
    <t>C</t>
  </si>
  <si>
    <t>DDE</t>
  </si>
  <si>
    <t>DDP</t>
  </si>
  <si>
    <t>Rødsand I (Nysted)</t>
  </si>
  <si>
    <t>Race Bank</t>
  </si>
  <si>
    <t>Walney Phase 3 (ext.1)</t>
  </si>
  <si>
    <t>Rampion</t>
  </si>
  <si>
    <t>Galloper</t>
  </si>
  <si>
    <t>Status</t>
  </si>
  <si>
    <t>Fully grid-connected</t>
  </si>
  <si>
    <t>Partially grid-connected</t>
  </si>
  <si>
    <t>Decommisioned</t>
  </si>
  <si>
    <t>Blyth Demo Project (Array 2)</t>
  </si>
  <si>
    <t xml:space="preserve"> Vestas V164-8.0</t>
  </si>
  <si>
    <t>Wikinger</t>
  </si>
  <si>
    <t xml:space="preserve">Nordergründe </t>
  </si>
  <si>
    <t>Pori Tahkoluoto 2</t>
  </si>
  <si>
    <t>France</t>
  </si>
  <si>
    <t>Floatgen</t>
  </si>
  <si>
    <t xml:space="preserve"> Senvion 6.2M(6.15)126</t>
  </si>
  <si>
    <t xml:space="preserve"> Senvion 6.2(6.15)M126</t>
  </si>
  <si>
    <t xml:space="preserve"> AD 5-135 (Adwen)</t>
  </si>
  <si>
    <t xml:space="preserve">Belwind </t>
  </si>
  <si>
    <t>Belwind Alstom Haliade Demo</t>
  </si>
  <si>
    <t xml:space="preserve"> Haliade 150-6.0MW (GE Energy)</t>
  </si>
  <si>
    <t xml:space="preserve"> Vestas V112-3.3MW</t>
  </si>
  <si>
    <t>Kemin Ajoksen 1&amp;2 (Ajos)</t>
  </si>
  <si>
    <t>Belwind II (Nobelwind)</t>
  </si>
  <si>
    <t>(Floating)</t>
  </si>
  <si>
    <t>Project Name</t>
  </si>
  <si>
    <t>Gunfleet Sands</t>
  </si>
  <si>
    <t>Horns Rev</t>
  </si>
  <si>
    <t>Rødsand</t>
  </si>
  <si>
    <t>Thornton Bank</t>
  </si>
  <si>
    <t>-</t>
  </si>
  <si>
    <t>DImP</t>
  </si>
  <si>
    <t>DImS</t>
  </si>
  <si>
    <t>DImW</t>
  </si>
  <si>
    <t>DI1P</t>
  </si>
  <si>
    <t>Capacity
[MW]</t>
  </si>
  <si>
    <t>Drivetrain Configuration
(Gearox stages)</t>
  </si>
  <si>
    <t xml:space="preserve"> Siemens SWT-3.3-130 (onshore?)</t>
  </si>
  <si>
    <t>Cells coloured in blue</t>
  </si>
  <si>
    <t>Projects in the same WF</t>
  </si>
  <si>
    <t>Cells written in red</t>
  </si>
  <si>
    <t>Sums</t>
  </si>
  <si>
    <t>Cells coloured in grey</t>
  </si>
  <si>
    <t>Cells coloured in red</t>
  </si>
  <si>
    <t>Data Collected for European Offshore Wind Farms (Fully-Connected)</t>
  </si>
  <si>
    <t>Statistics from WindEurope 2017 [MW]</t>
  </si>
  <si>
    <t xml:space="preserve">Capacity installed per types of drivetrain </t>
  </si>
  <si>
    <r>
      <t xml:space="preserve">Distance from shore (computed from centre) [km]
</t>
    </r>
    <r>
      <rPr>
        <i/>
        <sz val="11"/>
        <color theme="1"/>
        <rFont val="Calibri"/>
        <family val="2"/>
        <scheme val="minor"/>
      </rPr>
      <t>4C Offshore</t>
    </r>
    <r>
      <rPr>
        <sz val="11"/>
        <color theme="1"/>
        <rFont val="Calibri"/>
        <family val="2"/>
        <scheme val="minor"/>
      </rPr>
      <t xml:space="preserve"> (Accessed 12/01/2018)</t>
    </r>
  </si>
  <si>
    <t>Number of WTs 
between 3-5 years old</t>
  </si>
  <si>
    <t>Number of WTs 
&gt; 5 years old</t>
  </si>
  <si>
    <t>Percentages for induction generators (in geared WTs) possibly accounted in Strathclyde Reliability Statistics (Carroll et al., 2016)</t>
  </si>
  <si>
    <t>Type A/B</t>
  </si>
  <si>
    <t>Type C</t>
  </si>
  <si>
    <t>Type D (Indirect-drive, Multi-stage Gearbox, Induction Generator)</t>
  </si>
  <si>
    <t>Type D (Indirect-drive, Multi/1-stage Gearbox, Permanent Magnet Generator)</t>
  </si>
  <si>
    <t>Type D (Direct-drive, Permanent Magnet/Electrically Excited Syncronous Generator)</t>
  </si>
  <si>
    <t>COLOUR CODED LEGEND</t>
  </si>
  <si>
    <t>Floating WT</t>
  </si>
  <si>
    <t>Partially grid-connected WFs (characteristics not entered yet)</t>
  </si>
  <si>
    <t>Cells coloured in green</t>
  </si>
  <si>
    <t>Correct values from WindEurope 2017 report</t>
  </si>
  <si>
    <t>Capacity installed per types of drivetrain 
(types subdivision for pie chart)</t>
  </si>
  <si>
    <t>Wind Farm</t>
  </si>
  <si>
    <t>Manufacturer/Turbine Name</t>
  </si>
  <si>
    <t>A0</t>
  </si>
  <si>
    <t>A1</t>
  </si>
  <si>
    <t>A2</t>
  </si>
  <si>
    <t>Drivetrain Types</t>
  </si>
  <si>
    <t>DRIVETRAIN TYPES classified as by (Perez et al.,2013)</t>
  </si>
  <si>
    <t>D</t>
  </si>
  <si>
    <t>DI</t>
  </si>
  <si>
    <t xml:space="preserve">Speed </t>
  </si>
  <si>
    <t>Capacitor</t>
  </si>
  <si>
    <t>Notes</t>
  </si>
  <si>
    <t>Types</t>
  </si>
  <si>
    <t xml:space="preserve">          B</t>
  </si>
  <si>
    <t xml:space="preserve">          C</t>
  </si>
  <si>
    <t>Fixed</t>
  </si>
  <si>
    <t>Active Stall</t>
  </si>
  <si>
    <t xml:space="preserve">Passive Stall </t>
  </si>
  <si>
    <t xml:space="preserve">Pitch </t>
  </si>
  <si>
    <t>Pitch</t>
  </si>
  <si>
    <t xml:space="preserve">Variable </t>
  </si>
  <si>
    <t>Multi-stage</t>
  </si>
  <si>
    <t>SCIG
PSCIG</t>
  </si>
  <si>
    <t>1-stage</t>
  </si>
  <si>
    <r>
      <t>WRIG</t>
    </r>
    <r>
      <rPr>
        <vertAlign val="superscript"/>
        <sz val="11"/>
        <rFont val="Calibri"/>
        <family val="2"/>
        <scheme val="minor"/>
      </rPr>
      <t>1</t>
    </r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</si>
  <si>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with a variable resistance in the rotor windings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</si>
  <si>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Calibri"/>
        <family val="2"/>
        <scheme val="minor"/>
      </rPr>
      <t>Converter feed back to the generator</t>
    </r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</si>
  <si>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Calibri"/>
        <family val="2"/>
        <scheme val="minor"/>
      </rPr>
      <t>Double feed back to the generator</t>
    </r>
  </si>
  <si>
    <t>WRSG</t>
  </si>
  <si>
    <t>ACRONYM as from (Zhang et al. 2011) and (Perez et al.,2013)</t>
  </si>
  <si>
    <t>MG - Multi-stage Gearbox
SG - Single-stage Gearbox
DI - Drive Indirect
DD - Direct-Drive,</t>
  </si>
  <si>
    <t>PSCIG - Pole-Change Squirrel Cage Induction Generator, 
DFIG - Doubly Fed Induction Generator, 
WRIG - Wound Rotor Induction Generator,
WRSG - Wound Rotor Synchronous Generator,
PMSG - Permanent Magnet Synchronous Generator, 
EESG - Electrically Excited Synchronous Generator</t>
  </si>
  <si>
    <t>Full scale power converter</t>
  </si>
  <si>
    <r>
      <t>Partial-scale power converter</t>
    </r>
    <r>
      <rPr>
        <vertAlign val="superscript"/>
        <sz val="11"/>
        <color theme="1"/>
        <rFont val="Calibri"/>
        <family val="2"/>
        <scheme val="minor"/>
      </rPr>
      <t>2</t>
    </r>
  </si>
  <si>
    <r>
      <t>Full scale power converter</t>
    </r>
    <r>
      <rPr>
        <vertAlign val="superscript"/>
        <sz val="11"/>
        <color theme="1"/>
        <rFont val="Calibri"/>
        <family val="2"/>
        <scheme val="minor"/>
      </rPr>
      <t>3</t>
    </r>
  </si>
  <si>
    <t>Only type A considered
(no sub-types)</t>
  </si>
  <si>
    <t>Type D sub-types considered</t>
  </si>
  <si>
    <t xml:space="preserve">DG - Direct Grid connected (capacitor),
PC - Partial-scale power Converter,
FC - Full scale power Converter, </t>
  </si>
  <si>
    <t>Age of the installations 
(with respect of 2016)</t>
  </si>
  <si>
    <t>Grid connection
(Converter)</t>
  </si>
  <si>
    <t xml:space="preserve">Semi Variable </t>
  </si>
  <si>
    <t>FS - Fixed Speed, SV - Semi-Variable, VS - Variable Speed
AS - Active Stall, PR - Pitch Regulation</t>
  </si>
  <si>
    <t>WT Capacity (MW)</t>
  </si>
  <si>
    <t>Turbine Name</t>
  </si>
  <si>
    <t>Manufacturer</t>
  </si>
  <si>
    <t>Siemens</t>
  </si>
  <si>
    <t>General Electric</t>
  </si>
  <si>
    <t>BARD Holding</t>
  </si>
  <si>
    <t>Vestas</t>
  </si>
  <si>
    <t>GE Renewable Energy</t>
  </si>
  <si>
    <t>Nordex</t>
  </si>
  <si>
    <t>Areva Wind</t>
  </si>
  <si>
    <t>Enercon</t>
  </si>
  <si>
    <t>Samsung</t>
  </si>
  <si>
    <t>Senvion</t>
  </si>
  <si>
    <t>Repower Group</t>
  </si>
  <si>
    <t>Enron Wind Systems</t>
  </si>
  <si>
    <t>Adwen</t>
  </si>
  <si>
    <t>NEG Micon</t>
  </si>
  <si>
    <t>Bonus Energy</t>
  </si>
  <si>
    <t>WinWinD</t>
  </si>
  <si>
    <t xml:space="preserve">Total number of WTs </t>
  </si>
  <si>
    <t>Additional information from the reference:</t>
  </si>
  <si>
    <t>Drivetrain Type</t>
  </si>
  <si>
    <t>Data Collected for European Offshore Wind Farms</t>
  </si>
  <si>
    <t>Gunfleet Sands 3 - Demo Project</t>
  </si>
  <si>
    <t>EUROPEAN FULLY-GRID CONNECTED WIND FARMS</t>
  </si>
  <si>
    <t>% on the total MW for the data collected</t>
  </si>
  <si>
    <t>Top 5 countries share [MW]</t>
  </si>
  <si>
    <t>Manufacturers' share [MW]</t>
  </si>
  <si>
    <t>Manufacturers' share (number of WTs)</t>
  </si>
  <si>
    <t>Senvion (former
Repower Group)</t>
  </si>
  <si>
    <t>REpower Group</t>
  </si>
  <si>
    <t>Adwen and/or 
Areva Wind</t>
  </si>
  <si>
    <t>TOTAL numb. per induction type</t>
  </si>
  <si>
    <t>TOTAL number per age group</t>
  </si>
  <si>
    <t xml:space="preserve">TOTAL </t>
  </si>
  <si>
    <t>Number of EU WTs possibly 
belonging to the population</t>
  </si>
  <si>
    <t>It's likely WTs are from only a manufacturer*!</t>
  </si>
  <si>
    <t>* Carroll et al. are not clear about that (only cite this in their flowchart), however Pfaffel et al. (2017) state it in their review</t>
  </si>
  <si>
    <t>Statistics from WindEurope 2017 [MW] (partialy-grid connected not accounted)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</si>
</sst>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0.0%"/>
  </numFmts>
  <fonts count="19" x14ac:knownFonts="1"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Arial"/>
      <family val="2"/>
    </font>
    <font>
      <b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898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367">
    <xf numFmtId="0" fontId="0" fillId="0" borderId="0" xfId="0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164" fontId="4" fillId="0" borderId="0" xfId="0" applyNumberFormat="1" applyFont="1" applyAlignment="1">
      <alignment horizontal="right"/>
    </xf>
    <xf numFmtId="0" fontId="4" fillId="0" borderId="0" xfId="0" applyFont="1" applyAlignment="1"/>
    <xf numFmtId="1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11" xfId="1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164" fontId="6" fillId="0" borderId="11" xfId="1" applyNumberFormat="1" applyFont="1" applyBorder="1" applyAlignment="1">
      <alignment horizontal="center" vertical="center" wrapText="1"/>
    </xf>
    <xf numFmtId="0" fontId="6" fillId="0" borderId="11" xfId="1" applyFont="1" applyBorder="1" applyAlignment="1">
      <alignment vertical="center" wrapText="1"/>
    </xf>
    <xf numFmtId="1" fontId="6" fillId="0" borderId="11" xfId="1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6" fillId="0" borderId="11" xfId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16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7" fillId="0" borderId="27" xfId="1" applyFont="1" applyFill="1" applyBorder="1" applyAlignment="1">
      <alignment vertical="center" wrapText="1"/>
    </xf>
    <xf numFmtId="0" fontId="7" fillId="0" borderId="27" xfId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left"/>
    </xf>
    <xf numFmtId="0" fontId="7" fillId="0" borderId="27" xfId="1" applyFont="1" applyFill="1" applyBorder="1" applyAlignment="1">
      <alignment horizontal="left" vertical="center"/>
    </xf>
    <xf numFmtId="0" fontId="4" fillId="0" borderId="24" xfId="0" applyFont="1" applyBorder="1" applyAlignment="1">
      <alignment horizontal="center" vertical="center" wrapText="1"/>
    </xf>
    <xf numFmtId="0" fontId="7" fillId="0" borderId="23" xfId="1" applyFont="1" applyFill="1" applyBorder="1" applyAlignment="1">
      <alignment vertical="center" wrapText="1"/>
    </xf>
    <xf numFmtId="0" fontId="7" fillId="0" borderId="23" xfId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left"/>
    </xf>
    <xf numFmtId="0" fontId="7" fillId="0" borderId="23" xfId="1" applyFont="1" applyFill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7" fillId="0" borderId="12" xfId="1" applyFont="1" applyFill="1" applyBorder="1" applyAlignment="1">
      <alignment horizontal="left" vertical="center"/>
    </xf>
    <xf numFmtId="0" fontId="5" fillId="0" borderId="24" xfId="0" applyFont="1" applyBorder="1" applyAlignment="1">
      <alignment horizontal="center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vertical="center" wrapText="1"/>
    </xf>
    <xf numFmtId="0" fontId="5" fillId="0" borderId="13" xfId="0" applyFont="1" applyBorder="1" applyAlignment="1">
      <alignment horizontal="center" vertical="center"/>
    </xf>
    <xf numFmtId="0" fontId="7" fillId="0" borderId="23" xfId="1" applyFont="1" applyFill="1" applyBorder="1" applyAlignment="1">
      <alignment vertical="center"/>
    </xf>
    <xf numFmtId="0" fontId="4" fillId="0" borderId="16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7" fillId="0" borderId="26" xfId="1" applyFont="1" applyFill="1" applyBorder="1" applyAlignment="1">
      <alignment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left"/>
    </xf>
    <xf numFmtId="0" fontId="7" fillId="0" borderId="26" xfId="1" applyFont="1" applyFill="1" applyBorder="1" applyAlignment="1">
      <alignment horizontal="left"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4" fillId="0" borderId="0" xfId="0" applyFont="1" applyFill="1"/>
    <xf numFmtId="165" fontId="6" fillId="4" borderId="11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7" fillId="0" borderId="13" xfId="1" applyFont="1" applyFill="1" applyBorder="1" applyAlignment="1">
      <alignment vertical="center" wrapText="1"/>
    </xf>
    <xf numFmtId="0" fontId="4" fillId="0" borderId="13" xfId="0" applyFont="1" applyBorder="1" applyAlignment="1">
      <alignment horizontal="center" vertical="center"/>
    </xf>
    <xf numFmtId="4" fontId="5" fillId="4" borderId="0" xfId="0" applyNumberFormat="1" applyFont="1" applyFill="1" applyAlignment="1">
      <alignment horizontal="center"/>
    </xf>
    <xf numFmtId="166" fontId="5" fillId="0" borderId="9" xfId="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9" fontId="4" fillId="0" borderId="11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7" fillId="2" borderId="12" xfId="1" applyFont="1" applyFill="1" applyBorder="1" applyAlignment="1">
      <alignment vertical="center" wrapText="1"/>
    </xf>
    <xf numFmtId="164" fontId="7" fillId="0" borderId="12" xfId="1" applyNumberFormat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vertical="center"/>
    </xf>
    <xf numFmtId="1" fontId="7" fillId="0" borderId="12" xfId="1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/>
    </xf>
    <xf numFmtId="0" fontId="4" fillId="0" borderId="12" xfId="0" applyFont="1" applyFill="1" applyBorder="1" applyAlignment="1"/>
    <xf numFmtId="0" fontId="4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Border="1" applyAlignment="1"/>
    <xf numFmtId="0" fontId="7" fillId="2" borderId="22" xfId="1" applyFont="1" applyFill="1" applyBorder="1" applyAlignment="1">
      <alignment vertical="center" wrapText="1"/>
    </xf>
    <xf numFmtId="164" fontId="7" fillId="0" borderId="22" xfId="1" applyNumberFormat="1" applyFont="1" applyFill="1" applyBorder="1" applyAlignment="1">
      <alignment horizontal="center" vertical="center"/>
    </xf>
    <xf numFmtId="0" fontId="7" fillId="0" borderId="22" xfId="1" applyFont="1" applyFill="1" applyBorder="1" applyAlignment="1">
      <alignment vertical="center"/>
    </xf>
    <xf numFmtId="1" fontId="7" fillId="0" borderId="22" xfId="1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/>
    </xf>
    <xf numFmtId="0" fontId="7" fillId="0" borderId="22" xfId="1" applyFont="1" applyFill="1" applyBorder="1" applyAlignment="1">
      <alignment horizontal="left" vertical="center"/>
    </xf>
    <xf numFmtId="0" fontId="4" fillId="0" borderId="22" xfId="0" applyFont="1" applyFill="1" applyBorder="1" applyAlignment="1"/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7" fillId="0" borderId="23" xfId="1" applyFont="1" applyFill="1" applyBorder="1" applyAlignment="1">
      <alignment horizontal="left" vertical="center" wrapText="1"/>
    </xf>
    <xf numFmtId="164" fontId="7" fillId="0" borderId="23" xfId="1" applyNumberFormat="1" applyFont="1" applyFill="1" applyBorder="1" applyAlignment="1">
      <alignment horizontal="center" vertical="center"/>
    </xf>
    <xf numFmtId="1" fontId="7" fillId="0" borderId="23" xfId="1" applyNumberFormat="1" applyFont="1" applyFill="1" applyBorder="1" applyAlignment="1">
      <alignment horizontal="center" vertical="center"/>
    </xf>
    <xf numFmtId="0" fontId="4" fillId="0" borderId="23" xfId="0" applyFont="1" applyFill="1" applyBorder="1" applyAlignment="1"/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vertical="center"/>
    </xf>
    <xf numFmtId="0" fontId="7" fillId="0" borderId="23" xfId="1" applyFont="1" applyFill="1" applyBorder="1" applyAlignment="1">
      <alignment wrapText="1"/>
    </xf>
    <xf numFmtId="0" fontId="7" fillId="0" borderId="23" xfId="1" applyFont="1" applyFill="1" applyBorder="1" applyAlignment="1"/>
    <xf numFmtId="1" fontId="7" fillId="0" borderId="23" xfId="1" applyNumberFormat="1" applyFont="1" applyFill="1" applyBorder="1" applyAlignment="1">
      <alignment horizontal="center"/>
    </xf>
    <xf numFmtId="0" fontId="7" fillId="2" borderId="25" xfId="1" applyFont="1" applyFill="1" applyBorder="1" applyAlignment="1">
      <alignment wrapText="1"/>
    </xf>
    <xf numFmtId="164" fontId="7" fillId="0" borderId="25" xfId="1" applyNumberFormat="1" applyFont="1" applyFill="1" applyBorder="1" applyAlignment="1">
      <alignment horizontal="center" vertical="center"/>
    </xf>
    <xf numFmtId="0" fontId="7" fillId="0" borderId="25" xfId="1" applyFont="1" applyFill="1" applyBorder="1" applyAlignment="1"/>
    <xf numFmtId="1" fontId="7" fillId="0" borderId="25" xfId="1" applyNumberFormat="1" applyFont="1" applyFill="1" applyBorder="1" applyAlignment="1">
      <alignment horizontal="center"/>
    </xf>
    <xf numFmtId="0" fontId="4" fillId="0" borderId="25" xfId="0" applyFont="1" applyFill="1" applyBorder="1" applyAlignment="1">
      <alignment horizontal="left"/>
    </xf>
    <xf numFmtId="0" fontId="4" fillId="0" borderId="25" xfId="0" applyFont="1" applyFill="1" applyBorder="1" applyAlignment="1"/>
    <xf numFmtId="1" fontId="7" fillId="0" borderId="25" xfId="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5" xfId="0" applyFont="1" applyBorder="1" applyAlignment="1">
      <alignment vertical="center"/>
    </xf>
    <xf numFmtId="0" fontId="7" fillId="2" borderId="24" xfId="1" applyFont="1" applyFill="1" applyBorder="1" applyAlignment="1">
      <alignment wrapText="1"/>
    </xf>
    <xf numFmtId="164" fontId="7" fillId="0" borderId="24" xfId="1" applyNumberFormat="1" applyFont="1" applyFill="1" applyBorder="1" applyAlignment="1">
      <alignment horizontal="center" vertical="center"/>
    </xf>
    <xf numFmtId="0" fontId="7" fillId="0" borderId="24" xfId="1" applyFont="1" applyFill="1" applyBorder="1" applyAlignment="1"/>
    <xf numFmtId="1" fontId="7" fillId="0" borderId="24" xfId="1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left"/>
    </xf>
    <xf numFmtId="0" fontId="4" fillId="0" borderId="24" xfId="0" applyFont="1" applyFill="1" applyBorder="1" applyAlignment="1"/>
    <xf numFmtId="1" fontId="7" fillId="0" borderId="24" xfId="1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7" fillId="2" borderId="22" xfId="1" applyFont="1" applyFill="1" applyBorder="1" applyAlignment="1">
      <alignment wrapText="1"/>
    </xf>
    <xf numFmtId="0" fontId="7" fillId="0" borderId="22" xfId="1" applyFont="1" applyFill="1" applyBorder="1" applyAlignment="1"/>
    <xf numFmtId="1" fontId="7" fillId="0" borderId="22" xfId="1" applyNumberFormat="1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left"/>
    </xf>
    <xf numFmtId="0" fontId="7" fillId="0" borderId="23" xfId="0" applyFont="1" applyFill="1" applyBorder="1" applyAlignment="1"/>
    <xf numFmtId="0" fontId="4" fillId="0" borderId="23" xfId="0" applyFont="1" applyFill="1" applyBorder="1"/>
    <xf numFmtId="0" fontId="4" fillId="0" borderId="23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/>
    </xf>
    <xf numFmtId="0" fontId="7" fillId="0" borderId="0" xfId="0" applyFont="1" applyAlignment="1"/>
    <xf numFmtId="0" fontId="7" fillId="0" borderId="23" xfId="0" applyFont="1" applyFill="1" applyBorder="1"/>
    <xf numFmtId="0" fontId="7" fillId="3" borderId="23" xfId="1" applyFont="1" applyFill="1" applyBorder="1" applyAlignment="1">
      <alignment wrapText="1"/>
    </xf>
    <xf numFmtId="0" fontId="4" fillId="0" borderId="23" xfId="0" applyFont="1" applyBorder="1" applyAlignment="1">
      <alignment vertical="center" wrapText="1"/>
    </xf>
    <xf numFmtId="0" fontId="7" fillId="2" borderId="25" xfId="1" applyFont="1" applyFill="1" applyBorder="1" applyAlignment="1">
      <alignment vertical="center" wrapText="1"/>
    </xf>
    <xf numFmtId="0" fontId="7" fillId="0" borderId="25" xfId="1" applyFont="1" applyFill="1" applyBorder="1" applyAlignment="1">
      <alignment vertical="center"/>
    </xf>
    <xf numFmtId="0" fontId="7" fillId="0" borderId="25" xfId="1" applyFont="1" applyFill="1" applyBorder="1" applyAlignment="1">
      <alignment horizontal="left" vertical="center"/>
    </xf>
    <xf numFmtId="0" fontId="4" fillId="0" borderId="25" xfId="0" applyFont="1" applyBorder="1" applyAlignment="1">
      <alignment horizontal="center" vertical="center"/>
    </xf>
    <xf numFmtId="0" fontId="7" fillId="2" borderId="24" xfId="1" applyFont="1" applyFill="1" applyBorder="1" applyAlignment="1">
      <alignment vertical="center" wrapText="1"/>
    </xf>
    <xf numFmtId="0" fontId="7" fillId="0" borderId="24" xfId="1" applyFont="1" applyFill="1" applyBorder="1" applyAlignment="1">
      <alignment vertical="center"/>
    </xf>
    <xf numFmtId="0" fontId="10" fillId="0" borderId="23" xfId="1" applyFont="1" applyFill="1" applyBorder="1" applyAlignment="1">
      <alignment horizontal="left" vertical="center" wrapText="1"/>
    </xf>
    <xf numFmtId="0" fontId="7" fillId="3" borderId="23" xfId="1" applyFont="1" applyFill="1" applyBorder="1" applyAlignment="1">
      <alignment vertical="center" wrapText="1"/>
    </xf>
    <xf numFmtId="0" fontId="7" fillId="0" borderId="23" xfId="0" applyFont="1" applyFill="1" applyBorder="1" applyAlignment="1">
      <alignment horizontal="left" vertical="center"/>
    </xf>
    <xf numFmtId="0" fontId="7" fillId="0" borderId="23" xfId="0" applyFont="1" applyFill="1" applyBorder="1" applyAlignment="1">
      <alignment vertical="center"/>
    </xf>
    <xf numFmtId="0" fontId="10" fillId="0" borderId="23" xfId="1" applyFont="1" applyFill="1" applyBorder="1" applyAlignment="1">
      <alignment wrapText="1"/>
    </xf>
    <xf numFmtId="0" fontId="4" fillId="0" borderId="23" xfId="0" applyFont="1" applyFill="1" applyBorder="1" applyAlignment="1">
      <alignment wrapText="1"/>
    </xf>
    <xf numFmtId="0" fontId="4" fillId="2" borderId="25" xfId="0" applyFont="1" applyFill="1" applyBorder="1" applyAlignment="1">
      <alignment wrapText="1"/>
    </xf>
    <xf numFmtId="0" fontId="4" fillId="2" borderId="24" xfId="0" applyFont="1" applyFill="1" applyBorder="1" applyAlignment="1">
      <alignment wrapText="1"/>
    </xf>
    <xf numFmtId="0" fontId="10" fillId="2" borderId="22" xfId="0" applyFont="1" applyFill="1" applyBorder="1" applyAlignment="1">
      <alignment wrapText="1"/>
    </xf>
    <xf numFmtId="0" fontId="4" fillId="0" borderId="0" xfId="0" applyFont="1" applyFill="1" applyAlignment="1">
      <alignment vertical="center"/>
    </xf>
    <xf numFmtId="164" fontId="4" fillId="0" borderId="23" xfId="0" applyNumberFormat="1" applyFont="1" applyFill="1" applyBorder="1" applyAlignment="1">
      <alignment horizontal="center" vertical="center"/>
    </xf>
    <xf numFmtId="1" fontId="4" fillId="0" borderId="23" xfId="0" applyNumberFormat="1" applyFont="1" applyFill="1" applyBorder="1" applyAlignment="1">
      <alignment horizontal="center"/>
    </xf>
    <xf numFmtId="165" fontId="5" fillId="4" borderId="1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/>
    <xf numFmtId="0" fontId="4" fillId="0" borderId="1" xfId="0" applyFont="1" applyFill="1" applyBorder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wrapText="1"/>
    </xf>
    <xf numFmtId="11" fontId="4" fillId="0" borderId="0" xfId="0" applyNumberFormat="1" applyFont="1"/>
    <xf numFmtId="0" fontId="4" fillId="0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164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/>
    <xf numFmtId="166" fontId="5" fillId="0" borderId="0" xfId="3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165" fontId="5" fillId="7" borderId="11" xfId="0" applyNumberFormat="1" applyFont="1" applyFill="1" applyBorder="1" applyAlignment="1">
      <alignment horizontal="center" vertical="center"/>
    </xf>
    <xf numFmtId="4" fontId="5" fillId="7" borderId="1" xfId="0" applyNumberFormat="1" applyFont="1" applyFill="1" applyBorder="1" applyAlignment="1">
      <alignment horizontal="center" vertical="center"/>
    </xf>
    <xf numFmtId="1" fontId="7" fillId="8" borderId="8" xfId="0" applyNumberFormat="1" applyFont="1" applyFill="1" applyBorder="1" applyAlignment="1">
      <alignment horizontal="center" vertical="center" wrapText="1"/>
    </xf>
    <xf numFmtId="1" fontId="7" fillId="8" borderId="9" xfId="0" applyNumberFormat="1" applyFont="1" applyFill="1" applyBorder="1" applyAlignment="1">
      <alignment horizontal="center" vertical="center" wrapText="1"/>
    </xf>
    <xf numFmtId="1" fontId="7" fillId="8" borderId="10" xfId="0" applyNumberFormat="1" applyFont="1" applyFill="1" applyBorder="1" applyAlignment="1">
      <alignment horizontal="center" vertical="center" wrapText="1"/>
    </xf>
    <xf numFmtId="0" fontId="7" fillId="0" borderId="26" xfId="1" applyFont="1" applyFill="1" applyBorder="1" applyAlignment="1">
      <alignment wrapText="1"/>
    </xf>
    <xf numFmtId="0" fontId="5" fillId="0" borderId="33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7" fillId="0" borderId="11" xfId="1" applyFont="1" applyBorder="1" applyAlignment="1">
      <alignment horizontal="left" vertical="center" wrapText="1" indent="1"/>
    </xf>
    <xf numFmtId="0" fontId="4" fillId="0" borderId="11" xfId="0" applyFont="1" applyBorder="1" applyAlignment="1">
      <alignment horizontal="left" vertical="center" indent="1"/>
    </xf>
    <xf numFmtId="0" fontId="4" fillId="0" borderId="1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7" fillId="0" borderId="31" xfId="1" applyFont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wrapText="1"/>
    </xf>
    <xf numFmtId="0" fontId="4" fillId="0" borderId="0" xfId="0" applyFont="1" applyBorder="1" applyAlignment="1">
      <alignment horizontal="left" vertical="center"/>
    </xf>
    <xf numFmtId="0" fontId="7" fillId="0" borderId="0" xfId="1" applyFont="1" applyBorder="1" applyAlignment="1">
      <alignment vertical="center" wrapText="1"/>
    </xf>
    <xf numFmtId="0" fontId="8" fillId="0" borderId="0" xfId="0" applyFont="1" applyBorder="1" applyAlignment="1"/>
    <xf numFmtId="0" fontId="7" fillId="0" borderId="0" xfId="1" applyFont="1" applyFill="1" applyBorder="1" applyAlignment="1">
      <alignment horizontal="left" vertical="center"/>
    </xf>
    <xf numFmtId="0" fontId="8" fillId="0" borderId="11" xfId="0" applyFont="1" applyBorder="1" applyAlignment="1">
      <alignment horizontal="left" indent="1"/>
    </xf>
    <xf numFmtId="0" fontId="7" fillId="0" borderId="11" xfId="1" applyFont="1" applyFill="1" applyBorder="1" applyAlignment="1">
      <alignment horizontal="left" vertical="center" indent="1"/>
    </xf>
    <xf numFmtId="0" fontId="7" fillId="0" borderId="12" xfId="1" applyFont="1" applyFill="1" applyBorder="1" applyAlignment="1">
      <alignment horizontal="left" vertical="center" indent="1"/>
    </xf>
    <xf numFmtId="0" fontId="4" fillId="0" borderId="12" xfId="0" applyFont="1" applyBorder="1" applyAlignment="1">
      <alignment horizontal="left" vertical="center" indent="1"/>
    </xf>
    <xf numFmtId="0" fontId="7" fillId="0" borderId="12" xfId="1" applyFont="1" applyBorder="1" applyAlignment="1">
      <alignment horizontal="left" vertical="center" wrapText="1" indent="1"/>
    </xf>
    <xf numFmtId="0" fontId="8" fillId="0" borderId="12" xfId="0" applyFont="1" applyBorder="1" applyAlignment="1">
      <alignment horizontal="left" indent="1"/>
    </xf>
    <xf numFmtId="0" fontId="7" fillId="0" borderId="24" xfId="1" applyFont="1" applyFill="1" applyBorder="1" applyAlignment="1">
      <alignment horizontal="left" vertical="center" indent="1"/>
    </xf>
    <xf numFmtId="0" fontId="4" fillId="0" borderId="24" xfId="0" applyFont="1" applyBorder="1" applyAlignment="1">
      <alignment horizontal="left" vertical="center" indent="1"/>
    </xf>
    <xf numFmtId="0" fontId="4" fillId="0" borderId="24" xfId="0" applyFont="1" applyBorder="1" applyAlignment="1">
      <alignment horizontal="left" vertical="center" wrapText="1" indent="1"/>
    </xf>
    <xf numFmtId="0" fontId="8" fillId="0" borderId="24" xfId="0" applyFont="1" applyBorder="1" applyAlignment="1">
      <alignment horizontal="left" indent="1"/>
    </xf>
    <xf numFmtId="0" fontId="7" fillId="0" borderId="24" xfId="1" applyFont="1" applyFill="1" applyBorder="1" applyAlignment="1">
      <alignment horizontal="left" vertical="center" wrapText="1" indent="1"/>
    </xf>
    <xf numFmtId="0" fontId="7" fillId="0" borderId="13" xfId="1" applyFont="1" applyFill="1" applyBorder="1" applyAlignment="1">
      <alignment horizontal="left" vertical="center" indent="1"/>
    </xf>
    <xf numFmtId="0" fontId="4" fillId="0" borderId="13" xfId="0" applyFont="1" applyBorder="1" applyAlignment="1">
      <alignment horizontal="left" vertical="center" indent="1"/>
    </xf>
    <xf numFmtId="0" fontId="8" fillId="0" borderId="13" xfId="0" applyFont="1" applyBorder="1" applyAlignment="1">
      <alignment horizontal="left" indent="1"/>
    </xf>
    <xf numFmtId="0" fontId="5" fillId="0" borderId="0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4" fontId="4" fillId="0" borderId="0" xfId="0" applyNumberFormat="1" applyFont="1" applyFill="1" applyAlignment="1">
      <alignment horizontal="center"/>
    </xf>
    <xf numFmtId="164" fontId="7" fillId="0" borderId="23" xfId="1" applyNumberFormat="1" applyFont="1" applyFill="1" applyBorder="1" applyAlignment="1">
      <alignment horizontal="center" vertical="center" wrapText="1"/>
    </xf>
    <xf numFmtId="2" fontId="7" fillId="0" borderId="27" xfId="1" applyNumberFormat="1" applyFont="1" applyFill="1" applyBorder="1" applyAlignment="1">
      <alignment horizontal="center" vertical="center" wrapText="1"/>
    </xf>
    <xf numFmtId="2" fontId="7" fillId="0" borderId="23" xfId="1" applyNumberFormat="1" applyFont="1" applyFill="1" applyBorder="1" applyAlignment="1">
      <alignment horizontal="center" vertical="center" wrapText="1"/>
    </xf>
    <xf numFmtId="2" fontId="7" fillId="0" borderId="26" xfId="1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/>
    </xf>
    <xf numFmtId="0" fontId="5" fillId="0" borderId="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166" fontId="5" fillId="0" borderId="5" xfId="3" applyNumberFormat="1" applyFont="1" applyFill="1" applyBorder="1" applyAlignment="1">
      <alignment horizontal="center" vertical="center"/>
    </xf>
    <xf numFmtId="166" fontId="5" fillId="0" borderId="6" xfId="3" applyNumberFormat="1" applyFont="1" applyFill="1" applyBorder="1" applyAlignment="1">
      <alignment horizontal="center" vertical="center"/>
    </xf>
    <xf numFmtId="166" fontId="5" fillId="0" borderId="7" xfId="3" applyNumberFormat="1" applyFont="1" applyFill="1" applyBorder="1" applyAlignment="1">
      <alignment horizontal="center" vertical="center"/>
    </xf>
    <xf numFmtId="4" fontId="5" fillId="0" borderId="9" xfId="0" applyNumberFormat="1" applyFont="1" applyFill="1" applyBorder="1" applyAlignment="1">
      <alignment horizontal="center" vertical="center"/>
    </xf>
    <xf numFmtId="4" fontId="5" fillId="7" borderId="9" xfId="0" applyNumberFormat="1" applyFont="1" applyFill="1" applyBorder="1" applyAlignment="1">
      <alignment horizontal="center" vertical="center"/>
    </xf>
    <xf numFmtId="4" fontId="5" fillId="0" borderId="10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4" fontId="5" fillId="7" borderId="8" xfId="0" applyNumberFormat="1" applyFont="1" applyFill="1" applyBorder="1" applyAlignment="1">
      <alignment horizontal="center" vertical="center"/>
    </xf>
    <xf numFmtId="4" fontId="5" fillId="4" borderId="8" xfId="0" applyNumberFormat="1" applyFont="1" applyFill="1" applyBorder="1" applyAlignment="1">
      <alignment horizontal="center"/>
    </xf>
    <xf numFmtId="4" fontId="5" fillId="4" borderId="11" xfId="0" applyNumberFormat="1" applyFont="1" applyFill="1" applyBorder="1" applyAlignment="1">
      <alignment horizontal="center"/>
    </xf>
    <xf numFmtId="0" fontId="5" fillId="0" borderId="2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" fontId="7" fillId="8" borderId="5" xfId="0" applyNumberFormat="1" applyFont="1" applyFill="1" applyBorder="1" applyAlignment="1">
      <alignment horizontal="center" vertical="center" wrapText="1"/>
    </xf>
    <xf numFmtId="1" fontId="7" fillId="8" borderId="6" xfId="0" applyNumberFormat="1" applyFont="1" applyFill="1" applyBorder="1" applyAlignment="1">
      <alignment horizontal="center" vertical="center" wrapText="1"/>
    </xf>
    <xf numFmtId="1" fontId="7" fillId="8" borderId="7" xfId="0" applyNumberFormat="1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7" fillId="0" borderId="13" xfId="1" applyFont="1" applyFill="1" applyBorder="1" applyAlignment="1">
      <alignment vertical="center"/>
    </xf>
    <xf numFmtId="0" fontId="18" fillId="0" borderId="11" xfId="0" applyFont="1" applyBorder="1" applyAlignment="1">
      <alignment horizontal="center" vertical="center"/>
    </xf>
    <xf numFmtId="1" fontId="18" fillId="0" borderId="11" xfId="0" applyNumberFormat="1" applyFont="1" applyFill="1" applyBorder="1" applyAlignment="1">
      <alignment horizontal="center" vertical="center"/>
    </xf>
    <xf numFmtId="1" fontId="18" fillId="0" borderId="11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center"/>
    </xf>
    <xf numFmtId="3" fontId="5" fillId="0" borderId="11" xfId="0" applyNumberFormat="1" applyFont="1" applyFill="1" applyBorder="1" applyAlignment="1">
      <alignment horizontal="center"/>
    </xf>
    <xf numFmtId="4" fontId="5" fillId="4" borderId="9" xfId="0" applyNumberFormat="1" applyFont="1" applyFill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164" fontId="5" fillId="0" borderId="32" xfId="0" applyNumberFormat="1" applyFont="1" applyBorder="1" applyAlignment="1">
      <alignment horizontal="center" vertical="center"/>
    </xf>
    <xf numFmtId="164" fontId="5" fillId="0" borderId="34" xfId="0" applyNumberFormat="1" applyFont="1" applyBorder="1" applyAlignment="1">
      <alignment horizontal="center" vertical="center"/>
    </xf>
    <xf numFmtId="164" fontId="5" fillId="0" borderId="36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5" fillId="3" borderId="29" xfId="0" applyFont="1" applyFill="1" applyBorder="1" applyAlignment="1">
      <alignment horizontal="center" vertical="center"/>
    </xf>
    <xf numFmtId="0" fontId="5" fillId="6" borderId="30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5" fillId="7" borderId="31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textRotation="90"/>
    </xf>
    <xf numFmtId="0" fontId="5" fillId="0" borderId="24" xfId="0" applyFont="1" applyBorder="1" applyAlignment="1">
      <alignment horizontal="center" vertical="center" textRotation="90"/>
    </xf>
    <xf numFmtId="0" fontId="5" fillId="0" borderId="13" xfId="0" applyFont="1" applyBorder="1" applyAlignment="1">
      <alignment horizontal="center" vertical="center" textRotation="90"/>
    </xf>
    <xf numFmtId="0" fontId="4" fillId="0" borderId="23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11" fillId="0" borderId="8" xfId="4" applyBorder="1" applyAlignment="1">
      <alignment horizontal="left" vertical="center" wrapText="1"/>
    </xf>
    <xf numFmtId="0" fontId="11" fillId="0" borderId="9" xfId="4" applyBorder="1" applyAlignment="1">
      <alignment horizontal="left" vertical="center" wrapText="1"/>
    </xf>
    <xf numFmtId="0" fontId="11" fillId="0" borderId="10" xfId="4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/>
    </xf>
    <xf numFmtId="0" fontId="4" fillId="0" borderId="1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5" fillId="0" borderId="2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3" fontId="5" fillId="0" borderId="8" xfId="0" applyNumberFormat="1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5" borderId="9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1" fontId="5" fillId="5" borderId="8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5" fillId="4" borderId="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/>
    </xf>
    <xf numFmtId="4" fontId="4" fillId="4" borderId="11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center" wrapText="1"/>
    </xf>
    <xf numFmtId="0" fontId="6" fillId="0" borderId="10" xfId="0" applyFont="1" applyFill="1" applyBorder="1" applyAlignment="1">
      <alignment horizontal="center" wrapText="1"/>
    </xf>
    <xf numFmtId="0" fontId="5" fillId="0" borderId="1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wrapText="1"/>
    </xf>
  </cellXfs>
  <cellStyles count="5">
    <cellStyle name="Hyperlink" xfId="4" builtinId="8"/>
    <cellStyle name="Normal" xfId="0" builtinId="0"/>
    <cellStyle name="Normal 2" xfId="1"/>
    <cellStyle name="Normal 2 2" xfId="2"/>
    <cellStyle name="Percent" xfId="3" builtinId="5"/>
  </cellStyles>
  <dxfs count="10">
    <dxf>
      <fill>
        <patternFill>
          <bgColor rgb="FFFFFF00"/>
        </patternFill>
      </fill>
    </dxf>
    <dxf>
      <font>
        <strike val="0"/>
        <color theme="9" tint="-0.24994659260841701"/>
      </font>
    </dxf>
    <dxf>
      <font>
        <color rgb="FF7030A0"/>
      </font>
    </dxf>
    <dxf>
      <font>
        <color rgb="FF00B0F0"/>
      </font>
    </dxf>
    <dxf>
      <font>
        <color rgb="FF00B050"/>
      </font>
    </dxf>
    <dxf>
      <font>
        <color theme="5"/>
      </font>
    </dxf>
    <dxf>
      <font>
        <strike val="0"/>
        <color theme="8"/>
      </font>
    </dxf>
    <dxf>
      <font>
        <strike val="0"/>
        <color rgb="FFC00000"/>
      </font>
    </dxf>
    <dxf>
      <font>
        <color theme="7" tint="-0.24994659260841701"/>
      </font>
    </dxf>
    <dxf>
      <font>
        <strike val="0"/>
        <color theme="8"/>
      </font>
    </dxf>
  </dxfs>
  <tableStyles count="0" defaultTableStyle="TableStyleMedium2" defaultPivotStyle="PivotStyleLight16"/>
  <colors>
    <mruColors>
      <color rgb="FFFF5050"/>
      <color rgb="FFFF8989"/>
      <color rgb="FFFF99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ysClr val="windowText" lastClr="000000"/>
                </a:solidFill>
              </a:rPr>
              <a:t>Shares</a:t>
            </a:r>
            <a:r>
              <a:rPr lang="en-GB" b="1" baseline="0">
                <a:solidFill>
                  <a:sysClr val="windowText" lastClr="000000"/>
                </a:solidFill>
              </a:rPr>
              <a:t> of drivetrain types to the total installed capacity</a:t>
            </a:r>
            <a:endParaRPr lang="en-GB" b="1">
              <a:solidFill>
                <a:sysClr val="windowText" lastClr="000000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1727491377299757"/>
          <c:w val="0.63318139939568141"/>
          <c:h val="0.69833832417058417"/>
        </c:manualLayout>
      </c:layout>
      <c:pie3DChart>
        <c:varyColors val="1"/>
        <c:ser>
          <c:idx val="0"/>
          <c:order val="0"/>
          <c:tx>
            <c:v>MW</c:v>
          </c:tx>
          <c:spPr>
            <a:ln w="3175">
              <a:solidFill>
                <a:sysClr val="window" lastClr="FFFFFF"/>
              </a:solidFill>
            </a:ln>
          </c:spPr>
          <c:dPt>
            <c:idx val="0"/>
            <c:bubble3D val="0"/>
            <c:spPr>
              <a:solidFill>
                <a:srgbClr val="FF5050"/>
              </a:solidFill>
              <a:ln w="3175">
                <a:solidFill>
                  <a:sysClr val="window" lastClr="FFFFFF"/>
                </a:solidFill>
              </a:ln>
              <a:effectLst/>
              <a:sp3d contourW="3175">
                <a:contourClr>
                  <a:sysClr val="window" lastClr="FFFFFF"/>
                </a:contourClr>
              </a:sp3d>
            </c:spPr>
          </c:dPt>
          <c:dPt>
            <c:idx val="1"/>
            <c:bubble3D val="0"/>
            <c:spPr>
              <a:solidFill>
                <a:srgbClr val="FF9900"/>
              </a:solidFill>
              <a:ln w="3175">
                <a:solidFill>
                  <a:sysClr val="window" lastClr="FFFFFF"/>
                </a:solidFill>
              </a:ln>
              <a:effectLst/>
              <a:sp3d contourW="3175">
                <a:contourClr>
                  <a:sysClr val="window" lastClr="FFFFFF"/>
                </a:contourClr>
              </a:sp3d>
            </c:spPr>
          </c:dPt>
          <c:dPt>
            <c:idx val="2"/>
            <c:bubble3D val="0"/>
            <c:spPr>
              <a:solidFill>
                <a:srgbClr val="5B9BD5"/>
              </a:solidFill>
              <a:ln w="3175">
                <a:solidFill>
                  <a:sysClr val="window" lastClr="FFFFFF"/>
                </a:solidFill>
              </a:ln>
              <a:effectLst/>
              <a:sp3d contourW="3175">
                <a:contourClr>
                  <a:sysClr val="window" lastClr="FFFFFF"/>
                </a:contourClr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ln w="3175">
                <a:solidFill>
                  <a:sysClr val="window" lastClr="FFFFFF"/>
                </a:solidFill>
              </a:ln>
              <a:effectLst/>
              <a:sp3d contourW="3175">
                <a:contourClr>
                  <a:sysClr val="window" lastClr="FFFFFF"/>
                </a:contourClr>
              </a:sp3d>
            </c:spPr>
          </c:dPt>
          <c:dPt>
            <c:idx val="4"/>
            <c:bubble3D val="0"/>
            <c:spPr>
              <a:solidFill>
                <a:srgbClr val="A5A5A5"/>
              </a:solidFill>
              <a:ln w="3175">
                <a:solidFill>
                  <a:sysClr val="window" lastClr="FFFFFF"/>
                </a:solidFill>
              </a:ln>
              <a:effectLst/>
              <a:sp3d contourW="3175">
                <a:contourClr>
                  <a:sysClr val="window" lastClr="FFFFFF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3175">
                <a:solidFill>
                  <a:sysClr val="window" lastClr="FFFFFF"/>
                </a:solidFill>
              </a:ln>
              <a:effectLst/>
              <a:sp3d contourW="3175">
                <a:contourClr>
                  <a:sysClr val="window" lastClr="FFFFFF"/>
                </a:contourClr>
              </a:sp3d>
            </c:spPr>
          </c:dPt>
          <c:dLbls>
            <c:dLbl>
              <c:idx val="0"/>
              <c:layout>
                <c:manualLayout>
                  <c:x val="2.9323556203643235E-2"/>
                  <c:y val="-3.8508520678248982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chemeClr val="tx1">
                            <a:alpha val="99000"/>
                          </a:schemeClr>
                        </a:solidFill>
                        <a:latin typeface="+mn-lt"/>
                        <a:ea typeface="+mn-ea"/>
                        <a:cs typeface="Arial" panose="020B0604020202020204" pitchFamily="34" charset="0"/>
                      </a:defRPr>
                    </a:pPr>
                    <a:fld id="{71A6BC29-3080-461B-805F-586428E0C17E}" type="CELLRANG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[CELLRANGE]</a:t>
                    </a:fld>
                    <a:r>
                      <a:rPr lang="en-US" baseline="0"/>
                      <a:t> </a:t>
                    </a:r>
                    <a:fld id="{47DB73FB-5667-4BDD-B232-8A1D986DC986}" type="SERIESNAM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[SERIES NAME]</a:t>
                    </a:fld>
                    <a:endParaRPr lang="en-US" baseline="0"/>
                  </a:p>
                </c:rich>
              </c:tx>
              <c:numFmt formatCode="0.0%" sourceLinked="0"/>
              <c:spPr>
                <a:noFill/>
                <a:ln>
                  <a:solidFill>
                    <a:srgbClr val="FF5050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alpha val="99000"/>
                        </a:schemeClr>
                      </a:solidFill>
                      <a:latin typeface="+mn-lt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chemeClr val="tx1">
                            <a:alpha val="99000"/>
                          </a:schemeClr>
                        </a:solidFill>
                        <a:latin typeface="+mn-lt"/>
                        <a:ea typeface="+mn-ea"/>
                        <a:cs typeface="Arial" panose="020B0604020202020204" pitchFamily="34" charset="0"/>
                      </a:defRPr>
                    </a:pPr>
                    <a:fld id="{C5C75219-6771-4EDA-A4F0-8E5A5D9A694D}" type="CELLRANGE">
                      <a:rPr lang="en-US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[CELLRANGE]</a:t>
                    </a:fld>
                    <a:r>
                      <a:rPr lang="en-US" baseline="0"/>
                      <a:t> </a:t>
                    </a:r>
                    <a:fld id="{D6DE590E-4EC8-4754-B6F2-CCB0384CF091}" type="SERIESNAM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[SERIES NAME]</a:t>
                    </a:fld>
                    <a:endParaRPr lang="en-US" baseline="0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alpha val="99000"/>
                        </a:schemeClr>
                      </a:solidFill>
                      <a:latin typeface="+mn-lt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chemeClr val="tx1">
                            <a:alpha val="99000"/>
                          </a:schemeClr>
                        </a:solidFill>
                        <a:latin typeface="+mn-lt"/>
                        <a:ea typeface="+mn-ea"/>
                        <a:cs typeface="Arial" panose="020B0604020202020204" pitchFamily="34" charset="0"/>
                      </a:defRPr>
                    </a:pPr>
                    <a:fld id="{A71037C2-5EE1-433A-8AA2-06B45BE34F6D}" type="CELLRANGE">
                      <a:rPr lang="en-US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[CELLRANGE]</a:t>
                    </a:fld>
                    <a:r>
                      <a:rPr lang="en-US" baseline="0"/>
                      <a:t> </a:t>
                    </a:r>
                    <a:fld id="{70C034A6-9450-48DE-AFFD-41D63B8C7BD5}" type="SERIESNAM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[SERIES NAME]</a:t>
                    </a:fld>
                    <a:endParaRPr lang="en-US" baseline="0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alpha val="99000"/>
                        </a:schemeClr>
                      </a:solidFill>
                      <a:latin typeface="+mn-lt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>
                <c:manualLayout>
                  <c:x val="9.8292203934975397E-3"/>
                  <c:y val="-4.0588471617051501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chemeClr val="tx1">
                            <a:alpha val="99000"/>
                          </a:schemeClr>
                        </a:solidFill>
                        <a:latin typeface="+mn-lt"/>
                        <a:ea typeface="+mn-ea"/>
                        <a:cs typeface="Arial" panose="020B0604020202020204" pitchFamily="34" charset="0"/>
                      </a:defRPr>
                    </a:pPr>
                    <a:fld id="{CB35C5B6-A7CB-4227-8DF9-A8B098919D33}" type="CELLRANG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[CELLRANGE]</a:t>
                    </a:fld>
                    <a:r>
                      <a:rPr lang="en-US" baseline="0"/>
                      <a:t> </a:t>
                    </a:r>
                    <a:fld id="{9EE6DA7E-9A3F-4F25-B951-B0A48B49F1E7}" type="SERIESNAM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[SERIES NAME]</a:t>
                    </a:fld>
                    <a:endParaRPr lang="en-US" baseline="0"/>
                  </a:p>
                </c:rich>
              </c:tx>
              <c:numFmt formatCode="0.0%" sourceLinked="0"/>
              <c:spPr>
                <a:noFill/>
                <a:ln>
                  <a:solidFill>
                    <a:srgbClr val="FFFF00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alpha val="99000"/>
                        </a:schemeClr>
                      </a:solidFill>
                      <a:latin typeface="+mn-lt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1"/>
                </c:ext>
              </c:extLst>
            </c:dLbl>
            <c:dLbl>
              <c:idx val="4"/>
              <c:layout>
                <c:manualLayout>
                  <c:x val="1.7858550755306637E-2"/>
                  <c:y val="-2.8243558155990525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chemeClr val="tx1">
                            <a:alpha val="99000"/>
                          </a:schemeClr>
                        </a:solidFill>
                        <a:latin typeface="+mn-lt"/>
                        <a:ea typeface="+mn-ea"/>
                        <a:cs typeface="Arial" panose="020B0604020202020204" pitchFamily="34" charset="0"/>
                      </a:defRPr>
                    </a:pPr>
                    <a:fld id="{796790E0-A791-4BD4-960A-D872BF239E52}" type="CELLRANG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[CELLRANGE]</a:t>
                    </a:fld>
                    <a:r>
                      <a:rPr lang="en-US" baseline="0"/>
                      <a:t> </a:t>
                    </a:r>
                    <a:fld id="{A414B4A9-9823-4B47-8309-5F436641C861}" type="SERIESNAME">
                      <a:rPr lang="en-US" baseline="0"/>
                      <a:pPr>
                        <a:defRPr sz="1200">
                          <a:solidFill>
                            <a:schemeClr val="tx1">
                              <a:alpha val="99000"/>
                            </a:schemeClr>
                          </a:solidFill>
                          <a:cs typeface="Arial" panose="020B0604020202020204" pitchFamily="34" charset="0"/>
                        </a:defRPr>
                      </a:pPr>
                      <a:t>[SERIES NAME]</a:t>
                    </a:fld>
                    <a:endParaRPr lang="en-US" baseline="0"/>
                  </a:p>
                </c:rich>
              </c:tx>
              <c:numFmt formatCode="0.0%" sourceLinked="0"/>
              <c:spPr>
                <a:noFill/>
                <a:ln>
                  <a:solidFill>
                    <a:sysClr val="windowText" lastClr="000000">
                      <a:lumMod val="50000"/>
                      <a:lumOff val="50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alpha val="99000"/>
                        </a:schemeClr>
                      </a:solidFill>
                      <a:latin typeface="+mn-lt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1"/>
                </c:ext>
              </c:extLst>
            </c:dLbl>
            <c:dLbl>
              <c:idx val="5"/>
              <c:layout>
                <c:manualLayout>
                  <c:x val="-3.8450223717953709E-2"/>
                  <c:y val="-5.2163052842211781E-2"/>
                </c:manualLayout>
              </c:layout>
              <c:numFmt formatCode="0.0%" sourceLinked="0"/>
              <c:spPr>
                <a:noFill/>
                <a:ln>
                  <a:solidFill>
                    <a:srgbClr val="70AD47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alpha val="99000"/>
                        </a:schemeClr>
                      </a:solidFill>
                      <a:latin typeface="+mn-lt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</c:extLst>
            </c:dLbl>
            <c:numFmt formatCode="0.0%" sourceLinked="0"/>
            <c:spPr>
              <a:noFill/>
              <a:ln>
                <a:solidFill>
                  <a:sysClr val="windowText" lastClr="000000">
                    <a:lumMod val="15000"/>
                    <a:lumOff val="8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alpha val="99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1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  <c15:showDataLabelsRange val="1"/>
              </c:ext>
            </c:extLst>
          </c:dLbls>
          <c:cat>
            <c:strRef>
              <c:f>'EU WFs (Fully-Grid Connected)'!$Z$2:$AD$2</c:f>
              <c:strCache>
                <c:ptCount val="5"/>
                <c:pt idx="0">
                  <c:v>Type A/B</c:v>
                </c:pt>
                <c:pt idx="1">
                  <c:v>Type C</c:v>
                </c:pt>
                <c:pt idx="2">
                  <c:v>Type D (Indirect-drive, Multi-stage Gearbox, Induction Generator)</c:v>
                </c:pt>
                <c:pt idx="3">
                  <c:v>Type D (Indirect-drive, Multi/1-stage Gearbox, Permanent Magnet Generator)</c:v>
                </c:pt>
                <c:pt idx="4">
                  <c:v>Type D (Direct-drive, Permanent Magnet/Electrically Excited Syncronous Generator)</c:v>
                </c:pt>
              </c:strCache>
            </c:strRef>
          </c:cat>
          <c:val>
            <c:numRef>
              <c:f>'EU WFs (Fully-Grid Connected)'!$Z$84:$AD$84</c:f>
              <c:numCache>
                <c:formatCode>#,##0.0</c:formatCode>
                <c:ptCount val="5"/>
                <c:pt idx="0">
                  <c:v>240.09999999999997</c:v>
                </c:pt>
                <c:pt idx="1">
                  <c:v>5421.4</c:v>
                </c:pt>
                <c:pt idx="2">
                  <c:v>3937.8</c:v>
                </c:pt>
                <c:pt idx="3">
                  <c:v>1199.5</c:v>
                </c:pt>
                <c:pt idx="4">
                  <c:v>1032.9000000000001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'EU WFs (Fully-Grid Connected)'!$Z$84:$AD$84</c15:f>
                <c15:dlblRangeCache>
                  <c:ptCount val="5"/>
                  <c:pt idx="0">
                    <c:v>240.1</c:v>
                  </c:pt>
                  <c:pt idx="1">
                    <c:v>5,421.4</c:v>
                  </c:pt>
                  <c:pt idx="2">
                    <c:v>3,937.8</c:v>
                  </c:pt>
                  <c:pt idx="3">
                    <c:v>1,199.5</c:v>
                  </c:pt>
                  <c:pt idx="4">
                    <c:v>1,032.9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934567205138416"/>
          <c:y val="0.16273466556891006"/>
          <c:w val="0.32610234188070847"/>
          <c:h val="0.791905078502228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62803</xdr:colOff>
      <xdr:row>13</xdr:row>
      <xdr:rowOff>174132</xdr:rowOff>
    </xdr:from>
    <xdr:to>
      <xdr:col>42</xdr:col>
      <xdr:colOff>564214</xdr:colOff>
      <xdr:row>32</xdr:row>
      <xdr:rowOff>125895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zoomScale="85" zoomScaleNormal="85" workbookViewId="0">
      <selection activeCell="A2" sqref="A2:C2"/>
    </sheetView>
  </sheetViews>
  <sheetFormatPr defaultRowHeight="14.4" x14ac:dyDescent="0.3"/>
  <cols>
    <col min="1" max="1" width="9" style="7" bestFit="1" customWidth="1"/>
    <col min="2" max="4" width="8.796875" style="7"/>
    <col min="5" max="5" width="20.796875" style="7" customWidth="1"/>
    <col min="6" max="6" width="9.8984375" style="7" customWidth="1"/>
    <col min="7" max="7" width="8.796875" style="7"/>
    <col min="8" max="8" width="13.796875" style="7" bestFit="1" customWidth="1"/>
    <col min="9" max="9" width="18" style="7" customWidth="1"/>
    <col min="10" max="16384" width="8.796875" style="7"/>
  </cols>
  <sheetData>
    <row r="1" spans="1:9" ht="18" x14ac:dyDescent="0.3">
      <c r="A1" s="259" t="s">
        <v>209</v>
      </c>
      <c r="B1" s="259"/>
      <c r="C1" s="259"/>
      <c r="D1" s="259"/>
      <c r="E1" s="259"/>
      <c r="F1" s="259"/>
      <c r="G1" s="259"/>
    </row>
    <row r="2" spans="1:9" x14ac:dyDescent="0.3">
      <c r="A2" s="279" t="s">
        <v>191</v>
      </c>
      <c r="B2" s="279"/>
      <c r="C2" s="279"/>
      <c r="D2" s="278" t="s">
        <v>210</v>
      </c>
      <c r="E2" s="278"/>
      <c r="F2" s="278"/>
      <c r="G2" s="278"/>
    </row>
    <row r="3" spans="1:9" x14ac:dyDescent="0.3">
      <c r="A3" s="280" t="s">
        <v>195</v>
      </c>
      <c r="B3" s="280"/>
      <c r="C3" s="280"/>
      <c r="D3" s="270" t="s">
        <v>192</v>
      </c>
      <c r="E3" s="270"/>
      <c r="F3" s="270"/>
      <c r="G3" s="270"/>
    </row>
    <row r="4" spans="1:9" x14ac:dyDescent="0.3">
      <c r="A4" s="281" t="s">
        <v>196</v>
      </c>
      <c r="B4" s="281"/>
      <c r="C4" s="281"/>
      <c r="D4" s="270" t="s">
        <v>194</v>
      </c>
      <c r="E4" s="270"/>
      <c r="F4" s="270"/>
      <c r="G4" s="270"/>
    </row>
    <row r="5" spans="1:9" x14ac:dyDescent="0.3">
      <c r="A5" s="282" t="s">
        <v>193</v>
      </c>
      <c r="B5" s="282"/>
      <c r="C5" s="282"/>
      <c r="D5" s="270" t="s">
        <v>211</v>
      </c>
      <c r="E5" s="270"/>
      <c r="F5" s="270"/>
      <c r="G5" s="270"/>
    </row>
    <row r="6" spans="1:9" x14ac:dyDescent="0.3">
      <c r="A6" s="283" t="s">
        <v>212</v>
      </c>
      <c r="B6" s="283"/>
      <c r="C6" s="283"/>
      <c r="D6" s="271" t="s">
        <v>213</v>
      </c>
      <c r="E6" s="271"/>
      <c r="F6" s="271"/>
      <c r="G6" s="271"/>
    </row>
    <row r="7" spans="1:9" x14ac:dyDescent="0.3">
      <c r="A7" s="203"/>
      <c r="B7" s="203"/>
      <c r="C7" s="203"/>
      <c r="D7" s="185"/>
      <c r="E7" s="185"/>
      <c r="F7" s="185"/>
      <c r="G7" s="185"/>
    </row>
    <row r="8" spans="1:9" x14ac:dyDescent="0.3">
      <c r="A8" s="46"/>
      <c r="B8" s="46"/>
      <c r="C8" s="46"/>
    </row>
    <row r="9" spans="1:9" ht="18" x14ac:dyDescent="0.3">
      <c r="A9" s="259" t="s">
        <v>244</v>
      </c>
      <c r="B9" s="259"/>
      <c r="C9" s="259"/>
      <c r="D9" s="259"/>
      <c r="E9" s="259"/>
      <c r="F9" s="259"/>
      <c r="G9" s="259"/>
    </row>
    <row r="10" spans="1:9" ht="66" customHeight="1" x14ac:dyDescent="0.3">
      <c r="A10" s="263" t="s">
        <v>189</v>
      </c>
      <c r="B10" s="263"/>
      <c r="C10" s="264"/>
      <c r="D10" s="272" t="s">
        <v>245</v>
      </c>
      <c r="E10" s="272"/>
      <c r="F10" s="272"/>
      <c r="G10" s="273"/>
    </row>
    <row r="11" spans="1:9" ht="48" customHeight="1" x14ac:dyDescent="0.3">
      <c r="A11" s="265" t="s">
        <v>71</v>
      </c>
      <c r="B11" s="265"/>
      <c r="C11" s="266"/>
      <c r="D11" s="276" t="s">
        <v>252</v>
      </c>
      <c r="E11" s="276"/>
      <c r="F11" s="276"/>
      <c r="G11" s="277"/>
    </row>
    <row r="12" spans="1:9" ht="46.2" customHeight="1" x14ac:dyDescent="0.3">
      <c r="A12" s="265" t="s">
        <v>72</v>
      </c>
      <c r="B12" s="265"/>
      <c r="C12" s="266"/>
      <c r="D12" s="276" t="s">
        <v>256</v>
      </c>
      <c r="E12" s="276"/>
      <c r="F12" s="276"/>
      <c r="G12" s="277"/>
    </row>
    <row r="13" spans="1:9" ht="91.2" customHeight="1" x14ac:dyDescent="0.3">
      <c r="A13" s="267" t="s">
        <v>58</v>
      </c>
      <c r="B13" s="267"/>
      <c r="C13" s="268"/>
      <c r="D13" s="274" t="s">
        <v>246</v>
      </c>
      <c r="E13" s="274"/>
      <c r="F13" s="274"/>
      <c r="G13" s="275"/>
    </row>
    <row r="16" spans="1:9" ht="18" customHeight="1" x14ac:dyDescent="0.3">
      <c r="A16" s="295" t="s">
        <v>221</v>
      </c>
      <c r="B16" s="295"/>
      <c r="C16" s="295"/>
      <c r="D16" s="295"/>
      <c r="E16" s="295"/>
      <c r="F16" s="295"/>
      <c r="G16" s="295"/>
      <c r="H16" s="295"/>
      <c r="I16" s="295"/>
    </row>
    <row r="17" spans="1:9" ht="28.8" x14ac:dyDescent="0.3">
      <c r="A17" s="269" t="s">
        <v>227</v>
      </c>
      <c r="B17" s="269"/>
      <c r="C17" s="269"/>
      <c r="D17" s="19" t="s">
        <v>224</v>
      </c>
      <c r="E17" s="19" t="s">
        <v>24</v>
      </c>
      <c r="F17" s="181" t="s">
        <v>57</v>
      </c>
      <c r="G17" s="181" t="s">
        <v>58</v>
      </c>
      <c r="H17" s="181" t="s">
        <v>254</v>
      </c>
      <c r="I17" s="181" t="s">
        <v>226</v>
      </c>
    </row>
    <row r="18" spans="1:9" x14ac:dyDescent="0.3">
      <c r="A18" s="260" t="s">
        <v>147</v>
      </c>
      <c r="B18" s="305" t="s">
        <v>217</v>
      </c>
      <c r="C18" s="306"/>
      <c r="D18" s="296" t="s">
        <v>230</v>
      </c>
      <c r="E18" s="176" t="s">
        <v>231</v>
      </c>
      <c r="F18" s="289" t="s">
        <v>236</v>
      </c>
      <c r="G18" s="296" t="s">
        <v>237</v>
      </c>
      <c r="H18" s="289" t="s">
        <v>225</v>
      </c>
      <c r="I18" s="299" t="s">
        <v>250</v>
      </c>
    </row>
    <row r="19" spans="1:9" x14ac:dyDescent="0.3">
      <c r="A19" s="261"/>
      <c r="B19" s="307" t="s">
        <v>218</v>
      </c>
      <c r="C19" s="308"/>
      <c r="D19" s="297"/>
      <c r="E19" s="177" t="s">
        <v>232</v>
      </c>
      <c r="F19" s="290"/>
      <c r="G19" s="290"/>
      <c r="H19" s="290"/>
      <c r="I19" s="303"/>
    </row>
    <row r="20" spans="1:9" x14ac:dyDescent="0.3">
      <c r="A20" s="262"/>
      <c r="B20" s="309" t="s">
        <v>219</v>
      </c>
      <c r="C20" s="310"/>
      <c r="D20" s="302"/>
      <c r="E20" s="178" t="s">
        <v>233</v>
      </c>
      <c r="F20" s="291"/>
      <c r="G20" s="291"/>
      <c r="H20" s="291"/>
      <c r="I20" s="304"/>
    </row>
    <row r="21" spans="1:9" ht="28.8" x14ac:dyDescent="0.3">
      <c r="A21" s="311" t="s">
        <v>228</v>
      </c>
      <c r="B21" s="311"/>
      <c r="C21" s="311"/>
      <c r="D21" s="175" t="s">
        <v>255</v>
      </c>
      <c r="E21" s="169" t="s">
        <v>234</v>
      </c>
      <c r="F21" s="51" t="s">
        <v>236</v>
      </c>
      <c r="G21" s="179" t="s">
        <v>239</v>
      </c>
      <c r="H21" s="168" t="s">
        <v>225</v>
      </c>
      <c r="I21" s="168" t="s">
        <v>183</v>
      </c>
    </row>
    <row r="22" spans="1:9" ht="45" x14ac:dyDescent="0.3">
      <c r="A22" s="312" t="s">
        <v>229</v>
      </c>
      <c r="B22" s="312"/>
      <c r="C22" s="312"/>
      <c r="D22" s="168" t="s">
        <v>235</v>
      </c>
      <c r="E22" s="168" t="s">
        <v>234</v>
      </c>
      <c r="F22" s="168" t="s">
        <v>236</v>
      </c>
      <c r="G22" s="180" t="s">
        <v>60</v>
      </c>
      <c r="H22" s="184" t="s">
        <v>248</v>
      </c>
      <c r="I22" s="168" t="s">
        <v>183</v>
      </c>
    </row>
    <row r="23" spans="1:9" x14ac:dyDescent="0.3">
      <c r="A23" s="260" t="s">
        <v>222</v>
      </c>
      <c r="B23" s="284" t="s">
        <v>223</v>
      </c>
      <c r="C23" s="165" t="s">
        <v>186</v>
      </c>
      <c r="D23" s="170" t="s">
        <v>235</v>
      </c>
      <c r="E23" s="170" t="s">
        <v>234</v>
      </c>
      <c r="F23" s="289" t="s">
        <v>236</v>
      </c>
      <c r="G23" s="170" t="s">
        <v>243</v>
      </c>
      <c r="H23" s="296" t="s">
        <v>247</v>
      </c>
      <c r="I23" s="299" t="s">
        <v>251</v>
      </c>
    </row>
    <row r="24" spans="1:9" x14ac:dyDescent="0.3">
      <c r="A24" s="261"/>
      <c r="B24" s="285"/>
      <c r="C24" s="166" t="s">
        <v>185</v>
      </c>
      <c r="D24" s="171" t="s">
        <v>235</v>
      </c>
      <c r="E24" s="171" t="s">
        <v>234</v>
      </c>
      <c r="F24" s="290"/>
      <c r="G24" s="182" t="s">
        <v>65</v>
      </c>
      <c r="H24" s="297"/>
      <c r="I24" s="300"/>
    </row>
    <row r="25" spans="1:9" x14ac:dyDescent="0.3">
      <c r="A25" s="261"/>
      <c r="B25" s="285"/>
      <c r="C25" s="166" t="s">
        <v>184</v>
      </c>
      <c r="D25" s="171" t="s">
        <v>235</v>
      </c>
      <c r="E25" s="171" t="s">
        <v>234</v>
      </c>
      <c r="F25" s="292"/>
      <c r="G25" s="171" t="s">
        <v>63</v>
      </c>
      <c r="H25" s="297"/>
      <c r="I25" s="300"/>
    </row>
    <row r="26" spans="1:9" x14ac:dyDescent="0.3">
      <c r="A26" s="261"/>
      <c r="B26" s="286"/>
      <c r="C26" s="166" t="s">
        <v>187</v>
      </c>
      <c r="D26" s="171" t="s">
        <v>235</v>
      </c>
      <c r="E26" s="171" t="s">
        <v>234</v>
      </c>
      <c r="F26" s="171" t="s">
        <v>238</v>
      </c>
      <c r="G26" s="171" t="s">
        <v>63</v>
      </c>
      <c r="H26" s="297"/>
      <c r="I26" s="300"/>
    </row>
    <row r="27" spans="1:9" x14ac:dyDescent="0.3">
      <c r="A27" s="261"/>
      <c r="B27" s="287" t="s">
        <v>66</v>
      </c>
      <c r="C27" s="166" t="s">
        <v>151</v>
      </c>
      <c r="D27" s="171" t="s">
        <v>235</v>
      </c>
      <c r="E27" s="171" t="s">
        <v>234</v>
      </c>
      <c r="F27" s="171" t="s">
        <v>183</v>
      </c>
      <c r="G27" s="171" t="s">
        <v>63</v>
      </c>
      <c r="H27" s="298"/>
      <c r="I27" s="300"/>
    </row>
    <row r="28" spans="1:9" ht="30.6" x14ac:dyDescent="0.3">
      <c r="A28" s="262"/>
      <c r="B28" s="288"/>
      <c r="C28" s="167" t="s">
        <v>150</v>
      </c>
      <c r="D28" s="172" t="s">
        <v>235</v>
      </c>
      <c r="E28" s="172" t="s">
        <v>234</v>
      </c>
      <c r="F28" s="172" t="s">
        <v>183</v>
      </c>
      <c r="G28" s="172" t="s">
        <v>67</v>
      </c>
      <c r="H28" s="183" t="s">
        <v>249</v>
      </c>
      <c r="I28" s="301"/>
    </row>
    <row r="29" spans="1:9" ht="16.2" x14ac:dyDescent="0.3">
      <c r="A29" s="293" t="s">
        <v>240</v>
      </c>
      <c r="B29" s="293"/>
      <c r="C29" s="293"/>
      <c r="D29" s="293"/>
      <c r="E29" s="293"/>
      <c r="F29" s="293"/>
      <c r="G29" s="293"/>
      <c r="H29" s="293"/>
      <c r="I29" s="293"/>
    </row>
    <row r="30" spans="1:9" ht="16.2" x14ac:dyDescent="0.3">
      <c r="A30" s="293" t="s">
        <v>241</v>
      </c>
      <c r="B30" s="293"/>
      <c r="C30" s="293"/>
      <c r="D30" s="293"/>
      <c r="E30" s="293"/>
      <c r="F30" s="293"/>
      <c r="G30" s="293"/>
      <c r="H30" s="293"/>
      <c r="I30" s="293"/>
    </row>
    <row r="31" spans="1:9" ht="16.2" x14ac:dyDescent="0.3">
      <c r="A31" s="294" t="s">
        <v>242</v>
      </c>
      <c r="B31" s="294"/>
      <c r="C31" s="294"/>
      <c r="D31" s="294"/>
      <c r="E31" s="294"/>
      <c r="F31" s="294"/>
      <c r="G31" s="294"/>
      <c r="H31" s="294"/>
      <c r="I31" s="294"/>
    </row>
    <row r="33" spans="6:9" x14ac:dyDescent="0.3">
      <c r="F33" s="185"/>
      <c r="G33" s="186"/>
      <c r="H33" s="187"/>
      <c r="I33" s="143"/>
    </row>
    <row r="34" spans="6:9" x14ac:dyDescent="0.3">
      <c r="F34" s="185"/>
      <c r="G34" s="186"/>
      <c r="H34" s="187"/>
      <c r="I34" s="188"/>
    </row>
    <row r="35" spans="6:9" x14ac:dyDescent="0.3">
      <c r="F35" s="185"/>
      <c r="G35" s="185"/>
      <c r="H35" s="187"/>
      <c r="I35" s="188"/>
    </row>
    <row r="36" spans="6:9" x14ac:dyDescent="0.3">
      <c r="F36" s="185"/>
      <c r="G36" s="185"/>
      <c r="H36" s="185"/>
      <c r="I36" s="185"/>
    </row>
    <row r="37" spans="6:9" x14ac:dyDescent="0.3">
      <c r="F37" s="185"/>
      <c r="G37" s="185"/>
      <c r="H37" s="185"/>
      <c r="I37" s="185"/>
    </row>
    <row r="38" spans="6:9" x14ac:dyDescent="0.3">
      <c r="F38" s="185"/>
      <c r="G38" s="185"/>
      <c r="H38" s="185"/>
      <c r="I38" s="185"/>
    </row>
    <row r="39" spans="6:9" x14ac:dyDescent="0.3">
      <c r="F39" s="185"/>
      <c r="G39" s="185"/>
      <c r="H39" s="185"/>
      <c r="I39" s="185"/>
    </row>
    <row r="40" spans="6:9" x14ac:dyDescent="0.3">
      <c r="F40" s="185"/>
      <c r="G40" s="185"/>
      <c r="H40" s="185"/>
      <c r="I40" s="185"/>
    </row>
    <row r="41" spans="6:9" x14ac:dyDescent="0.3">
      <c r="H41" s="185"/>
      <c r="I41" s="185"/>
    </row>
  </sheetData>
  <mergeCells count="42">
    <mergeCell ref="A29:I29"/>
    <mergeCell ref="A30:I30"/>
    <mergeCell ref="A31:I31"/>
    <mergeCell ref="A16:I16"/>
    <mergeCell ref="H23:H27"/>
    <mergeCell ref="I23:I28"/>
    <mergeCell ref="D18:D20"/>
    <mergeCell ref="I18:I20"/>
    <mergeCell ref="F18:F20"/>
    <mergeCell ref="G18:G20"/>
    <mergeCell ref="A23:A28"/>
    <mergeCell ref="B18:C18"/>
    <mergeCell ref="B19:C19"/>
    <mergeCell ref="B20:C20"/>
    <mergeCell ref="A21:C21"/>
    <mergeCell ref="A22:C22"/>
    <mergeCell ref="B23:B26"/>
    <mergeCell ref="B27:B28"/>
    <mergeCell ref="H18:H20"/>
    <mergeCell ref="A9:G9"/>
    <mergeCell ref="F23:F25"/>
    <mergeCell ref="A2:C2"/>
    <mergeCell ref="A3:C3"/>
    <mergeCell ref="A4:C4"/>
    <mergeCell ref="A5:C5"/>
    <mergeCell ref="A6:C6"/>
    <mergeCell ref="A1:G1"/>
    <mergeCell ref="A18:A20"/>
    <mergeCell ref="A10:C10"/>
    <mergeCell ref="A11:C11"/>
    <mergeCell ref="A12:C12"/>
    <mergeCell ref="A13:C13"/>
    <mergeCell ref="A17:C17"/>
    <mergeCell ref="D3:G3"/>
    <mergeCell ref="D4:G4"/>
    <mergeCell ref="D5:G5"/>
    <mergeCell ref="D6:G6"/>
    <mergeCell ref="D10:G10"/>
    <mergeCell ref="D13:G13"/>
    <mergeCell ref="D12:G12"/>
    <mergeCell ref="D11:G11"/>
    <mergeCell ref="D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9"/>
  <sheetViews>
    <sheetView topLeftCell="A70" zoomScale="70" zoomScaleNormal="70" zoomScaleSheetLayoutView="50" workbookViewId="0">
      <selection activeCell="E97" sqref="E97"/>
    </sheetView>
  </sheetViews>
  <sheetFormatPr defaultColWidth="8.69921875" defaultRowHeight="14.4" x14ac:dyDescent="0.3"/>
  <cols>
    <col min="1" max="1" width="34.8984375" style="2" customWidth="1"/>
    <col min="2" max="2" width="12.796875" style="56" customWidth="1"/>
    <col min="3" max="3" width="13.5" style="4" bestFit="1" customWidth="1"/>
    <col min="4" max="4" width="9.5" style="5" customWidth="1"/>
    <col min="5" max="5" width="28.3984375" style="6" bestFit="1" customWidth="1"/>
    <col min="6" max="6" width="9.8984375" style="7" bestFit="1" customWidth="1"/>
    <col min="7" max="7" width="11.3984375" style="7" bestFit="1" customWidth="1"/>
    <col min="8" max="8" width="11.19921875" style="4" bestFit="1" customWidth="1"/>
    <col min="9" max="9" width="13.3984375" style="4" bestFit="1" customWidth="1"/>
    <col min="10" max="10" width="10.59765625" style="8" bestFit="1" customWidth="1"/>
    <col min="11" max="11" width="27.296875" style="8" customWidth="1"/>
    <col min="12" max="12" width="22.09765625" style="57" bestFit="1" customWidth="1"/>
    <col min="13" max="13" width="17.296875" style="57" customWidth="1"/>
    <col min="14" max="14" width="14.69921875" style="57" bestFit="1" customWidth="1"/>
    <col min="15" max="16" width="13.296875" style="7" customWidth="1"/>
    <col min="17" max="17" width="13.296875" style="46" customWidth="1"/>
    <col min="18" max="33" width="8.69921875" style="7"/>
    <col min="34" max="16384" width="8.69921875" style="4"/>
  </cols>
  <sheetData>
    <row r="1" spans="1:33" ht="27" customHeight="1" x14ac:dyDescent="0.3">
      <c r="A1" s="313" t="s">
        <v>279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5"/>
      <c r="M1" s="58"/>
    </row>
    <row r="2" spans="1:33" ht="41.4" customHeight="1" x14ac:dyDescent="0.3">
      <c r="A2" s="13" t="s">
        <v>215</v>
      </c>
      <c r="B2" s="12" t="s">
        <v>188</v>
      </c>
      <c r="C2" s="13" t="s">
        <v>0</v>
      </c>
      <c r="D2" s="14" t="s">
        <v>89</v>
      </c>
      <c r="E2" s="15" t="s">
        <v>216</v>
      </c>
      <c r="F2" s="13" t="s">
        <v>24</v>
      </c>
      <c r="G2" s="13" t="s">
        <v>57</v>
      </c>
      <c r="H2" s="17" t="s">
        <v>58</v>
      </c>
      <c r="I2" s="11" t="s">
        <v>23</v>
      </c>
      <c r="J2" s="16" t="s">
        <v>28</v>
      </c>
      <c r="K2" s="19" t="s">
        <v>200</v>
      </c>
      <c r="L2" s="11" t="s">
        <v>157</v>
      </c>
    </row>
    <row r="3" spans="1:33" s="2" customFormat="1" x14ac:dyDescent="0.3">
      <c r="A3" s="59" t="s">
        <v>51</v>
      </c>
      <c r="B3" s="60">
        <v>30</v>
      </c>
      <c r="C3" s="61" t="s">
        <v>42</v>
      </c>
      <c r="D3" s="62">
        <v>6</v>
      </c>
      <c r="E3" s="63" t="s">
        <v>73</v>
      </c>
      <c r="F3" s="32" t="s">
        <v>26</v>
      </c>
      <c r="G3" s="32" t="s">
        <v>59</v>
      </c>
      <c r="H3" s="64" t="s">
        <v>60</v>
      </c>
      <c r="I3" s="64" t="s">
        <v>61</v>
      </c>
      <c r="J3" s="62">
        <v>2009</v>
      </c>
      <c r="K3" s="48">
        <v>56</v>
      </c>
      <c r="L3" s="65" t="s">
        <v>158</v>
      </c>
      <c r="M3" s="66"/>
    </row>
    <row r="4" spans="1:33" x14ac:dyDescent="0.3">
      <c r="A4" s="68" t="s">
        <v>51</v>
      </c>
      <c r="B4" s="69">
        <v>30</v>
      </c>
      <c r="C4" s="70" t="s">
        <v>42</v>
      </c>
      <c r="D4" s="71">
        <v>6</v>
      </c>
      <c r="E4" s="72" t="s">
        <v>146</v>
      </c>
      <c r="F4" s="73" t="s">
        <v>26</v>
      </c>
      <c r="G4" s="73" t="s">
        <v>62</v>
      </c>
      <c r="H4" s="74" t="s">
        <v>63</v>
      </c>
      <c r="I4" s="74" t="s">
        <v>64</v>
      </c>
      <c r="J4" s="71">
        <v>2009</v>
      </c>
      <c r="K4" s="75">
        <v>56</v>
      </c>
      <c r="L4" s="76" t="s">
        <v>158</v>
      </c>
      <c r="AG4" s="4"/>
    </row>
    <row r="5" spans="1:33" x14ac:dyDescent="0.3">
      <c r="A5" s="77" t="s">
        <v>109</v>
      </c>
      <c r="B5" s="78">
        <v>288</v>
      </c>
      <c r="C5" s="29" t="s">
        <v>42</v>
      </c>
      <c r="D5" s="79">
        <v>80</v>
      </c>
      <c r="E5" s="28" t="s">
        <v>102</v>
      </c>
      <c r="F5" s="29" t="s">
        <v>26</v>
      </c>
      <c r="G5" s="29" t="s">
        <v>59</v>
      </c>
      <c r="H5" s="80" t="s">
        <v>60</v>
      </c>
      <c r="I5" s="80" t="s">
        <v>61</v>
      </c>
      <c r="J5" s="79">
        <v>2015</v>
      </c>
      <c r="K5" s="81">
        <v>45</v>
      </c>
      <c r="L5" s="82" t="s">
        <v>158</v>
      </c>
      <c r="AG5" s="4"/>
    </row>
    <row r="6" spans="1:33" x14ac:dyDescent="0.3">
      <c r="A6" s="77" t="s">
        <v>110</v>
      </c>
      <c r="B6" s="78">
        <f>3.6*111</f>
        <v>399.6</v>
      </c>
      <c r="C6" s="29" t="s">
        <v>32</v>
      </c>
      <c r="D6" s="79">
        <v>111</v>
      </c>
      <c r="E6" s="28" t="s">
        <v>102</v>
      </c>
      <c r="F6" s="29" t="s">
        <v>26</v>
      </c>
      <c r="G6" s="29" t="s">
        <v>59</v>
      </c>
      <c r="H6" s="80" t="s">
        <v>60</v>
      </c>
      <c r="I6" s="80" t="s">
        <v>61</v>
      </c>
      <c r="J6" s="79">
        <v>2013</v>
      </c>
      <c r="K6" s="81">
        <v>22.6</v>
      </c>
      <c r="L6" s="82" t="s">
        <v>158</v>
      </c>
      <c r="AG6" s="4"/>
    </row>
    <row r="7" spans="1:33" x14ac:dyDescent="0.3">
      <c r="A7" s="83" t="s">
        <v>130</v>
      </c>
      <c r="B7" s="78">
        <v>25.2</v>
      </c>
      <c r="C7" s="84" t="s">
        <v>38</v>
      </c>
      <c r="D7" s="85">
        <v>7</v>
      </c>
      <c r="E7" s="28" t="s">
        <v>74</v>
      </c>
      <c r="F7" s="84" t="s">
        <v>26</v>
      </c>
      <c r="G7" s="84" t="s">
        <v>59</v>
      </c>
      <c r="H7" s="80" t="s">
        <v>60</v>
      </c>
      <c r="I7" s="80" t="s">
        <v>61</v>
      </c>
      <c r="J7" s="79">
        <v>2003</v>
      </c>
      <c r="K7" s="81">
        <v>11.7</v>
      </c>
      <c r="L7" s="82" t="s">
        <v>158</v>
      </c>
      <c r="AG7" s="4"/>
    </row>
    <row r="8" spans="1:33" x14ac:dyDescent="0.3">
      <c r="A8" s="83" t="s">
        <v>56</v>
      </c>
      <c r="B8" s="78">
        <f>3.6*D8</f>
        <v>10.8</v>
      </c>
      <c r="C8" s="84" t="s">
        <v>32</v>
      </c>
      <c r="D8" s="85">
        <v>3</v>
      </c>
      <c r="E8" s="28" t="s">
        <v>75</v>
      </c>
      <c r="F8" s="84" t="s">
        <v>26</v>
      </c>
      <c r="G8" s="84" t="s">
        <v>59</v>
      </c>
      <c r="H8" s="80" t="s">
        <v>60</v>
      </c>
      <c r="I8" s="80" t="s">
        <v>61</v>
      </c>
      <c r="J8" s="79">
        <v>2009</v>
      </c>
      <c r="K8" s="81">
        <v>0.4</v>
      </c>
      <c r="L8" s="82" t="s">
        <v>158</v>
      </c>
      <c r="AG8" s="4"/>
    </row>
    <row r="9" spans="1:33" x14ac:dyDescent="0.3">
      <c r="A9" s="83" t="s">
        <v>111</v>
      </c>
      <c r="B9" s="78">
        <v>400</v>
      </c>
      <c r="C9" s="84" t="s">
        <v>42</v>
      </c>
      <c r="D9" s="85">
        <v>80</v>
      </c>
      <c r="E9" s="28" t="s">
        <v>121</v>
      </c>
      <c r="F9" s="84" t="s">
        <v>26</v>
      </c>
      <c r="G9" s="84" t="s">
        <v>59</v>
      </c>
      <c r="H9" s="80" t="s">
        <v>60</v>
      </c>
      <c r="I9" s="80" t="s">
        <v>61</v>
      </c>
      <c r="J9" s="79">
        <v>2013</v>
      </c>
      <c r="K9" s="81">
        <v>112</v>
      </c>
      <c r="L9" s="82" t="s">
        <v>158</v>
      </c>
      <c r="AG9" s="4"/>
    </row>
    <row r="10" spans="1:33" x14ac:dyDescent="0.3">
      <c r="A10" s="83" t="s">
        <v>1</v>
      </c>
      <c r="B10" s="78">
        <v>90</v>
      </c>
      <c r="C10" s="84" t="s">
        <v>94</v>
      </c>
      <c r="D10" s="85">
        <v>30</v>
      </c>
      <c r="E10" s="28" t="s">
        <v>76</v>
      </c>
      <c r="F10" s="84" t="s">
        <v>26</v>
      </c>
      <c r="G10" s="84" t="s">
        <v>59</v>
      </c>
      <c r="H10" s="80" t="s">
        <v>60</v>
      </c>
      <c r="I10" s="80" t="s">
        <v>61</v>
      </c>
      <c r="J10" s="79">
        <v>2006</v>
      </c>
      <c r="K10" s="81">
        <v>12.7</v>
      </c>
      <c r="L10" s="82" t="s">
        <v>158</v>
      </c>
      <c r="AG10" s="4"/>
    </row>
    <row r="11" spans="1:33" ht="15" customHeight="1" x14ac:dyDescent="0.3">
      <c r="A11" s="83" t="s">
        <v>2</v>
      </c>
      <c r="B11" s="78">
        <v>10</v>
      </c>
      <c r="C11" s="84" t="s">
        <v>93</v>
      </c>
      <c r="D11" s="85">
        <v>2</v>
      </c>
      <c r="E11" s="28" t="s">
        <v>73</v>
      </c>
      <c r="F11" s="84" t="s">
        <v>26</v>
      </c>
      <c r="G11" s="84" t="s">
        <v>59</v>
      </c>
      <c r="H11" s="80" t="s">
        <v>60</v>
      </c>
      <c r="I11" s="80" t="s">
        <v>61</v>
      </c>
      <c r="J11" s="79">
        <v>2007</v>
      </c>
      <c r="K11" s="81">
        <v>23</v>
      </c>
      <c r="L11" s="82" t="s">
        <v>158</v>
      </c>
      <c r="AG11" s="4"/>
    </row>
    <row r="12" spans="1:33" ht="15" customHeight="1" x14ac:dyDescent="0.3">
      <c r="A12" s="86" t="s">
        <v>171</v>
      </c>
      <c r="B12" s="87">
        <f>55*3</f>
        <v>165</v>
      </c>
      <c r="C12" s="88" t="s">
        <v>50</v>
      </c>
      <c r="D12" s="89">
        <v>55</v>
      </c>
      <c r="E12" s="90" t="s">
        <v>76</v>
      </c>
      <c r="F12" s="88" t="s">
        <v>26</v>
      </c>
      <c r="G12" s="88" t="s">
        <v>59</v>
      </c>
      <c r="H12" s="91" t="s">
        <v>60</v>
      </c>
      <c r="I12" s="91" t="s">
        <v>61</v>
      </c>
      <c r="J12" s="92">
        <v>2010</v>
      </c>
      <c r="K12" s="93">
        <v>44.7</v>
      </c>
      <c r="L12" s="94" t="s">
        <v>158</v>
      </c>
      <c r="AG12" s="4"/>
    </row>
    <row r="13" spans="1:33" ht="15" customHeight="1" x14ac:dyDescent="0.3">
      <c r="A13" s="95" t="s">
        <v>172</v>
      </c>
      <c r="B13" s="96">
        <v>6</v>
      </c>
      <c r="C13" s="97" t="s">
        <v>50</v>
      </c>
      <c r="D13" s="98">
        <v>1</v>
      </c>
      <c r="E13" s="99" t="s">
        <v>173</v>
      </c>
      <c r="F13" s="34" t="s">
        <v>26</v>
      </c>
      <c r="G13" s="97" t="s">
        <v>66</v>
      </c>
      <c r="H13" s="100" t="s">
        <v>63</v>
      </c>
      <c r="I13" s="100" t="s">
        <v>64</v>
      </c>
      <c r="J13" s="101">
        <v>2014</v>
      </c>
      <c r="K13" s="102">
        <v>45.4</v>
      </c>
      <c r="L13" s="103" t="s">
        <v>158</v>
      </c>
      <c r="AG13" s="4"/>
    </row>
    <row r="14" spans="1:33" x14ac:dyDescent="0.3">
      <c r="A14" s="104" t="s">
        <v>176</v>
      </c>
      <c r="B14" s="69">
        <f>3.3*50</f>
        <v>165</v>
      </c>
      <c r="C14" s="105" t="s">
        <v>50</v>
      </c>
      <c r="D14" s="106">
        <v>50</v>
      </c>
      <c r="E14" s="72" t="s">
        <v>174</v>
      </c>
      <c r="F14" s="105" t="s">
        <v>26</v>
      </c>
      <c r="G14" s="105" t="s">
        <v>59</v>
      </c>
      <c r="H14" s="74" t="s">
        <v>65</v>
      </c>
      <c r="I14" s="74" t="s">
        <v>64</v>
      </c>
      <c r="J14" s="71">
        <v>2017</v>
      </c>
      <c r="K14" s="107">
        <v>43.7</v>
      </c>
      <c r="L14" s="76" t="s">
        <v>158</v>
      </c>
      <c r="AG14" s="4"/>
    </row>
    <row r="15" spans="1:33" x14ac:dyDescent="0.3">
      <c r="A15" s="83" t="s">
        <v>29</v>
      </c>
      <c r="B15" s="78">
        <v>4</v>
      </c>
      <c r="C15" s="84" t="s">
        <v>94</v>
      </c>
      <c r="D15" s="85">
        <v>2</v>
      </c>
      <c r="E15" s="108" t="s">
        <v>77</v>
      </c>
      <c r="F15" s="84" t="s">
        <v>26</v>
      </c>
      <c r="G15" s="84" t="s">
        <v>59</v>
      </c>
      <c r="H15" s="109" t="s">
        <v>60</v>
      </c>
      <c r="I15" s="109" t="s">
        <v>61</v>
      </c>
      <c r="J15" s="79">
        <v>2000</v>
      </c>
      <c r="K15" s="81">
        <v>1.6</v>
      </c>
      <c r="L15" s="82" t="s">
        <v>160</v>
      </c>
      <c r="AG15" s="4"/>
    </row>
    <row r="16" spans="1:33" x14ac:dyDescent="0.3">
      <c r="A16" s="83" t="s">
        <v>161</v>
      </c>
      <c r="B16" s="78">
        <v>41.5</v>
      </c>
      <c r="C16" s="84" t="s">
        <v>94</v>
      </c>
      <c r="D16" s="85">
        <v>5</v>
      </c>
      <c r="E16" s="28" t="s">
        <v>162</v>
      </c>
      <c r="F16" s="84" t="s">
        <v>26</v>
      </c>
      <c r="G16" s="84" t="s">
        <v>62</v>
      </c>
      <c r="H16" s="80" t="s">
        <v>63</v>
      </c>
      <c r="I16" s="80" t="s">
        <v>64</v>
      </c>
      <c r="J16" s="79">
        <v>2018</v>
      </c>
      <c r="K16" s="81">
        <v>6.4</v>
      </c>
      <c r="L16" s="82" t="s">
        <v>158</v>
      </c>
      <c r="AG16" s="4"/>
    </row>
    <row r="17" spans="1:33" x14ac:dyDescent="0.3">
      <c r="A17" s="83" t="s">
        <v>132</v>
      </c>
      <c r="B17" s="78">
        <v>312</v>
      </c>
      <c r="C17" s="84" t="s">
        <v>42</v>
      </c>
      <c r="D17" s="85">
        <v>78</v>
      </c>
      <c r="E17" s="28" t="s">
        <v>122</v>
      </c>
      <c r="F17" s="84" t="s">
        <v>26</v>
      </c>
      <c r="G17" s="84" t="s">
        <v>59</v>
      </c>
      <c r="H17" s="80" t="s">
        <v>65</v>
      </c>
      <c r="I17" s="80" t="s">
        <v>64</v>
      </c>
      <c r="J17" s="79">
        <v>2015</v>
      </c>
      <c r="K17" s="81">
        <v>55</v>
      </c>
      <c r="L17" s="82" t="s">
        <v>158</v>
      </c>
      <c r="AG17" s="4"/>
    </row>
    <row r="18" spans="1:33" x14ac:dyDescent="0.3">
      <c r="A18" s="83" t="s">
        <v>43</v>
      </c>
      <c r="B18" s="78">
        <v>2.5</v>
      </c>
      <c r="C18" s="84" t="s">
        <v>42</v>
      </c>
      <c r="D18" s="85">
        <v>1</v>
      </c>
      <c r="E18" s="28" t="s">
        <v>90</v>
      </c>
      <c r="F18" s="84" t="s">
        <v>26</v>
      </c>
      <c r="G18" s="84" t="s">
        <v>59</v>
      </c>
      <c r="H18" s="80" t="s">
        <v>60</v>
      </c>
      <c r="I18" s="80" t="s">
        <v>61</v>
      </c>
      <c r="J18" s="79">
        <v>2006</v>
      </c>
      <c r="K18" s="81">
        <v>0.3</v>
      </c>
      <c r="L18" s="82" t="s">
        <v>158</v>
      </c>
      <c r="AG18" s="4"/>
    </row>
    <row r="19" spans="1:33" x14ac:dyDescent="0.3">
      <c r="A19" s="86" t="s">
        <v>3</v>
      </c>
      <c r="B19" s="87">
        <v>90</v>
      </c>
      <c r="C19" s="88" t="s">
        <v>94</v>
      </c>
      <c r="D19" s="89">
        <v>25</v>
      </c>
      <c r="E19" s="90" t="s">
        <v>78</v>
      </c>
      <c r="F19" s="88" t="s">
        <v>26</v>
      </c>
      <c r="G19" s="88" t="s">
        <v>59</v>
      </c>
      <c r="H19" s="91" t="s">
        <v>65</v>
      </c>
      <c r="I19" s="91" t="s">
        <v>64</v>
      </c>
      <c r="J19" s="92">
        <v>2007</v>
      </c>
      <c r="K19" s="93">
        <v>8</v>
      </c>
      <c r="L19" s="94" t="s">
        <v>158</v>
      </c>
      <c r="AG19" s="4"/>
    </row>
    <row r="20" spans="1:33" x14ac:dyDescent="0.3">
      <c r="A20" s="95" t="s">
        <v>92</v>
      </c>
      <c r="B20" s="96">
        <v>256</v>
      </c>
      <c r="C20" s="97" t="s">
        <v>94</v>
      </c>
      <c r="D20" s="98">
        <v>32</v>
      </c>
      <c r="E20" s="99" t="s">
        <v>162</v>
      </c>
      <c r="F20" s="34" t="s">
        <v>26</v>
      </c>
      <c r="G20" s="97" t="s">
        <v>62</v>
      </c>
      <c r="H20" s="100" t="s">
        <v>63</v>
      </c>
      <c r="I20" s="100" t="s">
        <v>64</v>
      </c>
      <c r="J20" s="101">
        <v>2017</v>
      </c>
      <c r="K20" s="102">
        <v>11.5</v>
      </c>
      <c r="L20" s="103" t="s">
        <v>158</v>
      </c>
      <c r="AG20" s="4"/>
    </row>
    <row r="21" spans="1:33" s="113" customFormat="1" x14ac:dyDescent="0.3">
      <c r="A21" s="110" t="s">
        <v>133</v>
      </c>
      <c r="B21" s="111">
        <v>288</v>
      </c>
      <c r="C21" s="110" t="s">
        <v>42</v>
      </c>
      <c r="D21" s="112">
        <v>80</v>
      </c>
      <c r="E21" s="110" t="s">
        <v>102</v>
      </c>
      <c r="F21" s="29" t="s">
        <v>26</v>
      </c>
      <c r="G21" s="110" t="s">
        <v>59</v>
      </c>
      <c r="H21" s="110" t="s">
        <v>60</v>
      </c>
      <c r="I21" s="110" t="s">
        <v>61</v>
      </c>
      <c r="J21" s="111">
        <v>2015</v>
      </c>
      <c r="K21" s="81">
        <v>35.4</v>
      </c>
      <c r="L21" s="82" t="s">
        <v>158</v>
      </c>
      <c r="M21" s="57"/>
    </row>
    <row r="22" spans="1:33" x14ac:dyDescent="0.3">
      <c r="A22" s="110" t="s">
        <v>112</v>
      </c>
      <c r="B22" s="111">
        <v>288</v>
      </c>
      <c r="C22" s="110" t="s">
        <v>42</v>
      </c>
      <c r="D22" s="112">
        <v>80</v>
      </c>
      <c r="E22" s="110" t="s">
        <v>102</v>
      </c>
      <c r="F22" s="29" t="s">
        <v>26</v>
      </c>
      <c r="G22" s="110" t="s">
        <v>59</v>
      </c>
      <c r="H22" s="110" t="s">
        <v>60</v>
      </c>
      <c r="I22" s="110" t="s">
        <v>61</v>
      </c>
      <c r="J22" s="111">
        <v>2015</v>
      </c>
      <c r="K22" s="81">
        <v>74.3</v>
      </c>
      <c r="L22" s="82" t="s">
        <v>158</v>
      </c>
      <c r="AG22" s="4"/>
    </row>
    <row r="23" spans="1:33" x14ac:dyDescent="0.3">
      <c r="A23" s="114" t="s">
        <v>113</v>
      </c>
      <c r="B23" s="111">
        <v>402</v>
      </c>
      <c r="C23" s="110" t="s">
        <v>94</v>
      </c>
      <c r="D23" s="112">
        <v>67</v>
      </c>
      <c r="E23" s="110" t="s">
        <v>107</v>
      </c>
      <c r="F23" s="29" t="s">
        <v>26</v>
      </c>
      <c r="G23" s="110" t="s">
        <v>66</v>
      </c>
      <c r="H23" s="110" t="s">
        <v>63</v>
      </c>
      <c r="I23" s="110" t="s">
        <v>64</v>
      </c>
      <c r="J23" s="111">
        <v>2017</v>
      </c>
      <c r="K23" s="81">
        <v>38.200000000000003</v>
      </c>
      <c r="L23" s="82" t="s">
        <v>158</v>
      </c>
      <c r="AG23" s="4"/>
    </row>
    <row r="24" spans="1:33" x14ac:dyDescent="0.3">
      <c r="A24" s="83" t="s">
        <v>44</v>
      </c>
      <c r="B24" s="78">
        <v>108</v>
      </c>
      <c r="C24" s="110" t="s">
        <v>48</v>
      </c>
      <c r="D24" s="85">
        <v>36</v>
      </c>
      <c r="E24" s="28" t="s">
        <v>76</v>
      </c>
      <c r="F24" s="84" t="s">
        <v>26</v>
      </c>
      <c r="G24" s="84" t="s">
        <v>59</v>
      </c>
      <c r="H24" s="80" t="s">
        <v>60</v>
      </c>
      <c r="I24" s="80" t="s">
        <v>61</v>
      </c>
      <c r="J24" s="79">
        <v>2007</v>
      </c>
      <c r="K24" s="81">
        <v>13.7</v>
      </c>
      <c r="L24" s="82" t="s">
        <v>158</v>
      </c>
      <c r="AG24" s="4"/>
    </row>
    <row r="25" spans="1:33" x14ac:dyDescent="0.3">
      <c r="A25" s="83" t="s">
        <v>41</v>
      </c>
      <c r="B25" s="78">
        <v>4.5</v>
      </c>
      <c r="C25" s="84" t="s">
        <v>42</v>
      </c>
      <c r="D25" s="85">
        <v>1</v>
      </c>
      <c r="E25" s="28" t="s">
        <v>79</v>
      </c>
      <c r="F25" s="84" t="s">
        <v>26</v>
      </c>
      <c r="G25" s="84" t="s">
        <v>66</v>
      </c>
      <c r="H25" s="80" t="s">
        <v>67</v>
      </c>
      <c r="I25" s="80" t="s">
        <v>64</v>
      </c>
      <c r="J25" s="79">
        <v>2004</v>
      </c>
      <c r="K25" s="81">
        <v>0.6</v>
      </c>
      <c r="L25" s="82" t="s">
        <v>158</v>
      </c>
      <c r="AG25" s="4"/>
    </row>
    <row r="26" spans="1:33" x14ac:dyDescent="0.3">
      <c r="A26" s="83" t="s">
        <v>131</v>
      </c>
      <c r="B26" s="78">
        <v>288</v>
      </c>
      <c r="C26" s="84" t="s">
        <v>42</v>
      </c>
      <c r="D26" s="85">
        <v>80</v>
      </c>
      <c r="E26" s="28" t="s">
        <v>102</v>
      </c>
      <c r="F26" s="29" t="s">
        <v>26</v>
      </c>
      <c r="G26" s="84" t="s">
        <v>59</v>
      </c>
      <c r="H26" s="80" t="s">
        <v>60</v>
      </c>
      <c r="I26" s="80" t="s">
        <v>61</v>
      </c>
      <c r="J26" s="79">
        <v>2015</v>
      </c>
      <c r="K26" s="81">
        <v>35.4</v>
      </c>
      <c r="L26" s="82" t="s">
        <v>158</v>
      </c>
      <c r="AG26" s="4"/>
    </row>
    <row r="27" spans="1:33" x14ac:dyDescent="0.3">
      <c r="A27" s="115" t="s">
        <v>167</v>
      </c>
      <c r="B27" s="78">
        <v>2</v>
      </c>
      <c r="C27" s="84" t="s">
        <v>166</v>
      </c>
      <c r="D27" s="85"/>
      <c r="E27" s="28"/>
      <c r="F27" s="84"/>
      <c r="G27" s="84"/>
      <c r="H27" s="80"/>
      <c r="I27" s="80"/>
      <c r="J27" s="79"/>
      <c r="K27" s="81"/>
      <c r="L27" s="116" t="s">
        <v>177</v>
      </c>
      <c r="AG27" s="4"/>
    </row>
    <row r="28" spans="1:33" x14ac:dyDescent="0.3">
      <c r="A28" s="117" t="s">
        <v>39</v>
      </c>
      <c r="B28" s="87">
        <v>6</v>
      </c>
      <c r="C28" s="118" t="s">
        <v>32</v>
      </c>
      <c r="D28" s="92">
        <v>2</v>
      </c>
      <c r="E28" s="90" t="s">
        <v>76</v>
      </c>
      <c r="F28" s="119" t="s">
        <v>26</v>
      </c>
      <c r="G28" s="119" t="s">
        <v>59</v>
      </c>
      <c r="H28" s="91" t="s">
        <v>60</v>
      </c>
      <c r="I28" s="91" t="s">
        <v>61</v>
      </c>
      <c r="J28" s="92">
        <v>2003</v>
      </c>
      <c r="K28" s="120">
        <v>3.1</v>
      </c>
      <c r="L28" s="94" t="s">
        <v>158</v>
      </c>
      <c r="AG28" s="4"/>
    </row>
    <row r="29" spans="1:33" x14ac:dyDescent="0.3">
      <c r="A29" s="121" t="s">
        <v>39</v>
      </c>
      <c r="B29" s="96">
        <v>2.2999999999999998</v>
      </c>
      <c r="C29" s="122" t="s">
        <v>32</v>
      </c>
      <c r="D29" s="101">
        <v>1</v>
      </c>
      <c r="E29" s="99" t="s">
        <v>91</v>
      </c>
      <c r="F29" s="34" t="s">
        <v>26</v>
      </c>
      <c r="G29" s="34" t="s">
        <v>59</v>
      </c>
      <c r="H29" s="100" t="s">
        <v>60</v>
      </c>
      <c r="I29" s="100" t="s">
        <v>61</v>
      </c>
      <c r="J29" s="101">
        <v>2003</v>
      </c>
      <c r="K29" s="49">
        <v>3.1</v>
      </c>
      <c r="L29" s="103" t="s">
        <v>158</v>
      </c>
      <c r="AG29" s="4"/>
    </row>
    <row r="30" spans="1:33" x14ac:dyDescent="0.3">
      <c r="A30" s="68" t="s">
        <v>39</v>
      </c>
      <c r="B30" s="69">
        <v>2.2999999999999998</v>
      </c>
      <c r="C30" s="70" t="s">
        <v>32</v>
      </c>
      <c r="D30" s="71">
        <v>1</v>
      </c>
      <c r="E30" s="72" t="s">
        <v>80</v>
      </c>
      <c r="F30" s="73" t="s">
        <v>25</v>
      </c>
      <c r="G30" s="73" t="s">
        <v>59</v>
      </c>
      <c r="H30" s="74" t="s">
        <v>68</v>
      </c>
      <c r="I30" s="74" t="s">
        <v>69</v>
      </c>
      <c r="J30" s="71">
        <v>2003</v>
      </c>
      <c r="K30" s="75">
        <v>3.1</v>
      </c>
      <c r="L30" s="76" t="s">
        <v>158</v>
      </c>
      <c r="AG30" s="4"/>
    </row>
    <row r="31" spans="1:33" x14ac:dyDescent="0.3">
      <c r="A31" s="123" t="s">
        <v>156</v>
      </c>
      <c r="B31" s="78">
        <v>72</v>
      </c>
      <c r="C31" s="84" t="s">
        <v>94</v>
      </c>
      <c r="D31" s="79"/>
      <c r="E31" s="28"/>
      <c r="F31" s="29"/>
      <c r="G31" s="29"/>
      <c r="H31" s="80"/>
      <c r="I31" s="80"/>
      <c r="J31" s="79"/>
      <c r="K31" s="81"/>
      <c r="L31" s="82" t="s">
        <v>159</v>
      </c>
      <c r="AG31" s="4"/>
    </row>
    <row r="32" spans="1:33" x14ac:dyDescent="0.3">
      <c r="A32" s="83" t="s">
        <v>134</v>
      </c>
      <c r="B32" s="78">
        <v>30</v>
      </c>
      <c r="C32" s="84" t="s">
        <v>34</v>
      </c>
      <c r="D32" s="85">
        <v>10</v>
      </c>
      <c r="E32" s="28" t="s">
        <v>81</v>
      </c>
      <c r="F32" s="84" t="s">
        <v>26</v>
      </c>
      <c r="G32" s="84" t="s">
        <v>62</v>
      </c>
      <c r="H32" s="80" t="s">
        <v>63</v>
      </c>
      <c r="I32" s="80" t="s">
        <v>64</v>
      </c>
      <c r="J32" s="79">
        <v>2009</v>
      </c>
      <c r="K32" s="81">
        <v>10.1</v>
      </c>
      <c r="L32" s="82" t="s">
        <v>158</v>
      </c>
      <c r="AG32" s="4"/>
    </row>
    <row r="33" spans="1:33" x14ac:dyDescent="0.3">
      <c r="A33" s="110" t="s">
        <v>114</v>
      </c>
      <c r="B33" s="111">
        <v>600</v>
      </c>
      <c r="C33" s="110" t="s">
        <v>48</v>
      </c>
      <c r="D33" s="112">
        <v>150</v>
      </c>
      <c r="E33" s="110" t="s">
        <v>126</v>
      </c>
      <c r="F33" s="84" t="s">
        <v>26</v>
      </c>
      <c r="G33" s="110" t="s">
        <v>59</v>
      </c>
      <c r="H33" s="110" t="s">
        <v>65</v>
      </c>
      <c r="I33" s="110" t="s">
        <v>64</v>
      </c>
      <c r="J33" s="111">
        <v>2017</v>
      </c>
      <c r="K33" s="81">
        <v>70.2</v>
      </c>
      <c r="L33" s="82" t="s">
        <v>158</v>
      </c>
      <c r="AG33" s="4"/>
    </row>
    <row r="34" spans="1:33" x14ac:dyDescent="0.3">
      <c r="A34" s="110" t="s">
        <v>135</v>
      </c>
      <c r="B34" s="111">
        <v>400</v>
      </c>
      <c r="C34" s="110" t="s">
        <v>42</v>
      </c>
      <c r="D34" s="112">
        <v>80</v>
      </c>
      <c r="E34" s="110" t="s">
        <v>123</v>
      </c>
      <c r="F34" s="84" t="s">
        <v>26</v>
      </c>
      <c r="G34" s="110" t="s">
        <v>62</v>
      </c>
      <c r="H34" s="110" t="s">
        <v>63</v>
      </c>
      <c r="I34" s="110" t="s">
        <v>64</v>
      </c>
      <c r="J34" s="111">
        <v>2015</v>
      </c>
      <c r="K34" s="81">
        <v>109.5</v>
      </c>
      <c r="L34" s="82" t="s">
        <v>158</v>
      </c>
      <c r="AG34" s="4"/>
    </row>
    <row r="35" spans="1:33" x14ac:dyDescent="0.3">
      <c r="A35" s="110" t="s">
        <v>115</v>
      </c>
      <c r="B35" s="111">
        <v>582</v>
      </c>
      <c r="C35" s="110" t="s">
        <v>42</v>
      </c>
      <c r="D35" s="112">
        <v>97</v>
      </c>
      <c r="E35" s="110" t="s">
        <v>107</v>
      </c>
      <c r="F35" s="84" t="s">
        <v>26</v>
      </c>
      <c r="G35" s="110" t="s">
        <v>66</v>
      </c>
      <c r="H35" s="110" t="s">
        <v>63</v>
      </c>
      <c r="I35" s="110" t="s">
        <v>64</v>
      </c>
      <c r="J35" s="111">
        <v>2017</v>
      </c>
      <c r="K35" s="81">
        <v>44.3</v>
      </c>
      <c r="L35" s="82" t="s">
        <v>158</v>
      </c>
      <c r="AG35" s="4"/>
    </row>
    <row r="36" spans="1:33" x14ac:dyDescent="0.3">
      <c r="A36" s="83" t="s">
        <v>4</v>
      </c>
      <c r="B36" s="78">
        <v>504</v>
      </c>
      <c r="C36" s="84" t="s">
        <v>94</v>
      </c>
      <c r="D36" s="79">
        <v>140</v>
      </c>
      <c r="E36" s="28" t="s">
        <v>96</v>
      </c>
      <c r="F36" s="84" t="s">
        <v>26</v>
      </c>
      <c r="G36" s="84" t="s">
        <v>59</v>
      </c>
      <c r="H36" s="80" t="s">
        <v>65</v>
      </c>
      <c r="I36" s="80" t="s">
        <v>64</v>
      </c>
      <c r="J36" s="79">
        <v>2012</v>
      </c>
      <c r="K36" s="81">
        <v>32.5</v>
      </c>
      <c r="L36" s="82" t="s">
        <v>158</v>
      </c>
      <c r="AG36" s="4"/>
    </row>
    <row r="37" spans="1:33" x14ac:dyDescent="0.3">
      <c r="A37" s="86" t="s">
        <v>5</v>
      </c>
      <c r="B37" s="87">
        <v>172.8</v>
      </c>
      <c r="C37" s="88" t="s">
        <v>94</v>
      </c>
      <c r="D37" s="89">
        <v>48</v>
      </c>
      <c r="E37" s="90" t="s">
        <v>98</v>
      </c>
      <c r="F37" s="88" t="s">
        <v>26</v>
      </c>
      <c r="G37" s="88" t="s">
        <v>59</v>
      </c>
      <c r="H37" s="91" t="s">
        <v>65</v>
      </c>
      <c r="I37" s="91" t="s">
        <v>64</v>
      </c>
      <c r="J37" s="92">
        <v>2010</v>
      </c>
      <c r="K37" s="120">
        <v>7.4</v>
      </c>
      <c r="L37" s="94" t="s">
        <v>158</v>
      </c>
      <c r="AG37" s="4"/>
    </row>
    <row r="38" spans="1:33" ht="13.2" customHeight="1" x14ac:dyDescent="0.3">
      <c r="A38" s="104" t="s">
        <v>280</v>
      </c>
      <c r="B38" s="69">
        <v>12</v>
      </c>
      <c r="C38" s="105" t="s">
        <v>94</v>
      </c>
      <c r="D38" s="106">
        <v>2</v>
      </c>
      <c r="E38" s="72" t="s">
        <v>99</v>
      </c>
      <c r="F38" s="105" t="s">
        <v>26</v>
      </c>
      <c r="G38" s="105" t="s">
        <v>66</v>
      </c>
      <c r="H38" s="74" t="s">
        <v>63</v>
      </c>
      <c r="I38" s="74" t="s">
        <v>64</v>
      </c>
      <c r="J38" s="71">
        <v>2013</v>
      </c>
      <c r="K38" s="75">
        <v>9.1</v>
      </c>
      <c r="L38" s="76" t="s">
        <v>158</v>
      </c>
      <c r="AG38" s="4"/>
    </row>
    <row r="39" spans="1:33" x14ac:dyDescent="0.3">
      <c r="A39" s="83" t="s">
        <v>6</v>
      </c>
      <c r="B39" s="78">
        <v>576</v>
      </c>
      <c r="C39" s="84" t="s">
        <v>95</v>
      </c>
      <c r="D39" s="79">
        <v>160</v>
      </c>
      <c r="E39" s="28" t="s">
        <v>100</v>
      </c>
      <c r="F39" s="84" t="s">
        <v>26</v>
      </c>
      <c r="G39" s="84" t="s">
        <v>59</v>
      </c>
      <c r="H39" s="80" t="s">
        <v>65</v>
      </c>
      <c r="I39" s="80" t="s">
        <v>64</v>
      </c>
      <c r="J39" s="79">
        <v>2015</v>
      </c>
      <c r="K39" s="81">
        <v>17.399999999999999</v>
      </c>
      <c r="L39" s="82" t="s">
        <v>158</v>
      </c>
      <c r="AG39" s="4"/>
    </row>
    <row r="40" spans="1:33" x14ac:dyDescent="0.3">
      <c r="A40" s="83" t="s">
        <v>136</v>
      </c>
      <c r="B40" s="78">
        <v>5</v>
      </c>
      <c r="C40" s="84" t="s">
        <v>42</v>
      </c>
      <c r="D40" s="85">
        <v>1</v>
      </c>
      <c r="E40" s="28" t="s">
        <v>121</v>
      </c>
      <c r="F40" s="84" t="s">
        <v>26</v>
      </c>
      <c r="G40" s="84" t="s">
        <v>59</v>
      </c>
      <c r="H40" s="80" t="s">
        <v>60</v>
      </c>
      <c r="I40" s="80" t="s">
        <v>64</v>
      </c>
      <c r="J40" s="79">
        <v>2008</v>
      </c>
      <c r="K40" s="81">
        <v>3</v>
      </c>
      <c r="L40" s="82" t="s">
        <v>158</v>
      </c>
      <c r="AG40" s="4"/>
    </row>
    <row r="41" spans="1:33" s="57" customFormat="1" x14ac:dyDescent="0.3">
      <c r="A41" s="86" t="s">
        <v>35</v>
      </c>
      <c r="B41" s="87">
        <v>160</v>
      </c>
      <c r="C41" s="88" t="s">
        <v>32</v>
      </c>
      <c r="D41" s="89">
        <v>80</v>
      </c>
      <c r="E41" s="90" t="s">
        <v>82</v>
      </c>
      <c r="F41" s="88" t="s">
        <v>26</v>
      </c>
      <c r="G41" s="88" t="s">
        <v>59</v>
      </c>
      <c r="H41" s="91" t="s">
        <v>60</v>
      </c>
      <c r="I41" s="91" t="s">
        <v>61</v>
      </c>
      <c r="J41" s="92">
        <v>2002</v>
      </c>
      <c r="K41" s="120">
        <v>17.8</v>
      </c>
      <c r="L41" s="94" t="s">
        <v>158</v>
      </c>
    </row>
    <row r="42" spans="1:33" x14ac:dyDescent="0.3">
      <c r="A42" s="104" t="s">
        <v>54</v>
      </c>
      <c r="B42" s="69">
        <v>209.3</v>
      </c>
      <c r="C42" s="105" t="s">
        <v>32</v>
      </c>
      <c r="D42" s="106">
        <v>91</v>
      </c>
      <c r="E42" s="72" t="s">
        <v>83</v>
      </c>
      <c r="F42" s="105" t="s">
        <v>26</v>
      </c>
      <c r="G42" s="105" t="s">
        <v>59</v>
      </c>
      <c r="H42" s="74" t="s">
        <v>65</v>
      </c>
      <c r="I42" s="74" t="s">
        <v>64</v>
      </c>
      <c r="J42" s="71">
        <v>2009</v>
      </c>
      <c r="K42" s="75">
        <v>32.6</v>
      </c>
      <c r="L42" s="76" t="s">
        <v>158</v>
      </c>
      <c r="AG42" s="4"/>
    </row>
    <row r="43" spans="1:33" x14ac:dyDescent="0.3">
      <c r="A43" s="83" t="s">
        <v>7</v>
      </c>
      <c r="B43" s="78">
        <v>219</v>
      </c>
      <c r="C43" s="37" t="s">
        <v>94</v>
      </c>
      <c r="D43" s="85">
        <v>73</v>
      </c>
      <c r="E43" s="28" t="s">
        <v>101</v>
      </c>
      <c r="F43" s="84" t="s">
        <v>26</v>
      </c>
      <c r="G43" s="84" t="s">
        <v>62</v>
      </c>
      <c r="H43" s="80" t="s">
        <v>63</v>
      </c>
      <c r="I43" s="80" t="s">
        <v>64</v>
      </c>
      <c r="J43" s="79">
        <v>2015</v>
      </c>
      <c r="K43" s="81">
        <v>10.1</v>
      </c>
      <c r="L43" s="82" t="s">
        <v>158</v>
      </c>
      <c r="AG43" s="4"/>
    </row>
    <row r="44" spans="1:33" x14ac:dyDescent="0.3">
      <c r="A44" s="124" t="s">
        <v>52</v>
      </c>
      <c r="B44" s="78">
        <v>2.2999999999999998</v>
      </c>
      <c r="C44" s="37" t="s">
        <v>53</v>
      </c>
      <c r="D44" s="79"/>
      <c r="E44" s="125"/>
      <c r="F44" s="37"/>
      <c r="G44" s="37"/>
      <c r="H44" s="126"/>
      <c r="I44" s="126"/>
      <c r="J44" s="79"/>
      <c r="K44" s="81"/>
      <c r="L44" s="116" t="s">
        <v>177</v>
      </c>
      <c r="AG44" s="4"/>
    </row>
    <row r="45" spans="1:33" x14ac:dyDescent="0.3">
      <c r="A45" s="83" t="s">
        <v>139</v>
      </c>
      <c r="B45" s="78">
        <f>3.6*D45</f>
        <v>97.2</v>
      </c>
      <c r="C45" s="84" t="s">
        <v>94</v>
      </c>
      <c r="D45" s="85">
        <v>27</v>
      </c>
      <c r="E45" s="28" t="s">
        <v>96</v>
      </c>
      <c r="F45" s="84" t="s">
        <v>26</v>
      </c>
      <c r="G45" s="84" t="s">
        <v>59</v>
      </c>
      <c r="H45" s="80" t="s">
        <v>65</v>
      </c>
      <c r="I45" s="80" t="s">
        <v>64</v>
      </c>
      <c r="J45" s="79">
        <v>2007</v>
      </c>
      <c r="K45" s="81">
        <v>6.2</v>
      </c>
      <c r="L45" s="82" t="s">
        <v>158</v>
      </c>
      <c r="AG45" s="4"/>
    </row>
    <row r="46" spans="1:33" x14ac:dyDescent="0.3">
      <c r="A46" s="86" t="s">
        <v>138</v>
      </c>
      <c r="B46" s="87">
        <v>15</v>
      </c>
      <c r="C46" s="88" t="s">
        <v>46</v>
      </c>
      <c r="D46" s="89">
        <v>5</v>
      </c>
      <c r="E46" s="90" t="s">
        <v>84</v>
      </c>
      <c r="F46" s="88" t="s">
        <v>26</v>
      </c>
      <c r="G46" s="88" t="s">
        <v>62</v>
      </c>
      <c r="H46" s="91" t="s">
        <v>63</v>
      </c>
      <c r="I46" s="91" t="s">
        <v>64</v>
      </c>
      <c r="J46" s="92">
        <v>2008</v>
      </c>
      <c r="K46" s="120">
        <v>5.0999999999999996</v>
      </c>
      <c r="L46" s="94" t="s">
        <v>160</v>
      </c>
      <c r="AG46" s="4"/>
    </row>
    <row r="47" spans="1:33" x14ac:dyDescent="0.3">
      <c r="A47" s="104" t="s">
        <v>137</v>
      </c>
      <c r="B47" s="69">
        <v>15</v>
      </c>
      <c r="C47" s="105" t="s">
        <v>46</v>
      </c>
      <c r="D47" s="106">
        <v>5</v>
      </c>
      <c r="E47" s="72" t="s">
        <v>84</v>
      </c>
      <c r="F47" s="105" t="s">
        <v>26</v>
      </c>
      <c r="G47" s="105" t="s">
        <v>62</v>
      </c>
      <c r="H47" s="74" t="s">
        <v>63</v>
      </c>
      <c r="I47" s="74" t="s">
        <v>64</v>
      </c>
      <c r="J47" s="71">
        <v>2008</v>
      </c>
      <c r="K47" s="75">
        <v>6</v>
      </c>
      <c r="L47" s="76" t="s">
        <v>160</v>
      </c>
      <c r="AG47" s="4"/>
    </row>
    <row r="48" spans="1:33" x14ac:dyDescent="0.3">
      <c r="A48" s="83" t="s">
        <v>175</v>
      </c>
      <c r="B48" s="78">
        <f>8*3.3</f>
        <v>26.4</v>
      </c>
      <c r="C48" s="84" t="s">
        <v>46</v>
      </c>
      <c r="D48" s="85">
        <v>8</v>
      </c>
      <c r="E48" s="28" t="s">
        <v>190</v>
      </c>
      <c r="F48" s="29" t="s">
        <v>26</v>
      </c>
      <c r="G48" s="110" t="s">
        <v>66</v>
      </c>
      <c r="H48" s="110" t="s">
        <v>63</v>
      </c>
      <c r="I48" s="80" t="s">
        <v>64</v>
      </c>
      <c r="J48" s="79">
        <v>2017</v>
      </c>
      <c r="K48" s="81">
        <v>5.2</v>
      </c>
      <c r="L48" s="82" t="s">
        <v>158</v>
      </c>
      <c r="AG48" s="4"/>
    </row>
    <row r="49" spans="1:33" x14ac:dyDescent="0.3">
      <c r="A49" s="83" t="s">
        <v>8</v>
      </c>
      <c r="B49" s="78">
        <v>90</v>
      </c>
      <c r="C49" s="84" t="s">
        <v>94</v>
      </c>
      <c r="D49" s="85">
        <v>30</v>
      </c>
      <c r="E49" s="28" t="s">
        <v>76</v>
      </c>
      <c r="F49" s="84" t="s">
        <v>26</v>
      </c>
      <c r="G49" s="84" t="s">
        <v>59</v>
      </c>
      <c r="H49" s="80" t="s">
        <v>60</v>
      </c>
      <c r="I49" s="80" t="s">
        <v>61</v>
      </c>
      <c r="J49" s="79">
        <v>2005</v>
      </c>
      <c r="K49" s="81">
        <v>9.8000000000000007</v>
      </c>
      <c r="L49" s="82" t="s">
        <v>158</v>
      </c>
      <c r="AG49" s="4"/>
    </row>
    <row r="50" spans="1:33" x14ac:dyDescent="0.3">
      <c r="A50" s="83" t="s">
        <v>45</v>
      </c>
      <c r="B50" s="78">
        <v>110.4</v>
      </c>
      <c r="C50" s="84" t="s">
        <v>34</v>
      </c>
      <c r="D50" s="85">
        <v>48</v>
      </c>
      <c r="E50" s="28" t="s">
        <v>83</v>
      </c>
      <c r="F50" s="84" t="s">
        <v>26</v>
      </c>
      <c r="G50" s="84" t="s">
        <v>59</v>
      </c>
      <c r="H50" s="80" t="s">
        <v>65</v>
      </c>
      <c r="I50" s="80" t="s">
        <v>64</v>
      </c>
      <c r="J50" s="79">
        <v>2007</v>
      </c>
      <c r="K50" s="81">
        <v>9.3000000000000007</v>
      </c>
      <c r="L50" s="82" t="s">
        <v>158</v>
      </c>
      <c r="AG50" s="4"/>
    </row>
    <row r="51" spans="1:33" x14ac:dyDescent="0.3">
      <c r="A51" s="83" t="s">
        <v>9</v>
      </c>
      <c r="B51" s="78">
        <v>270</v>
      </c>
      <c r="C51" s="37" t="s">
        <v>94</v>
      </c>
      <c r="D51" s="85">
        <v>75</v>
      </c>
      <c r="E51" s="28" t="s">
        <v>102</v>
      </c>
      <c r="F51" s="29" t="s">
        <v>26</v>
      </c>
      <c r="G51" s="84" t="s">
        <v>59</v>
      </c>
      <c r="H51" s="80" t="s">
        <v>60</v>
      </c>
      <c r="I51" s="80" t="s">
        <v>61</v>
      </c>
      <c r="J51" s="79">
        <v>2013</v>
      </c>
      <c r="K51" s="81">
        <v>9.1</v>
      </c>
      <c r="L51" s="82" t="s">
        <v>158</v>
      </c>
      <c r="AG51" s="4"/>
    </row>
    <row r="52" spans="1:33" x14ac:dyDescent="0.3">
      <c r="A52" s="83" t="s">
        <v>97</v>
      </c>
      <c r="B52" s="78">
        <v>630</v>
      </c>
      <c r="C52" s="84" t="s">
        <v>94</v>
      </c>
      <c r="D52" s="85">
        <v>175</v>
      </c>
      <c r="E52" s="28" t="s">
        <v>102</v>
      </c>
      <c r="F52" s="29" t="s">
        <v>26</v>
      </c>
      <c r="G52" s="84" t="s">
        <v>59</v>
      </c>
      <c r="H52" s="80" t="s">
        <v>60</v>
      </c>
      <c r="I52" s="80" t="s">
        <v>61</v>
      </c>
      <c r="J52" s="79">
        <v>2013</v>
      </c>
      <c r="K52" s="81">
        <v>27.6</v>
      </c>
      <c r="L52" s="82" t="s">
        <v>158</v>
      </c>
      <c r="AG52" s="4"/>
    </row>
    <row r="53" spans="1:33" x14ac:dyDescent="0.3">
      <c r="A53" s="83" t="s">
        <v>140</v>
      </c>
      <c r="B53" s="78">
        <f>D53*3.6</f>
        <v>97.2</v>
      </c>
      <c r="C53" s="84" t="s">
        <v>94</v>
      </c>
      <c r="D53" s="85">
        <v>27</v>
      </c>
      <c r="E53" s="28" t="s">
        <v>96</v>
      </c>
      <c r="F53" s="84" t="s">
        <v>26</v>
      </c>
      <c r="G53" s="84" t="s">
        <v>59</v>
      </c>
      <c r="H53" s="80" t="s">
        <v>65</v>
      </c>
      <c r="I53" s="80" t="s">
        <v>64</v>
      </c>
      <c r="J53" s="79">
        <v>2008</v>
      </c>
      <c r="K53" s="81">
        <v>6.5</v>
      </c>
      <c r="L53" s="82" t="s">
        <v>158</v>
      </c>
      <c r="AG53" s="4"/>
    </row>
    <row r="54" spans="1:33" x14ac:dyDescent="0.3">
      <c r="A54" s="83" t="s">
        <v>141</v>
      </c>
      <c r="B54" s="78">
        <v>288</v>
      </c>
      <c r="C54" s="84" t="s">
        <v>42</v>
      </c>
      <c r="D54" s="85">
        <v>80</v>
      </c>
      <c r="E54" s="28" t="s">
        <v>102</v>
      </c>
      <c r="F54" s="29" t="s">
        <v>26</v>
      </c>
      <c r="G54" s="84" t="s">
        <v>59</v>
      </c>
      <c r="H54" s="80" t="s">
        <v>60</v>
      </c>
      <c r="I54" s="80" t="s">
        <v>61</v>
      </c>
      <c r="J54" s="79">
        <v>2015</v>
      </c>
      <c r="K54" s="81">
        <v>54.4</v>
      </c>
      <c r="L54" s="82" t="s">
        <v>158</v>
      </c>
      <c r="AG54" s="4"/>
    </row>
    <row r="55" spans="1:33" x14ac:dyDescent="0.3">
      <c r="A55" s="83" t="s">
        <v>10</v>
      </c>
      <c r="B55" s="78">
        <v>7</v>
      </c>
      <c r="C55" s="84" t="s">
        <v>93</v>
      </c>
      <c r="D55" s="85">
        <v>1</v>
      </c>
      <c r="E55" s="28" t="s">
        <v>103</v>
      </c>
      <c r="F55" s="29" t="s">
        <v>26</v>
      </c>
      <c r="G55" s="84" t="s">
        <v>62</v>
      </c>
      <c r="H55" s="80" t="s">
        <v>63</v>
      </c>
      <c r="I55" s="80" t="s">
        <v>64</v>
      </c>
      <c r="J55" s="79">
        <v>2013</v>
      </c>
      <c r="K55" s="81">
        <v>0.05</v>
      </c>
      <c r="L55" s="82" t="s">
        <v>158</v>
      </c>
      <c r="AG55" s="4"/>
    </row>
    <row r="56" spans="1:33" x14ac:dyDescent="0.3">
      <c r="A56" s="83" t="s">
        <v>31</v>
      </c>
      <c r="B56" s="78">
        <v>40</v>
      </c>
      <c r="C56" s="84" t="s">
        <v>32</v>
      </c>
      <c r="D56" s="85">
        <v>20</v>
      </c>
      <c r="E56" s="28" t="s">
        <v>85</v>
      </c>
      <c r="F56" s="84" t="s">
        <v>25</v>
      </c>
      <c r="G56" s="84" t="s">
        <v>59</v>
      </c>
      <c r="H56" s="80" t="s">
        <v>68</v>
      </c>
      <c r="I56" s="80" t="s">
        <v>69</v>
      </c>
      <c r="J56" s="79">
        <v>2001</v>
      </c>
      <c r="K56" s="81">
        <v>4.5999999999999996</v>
      </c>
      <c r="L56" s="82" t="s">
        <v>158</v>
      </c>
      <c r="AG56" s="4"/>
    </row>
    <row r="57" spans="1:33" x14ac:dyDescent="0.3">
      <c r="A57" s="83" t="s">
        <v>164</v>
      </c>
      <c r="B57" s="78">
        <f>6.15*18</f>
        <v>110.7</v>
      </c>
      <c r="C57" s="84" t="s">
        <v>42</v>
      </c>
      <c r="D57" s="85">
        <v>18</v>
      </c>
      <c r="E57" s="28" t="s">
        <v>168</v>
      </c>
      <c r="F57" s="29" t="s">
        <v>26</v>
      </c>
      <c r="G57" s="84" t="s">
        <v>59</v>
      </c>
      <c r="H57" s="80" t="s">
        <v>60</v>
      </c>
      <c r="I57" s="80" t="s">
        <v>61</v>
      </c>
      <c r="J57" s="79">
        <v>2017</v>
      </c>
      <c r="K57" s="81">
        <v>17.399999999999999</v>
      </c>
      <c r="L57" s="82" t="s">
        <v>158</v>
      </c>
      <c r="AG57" s="4"/>
    </row>
    <row r="58" spans="1:33" x14ac:dyDescent="0.3">
      <c r="A58" s="83" t="s">
        <v>116</v>
      </c>
      <c r="B58" s="78">
        <f>6.15*54</f>
        <v>332.1</v>
      </c>
      <c r="C58" s="84" t="s">
        <v>42</v>
      </c>
      <c r="D58" s="85">
        <v>54</v>
      </c>
      <c r="E58" s="28" t="s">
        <v>169</v>
      </c>
      <c r="F58" s="29" t="s">
        <v>26</v>
      </c>
      <c r="G58" s="84" t="s">
        <v>59</v>
      </c>
      <c r="H58" s="80" t="s">
        <v>60</v>
      </c>
      <c r="I58" s="80" t="s">
        <v>61</v>
      </c>
      <c r="J58" s="79">
        <v>2017</v>
      </c>
      <c r="K58" s="81">
        <v>44.3</v>
      </c>
      <c r="L58" s="82" t="s">
        <v>158</v>
      </c>
      <c r="AG58" s="4"/>
    </row>
    <row r="59" spans="1:33" x14ac:dyDescent="0.3">
      <c r="A59" s="83" t="s">
        <v>117</v>
      </c>
      <c r="B59" s="78">
        <f>6.15*48</f>
        <v>295.20000000000005</v>
      </c>
      <c r="C59" s="84" t="s">
        <v>42</v>
      </c>
      <c r="D59" s="85">
        <v>48</v>
      </c>
      <c r="E59" s="28" t="s">
        <v>169</v>
      </c>
      <c r="F59" s="29" t="s">
        <v>26</v>
      </c>
      <c r="G59" s="84" t="s">
        <v>59</v>
      </c>
      <c r="H59" s="80" t="s">
        <v>60</v>
      </c>
      <c r="I59" s="80" t="s">
        <v>61</v>
      </c>
      <c r="J59" s="79">
        <v>2015</v>
      </c>
      <c r="K59" s="81">
        <v>51.4</v>
      </c>
      <c r="L59" s="82" t="s">
        <v>158</v>
      </c>
      <c r="AG59" s="4"/>
    </row>
    <row r="60" spans="1:33" x14ac:dyDescent="0.3">
      <c r="A60" s="83" t="s">
        <v>11</v>
      </c>
      <c r="B60" s="78">
        <v>60</v>
      </c>
      <c r="C60" s="84" t="s">
        <v>95</v>
      </c>
      <c r="D60" s="85">
        <v>30</v>
      </c>
      <c r="E60" s="28" t="s">
        <v>82</v>
      </c>
      <c r="F60" s="84" t="s">
        <v>26</v>
      </c>
      <c r="G60" s="84" t="s">
        <v>59</v>
      </c>
      <c r="H60" s="80" t="s">
        <v>60</v>
      </c>
      <c r="I60" s="80" t="s">
        <v>61</v>
      </c>
      <c r="J60" s="79">
        <v>2003</v>
      </c>
      <c r="K60" s="81">
        <v>9.1</v>
      </c>
      <c r="L60" s="82" t="s">
        <v>158</v>
      </c>
      <c r="AG60" s="4"/>
    </row>
    <row r="61" spans="1:33" x14ac:dyDescent="0.3">
      <c r="A61" s="83" t="s">
        <v>142</v>
      </c>
      <c r="B61" s="78">
        <v>216</v>
      </c>
      <c r="C61" s="84" t="s">
        <v>50</v>
      </c>
      <c r="D61" s="85">
        <v>72</v>
      </c>
      <c r="E61" s="28" t="s">
        <v>125</v>
      </c>
      <c r="F61" s="29" t="s">
        <v>26</v>
      </c>
      <c r="G61" s="84" t="s">
        <v>59</v>
      </c>
      <c r="H61" s="80" t="s">
        <v>63</v>
      </c>
      <c r="I61" s="80" t="s">
        <v>64</v>
      </c>
      <c r="J61" s="79">
        <v>2014</v>
      </c>
      <c r="K61" s="81">
        <v>36.5</v>
      </c>
      <c r="L61" s="82" t="s">
        <v>158</v>
      </c>
      <c r="AG61" s="4"/>
    </row>
    <row r="62" spans="1:33" x14ac:dyDescent="0.3">
      <c r="A62" s="83" t="s">
        <v>12</v>
      </c>
      <c r="B62" s="78">
        <v>150</v>
      </c>
      <c r="C62" s="84" t="s">
        <v>94</v>
      </c>
      <c r="D62" s="85">
        <v>30</v>
      </c>
      <c r="E62" s="28" t="s">
        <v>104</v>
      </c>
      <c r="F62" s="29" t="s">
        <v>26</v>
      </c>
      <c r="G62" s="84" t="s">
        <v>59</v>
      </c>
      <c r="H62" s="80" t="s">
        <v>60</v>
      </c>
      <c r="I62" s="80" t="s">
        <v>61</v>
      </c>
      <c r="J62" s="79">
        <v>2012</v>
      </c>
      <c r="K62" s="81">
        <v>12.3</v>
      </c>
      <c r="L62" s="82" t="s">
        <v>158</v>
      </c>
      <c r="AG62" s="4"/>
    </row>
    <row r="63" spans="1:33" x14ac:dyDescent="0.3">
      <c r="A63" s="83" t="s">
        <v>165</v>
      </c>
      <c r="B63" s="78">
        <f>4*10</f>
        <v>40</v>
      </c>
      <c r="C63" s="84" t="s">
        <v>46</v>
      </c>
      <c r="D63" s="85">
        <v>10</v>
      </c>
      <c r="E63" s="28" t="s">
        <v>126</v>
      </c>
      <c r="F63" s="29" t="s">
        <v>26</v>
      </c>
      <c r="G63" s="84" t="s">
        <v>59</v>
      </c>
      <c r="H63" s="80" t="s">
        <v>65</v>
      </c>
      <c r="I63" s="80" t="s">
        <v>64</v>
      </c>
      <c r="J63" s="79">
        <v>2017</v>
      </c>
      <c r="K63" s="81">
        <v>9.8000000000000007</v>
      </c>
      <c r="L63" s="82" t="s">
        <v>158</v>
      </c>
      <c r="AG63" s="4"/>
    </row>
    <row r="64" spans="1:33" x14ac:dyDescent="0.3">
      <c r="A64" s="83" t="s">
        <v>47</v>
      </c>
      <c r="B64" s="78">
        <v>120</v>
      </c>
      <c r="C64" s="84" t="s">
        <v>48</v>
      </c>
      <c r="D64" s="85">
        <v>60</v>
      </c>
      <c r="E64" s="28" t="s">
        <v>82</v>
      </c>
      <c r="F64" s="84" t="s">
        <v>26</v>
      </c>
      <c r="G64" s="84" t="s">
        <v>59</v>
      </c>
      <c r="H64" s="80" t="s">
        <v>60</v>
      </c>
      <c r="I64" s="80" t="s">
        <v>61</v>
      </c>
      <c r="J64" s="79">
        <v>2008</v>
      </c>
      <c r="K64" s="81">
        <v>26.5</v>
      </c>
      <c r="L64" s="82" t="s">
        <v>158</v>
      </c>
      <c r="AG64" s="4"/>
    </row>
    <row r="65" spans="1:33" x14ac:dyDescent="0.3">
      <c r="A65" s="127" t="s">
        <v>153</v>
      </c>
      <c r="B65" s="78">
        <f>6.3*91</f>
        <v>573.29999999999995</v>
      </c>
      <c r="C65" s="84" t="s">
        <v>94</v>
      </c>
      <c r="D65" s="85"/>
      <c r="E65" s="110"/>
      <c r="F65" s="84"/>
      <c r="G65" s="110"/>
      <c r="H65" s="110"/>
      <c r="I65" s="110"/>
      <c r="J65" s="79"/>
      <c r="K65" s="81"/>
      <c r="L65" s="82" t="s">
        <v>159</v>
      </c>
      <c r="AG65" s="4"/>
    </row>
    <row r="66" spans="1:33" x14ac:dyDescent="0.3">
      <c r="A66" s="127" t="s">
        <v>155</v>
      </c>
      <c r="B66" s="78">
        <v>179</v>
      </c>
      <c r="C66" s="84" t="s">
        <v>94</v>
      </c>
      <c r="D66" s="85"/>
      <c r="E66" s="28"/>
      <c r="F66" s="84"/>
      <c r="G66" s="84"/>
      <c r="H66" s="80"/>
      <c r="I66" s="80"/>
      <c r="J66" s="79"/>
      <c r="K66" s="81"/>
      <c r="L66" s="82" t="s">
        <v>159</v>
      </c>
      <c r="AG66" s="4"/>
    </row>
    <row r="67" spans="1:33" x14ac:dyDescent="0.3">
      <c r="A67" s="83" t="s">
        <v>13</v>
      </c>
      <c r="B67" s="78">
        <v>90</v>
      </c>
      <c r="C67" s="84" t="s">
        <v>95</v>
      </c>
      <c r="D67" s="85">
        <v>25</v>
      </c>
      <c r="E67" s="28" t="s">
        <v>105</v>
      </c>
      <c r="F67" s="84" t="s">
        <v>26</v>
      </c>
      <c r="G67" s="84" t="s">
        <v>59</v>
      </c>
      <c r="H67" s="80" t="s">
        <v>65</v>
      </c>
      <c r="I67" s="80" t="s">
        <v>64</v>
      </c>
      <c r="J67" s="79">
        <v>2009</v>
      </c>
      <c r="K67" s="111">
        <v>10.7</v>
      </c>
      <c r="L67" s="82" t="s">
        <v>158</v>
      </c>
      <c r="AG67" s="4"/>
    </row>
    <row r="68" spans="1:33" x14ac:dyDescent="0.3">
      <c r="A68" s="83" t="s">
        <v>14</v>
      </c>
      <c r="B68" s="78">
        <v>90</v>
      </c>
      <c r="C68" s="84" t="s">
        <v>93</v>
      </c>
      <c r="D68" s="85">
        <v>30</v>
      </c>
      <c r="E68" s="28" t="s">
        <v>76</v>
      </c>
      <c r="F68" s="84" t="s">
        <v>26</v>
      </c>
      <c r="G68" s="84" t="s">
        <v>59</v>
      </c>
      <c r="H68" s="80" t="s">
        <v>60</v>
      </c>
      <c r="I68" s="80" t="s">
        <v>61</v>
      </c>
      <c r="J68" s="79">
        <v>2009</v>
      </c>
      <c r="K68" s="111">
        <v>11.5</v>
      </c>
      <c r="L68" s="82" t="s">
        <v>158</v>
      </c>
      <c r="AG68" s="4"/>
    </row>
    <row r="69" spans="1:33" x14ac:dyDescent="0.3">
      <c r="A69" s="86" t="s">
        <v>152</v>
      </c>
      <c r="B69" s="87">
        <v>165.6</v>
      </c>
      <c r="C69" s="88" t="s">
        <v>32</v>
      </c>
      <c r="D69" s="89">
        <v>72</v>
      </c>
      <c r="E69" s="90" t="s">
        <v>80</v>
      </c>
      <c r="F69" s="88" t="s">
        <v>25</v>
      </c>
      <c r="G69" s="88" t="s">
        <v>59</v>
      </c>
      <c r="H69" s="91" t="s">
        <v>68</v>
      </c>
      <c r="I69" s="91" t="s">
        <v>69</v>
      </c>
      <c r="J69" s="92">
        <v>2003</v>
      </c>
      <c r="K69" s="93">
        <v>10.7</v>
      </c>
      <c r="L69" s="94" t="s">
        <v>158</v>
      </c>
      <c r="AG69" s="4"/>
    </row>
    <row r="70" spans="1:33" x14ac:dyDescent="0.3">
      <c r="A70" s="95" t="s">
        <v>118</v>
      </c>
      <c r="B70" s="96">
        <v>207</v>
      </c>
      <c r="C70" s="97" t="s">
        <v>32</v>
      </c>
      <c r="D70" s="98">
        <v>90</v>
      </c>
      <c r="E70" s="99" t="s">
        <v>86</v>
      </c>
      <c r="F70" s="34" t="s">
        <v>26</v>
      </c>
      <c r="G70" s="97" t="s">
        <v>59</v>
      </c>
      <c r="H70" s="100" t="s">
        <v>65</v>
      </c>
      <c r="I70" s="100" t="s">
        <v>64</v>
      </c>
      <c r="J70" s="101">
        <v>2010</v>
      </c>
      <c r="K70" s="102">
        <v>9</v>
      </c>
      <c r="L70" s="103" t="s">
        <v>158</v>
      </c>
      <c r="AG70" s="4"/>
    </row>
    <row r="71" spans="1:33" x14ac:dyDescent="0.3">
      <c r="A71" s="117" t="s">
        <v>36</v>
      </c>
      <c r="B71" s="87">
        <v>9.1999999999999993</v>
      </c>
      <c r="C71" s="118" t="s">
        <v>32</v>
      </c>
      <c r="D71" s="89">
        <v>4</v>
      </c>
      <c r="E71" s="90" t="s">
        <v>86</v>
      </c>
      <c r="F71" s="88" t="s">
        <v>25</v>
      </c>
      <c r="G71" s="88" t="s">
        <v>59</v>
      </c>
      <c r="H71" s="91" t="s">
        <v>68</v>
      </c>
      <c r="I71" s="91" t="s">
        <v>69</v>
      </c>
      <c r="J71" s="92">
        <v>2002</v>
      </c>
      <c r="K71" s="93">
        <v>0.1</v>
      </c>
      <c r="L71" s="94" t="s">
        <v>158</v>
      </c>
      <c r="AG71" s="4"/>
    </row>
    <row r="72" spans="1:33" x14ac:dyDescent="0.3">
      <c r="A72" s="68" t="s">
        <v>36</v>
      </c>
      <c r="B72" s="69">
        <v>8</v>
      </c>
      <c r="C72" s="70" t="s">
        <v>32</v>
      </c>
      <c r="D72" s="106">
        <v>4</v>
      </c>
      <c r="E72" s="72" t="s">
        <v>82</v>
      </c>
      <c r="F72" s="105" t="s">
        <v>26</v>
      </c>
      <c r="G72" s="105" t="s">
        <v>59</v>
      </c>
      <c r="H72" s="74" t="s">
        <v>60</v>
      </c>
      <c r="I72" s="74" t="s">
        <v>61</v>
      </c>
      <c r="J72" s="71">
        <v>2002</v>
      </c>
      <c r="K72" s="107">
        <v>0.1</v>
      </c>
      <c r="L72" s="76" t="s">
        <v>158</v>
      </c>
      <c r="AG72" s="4"/>
    </row>
    <row r="73" spans="1:33" x14ac:dyDescent="0.3">
      <c r="A73" s="83" t="s">
        <v>40</v>
      </c>
      <c r="B73" s="78">
        <v>23</v>
      </c>
      <c r="C73" s="84" t="s">
        <v>32</v>
      </c>
      <c r="D73" s="85">
        <v>10</v>
      </c>
      <c r="E73" s="28" t="s">
        <v>80</v>
      </c>
      <c r="F73" s="84" t="s">
        <v>25</v>
      </c>
      <c r="G73" s="84" t="s">
        <v>59</v>
      </c>
      <c r="H73" s="80" t="s">
        <v>68</v>
      </c>
      <c r="I73" s="80" t="s">
        <v>69</v>
      </c>
      <c r="J73" s="79">
        <v>2003</v>
      </c>
      <c r="K73" s="111">
        <v>3.9</v>
      </c>
      <c r="L73" s="82" t="s">
        <v>158</v>
      </c>
      <c r="AG73" s="4"/>
    </row>
    <row r="74" spans="1:33" x14ac:dyDescent="0.3">
      <c r="A74" s="83" t="s">
        <v>143</v>
      </c>
      <c r="B74" s="78">
        <v>288</v>
      </c>
      <c r="C74" s="84" t="s">
        <v>42</v>
      </c>
      <c r="D74" s="85">
        <v>72</v>
      </c>
      <c r="E74" s="28" t="s">
        <v>126</v>
      </c>
      <c r="F74" s="29" t="s">
        <v>26</v>
      </c>
      <c r="G74" s="84" t="s">
        <v>59</v>
      </c>
      <c r="H74" s="80" t="s">
        <v>65</v>
      </c>
      <c r="I74" s="80" t="s">
        <v>64</v>
      </c>
      <c r="J74" s="79">
        <v>2017</v>
      </c>
      <c r="K74" s="111">
        <v>95.7</v>
      </c>
      <c r="L74" s="82" t="s">
        <v>158</v>
      </c>
      <c r="AG74" s="4"/>
    </row>
    <row r="75" spans="1:33" x14ac:dyDescent="0.3">
      <c r="A75" s="83" t="s">
        <v>15</v>
      </c>
      <c r="B75" s="78">
        <v>60</v>
      </c>
      <c r="C75" s="84" t="s">
        <v>94</v>
      </c>
      <c r="D75" s="85">
        <v>30</v>
      </c>
      <c r="E75" s="28" t="s">
        <v>82</v>
      </c>
      <c r="F75" s="84" t="s">
        <v>26</v>
      </c>
      <c r="G75" s="84" t="s">
        <v>59</v>
      </c>
      <c r="H75" s="80" t="s">
        <v>60</v>
      </c>
      <c r="I75" s="80" t="s">
        <v>61</v>
      </c>
      <c r="J75" s="79">
        <v>2004</v>
      </c>
      <c r="K75" s="81">
        <v>3.5</v>
      </c>
      <c r="L75" s="82" t="s">
        <v>158</v>
      </c>
      <c r="AG75" s="4"/>
    </row>
    <row r="76" spans="1:33" x14ac:dyDescent="0.3">
      <c r="A76" s="83" t="s">
        <v>16</v>
      </c>
      <c r="B76" s="78">
        <v>316.8</v>
      </c>
      <c r="C76" s="84" t="s">
        <v>94</v>
      </c>
      <c r="D76" s="85">
        <v>88</v>
      </c>
      <c r="E76" s="108" t="s">
        <v>96</v>
      </c>
      <c r="F76" s="29" t="s">
        <v>26</v>
      </c>
      <c r="G76" s="84" t="s">
        <v>59</v>
      </c>
      <c r="H76" s="109" t="s">
        <v>65</v>
      </c>
      <c r="I76" s="109" t="s">
        <v>64</v>
      </c>
      <c r="J76" s="79">
        <v>2012</v>
      </c>
      <c r="K76" s="81">
        <v>21.4</v>
      </c>
      <c r="L76" s="82" t="s">
        <v>158</v>
      </c>
      <c r="AG76" s="4"/>
    </row>
    <row r="77" spans="1:33" x14ac:dyDescent="0.3">
      <c r="A77" s="83" t="s">
        <v>55</v>
      </c>
      <c r="B77" s="78">
        <v>21</v>
      </c>
      <c r="C77" s="84" t="s">
        <v>32</v>
      </c>
      <c r="D77" s="85">
        <v>7</v>
      </c>
      <c r="E77" s="108" t="s">
        <v>76</v>
      </c>
      <c r="F77" s="84" t="s">
        <v>26</v>
      </c>
      <c r="G77" s="84" t="s">
        <v>59</v>
      </c>
      <c r="H77" s="109" t="s">
        <v>60</v>
      </c>
      <c r="I77" s="109" t="s">
        <v>61</v>
      </c>
      <c r="J77" s="79">
        <v>2009</v>
      </c>
      <c r="K77" s="81">
        <v>9.3000000000000007</v>
      </c>
      <c r="L77" s="82" t="s">
        <v>158</v>
      </c>
      <c r="AG77" s="4"/>
    </row>
    <row r="78" spans="1:33" x14ac:dyDescent="0.3">
      <c r="A78" s="128" t="s">
        <v>17</v>
      </c>
      <c r="B78" s="78">
        <v>62.1</v>
      </c>
      <c r="C78" s="84" t="s">
        <v>94</v>
      </c>
      <c r="D78" s="85">
        <v>27</v>
      </c>
      <c r="E78" s="28" t="s">
        <v>86</v>
      </c>
      <c r="F78" s="29" t="s">
        <v>26</v>
      </c>
      <c r="G78" s="84" t="s">
        <v>59</v>
      </c>
      <c r="H78" s="80" t="s">
        <v>65</v>
      </c>
      <c r="I78" s="80" t="s">
        <v>64</v>
      </c>
      <c r="J78" s="79">
        <v>2013</v>
      </c>
      <c r="K78" s="111">
        <v>1.8</v>
      </c>
      <c r="L78" s="82" t="s">
        <v>158</v>
      </c>
      <c r="AG78" s="4"/>
    </row>
    <row r="79" spans="1:33" x14ac:dyDescent="0.3">
      <c r="A79" s="128" t="s">
        <v>18</v>
      </c>
      <c r="B79" s="78">
        <v>300</v>
      </c>
      <c r="C79" s="84" t="s">
        <v>94</v>
      </c>
      <c r="D79" s="85">
        <v>100</v>
      </c>
      <c r="E79" s="28" t="s">
        <v>76</v>
      </c>
      <c r="F79" s="29" t="s">
        <v>26</v>
      </c>
      <c r="G79" s="84" t="s">
        <v>59</v>
      </c>
      <c r="H79" s="80" t="s">
        <v>60</v>
      </c>
      <c r="I79" s="80" t="s">
        <v>61</v>
      </c>
      <c r="J79" s="79">
        <v>2010</v>
      </c>
      <c r="K79" s="81">
        <v>11</v>
      </c>
      <c r="L79" s="82" t="s">
        <v>158</v>
      </c>
      <c r="AG79" s="4"/>
    </row>
    <row r="80" spans="1:33" x14ac:dyDescent="0.3">
      <c r="A80" s="86" t="s">
        <v>49</v>
      </c>
      <c r="B80" s="87">
        <v>30</v>
      </c>
      <c r="C80" s="88" t="s">
        <v>50</v>
      </c>
      <c r="D80" s="89">
        <v>6</v>
      </c>
      <c r="E80" s="90" t="s">
        <v>104</v>
      </c>
      <c r="F80" s="88" t="s">
        <v>26</v>
      </c>
      <c r="G80" s="88" t="s">
        <v>59</v>
      </c>
      <c r="H80" s="91" t="s">
        <v>60</v>
      </c>
      <c r="I80" s="91" t="s">
        <v>61</v>
      </c>
      <c r="J80" s="92">
        <v>2008</v>
      </c>
      <c r="K80" s="120">
        <v>27.9</v>
      </c>
      <c r="L80" s="94" t="s">
        <v>158</v>
      </c>
      <c r="AG80" s="4"/>
    </row>
    <row r="81" spans="1:33" x14ac:dyDescent="0.3">
      <c r="A81" s="95" t="s">
        <v>145</v>
      </c>
      <c r="B81" s="96">
        <f>6.15*D81</f>
        <v>184.5</v>
      </c>
      <c r="C81" s="97" t="s">
        <v>50</v>
      </c>
      <c r="D81" s="98">
        <v>30</v>
      </c>
      <c r="E81" s="99" t="s">
        <v>124</v>
      </c>
      <c r="F81" s="34" t="s">
        <v>26</v>
      </c>
      <c r="G81" s="97" t="s">
        <v>59</v>
      </c>
      <c r="H81" s="100" t="s">
        <v>60</v>
      </c>
      <c r="I81" s="100" t="s">
        <v>61</v>
      </c>
      <c r="J81" s="101">
        <v>2013</v>
      </c>
      <c r="K81" s="49">
        <v>28.2</v>
      </c>
      <c r="L81" s="103" t="s">
        <v>158</v>
      </c>
      <c r="AG81" s="4"/>
    </row>
    <row r="82" spans="1:33" x14ac:dyDescent="0.3">
      <c r="A82" s="104" t="s">
        <v>127</v>
      </c>
      <c r="B82" s="69">
        <f>6.15*D82</f>
        <v>110.7</v>
      </c>
      <c r="C82" s="105" t="s">
        <v>50</v>
      </c>
      <c r="D82" s="106">
        <v>18</v>
      </c>
      <c r="E82" s="72" t="s">
        <v>124</v>
      </c>
      <c r="F82" s="73" t="s">
        <v>26</v>
      </c>
      <c r="G82" s="105" t="s">
        <v>59</v>
      </c>
      <c r="H82" s="74" t="s">
        <v>60</v>
      </c>
      <c r="I82" s="74" t="s">
        <v>61</v>
      </c>
      <c r="J82" s="71">
        <v>2013</v>
      </c>
      <c r="K82" s="75">
        <v>21.8</v>
      </c>
      <c r="L82" s="76" t="s">
        <v>158</v>
      </c>
      <c r="AG82" s="46"/>
    </row>
    <row r="83" spans="1:33" x14ac:dyDescent="0.3">
      <c r="A83" s="128" t="s">
        <v>144</v>
      </c>
      <c r="B83" s="78">
        <v>200</v>
      </c>
      <c r="C83" s="84" t="s">
        <v>42</v>
      </c>
      <c r="D83" s="85">
        <v>40</v>
      </c>
      <c r="E83" s="28" t="s">
        <v>123</v>
      </c>
      <c r="F83" s="29" t="s">
        <v>26</v>
      </c>
      <c r="G83" s="110" t="s">
        <v>62</v>
      </c>
      <c r="H83" s="110" t="s">
        <v>63</v>
      </c>
      <c r="I83" s="110" t="s">
        <v>64</v>
      </c>
      <c r="J83" s="79">
        <v>2015</v>
      </c>
      <c r="K83" s="81">
        <v>65.599999999999994</v>
      </c>
      <c r="L83" s="82" t="s">
        <v>158</v>
      </c>
    </row>
    <row r="84" spans="1:33" x14ac:dyDescent="0.3">
      <c r="A84" s="83" t="s">
        <v>33</v>
      </c>
      <c r="B84" s="78">
        <v>10.5</v>
      </c>
      <c r="C84" s="84" t="s">
        <v>34</v>
      </c>
      <c r="D84" s="85">
        <v>7</v>
      </c>
      <c r="E84" s="28" t="s">
        <v>87</v>
      </c>
      <c r="F84" s="84" t="s">
        <v>26</v>
      </c>
      <c r="G84" s="84" t="s">
        <v>59</v>
      </c>
      <c r="H84" s="80" t="s">
        <v>60</v>
      </c>
      <c r="I84" s="80" t="s">
        <v>61</v>
      </c>
      <c r="J84" s="79">
        <v>2001</v>
      </c>
      <c r="K84" s="81">
        <v>7.3</v>
      </c>
      <c r="L84" s="82" t="s">
        <v>158</v>
      </c>
    </row>
    <row r="85" spans="1:33" x14ac:dyDescent="0.3">
      <c r="A85" s="83" t="s">
        <v>119</v>
      </c>
      <c r="B85" s="78">
        <f>67*6</f>
        <v>402</v>
      </c>
      <c r="C85" s="84" t="s">
        <v>42</v>
      </c>
      <c r="D85" s="85">
        <v>67</v>
      </c>
      <c r="E85" s="28" t="s">
        <v>107</v>
      </c>
      <c r="F85" s="29" t="s">
        <v>26</v>
      </c>
      <c r="G85" s="110" t="s">
        <v>66</v>
      </c>
      <c r="H85" s="110" t="s">
        <v>63</v>
      </c>
      <c r="I85" s="80" t="s">
        <v>64</v>
      </c>
      <c r="J85" s="79">
        <v>2017</v>
      </c>
      <c r="K85" s="81">
        <v>114.1</v>
      </c>
      <c r="L85" s="82" t="s">
        <v>158</v>
      </c>
    </row>
    <row r="86" spans="1:33" x14ac:dyDescent="0.3">
      <c r="A86" s="129" t="s">
        <v>19</v>
      </c>
      <c r="B86" s="87">
        <v>183.6</v>
      </c>
      <c r="C86" s="88" t="s">
        <v>94</v>
      </c>
      <c r="D86" s="89">
        <v>51</v>
      </c>
      <c r="E86" s="90" t="s">
        <v>105</v>
      </c>
      <c r="F86" s="119" t="s">
        <v>26</v>
      </c>
      <c r="G86" s="88" t="s">
        <v>59</v>
      </c>
      <c r="H86" s="91" t="s">
        <v>65</v>
      </c>
      <c r="I86" s="91" t="s">
        <v>64</v>
      </c>
      <c r="J86" s="92">
        <v>2010</v>
      </c>
      <c r="K86" s="120">
        <v>19.3</v>
      </c>
      <c r="L86" s="94" t="s">
        <v>158</v>
      </c>
    </row>
    <row r="87" spans="1:33" x14ac:dyDescent="0.3">
      <c r="A87" s="130" t="s">
        <v>20</v>
      </c>
      <c r="B87" s="96">
        <v>183.6</v>
      </c>
      <c r="C87" s="97" t="s">
        <v>94</v>
      </c>
      <c r="D87" s="98">
        <v>51</v>
      </c>
      <c r="E87" s="100" t="s">
        <v>106</v>
      </c>
      <c r="F87" s="34" t="s">
        <v>26</v>
      </c>
      <c r="G87" s="100" t="s">
        <v>59</v>
      </c>
      <c r="H87" s="100" t="s">
        <v>60</v>
      </c>
      <c r="I87" s="100" t="s">
        <v>61</v>
      </c>
      <c r="J87" s="101">
        <v>2010</v>
      </c>
      <c r="K87" s="49">
        <v>22</v>
      </c>
      <c r="L87" s="103" t="s">
        <v>158</v>
      </c>
    </row>
    <row r="88" spans="1:33" s="44" customFormat="1" x14ac:dyDescent="0.3">
      <c r="A88" s="131" t="s">
        <v>154</v>
      </c>
      <c r="B88" s="69">
        <v>256</v>
      </c>
      <c r="C88" s="105" t="s">
        <v>94</v>
      </c>
      <c r="D88" s="106"/>
      <c r="E88" s="74"/>
      <c r="F88" s="73"/>
      <c r="G88" s="74"/>
      <c r="H88" s="74"/>
      <c r="I88" s="74"/>
      <c r="J88" s="71"/>
      <c r="K88" s="75"/>
      <c r="L88" s="76" t="s">
        <v>159</v>
      </c>
      <c r="M88" s="132"/>
      <c r="AG88" s="46"/>
    </row>
    <row r="89" spans="1:33" s="44" customFormat="1" x14ac:dyDescent="0.3">
      <c r="A89" s="128" t="s">
        <v>22</v>
      </c>
      <c r="B89" s="133">
        <v>388.8</v>
      </c>
      <c r="C89" s="84" t="s">
        <v>94</v>
      </c>
      <c r="D89" s="134">
        <v>108</v>
      </c>
      <c r="E89" s="28" t="s">
        <v>106</v>
      </c>
      <c r="F89" s="29" t="s">
        <v>26</v>
      </c>
      <c r="G89" s="110" t="s">
        <v>59</v>
      </c>
      <c r="H89" s="110" t="s">
        <v>60</v>
      </c>
      <c r="I89" s="80" t="s">
        <v>61</v>
      </c>
      <c r="J89" s="79">
        <v>2014</v>
      </c>
      <c r="K89" s="81">
        <v>20.100000000000001</v>
      </c>
      <c r="L89" s="82" t="s">
        <v>158</v>
      </c>
      <c r="M89" s="132"/>
      <c r="AG89" s="46"/>
    </row>
    <row r="90" spans="1:33" x14ac:dyDescent="0.3">
      <c r="A90" s="128" t="s">
        <v>21</v>
      </c>
      <c r="B90" s="133">
        <v>210</v>
      </c>
      <c r="C90" s="84" t="s">
        <v>94</v>
      </c>
      <c r="D90" s="134">
        <v>35</v>
      </c>
      <c r="E90" s="28" t="s">
        <v>107</v>
      </c>
      <c r="F90" s="29" t="s">
        <v>26</v>
      </c>
      <c r="G90" s="110" t="s">
        <v>66</v>
      </c>
      <c r="H90" s="110" t="s">
        <v>63</v>
      </c>
      <c r="I90" s="80" t="s">
        <v>64</v>
      </c>
      <c r="J90" s="79">
        <v>2015</v>
      </c>
      <c r="K90" s="81">
        <v>11.2</v>
      </c>
      <c r="L90" s="82" t="s">
        <v>158</v>
      </c>
    </row>
    <row r="91" spans="1:33" x14ac:dyDescent="0.3">
      <c r="A91" s="83" t="s">
        <v>163</v>
      </c>
      <c r="B91" s="78">
        <f>5*70</f>
        <v>350</v>
      </c>
      <c r="C91" s="84" t="s">
        <v>42</v>
      </c>
      <c r="D91" s="85">
        <v>70</v>
      </c>
      <c r="E91" s="28" t="s">
        <v>170</v>
      </c>
      <c r="F91" s="29" t="s">
        <v>26</v>
      </c>
      <c r="G91" s="110" t="s">
        <v>62</v>
      </c>
      <c r="H91" s="110" t="s">
        <v>63</v>
      </c>
      <c r="I91" s="110" t="s">
        <v>64</v>
      </c>
      <c r="J91" s="79">
        <v>2017</v>
      </c>
      <c r="K91" s="81">
        <v>39.200000000000003</v>
      </c>
      <c r="L91" s="82" t="s">
        <v>158</v>
      </c>
    </row>
    <row r="92" spans="1:33" x14ac:dyDescent="0.3">
      <c r="A92" s="164" t="s">
        <v>37</v>
      </c>
      <c r="B92" s="87">
        <v>10</v>
      </c>
      <c r="C92" s="88" t="s">
        <v>34</v>
      </c>
      <c r="D92" s="89">
        <v>5</v>
      </c>
      <c r="E92" s="90" t="s">
        <v>88</v>
      </c>
      <c r="F92" s="88" t="s">
        <v>25</v>
      </c>
      <c r="G92" s="88" t="s">
        <v>59</v>
      </c>
      <c r="H92" s="91" t="s">
        <v>68</v>
      </c>
      <c r="I92" s="91" t="s">
        <v>69</v>
      </c>
      <c r="J92" s="92">
        <v>2002</v>
      </c>
      <c r="K92" s="120">
        <v>3.7</v>
      </c>
      <c r="L92" s="94" t="s">
        <v>158</v>
      </c>
    </row>
    <row r="93" spans="1:33" x14ac:dyDescent="0.3">
      <c r="A93" s="366" t="s">
        <v>108</v>
      </c>
      <c r="B93" s="135">
        <f>SUM(B3:B92)</f>
        <v>15184.000000000004</v>
      </c>
      <c r="C93" s="136"/>
      <c r="D93" s="135">
        <f>SUM(D3:D92)</f>
        <v>3724</v>
      </c>
      <c r="E93" s="137"/>
      <c r="F93" s="138"/>
      <c r="G93" s="138"/>
      <c r="H93" s="136"/>
      <c r="I93" s="136"/>
      <c r="J93" s="54"/>
      <c r="K93" s="54"/>
      <c r="L93" s="139"/>
    </row>
    <row r="94" spans="1:33" x14ac:dyDescent="0.3">
      <c r="A94" s="363" t="s">
        <v>198</v>
      </c>
      <c r="B94" s="159">
        <v>15780</v>
      </c>
    </row>
    <row r="95" spans="1:33" x14ac:dyDescent="0.3">
      <c r="A95" s="4"/>
    </row>
    <row r="96" spans="1:33" x14ac:dyDescent="0.3">
      <c r="E96" s="158"/>
      <c r="F96" s="9"/>
      <c r="G96" s="9"/>
      <c r="H96" s="9"/>
      <c r="I96" s="9"/>
      <c r="J96" s="9"/>
      <c r="K96" s="9"/>
      <c r="L96" s="9"/>
      <c r="M96" s="140"/>
      <c r="AG96" s="4"/>
    </row>
    <row r="97" spans="1:33" x14ac:dyDescent="0.3">
      <c r="E97" s="158"/>
      <c r="F97" s="141"/>
      <c r="G97" s="141"/>
      <c r="H97" s="141"/>
      <c r="I97" s="141"/>
      <c r="J97" s="141"/>
      <c r="K97" s="142"/>
      <c r="L97" s="143"/>
      <c r="M97" s="67"/>
      <c r="O97" s="4"/>
      <c r="P97" s="4"/>
      <c r="Q97" s="4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x14ac:dyDescent="0.3">
      <c r="F98" s="141"/>
      <c r="G98" s="141"/>
      <c r="H98" s="141"/>
      <c r="I98" s="141"/>
      <c r="J98" s="141"/>
      <c r="M98" s="67"/>
      <c r="O98" s="4"/>
      <c r="P98" s="4"/>
      <c r="Q98" s="44"/>
      <c r="R98" s="4"/>
      <c r="S98" s="4"/>
      <c r="T98" s="4"/>
      <c r="U98" s="4"/>
      <c r="V98" s="4"/>
      <c r="W98" s="4"/>
      <c r="X98" s="4"/>
      <c r="Y98" s="4"/>
      <c r="Z98" s="4"/>
      <c r="AA98" s="316"/>
      <c r="AB98" s="316"/>
      <c r="AC98" s="316"/>
      <c r="AD98" s="4"/>
      <c r="AE98" s="4"/>
      <c r="AF98" s="4"/>
      <c r="AG98" s="4"/>
    </row>
    <row r="99" spans="1:33" x14ac:dyDescent="0.3">
      <c r="F99" s="141"/>
      <c r="G99" s="141"/>
      <c r="H99" s="141"/>
      <c r="I99" s="141"/>
      <c r="J99" s="141"/>
      <c r="M99" s="67"/>
      <c r="O99" s="4"/>
      <c r="P99" s="4"/>
      <c r="Q99" s="4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x14ac:dyDescent="0.3">
      <c r="F100" s="141"/>
      <c r="G100" s="141"/>
      <c r="H100" s="141"/>
      <c r="I100" s="141"/>
      <c r="J100" s="141"/>
      <c r="M100" s="144"/>
      <c r="O100" s="4"/>
      <c r="P100" s="4"/>
      <c r="Q100" s="4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x14ac:dyDescent="0.3">
      <c r="F101" s="144"/>
      <c r="G101" s="144"/>
      <c r="H101" s="144"/>
      <c r="I101" s="144"/>
      <c r="J101" s="144"/>
      <c r="K101" s="144"/>
      <c r="L101" s="144"/>
      <c r="M101" s="144"/>
      <c r="O101" s="4"/>
      <c r="P101" s="4"/>
      <c r="Q101" s="4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x14ac:dyDescent="0.3">
      <c r="S102" s="145"/>
    </row>
    <row r="104" spans="1:33" x14ac:dyDescent="0.3">
      <c r="F104" s="4"/>
      <c r="G104" s="4"/>
      <c r="O104" s="4"/>
      <c r="P104" s="4"/>
      <c r="Q104" s="4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8" spans="1:33" x14ac:dyDescent="0.3">
      <c r="A108" s="4"/>
      <c r="B108" s="8"/>
    </row>
    <row r="109" spans="1:33" x14ac:dyDescent="0.3">
      <c r="A109" s="4"/>
      <c r="B109" s="8"/>
    </row>
  </sheetData>
  <sortState ref="A5:L99">
    <sortCondition ref="A5:A99"/>
  </sortState>
  <mergeCells count="2">
    <mergeCell ref="A1:L1"/>
    <mergeCell ref="AA98:AC98"/>
  </mergeCells>
  <conditionalFormatting sqref="C2">
    <cfRule type="beginsWith" dxfId="9" priority="1" operator="beginsWith" text="UK">
      <formula>LEFT(C2,LEN("UK"))="UK"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25"/>
  <sheetViews>
    <sheetView topLeftCell="BE53" zoomScale="69" zoomScaleNormal="69" zoomScaleSheetLayoutView="50" workbookViewId="0">
      <selection activeCell="AT24" sqref="AT24"/>
    </sheetView>
  </sheetViews>
  <sheetFormatPr defaultColWidth="8.69921875" defaultRowHeight="14.4" x14ac:dyDescent="0.3"/>
  <cols>
    <col min="1" max="1" width="36.796875" style="1" bestFit="1" customWidth="1"/>
    <col min="2" max="2" width="36.796875" style="2" bestFit="1" customWidth="1"/>
    <col min="3" max="3" width="12.796875" style="3" customWidth="1"/>
    <col min="4" max="4" width="13.5" style="4" bestFit="1" customWidth="1"/>
    <col min="5" max="6" width="13.5" style="4" customWidth="1"/>
    <col min="7" max="7" width="17.19921875" style="5" customWidth="1"/>
    <col min="8" max="8" width="25.8984375" style="6" customWidth="1"/>
    <col min="9" max="9" width="8.69921875" style="7"/>
    <col min="10" max="10" width="10.59765625" style="8" bestFit="1" customWidth="1"/>
    <col min="11" max="11" width="9.8984375" style="7" bestFit="1" customWidth="1"/>
    <col min="12" max="12" width="11.3984375" style="7" bestFit="1" customWidth="1"/>
    <col min="13" max="13" width="11.19921875" style="4" bestFit="1" customWidth="1"/>
    <col min="14" max="14" width="15.09765625" style="4" bestFit="1" customWidth="1"/>
    <col min="15" max="15" width="8.69921875" style="7"/>
    <col min="16" max="44" width="8.69921875" style="4"/>
    <col min="45" max="45" width="5" style="4" customWidth="1"/>
    <col min="46" max="46" width="29.8984375" style="4" bestFit="1" customWidth="1"/>
    <col min="47" max="51" width="8.69921875" style="4" customWidth="1"/>
    <col min="52" max="79" width="11.5" style="4" customWidth="1"/>
    <col min="80" max="16384" width="8.69921875" style="4"/>
  </cols>
  <sheetData>
    <row r="1" spans="1:79" ht="27.6" customHeight="1" x14ac:dyDescent="0.3">
      <c r="A1" s="313" t="s">
        <v>197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5"/>
      <c r="Q1" s="313" t="s">
        <v>199</v>
      </c>
      <c r="R1" s="314"/>
      <c r="S1" s="314"/>
      <c r="T1" s="314"/>
      <c r="U1" s="314"/>
      <c r="V1" s="314"/>
      <c r="W1" s="314"/>
      <c r="X1" s="314"/>
      <c r="Y1" s="314"/>
      <c r="Z1" s="317" t="s">
        <v>214</v>
      </c>
      <c r="AA1" s="314"/>
      <c r="AB1" s="314"/>
      <c r="AC1" s="314"/>
      <c r="AD1" s="315"/>
      <c r="AU1" s="317" t="s">
        <v>283</v>
      </c>
      <c r="AV1" s="314"/>
      <c r="AW1" s="314"/>
      <c r="AX1" s="314"/>
      <c r="AY1" s="314"/>
      <c r="AZ1" s="317" t="s">
        <v>284</v>
      </c>
      <c r="BA1" s="318"/>
      <c r="BB1" s="318"/>
      <c r="BC1" s="318"/>
      <c r="BD1" s="318"/>
      <c r="BE1" s="318"/>
      <c r="BF1" s="318"/>
      <c r="BG1" s="318"/>
      <c r="BH1" s="318"/>
      <c r="BI1" s="318"/>
      <c r="BJ1" s="318"/>
      <c r="BK1" s="318"/>
      <c r="BL1" s="318"/>
      <c r="BM1" s="319"/>
      <c r="BN1" s="318" t="s">
        <v>285</v>
      </c>
      <c r="BO1" s="318"/>
      <c r="BP1" s="318"/>
      <c r="BQ1" s="318"/>
      <c r="BR1" s="318"/>
      <c r="BS1" s="318"/>
      <c r="BT1" s="318"/>
      <c r="BU1" s="318"/>
      <c r="BV1" s="318"/>
      <c r="BW1" s="318"/>
      <c r="BX1" s="318"/>
      <c r="BY1" s="318"/>
      <c r="BZ1" s="318"/>
      <c r="CA1" s="319"/>
    </row>
    <row r="2" spans="1:79" s="2" customFormat="1" ht="27.6" customHeight="1" x14ac:dyDescent="0.3">
      <c r="A2" s="10" t="s">
        <v>215</v>
      </c>
      <c r="B2" s="11" t="s">
        <v>178</v>
      </c>
      <c r="C2" s="12" t="s">
        <v>27</v>
      </c>
      <c r="D2" s="13" t="s">
        <v>0</v>
      </c>
      <c r="E2" s="14" t="s">
        <v>89</v>
      </c>
      <c r="F2" s="14" t="s">
        <v>257</v>
      </c>
      <c r="G2" s="14" t="s">
        <v>259</v>
      </c>
      <c r="H2" s="15" t="s">
        <v>258</v>
      </c>
      <c r="I2" s="13" t="s">
        <v>24</v>
      </c>
      <c r="J2" s="13" t="s">
        <v>57</v>
      </c>
      <c r="K2" s="17" t="s">
        <v>58</v>
      </c>
      <c r="L2" s="11" t="s">
        <v>23</v>
      </c>
      <c r="M2" s="16" t="s">
        <v>28</v>
      </c>
      <c r="N2" s="15" t="s">
        <v>278</v>
      </c>
      <c r="Q2" s="18" t="s">
        <v>147</v>
      </c>
      <c r="R2" s="18" t="s">
        <v>148</v>
      </c>
      <c r="S2" s="19" t="s">
        <v>149</v>
      </c>
      <c r="T2" s="20" t="s">
        <v>186</v>
      </c>
      <c r="U2" s="20" t="s">
        <v>185</v>
      </c>
      <c r="V2" s="20" t="s">
        <v>184</v>
      </c>
      <c r="W2" s="20" t="s">
        <v>187</v>
      </c>
      <c r="X2" s="20" t="s">
        <v>151</v>
      </c>
      <c r="Y2" s="20" t="s">
        <v>150</v>
      </c>
      <c r="Z2" s="20" t="s">
        <v>204</v>
      </c>
      <c r="AA2" s="20" t="s">
        <v>205</v>
      </c>
      <c r="AB2" s="19" t="s">
        <v>206</v>
      </c>
      <c r="AC2" s="19" t="s">
        <v>207</v>
      </c>
      <c r="AD2" s="19" t="s">
        <v>208</v>
      </c>
      <c r="AH2" s="325" t="s">
        <v>220</v>
      </c>
      <c r="AI2" s="326"/>
      <c r="AJ2" s="326"/>
      <c r="AK2" s="326"/>
      <c r="AL2" s="327"/>
      <c r="AS2" s="1"/>
      <c r="AT2" s="220"/>
      <c r="AU2" s="224" t="s">
        <v>30</v>
      </c>
      <c r="AV2" s="225" t="s">
        <v>42</v>
      </c>
      <c r="AW2" s="225" t="s">
        <v>32</v>
      </c>
      <c r="AX2" s="225" t="s">
        <v>48</v>
      </c>
      <c r="AY2" s="226" t="s">
        <v>50</v>
      </c>
      <c r="AZ2" s="227" t="s">
        <v>288</v>
      </c>
      <c r="BA2" s="227" t="s">
        <v>262</v>
      </c>
      <c r="BB2" s="227" t="s">
        <v>274</v>
      </c>
      <c r="BC2" s="227" t="s">
        <v>267</v>
      </c>
      <c r="BD2" s="227" t="s">
        <v>271</v>
      </c>
      <c r="BE2" s="227" t="s">
        <v>264</v>
      </c>
      <c r="BF2" s="227" t="s">
        <v>261</v>
      </c>
      <c r="BG2" s="227" t="s">
        <v>273</v>
      </c>
      <c r="BH2" s="227" t="s">
        <v>265</v>
      </c>
      <c r="BI2" s="227" t="s">
        <v>268</v>
      </c>
      <c r="BJ2" s="229" t="s">
        <v>286</v>
      </c>
      <c r="BK2" s="227" t="s">
        <v>260</v>
      </c>
      <c r="BL2" s="227" t="s">
        <v>263</v>
      </c>
      <c r="BM2" s="227" t="s">
        <v>275</v>
      </c>
      <c r="BN2" s="228" t="s">
        <v>288</v>
      </c>
      <c r="BO2" s="227" t="s">
        <v>262</v>
      </c>
      <c r="BP2" s="227" t="s">
        <v>274</v>
      </c>
      <c r="BQ2" s="227" t="s">
        <v>267</v>
      </c>
      <c r="BR2" s="227" t="s">
        <v>271</v>
      </c>
      <c r="BS2" s="227" t="s">
        <v>264</v>
      </c>
      <c r="BT2" s="227" t="s">
        <v>261</v>
      </c>
      <c r="BU2" s="227" t="s">
        <v>273</v>
      </c>
      <c r="BV2" s="227" t="s">
        <v>265</v>
      </c>
      <c r="BW2" s="227" t="s">
        <v>268</v>
      </c>
      <c r="BX2" s="229" t="s">
        <v>286</v>
      </c>
      <c r="BY2" s="227" t="s">
        <v>260</v>
      </c>
      <c r="BZ2" s="227" t="s">
        <v>263</v>
      </c>
      <c r="CA2" s="227" t="s">
        <v>275</v>
      </c>
    </row>
    <row r="3" spans="1:79" x14ac:dyDescent="0.3">
      <c r="A3" s="328" t="s">
        <v>51</v>
      </c>
      <c r="B3" s="21" t="str">
        <f>IF('EU WFs'!$L3="Fully grid-connected",'EU WFs'!A3,"")</f>
        <v>Alpha ventus</v>
      </c>
      <c r="C3" s="209">
        <f>IF('EU WFs'!$L3="Fully grid-connected",'EU WFs'!B3,"")</f>
        <v>30</v>
      </c>
      <c r="D3" s="21" t="str">
        <f>IF('EU WFs'!$L3="Fully grid-connected",'EU WFs'!C3,"")</f>
        <v>Germany</v>
      </c>
      <c r="E3" s="22">
        <f>IF('EU WFs'!$L3="Fully grid-connected",'EU WFs'!D3,"")</f>
        <v>6</v>
      </c>
      <c r="F3" s="22">
        <f>C3/E3</f>
        <v>5</v>
      </c>
      <c r="G3" s="21" t="s">
        <v>287</v>
      </c>
      <c r="H3" s="21" t="str">
        <f>IF('EU WFs'!$L3="Fully grid-connected",'EU WFs'!E3,"")</f>
        <v xml:space="preserve"> REpower 5M</v>
      </c>
      <c r="I3" s="24" t="str">
        <f>IF(OR('EU WFs'!$L3="Fully grid-connected",'EU WFs'!F3=""),'EU WFs'!F3,"")</f>
        <v>VS/PR</v>
      </c>
      <c r="J3" s="24" t="str">
        <f>IF(OR('EU WFs'!$L3="Fully grid-connected",'EU WFs'!G3=""),'EU WFs'!G3,"")</f>
        <v>MG</v>
      </c>
      <c r="K3" s="24" t="str">
        <f>IF(OR('EU WFs'!$L3="Fully grid-connected",'EU WFs'!H3=""),'EU WFs'!H3,"")</f>
        <v>DFIG</v>
      </c>
      <c r="L3" s="24" t="str">
        <f>IF(OR('EU WFs'!$L3="Fully grid-connected",'EU WFs'!I3=""),'EU WFs'!I3,"")</f>
        <v>PC</v>
      </c>
      <c r="M3" s="22">
        <f>IF('EU WFs'!$L3="Fully grid-connected",'EU WFs'!J3,"")</f>
        <v>2009</v>
      </c>
      <c r="N3" s="23" t="str">
        <f t="shared" ref="N3:N34" si="0">IF(AND(I3=$AI$3,J3=$AJ$3,K3=$AK$3),$AH$3,IF(AND(I3=$AI$4,J3=$AJ$4,K3=$AK$4),$AH$4,IF(AND(I3=$AI$5,J3=$AJ$5,K3=$AK$5),$AH$5,IF(AND(I3=$AI$6,J3=$AJ$6,K3=$AK$6),$AH$6,IF(AND(I3=$AI$7,J3=$AJ$7,K3=$AK$7),$AH$7,IF(AND(I3=$AI$8,J3=$AJ$8,K3=$AK$8),$AH$8,IF(AND(I3=$AI$9,J3=$AJ$9,K3=$AK$9),$AH$9,IF(AND(I3=$AI$10,J3=$AJ$10,K3=$AK$10),$AH$10,IF(AND(I3=$AI$11,J3=$AJ$11,K3=$AK$11),$AH$11,"error")))))))))</f>
        <v>C</v>
      </c>
      <c r="Q3" s="25">
        <f t="shared" ref="Q3:Q34" si="1">IF($N3="A",$C3,0)</f>
        <v>0</v>
      </c>
      <c r="R3" s="25">
        <f t="shared" ref="R3:R34" si="2">IF($N3="B",$C3,0)</f>
        <v>0</v>
      </c>
      <c r="S3" s="25">
        <f t="shared" ref="S3:S34" si="3">IF($N3="C",$C3,0)</f>
        <v>30</v>
      </c>
      <c r="T3" s="25">
        <f t="shared" ref="T3:T34" si="4">IF($N3="DImW",$C3,0)</f>
        <v>0</v>
      </c>
      <c r="U3" s="25">
        <f t="shared" ref="U3:U34" si="5">IF($N3="DImS",$C3,0)</f>
        <v>0</v>
      </c>
      <c r="V3" s="25">
        <f t="shared" ref="V3:V34" si="6">IF($N3="DImP",$C3,0)</f>
        <v>0</v>
      </c>
      <c r="W3" s="25">
        <f t="shared" ref="W3:W34" si="7">IF($N3="DI1P",$C3,0)</f>
        <v>0</v>
      </c>
      <c r="X3" s="25">
        <f t="shared" ref="X3:X34" si="8">IF($N3="DDP",$C3,0)</f>
        <v>0</v>
      </c>
      <c r="Y3" s="25">
        <f t="shared" ref="Y3:Y34" si="9">IF($N3="DDE",$C3,0)</f>
        <v>0</v>
      </c>
      <c r="Z3" s="25">
        <f t="shared" ref="Z3:Z34" si="10">Q3+R3</f>
        <v>0</v>
      </c>
      <c r="AA3" s="25">
        <f t="shared" ref="AA3:AA34" si="11">S3</f>
        <v>30</v>
      </c>
      <c r="AB3" s="25">
        <f t="shared" ref="AB3:AB34" si="12">U3</f>
        <v>0</v>
      </c>
      <c r="AC3" s="25">
        <f t="shared" ref="AC3:AC34" si="13">V3+W3</f>
        <v>0</v>
      </c>
      <c r="AD3" s="25">
        <f t="shared" ref="AD3:AD34" si="14">X3+Y3</f>
        <v>0</v>
      </c>
      <c r="AH3" s="18" t="s">
        <v>147</v>
      </c>
      <c r="AI3" s="174" t="s">
        <v>25</v>
      </c>
      <c r="AJ3" s="174" t="s">
        <v>59</v>
      </c>
      <c r="AK3" s="173" t="s">
        <v>68</v>
      </c>
      <c r="AL3" s="189" t="s">
        <v>69</v>
      </c>
      <c r="AS3" s="320" t="s">
        <v>281</v>
      </c>
      <c r="AT3" s="35" t="str">
        <f t="shared" ref="AT3:AT34" si="15">B3</f>
        <v>Alpha ventus</v>
      </c>
      <c r="AU3" s="48">
        <f t="shared" ref="AU3:AU34" si="16">IF(OR($D3="UK (England)",$D3="UK (Scottland)",$D3="UK (Wales)"),$C3,0)</f>
        <v>0</v>
      </c>
      <c r="AV3" s="48">
        <f t="shared" ref="AV3:AV34" si="17">IF($D3="Germany",$C3,0)</f>
        <v>30</v>
      </c>
      <c r="AW3" s="48">
        <f t="shared" ref="AW3:AW34" si="18">IF($D3="Denmark",$C3,0)</f>
        <v>0</v>
      </c>
      <c r="AX3" s="48">
        <f t="shared" ref="AX3:AX34" si="19">IF($D3="Netherlands",$C3,0)</f>
        <v>0</v>
      </c>
      <c r="AY3" s="221">
        <f t="shared" ref="AY3:AY34" si="20">IF($D3="Belgium",$C3,0)</f>
        <v>0</v>
      </c>
      <c r="AZ3" s="219" t="str">
        <f>IF(OR($G3="Adwen",$G3="Areva Wind"),$C3,"")</f>
        <v/>
      </c>
      <c r="BA3" s="219" t="str">
        <f t="shared" ref="BA3:BM18" si="21">IF($G3=BA$2,$C3,"")</f>
        <v/>
      </c>
      <c r="BB3" s="219" t="str">
        <f t="shared" si="21"/>
        <v/>
      </c>
      <c r="BC3" s="219" t="str">
        <f t="shared" si="21"/>
        <v/>
      </c>
      <c r="BD3" s="219" t="str">
        <f t="shared" si="21"/>
        <v/>
      </c>
      <c r="BE3" s="219" t="str">
        <f t="shared" si="21"/>
        <v/>
      </c>
      <c r="BF3" s="219" t="str">
        <f t="shared" si="21"/>
        <v/>
      </c>
      <c r="BG3" s="219" t="str">
        <f t="shared" si="21"/>
        <v/>
      </c>
      <c r="BH3" s="219" t="str">
        <f t="shared" si="21"/>
        <v/>
      </c>
      <c r="BI3" s="219" t="str">
        <f t="shared" si="21"/>
        <v/>
      </c>
      <c r="BJ3" s="236">
        <f>IF(OR($G3="Senvion",$G3="REpower Group"),$C3,"")</f>
        <v>30</v>
      </c>
      <c r="BK3" s="219" t="str">
        <f t="shared" si="21"/>
        <v/>
      </c>
      <c r="BL3" s="219" t="str">
        <f t="shared" si="21"/>
        <v/>
      </c>
      <c r="BM3" s="219" t="str">
        <f t="shared" si="21"/>
        <v/>
      </c>
      <c r="BN3" s="217" t="str">
        <f>IF(OR($G3="Adwen",$G3="Areva Wind"),$E3,"")</f>
        <v/>
      </c>
      <c r="BO3" s="219" t="str">
        <f t="shared" ref="BO3:CA18" si="22">IF($G3=BO$2,$E3,"")</f>
        <v/>
      </c>
      <c r="BP3" s="219" t="str">
        <f t="shared" si="22"/>
        <v/>
      </c>
      <c r="BQ3" s="219" t="str">
        <f t="shared" si="22"/>
        <v/>
      </c>
      <c r="BR3" s="219" t="str">
        <f t="shared" si="22"/>
        <v/>
      </c>
      <c r="BS3" s="219" t="str">
        <f t="shared" si="22"/>
        <v/>
      </c>
      <c r="BT3" s="219" t="str">
        <f t="shared" si="22"/>
        <v/>
      </c>
      <c r="BU3" s="219" t="str">
        <f t="shared" si="22"/>
        <v/>
      </c>
      <c r="BV3" s="219" t="str">
        <f t="shared" si="22"/>
        <v/>
      </c>
      <c r="BW3" s="219" t="str">
        <f t="shared" si="22"/>
        <v/>
      </c>
      <c r="BX3" s="219">
        <f>IF(OR($G3="Senvion",$G3="REpower Group"),$E3,"")</f>
        <v>6</v>
      </c>
      <c r="BY3" s="219" t="str">
        <f t="shared" si="22"/>
        <v/>
      </c>
      <c r="BZ3" s="219" t="str">
        <f t="shared" si="22"/>
        <v/>
      </c>
      <c r="CA3" s="219" t="str">
        <f t="shared" si="22"/>
        <v/>
      </c>
    </row>
    <row r="4" spans="1:79" x14ac:dyDescent="0.3">
      <c r="A4" s="323"/>
      <c r="B4" s="26" t="str">
        <f>IF('EU WFs'!$L4="Fully grid-connected",'EU WFs'!A4,"")</f>
        <v>Alpha ventus</v>
      </c>
      <c r="C4" s="210">
        <f>IF('EU WFs'!$L4="Fully grid-connected",'EU WFs'!B4,"")</f>
        <v>30</v>
      </c>
      <c r="D4" s="26" t="str">
        <f>IF('EU WFs'!$L4="Fully grid-connected",'EU WFs'!C4,"")</f>
        <v>Germany</v>
      </c>
      <c r="E4" s="27">
        <f>IF('EU WFs'!$L4="Fully grid-connected",'EU WFs'!D4,"")</f>
        <v>6</v>
      </c>
      <c r="F4" s="27">
        <f t="shared" ref="F4:F34" si="23">C4/E4</f>
        <v>5</v>
      </c>
      <c r="G4" s="26" t="s">
        <v>266</v>
      </c>
      <c r="H4" s="26" t="str">
        <f>IF('EU WFs'!$L4="Fully grid-connected",'EU WFs'!E4,"")</f>
        <v xml:space="preserve"> Areva Multibrid M5000</v>
      </c>
      <c r="I4" s="29" t="str">
        <f>IF(OR('EU WFs'!$L4="Fully grid-connected",'EU WFs'!F4=""),'EU WFs'!F4,"")</f>
        <v>VS/PR</v>
      </c>
      <c r="J4" s="29" t="str">
        <f>IF(OR('EU WFs'!$L4="Fully grid-connected",'EU WFs'!G4=""),'EU WFs'!G4,"")</f>
        <v>SG</v>
      </c>
      <c r="K4" s="29" t="str">
        <f>IF(OR('EU WFs'!$L4="Fully grid-connected",'EU WFs'!H4=""),'EU WFs'!H4,"")</f>
        <v>PMSG</v>
      </c>
      <c r="L4" s="29" t="str">
        <f>IF(OR('EU WFs'!$L4="Fully grid-connected",'EU WFs'!I4=""),'EU WFs'!I4,"")</f>
        <v>FC</v>
      </c>
      <c r="M4" s="27">
        <f>IF('EU WFs'!$L4="Fully grid-connected",'EU WFs'!J4,"")</f>
        <v>2009</v>
      </c>
      <c r="N4" s="28" t="str">
        <f t="shared" si="0"/>
        <v>DI1P</v>
      </c>
      <c r="Q4" s="25">
        <f t="shared" si="1"/>
        <v>0</v>
      </c>
      <c r="R4" s="25">
        <f t="shared" si="2"/>
        <v>0</v>
      </c>
      <c r="S4" s="25">
        <f t="shared" si="3"/>
        <v>0</v>
      </c>
      <c r="T4" s="25">
        <f t="shared" si="4"/>
        <v>0</v>
      </c>
      <c r="U4" s="25">
        <f t="shared" si="5"/>
        <v>0</v>
      </c>
      <c r="V4" s="25">
        <f t="shared" si="6"/>
        <v>0</v>
      </c>
      <c r="W4" s="25">
        <f t="shared" si="7"/>
        <v>30</v>
      </c>
      <c r="X4" s="25">
        <f t="shared" si="8"/>
        <v>0</v>
      </c>
      <c r="Y4" s="25">
        <f t="shared" si="9"/>
        <v>0</v>
      </c>
      <c r="Z4" s="25">
        <f t="shared" si="10"/>
        <v>0</v>
      </c>
      <c r="AA4" s="25">
        <f t="shared" si="11"/>
        <v>0</v>
      </c>
      <c r="AB4" s="25">
        <f t="shared" si="12"/>
        <v>0</v>
      </c>
      <c r="AC4" s="25">
        <f t="shared" si="13"/>
        <v>30</v>
      </c>
      <c r="AD4" s="25">
        <f t="shared" si="14"/>
        <v>0</v>
      </c>
      <c r="AH4" s="18" t="s">
        <v>148</v>
      </c>
      <c r="AI4" s="190" t="s">
        <v>26</v>
      </c>
      <c r="AJ4" s="174" t="s">
        <v>59</v>
      </c>
      <c r="AK4" s="173" t="s">
        <v>70</v>
      </c>
      <c r="AL4" s="189" t="s">
        <v>69</v>
      </c>
      <c r="AS4" s="321"/>
      <c r="AT4" s="35" t="str">
        <f t="shared" si="15"/>
        <v>Alpha ventus</v>
      </c>
      <c r="AU4" s="49">
        <f t="shared" si="16"/>
        <v>0</v>
      </c>
      <c r="AV4" s="49">
        <f t="shared" si="17"/>
        <v>30</v>
      </c>
      <c r="AW4" s="49">
        <f t="shared" si="18"/>
        <v>0</v>
      </c>
      <c r="AX4" s="49">
        <f t="shared" si="19"/>
        <v>0</v>
      </c>
      <c r="AY4" s="222">
        <f t="shared" si="20"/>
        <v>0</v>
      </c>
      <c r="AZ4" s="219">
        <f t="shared" ref="AZ4:AZ67" si="24">IF(OR($G4="Adwen",$G4="Areva Wind"),$C4,"")</f>
        <v>30</v>
      </c>
      <c r="BA4" s="219" t="str">
        <f t="shared" si="21"/>
        <v/>
      </c>
      <c r="BB4" s="219" t="str">
        <f t="shared" si="21"/>
        <v/>
      </c>
      <c r="BC4" s="219" t="str">
        <f t="shared" si="21"/>
        <v/>
      </c>
      <c r="BD4" s="219" t="str">
        <f t="shared" si="21"/>
        <v/>
      </c>
      <c r="BE4" s="219" t="str">
        <f t="shared" si="21"/>
        <v/>
      </c>
      <c r="BF4" s="219" t="str">
        <f t="shared" si="21"/>
        <v/>
      </c>
      <c r="BG4" s="219" t="str">
        <f t="shared" si="21"/>
        <v/>
      </c>
      <c r="BH4" s="219" t="str">
        <f t="shared" si="21"/>
        <v/>
      </c>
      <c r="BI4" s="219" t="str">
        <f t="shared" si="21"/>
        <v/>
      </c>
      <c r="BJ4" s="219" t="str">
        <f t="shared" ref="BJ4:BJ67" si="25">IF(OR($G4="Senvion",$G4="REpower Group"),$C4,"")</f>
        <v/>
      </c>
      <c r="BK4" s="219" t="str">
        <f t="shared" si="21"/>
        <v/>
      </c>
      <c r="BL4" s="219" t="str">
        <f t="shared" si="21"/>
        <v/>
      </c>
      <c r="BM4" s="219" t="str">
        <f t="shared" si="21"/>
        <v/>
      </c>
      <c r="BN4" s="217">
        <f t="shared" ref="BN4:BN67" si="26">IF(OR($G4="Adwen",$G4="Areva Wind"),$E4,"")</f>
        <v>6</v>
      </c>
      <c r="BO4" s="219" t="str">
        <f t="shared" si="22"/>
        <v/>
      </c>
      <c r="BP4" s="219" t="str">
        <f t="shared" si="22"/>
        <v/>
      </c>
      <c r="BQ4" s="219" t="str">
        <f t="shared" si="22"/>
        <v/>
      </c>
      <c r="BR4" s="219" t="str">
        <f t="shared" si="22"/>
        <v/>
      </c>
      <c r="BS4" s="219" t="str">
        <f t="shared" si="22"/>
        <v/>
      </c>
      <c r="BT4" s="219" t="str">
        <f t="shared" si="22"/>
        <v/>
      </c>
      <c r="BU4" s="219" t="str">
        <f t="shared" si="22"/>
        <v/>
      </c>
      <c r="BV4" s="219" t="str">
        <f t="shared" si="22"/>
        <v/>
      </c>
      <c r="BW4" s="219" t="str">
        <f t="shared" si="22"/>
        <v/>
      </c>
      <c r="BX4" s="219" t="str">
        <f t="shared" ref="BX4:BX67" si="27">IF(OR($G4="Senvion",$G4="REpower Group"),$E4,"")</f>
        <v/>
      </c>
      <c r="BY4" s="219" t="str">
        <f t="shared" si="22"/>
        <v/>
      </c>
      <c r="BZ4" s="219" t="str">
        <f t="shared" si="22"/>
        <v/>
      </c>
      <c r="CA4" s="219" t="str">
        <f t="shared" si="22"/>
        <v/>
      </c>
    </row>
    <row r="5" spans="1:79" x14ac:dyDescent="0.3">
      <c r="A5" s="30" t="s">
        <v>109</v>
      </c>
      <c r="B5" s="26" t="str">
        <f>IF('EU WFs'!$L5="Fully grid-connected",'EU WFs'!A5,"")</f>
        <v>Amrumbank West</v>
      </c>
      <c r="C5" s="210">
        <f>IF('EU WFs'!$L5="Fully grid-connected",'EU WFs'!B5,"")</f>
        <v>288</v>
      </c>
      <c r="D5" s="26" t="str">
        <f>IF('EU WFs'!$L5="Fully grid-connected",'EU WFs'!C5,"")</f>
        <v>Germany</v>
      </c>
      <c r="E5" s="27">
        <f>IF('EU WFs'!$L5="Fully grid-connected",'EU WFs'!D5,"")</f>
        <v>80</v>
      </c>
      <c r="F5" s="27">
        <f t="shared" si="23"/>
        <v>3.6</v>
      </c>
      <c r="G5" s="26" t="s">
        <v>260</v>
      </c>
      <c r="H5" s="26" t="str">
        <f>IF('EU WFs'!$L5="Fully grid-connected",'EU WFs'!E5,"")</f>
        <v xml:space="preserve"> Siemens SWT-3.6-120</v>
      </c>
      <c r="I5" s="29" t="str">
        <f>IF(OR('EU WFs'!$L5="Fully grid-connected",'EU WFs'!F5=""),'EU WFs'!F5,"")</f>
        <v>VS/PR</v>
      </c>
      <c r="J5" s="29" t="str">
        <f>IF(OR('EU WFs'!$L5="Fully grid-connected",'EU WFs'!G5=""),'EU WFs'!G5,"")</f>
        <v>MG</v>
      </c>
      <c r="K5" s="29" t="str">
        <f>IF(OR('EU WFs'!$L5="Fully grid-connected",'EU WFs'!H5=""),'EU WFs'!H5,"")</f>
        <v>DFIG</v>
      </c>
      <c r="L5" s="29" t="str">
        <f>IF(OR('EU WFs'!$L5="Fully grid-connected",'EU WFs'!I5=""),'EU WFs'!I5,"")</f>
        <v>PC</v>
      </c>
      <c r="M5" s="27">
        <f>IF('EU WFs'!$L5="Fully grid-connected",'EU WFs'!J5,"")</f>
        <v>2015</v>
      </c>
      <c r="N5" s="28" t="str">
        <f t="shared" si="0"/>
        <v>C</v>
      </c>
      <c r="Q5" s="25">
        <f t="shared" si="1"/>
        <v>0</v>
      </c>
      <c r="R5" s="25">
        <f t="shared" si="2"/>
        <v>0</v>
      </c>
      <c r="S5" s="25">
        <f t="shared" si="3"/>
        <v>288</v>
      </c>
      <c r="T5" s="25">
        <f t="shared" si="4"/>
        <v>0</v>
      </c>
      <c r="U5" s="25">
        <f t="shared" si="5"/>
        <v>0</v>
      </c>
      <c r="V5" s="25">
        <f t="shared" si="6"/>
        <v>0</v>
      </c>
      <c r="W5" s="25">
        <f t="shared" si="7"/>
        <v>0</v>
      </c>
      <c r="X5" s="25">
        <f t="shared" si="8"/>
        <v>0</v>
      </c>
      <c r="Y5" s="25">
        <f t="shared" si="9"/>
        <v>0</v>
      </c>
      <c r="Z5" s="25">
        <f t="shared" si="10"/>
        <v>0</v>
      </c>
      <c r="AA5" s="25">
        <f t="shared" si="11"/>
        <v>288</v>
      </c>
      <c r="AB5" s="25">
        <f t="shared" si="12"/>
        <v>0</v>
      </c>
      <c r="AC5" s="25">
        <f t="shared" si="13"/>
        <v>0</v>
      </c>
      <c r="AD5" s="25">
        <f t="shared" si="14"/>
        <v>0</v>
      </c>
      <c r="AH5" s="19" t="s">
        <v>149</v>
      </c>
      <c r="AI5" s="190" t="s">
        <v>26</v>
      </c>
      <c r="AJ5" s="174" t="s">
        <v>59</v>
      </c>
      <c r="AK5" s="174" t="s">
        <v>60</v>
      </c>
      <c r="AL5" s="189" t="s">
        <v>61</v>
      </c>
      <c r="AS5" s="321"/>
      <c r="AT5" s="35" t="str">
        <f t="shared" si="15"/>
        <v>Amrumbank West</v>
      </c>
      <c r="AU5" s="49">
        <f t="shared" si="16"/>
        <v>0</v>
      </c>
      <c r="AV5" s="49">
        <f t="shared" si="17"/>
        <v>288</v>
      </c>
      <c r="AW5" s="49">
        <f t="shared" si="18"/>
        <v>0</v>
      </c>
      <c r="AX5" s="49">
        <f t="shared" si="19"/>
        <v>0</v>
      </c>
      <c r="AY5" s="222">
        <f t="shared" si="20"/>
        <v>0</v>
      </c>
      <c r="AZ5" s="219" t="str">
        <f t="shared" si="24"/>
        <v/>
      </c>
      <c r="BA5" s="219" t="str">
        <f t="shared" si="21"/>
        <v/>
      </c>
      <c r="BB5" s="219" t="str">
        <f t="shared" si="21"/>
        <v/>
      </c>
      <c r="BC5" s="219" t="str">
        <f t="shared" si="21"/>
        <v/>
      </c>
      <c r="BD5" s="219" t="str">
        <f t="shared" si="21"/>
        <v/>
      </c>
      <c r="BE5" s="219" t="str">
        <f t="shared" si="21"/>
        <v/>
      </c>
      <c r="BF5" s="219" t="str">
        <f t="shared" si="21"/>
        <v/>
      </c>
      <c r="BG5" s="219" t="str">
        <f t="shared" si="21"/>
        <v/>
      </c>
      <c r="BH5" s="219" t="str">
        <f t="shared" si="21"/>
        <v/>
      </c>
      <c r="BI5" s="219" t="str">
        <f t="shared" si="21"/>
        <v/>
      </c>
      <c r="BJ5" s="219" t="str">
        <f t="shared" si="25"/>
        <v/>
      </c>
      <c r="BK5" s="219">
        <f t="shared" si="21"/>
        <v>288</v>
      </c>
      <c r="BL5" s="219" t="str">
        <f t="shared" si="21"/>
        <v/>
      </c>
      <c r="BM5" s="219" t="str">
        <f t="shared" si="21"/>
        <v/>
      </c>
      <c r="BN5" s="217" t="str">
        <f t="shared" si="26"/>
        <v/>
      </c>
      <c r="BO5" s="219" t="str">
        <f t="shared" si="22"/>
        <v/>
      </c>
      <c r="BP5" s="219" t="str">
        <f t="shared" si="22"/>
        <v/>
      </c>
      <c r="BQ5" s="219" t="str">
        <f t="shared" si="22"/>
        <v/>
      </c>
      <c r="BR5" s="219" t="str">
        <f t="shared" si="22"/>
        <v/>
      </c>
      <c r="BS5" s="219" t="str">
        <f t="shared" si="22"/>
        <v/>
      </c>
      <c r="BT5" s="219" t="str">
        <f t="shared" si="22"/>
        <v/>
      </c>
      <c r="BU5" s="219" t="str">
        <f t="shared" si="22"/>
        <v/>
      </c>
      <c r="BV5" s="219" t="str">
        <f t="shared" si="22"/>
        <v/>
      </c>
      <c r="BW5" s="219" t="str">
        <f t="shared" si="22"/>
        <v/>
      </c>
      <c r="BX5" s="219" t="str">
        <f t="shared" si="27"/>
        <v/>
      </c>
      <c r="BY5" s="219">
        <f t="shared" si="22"/>
        <v>80</v>
      </c>
      <c r="BZ5" s="219" t="str">
        <f t="shared" si="22"/>
        <v/>
      </c>
      <c r="CA5" s="219" t="str">
        <f t="shared" si="22"/>
        <v/>
      </c>
    </row>
    <row r="6" spans="1:79" x14ac:dyDescent="0.3">
      <c r="A6" s="30" t="s">
        <v>110</v>
      </c>
      <c r="B6" s="26" t="str">
        <f>IF('EU WFs'!$L6="Fully grid-connected",'EU WFs'!A6,"")</f>
        <v>Anholt</v>
      </c>
      <c r="C6" s="210">
        <f>IF('EU WFs'!$L6="Fully grid-connected",'EU WFs'!B6,"")</f>
        <v>399.6</v>
      </c>
      <c r="D6" s="26" t="str">
        <f>IF('EU WFs'!$L6="Fully grid-connected",'EU WFs'!C6,"")</f>
        <v>Denmark</v>
      </c>
      <c r="E6" s="27">
        <f>IF('EU WFs'!$L6="Fully grid-connected",'EU WFs'!D6,"")</f>
        <v>111</v>
      </c>
      <c r="F6" s="27">
        <f t="shared" si="23"/>
        <v>3.6</v>
      </c>
      <c r="G6" s="26" t="s">
        <v>260</v>
      </c>
      <c r="H6" s="26" t="str">
        <f>IF('EU WFs'!$L6="Fully grid-connected",'EU WFs'!E6,"")</f>
        <v xml:space="preserve"> Siemens SWT-3.6-120</v>
      </c>
      <c r="I6" s="29" t="str">
        <f>IF(OR('EU WFs'!$L6="Fully grid-connected",'EU WFs'!F6=""),'EU WFs'!F6,"")</f>
        <v>VS/PR</v>
      </c>
      <c r="J6" s="29" t="str">
        <f>IF(OR('EU WFs'!$L6="Fully grid-connected",'EU WFs'!G6=""),'EU WFs'!G6,"")</f>
        <v>MG</v>
      </c>
      <c r="K6" s="29" t="str">
        <f>IF(OR('EU WFs'!$L6="Fully grid-connected",'EU WFs'!H6=""),'EU WFs'!H6,"")</f>
        <v>DFIG</v>
      </c>
      <c r="L6" s="29" t="str">
        <f>IF(OR('EU WFs'!$L6="Fully grid-connected",'EU WFs'!I6=""),'EU WFs'!I6,"")</f>
        <v>PC</v>
      </c>
      <c r="M6" s="27">
        <f>IF('EU WFs'!$L6="Fully grid-connected",'EU WFs'!J6,"")</f>
        <v>2013</v>
      </c>
      <c r="N6" s="28" t="str">
        <f t="shared" si="0"/>
        <v>C</v>
      </c>
      <c r="Q6" s="25">
        <f t="shared" si="1"/>
        <v>0</v>
      </c>
      <c r="R6" s="25">
        <f t="shared" si="2"/>
        <v>0</v>
      </c>
      <c r="S6" s="25">
        <f t="shared" si="3"/>
        <v>399.6</v>
      </c>
      <c r="T6" s="25">
        <f t="shared" si="4"/>
        <v>0</v>
      </c>
      <c r="U6" s="25">
        <f t="shared" si="5"/>
        <v>0</v>
      </c>
      <c r="V6" s="25">
        <f t="shared" si="6"/>
        <v>0</v>
      </c>
      <c r="W6" s="25">
        <f t="shared" si="7"/>
        <v>0</v>
      </c>
      <c r="X6" s="25">
        <f t="shared" si="8"/>
        <v>0</v>
      </c>
      <c r="Y6" s="25">
        <f t="shared" si="9"/>
        <v>0</v>
      </c>
      <c r="Z6" s="25">
        <f t="shared" si="10"/>
        <v>0</v>
      </c>
      <c r="AA6" s="25">
        <f t="shared" si="11"/>
        <v>399.6</v>
      </c>
      <c r="AB6" s="25">
        <f t="shared" si="12"/>
        <v>0</v>
      </c>
      <c r="AC6" s="25">
        <f t="shared" si="13"/>
        <v>0</v>
      </c>
      <c r="AD6" s="25">
        <f t="shared" si="14"/>
        <v>0</v>
      </c>
      <c r="AH6" s="31" t="s">
        <v>186</v>
      </c>
      <c r="AI6" s="191" t="s">
        <v>26</v>
      </c>
      <c r="AJ6" s="192" t="s">
        <v>59</v>
      </c>
      <c r="AK6" s="193" t="s">
        <v>243</v>
      </c>
      <c r="AL6" s="194" t="s">
        <v>64</v>
      </c>
      <c r="AS6" s="321"/>
      <c r="AT6" s="35" t="str">
        <f t="shared" si="15"/>
        <v>Anholt</v>
      </c>
      <c r="AU6" s="49">
        <f t="shared" si="16"/>
        <v>0</v>
      </c>
      <c r="AV6" s="49">
        <f t="shared" si="17"/>
        <v>0</v>
      </c>
      <c r="AW6" s="49">
        <f t="shared" si="18"/>
        <v>399.6</v>
      </c>
      <c r="AX6" s="49">
        <f t="shared" si="19"/>
        <v>0</v>
      </c>
      <c r="AY6" s="222">
        <f t="shared" si="20"/>
        <v>0</v>
      </c>
      <c r="AZ6" s="219" t="str">
        <f t="shared" si="24"/>
        <v/>
      </c>
      <c r="BA6" s="219" t="str">
        <f t="shared" si="21"/>
        <v/>
      </c>
      <c r="BB6" s="219" t="str">
        <f t="shared" si="21"/>
        <v/>
      </c>
      <c r="BC6" s="219" t="str">
        <f t="shared" si="21"/>
        <v/>
      </c>
      <c r="BD6" s="219" t="str">
        <f t="shared" si="21"/>
        <v/>
      </c>
      <c r="BE6" s="219" t="str">
        <f t="shared" si="21"/>
        <v/>
      </c>
      <c r="BF6" s="219" t="str">
        <f t="shared" si="21"/>
        <v/>
      </c>
      <c r="BG6" s="219" t="str">
        <f t="shared" si="21"/>
        <v/>
      </c>
      <c r="BH6" s="219" t="str">
        <f t="shared" si="21"/>
        <v/>
      </c>
      <c r="BI6" s="219" t="str">
        <f t="shared" si="21"/>
        <v/>
      </c>
      <c r="BJ6" s="219" t="str">
        <f t="shared" si="25"/>
        <v/>
      </c>
      <c r="BK6" s="219">
        <f t="shared" si="21"/>
        <v>399.6</v>
      </c>
      <c r="BL6" s="219" t="str">
        <f t="shared" si="21"/>
        <v/>
      </c>
      <c r="BM6" s="219" t="str">
        <f t="shared" si="21"/>
        <v/>
      </c>
      <c r="BN6" s="217" t="str">
        <f t="shared" si="26"/>
        <v/>
      </c>
      <c r="BO6" s="219" t="str">
        <f t="shared" si="22"/>
        <v/>
      </c>
      <c r="BP6" s="219" t="str">
        <f t="shared" si="22"/>
        <v/>
      </c>
      <c r="BQ6" s="219" t="str">
        <f t="shared" si="22"/>
        <v/>
      </c>
      <c r="BR6" s="219" t="str">
        <f t="shared" si="22"/>
        <v/>
      </c>
      <c r="BS6" s="219" t="str">
        <f t="shared" si="22"/>
        <v/>
      </c>
      <c r="BT6" s="219" t="str">
        <f t="shared" si="22"/>
        <v/>
      </c>
      <c r="BU6" s="219" t="str">
        <f t="shared" si="22"/>
        <v/>
      </c>
      <c r="BV6" s="219" t="str">
        <f t="shared" si="22"/>
        <v/>
      </c>
      <c r="BW6" s="219" t="str">
        <f t="shared" si="22"/>
        <v/>
      </c>
      <c r="BX6" s="219" t="str">
        <f t="shared" si="27"/>
        <v/>
      </c>
      <c r="BY6" s="219">
        <f t="shared" si="22"/>
        <v>111</v>
      </c>
      <c r="BZ6" s="219" t="str">
        <f t="shared" si="22"/>
        <v/>
      </c>
      <c r="CA6" s="219" t="str">
        <f t="shared" si="22"/>
        <v/>
      </c>
    </row>
    <row r="7" spans="1:79" x14ac:dyDescent="0.3">
      <c r="A7" s="30" t="s">
        <v>130</v>
      </c>
      <c r="B7" s="26" t="str">
        <f>IF('EU WFs'!$L7="Fully grid-connected",'EU WFs'!A7,"")</f>
        <v>Arklow Bank 1</v>
      </c>
      <c r="C7" s="210">
        <f>IF('EU WFs'!$L7="Fully grid-connected",'EU WFs'!B7,"")</f>
        <v>25.2</v>
      </c>
      <c r="D7" s="26" t="str">
        <f>IF('EU WFs'!$L7="Fully grid-connected",'EU WFs'!C7,"")</f>
        <v>Ireland</v>
      </c>
      <c r="E7" s="27">
        <f>IF('EU WFs'!$L7="Fully grid-connected",'EU WFs'!D7,"")</f>
        <v>7</v>
      </c>
      <c r="F7" s="27">
        <f t="shared" si="23"/>
        <v>3.6</v>
      </c>
      <c r="G7" s="26" t="s">
        <v>261</v>
      </c>
      <c r="H7" s="26" t="str">
        <f>IF('EU WFs'!$L7="Fully grid-connected",'EU WFs'!E7,"")</f>
        <v xml:space="preserve"> GE3.6s</v>
      </c>
      <c r="I7" s="29" t="str">
        <f>IF(OR('EU WFs'!$L7="Fully grid-connected",'EU WFs'!F7=""),'EU WFs'!F7,"")</f>
        <v>VS/PR</v>
      </c>
      <c r="J7" s="29" t="str">
        <f>IF(OR('EU WFs'!$L7="Fully grid-connected",'EU WFs'!G7=""),'EU WFs'!G7,"")</f>
        <v>MG</v>
      </c>
      <c r="K7" s="29" t="str">
        <f>IF(OR('EU WFs'!$L7="Fully grid-connected",'EU WFs'!H7=""),'EU WFs'!H7,"")</f>
        <v>DFIG</v>
      </c>
      <c r="L7" s="29" t="str">
        <f>IF(OR('EU WFs'!$L7="Fully grid-connected",'EU WFs'!I7=""),'EU WFs'!I7,"")</f>
        <v>PC</v>
      </c>
      <c r="M7" s="27">
        <f>IF('EU WFs'!$L7="Fully grid-connected",'EU WFs'!J7,"")</f>
        <v>2003</v>
      </c>
      <c r="N7" s="28" t="str">
        <f t="shared" si="0"/>
        <v>C</v>
      </c>
      <c r="Q7" s="25">
        <f t="shared" si="1"/>
        <v>0</v>
      </c>
      <c r="R7" s="25">
        <f t="shared" si="2"/>
        <v>0</v>
      </c>
      <c r="S7" s="25">
        <f t="shared" si="3"/>
        <v>25.2</v>
      </c>
      <c r="T7" s="25">
        <f t="shared" si="4"/>
        <v>0</v>
      </c>
      <c r="U7" s="25">
        <f t="shared" si="5"/>
        <v>0</v>
      </c>
      <c r="V7" s="25">
        <f t="shared" si="6"/>
        <v>0</v>
      </c>
      <c r="W7" s="25">
        <f t="shared" si="7"/>
        <v>0</v>
      </c>
      <c r="X7" s="25">
        <f t="shared" si="8"/>
        <v>0</v>
      </c>
      <c r="Y7" s="25">
        <f t="shared" si="9"/>
        <v>0</v>
      </c>
      <c r="Z7" s="25">
        <f t="shared" si="10"/>
        <v>0</v>
      </c>
      <c r="AA7" s="25">
        <f t="shared" si="11"/>
        <v>25.2</v>
      </c>
      <c r="AB7" s="25">
        <f t="shared" si="12"/>
        <v>0</v>
      </c>
      <c r="AC7" s="25">
        <f t="shared" si="13"/>
        <v>0</v>
      </c>
      <c r="AD7" s="25">
        <f t="shared" si="14"/>
        <v>0</v>
      </c>
      <c r="AH7" s="33" t="s">
        <v>185</v>
      </c>
      <c r="AI7" s="195" t="s">
        <v>26</v>
      </c>
      <c r="AJ7" s="196" t="s">
        <v>59</v>
      </c>
      <c r="AK7" s="197" t="s">
        <v>65</v>
      </c>
      <c r="AL7" s="198" t="s">
        <v>64</v>
      </c>
      <c r="AS7" s="321"/>
      <c r="AT7" s="35" t="str">
        <f t="shared" si="15"/>
        <v>Arklow Bank 1</v>
      </c>
      <c r="AU7" s="49">
        <f t="shared" si="16"/>
        <v>0</v>
      </c>
      <c r="AV7" s="49">
        <f t="shared" si="17"/>
        <v>0</v>
      </c>
      <c r="AW7" s="49">
        <f t="shared" si="18"/>
        <v>0</v>
      </c>
      <c r="AX7" s="49">
        <f t="shared" si="19"/>
        <v>0</v>
      </c>
      <c r="AY7" s="222">
        <f t="shared" si="20"/>
        <v>0</v>
      </c>
      <c r="AZ7" s="219" t="str">
        <f t="shared" si="24"/>
        <v/>
      </c>
      <c r="BA7" s="219" t="str">
        <f t="shared" si="21"/>
        <v/>
      </c>
      <c r="BB7" s="219" t="str">
        <f t="shared" si="21"/>
        <v/>
      </c>
      <c r="BC7" s="219" t="str">
        <f t="shared" si="21"/>
        <v/>
      </c>
      <c r="BD7" s="219" t="str">
        <f t="shared" si="21"/>
        <v/>
      </c>
      <c r="BE7" s="219" t="str">
        <f t="shared" si="21"/>
        <v/>
      </c>
      <c r="BF7" s="219">
        <f t="shared" si="21"/>
        <v>25.2</v>
      </c>
      <c r="BG7" s="219" t="str">
        <f t="shared" si="21"/>
        <v/>
      </c>
      <c r="BH7" s="219" t="str">
        <f t="shared" si="21"/>
        <v/>
      </c>
      <c r="BI7" s="219" t="str">
        <f t="shared" si="21"/>
        <v/>
      </c>
      <c r="BJ7" s="219" t="str">
        <f t="shared" si="25"/>
        <v/>
      </c>
      <c r="BK7" s="219" t="str">
        <f t="shared" si="21"/>
        <v/>
      </c>
      <c r="BL7" s="219" t="str">
        <f t="shared" si="21"/>
        <v/>
      </c>
      <c r="BM7" s="219" t="str">
        <f t="shared" si="21"/>
        <v/>
      </c>
      <c r="BN7" s="217" t="str">
        <f t="shared" si="26"/>
        <v/>
      </c>
      <c r="BO7" s="219" t="str">
        <f t="shared" si="22"/>
        <v/>
      </c>
      <c r="BP7" s="219" t="str">
        <f t="shared" si="22"/>
        <v/>
      </c>
      <c r="BQ7" s="219" t="str">
        <f t="shared" si="22"/>
        <v/>
      </c>
      <c r="BR7" s="219" t="str">
        <f t="shared" si="22"/>
        <v/>
      </c>
      <c r="BS7" s="219" t="str">
        <f t="shared" si="22"/>
        <v/>
      </c>
      <c r="BT7" s="219">
        <f t="shared" si="22"/>
        <v>7</v>
      </c>
      <c r="BU7" s="219" t="str">
        <f t="shared" si="22"/>
        <v/>
      </c>
      <c r="BV7" s="219" t="str">
        <f t="shared" si="22"/>
        <v/>
      </c>
      <c r="BW7" s="219" t="str">
        <f t="shared" si="22"/>
        <v/>
      </c>
      <c r="BX7" s="219" t="str">
        <f t="shared" si="27"/>
        <v/>
      </c>
      <c r="BY7" s="219" t="str">
        <f t="shared" si="22"/>
        <v/>
      </c>
      <c r="BZ7" s="219" t="str">
        <f t="shared" si="22"/>
        <v/>
      </c>
      <c r="CA7" s="219" t="str">
        <f t="shared" si="22"/>
        <v/>
      </c>
    </row>
    <row r="8" spans="1:79" x14ac:dyDescent="0.3">
      <c r="A8" s="30" t="s">
        <v>56</v>
      </c>
      <c r="B8" s="26" t="str">
        <f>IF('EU WFs'!$L8="Fully grid-connected",'EU WFs'!A8,"")</f>
        <v>Avedøre Holme</v>
      </c>
      <c r="C8" s="210">
        <f>IF('EU WFs'!$L8="Fully grid-connected",'EU WFs'!B8,"")</f>
        <v>10.8</v>
      </c>
      <c r="D8" s="26" t="str">
        <f>IF('EU WFs'!$L8="Fully grid-connected",'EU WFs'!C8,"")</f>
        <v>Denmark</v>
      </c>
      <c r="E8" s="27">
        <f>IF('EU WFs'!$L8="Fully grid-connected",'EU WFs'!D8,"")</f>
        <v>3</v>
      </c>
      <c r="F8" s="27">
        <f t="shared" si="23"/>
        <v>3.6</v>
      </c>
      <c r="G8" s="26" t="s">
        <v>260</v>
      </c>
      <c r="H8" s="26" t="str">
        <f>IF('EU WFs'!$L8="Fully grid-connected",'EU WFs'!E8,"")</f>
        <v xml:space="preserve"> Siemens SWT 3.6-120</v>
      </c>
      <c r="I8" s="29" t="str">
        <f>IF(OR('EU WFs'!$L8="Fully grid-connected",'EU WFs'!F8=""),'EU WFs'!F8,"")</f>
        <v>VS/PR</v>
      </c>
      <c r="J8" s="29" t="str">
        <f>IF(OR('EU WFs'!$L8="Fully grid-connected",'EU WFs'!G8=""),'EU WFs'!G8,"")</f>
        <v>MG</v>
      </c>
      <c r="K8" s="29" t="str">
        <f>IF(OR('EU WFs'!$L8="Fully grid-connected",'EU WFs'!H8=""),'EU WFs'!H8,"")</f>
        <v>DFIG</v>
      </c>
      <c r="L8" s="29" t="str">
        <f>IF(OR('EU WFs'!$L8="Fully grid-connected",'EU WFs'!I8=""),'EU WFs'!I8,"")</f>
        <v>PC</v>
      </c>
      <c r="M8" s="27">
        <f>IF('EU WFs'!$L8="Fully grid-connected",'EU WFs'!J8,"")</f>
        <v>2009</v>
      </c>
      <c r="N8" s="28" t="str">
        <f t="shared" si="0"/>
        <v>C</v>
      </c>
      <c r="Q8" s="25">
        <f t="shared" si="1"/>
        <v>0</v>
      </c>
      <c r="R8" s="25">
        <f t="shared" si="2"/>
        <v>0</v>
      </c>
      <c r="S8" s="25">
        <f t="shared" si="3"/>
        <v>10.8</v>
      </c>
      <c r="T8" s="25">
        <f t="shared" si="4"/>
        <v>0</v>
      </c>
      <c r="U8" s="25">
        <f t="shared" si="5"/>
        <v>0</v>
      </c>
      <c r="V8" s="25">
        <f t="shared" si="6"/>
        <v>0</v>
      </c>
      <c r="W8" s="25">
        <f t="shared" si="7"/>
        <v>0</v>
      </c>
      <c r="X8" s="25">
        <f t="shared" si="8"/>
        <v>0</v>
      </c>
      <c r="Y8" s="25">
        <f t="shared" si="9"/>
        <v>0</v>
      </c>
      <c r="Z8" s="25">
        <f t="shared" si="10"/>
        <v>0</v>
      </c>
      <c r="AA8" s="25">
        <f t="shared" si="11"/>
        <v>10.8</v>
      </c>
      <c r="AB8" s="25">
        <f t="shared" si="12"/>
        <v>0</v>
      </c>
      <c r="AC8" s="25">
        <f t="shared" si="13"/>
        <v>0</v>
      </c>
      <c r="AD8" s="25">
        <f t="shared" si="14"/>
        <v>0</v>
      </c>
      <c r="AH8" s="33" t="s">
        <v>184</v>
      </c>
      <c r="AI8" s="195" t="s">
        <v>26</v>
      </c>
      <c r="AJ8" s="196" t="s">
        <v>59</v>
      </c>
      <c r="AK8" s="199" t="s">
        <v>63</v>
      </c>
      <c r="AL8" s="198" t="s">
        <v>64</v>
      </c>
      <c r="AS8" s="321"/>
      <c r="AT8" s="35" t="str">
        <f t="shared" si="15"/>
        <v>Avedøre Holme</v>
      </c>
      <c r="AU8" s="49">
        <f t="shared" si="16"/>
        <v>0</v>
      </c>
      <c r="AV8" s="49">
        <f t="shared" si="17"/>
        <v>0</v>
      </c>
      <c r="AW8" s="49">
        <f t="shared" si="18"/>
        <v>10.8</v>
      </c>
      <c r="AX8" s="49">
        <f t="shared" si="19"/>
        <v>0</v>
      </c>
      <c r="AY8" s="222">
        <f t="shared" si="20"/>
        <v>0</v>
      </c>
      <c r="AZ8" s="219" t="str">
        <f t="shared" si="24"/>
        <v/>
      </c>
      <c r="BA8" s="219" t="str">
        <f t="shared" si="21"/>
        <v/>
      </c>
      <c r="BB8" s="219" t="str">
        <f t="shared" si="21"/>
        <v/>
      </c>
      <c r="BC8" s="219" t="str">
        <f t="shared" si="21"/>
        <v/>
      </c>
      <c r="BD8" s="219" t="str">
        <f t="shared" si="21"/>
        <v/>
      </c>
      <c r="BE8" s="219" t="str">
        <f t="shared" si="21"/>
        <v/>
      </c>
      <c r="BF8" s="219" t="str">
        <f t="shared" si="21"/>
        <v/>
      </c>
      <c r="BG8" s="219" t="str">
        <f t="shared" si="21"/>
        <v/>
      </c>
      <c r="BH8" s="219" t="str">
        <f t="shared" si="21"/>
        <v/>
      </c>
      <c r="BI8" s="219" t="str">
        <f t="shared" si="21"/>
        <v/>
      </c>
      <c r="BJ8" s="219" t="str">
        <f t="shared" si="25"/>
        <v/>
      </c>
      <c r="BK8" s="219">
        <f t="shared" si="21"/>
        <v>10.8</v>
      </c>
      <c r="BL8" s="219" t="str">
        <f t="shared" si="21"/>
        <v/>
      </c>
      <c r="BM8" s="219" t="str">
        <f t="shared" si="21"/>
        <v/>
      </c>
      <c r="BN8" s="217" t="str">
        <f t="shared" si="26"/>
        <v/>
      </c>
      <c r="BO8" s="219" t="str">
        <f t="shared" si="22"/>
        <v/>
      </c>
      <c r="BP8" s="219" t="str">
        <f t="shared" si="22"/>
        <v/>
      </c>
      <c r="BQ8" s="219" t="str">
        <f t="shared" si="22"/>
        <v/>
      </c>
      <c r="BR8" s="219" t="str">
        <f t="shared" si="22"/>
        <v/>
      </c>
      <c r="BS8" s="219" t="str">
        <f t="shared" si="22"/>
        <v/>
      </c>
      <c r="BT8" s="219" t="str">
        <f t="shared" si="22"/>
        <v/>
      </c>
      <c r="BU8" s="219" t="str">
        <f t="shared" si="22"/>
        <v/>
      </c>
      <c r="BV8" s="219" t="str">
        <f t="shared" si="22"/>
        <v/>
      </c>
      <c r="BW8" s="219" t="str">
        <f t="shared" si="22"/>
        <v/>
      </c>
      <c r="BX8" s="219" t="str">
        <f t="shared" si="27"/>
        <v/>
      </c>
      <c r="BY8" s="219">
        <f t="shared" si="22"/>
        <v>3</v>
      </c>
      <c r="BZ8" s="219" t="str">
        <f t="shared" si="22"/>
        <v/>
      </c>
      <c r="CA8" s="219" t="str">
        <f t="shared" si="22"/>
        <v/>
      </c>
    </row>
    <row r="9" spans="1:79" x14ac:dyDescent="0.3">
      <c r="A9" s="30" t="s">
        <v>111</v>
      </c>
      <c r="B9" s="26" t="str">
        <f>IF('EU WFs'!$L9="Fully grid-connected",'EU WFs'!A9,"")</f>
        <v>BARD Offshore 1</v>
      </c>
      <c r="C9" s="210">
        <f>IF('EU WFs'!$L9="Fully grid-connected",'EU WFs'!B9,"")</f>
        <v>400</v>
      </c>
      <c r="D9" s="26" t="str">
        <f>IF('EU WFs'!$L9="Fully grid-connected",'EU WFs'!C9,"")</f>
        <v>Germany</v>
      </c>
      <c r="E9" s="27">
        <f>IF('EU WFs'!$L9="Fully grid-connected",'EU WFs'!D9,"")</f>
        <v>80</v>
      </c>
      <c r="F9" s="27">
        <f t="shared" si="23"/>
        <v>5</v>
      </c>
      <c r="G9" s="26" t="s">
        <v>262</v>
      </c>
      <c r="H9" s="26" t="str">
        <f>IF('EU WFs'!$L9="Fully grid-connected",'EU WFs'!E9,"")</f>
        <v xml:space="preserve"> BARD 5.0MW</v>
      </c>
      <c r="I9" s="29" t="str">
        <f>IF(OR('EU WFs'!$L9="Fully grid-connected",'EU WFs'!F9=""),'EU WFs'!F9,"")</f>
        <v>VS/PR</v>
      </c>
      <c r="J9" s="29" t="str">
        <f>IF(OR('EU WFs'!$L9="Fully grid-connected",'EU WFs'!G9=""),'EU WFs'!G9,"")</f>
        <v>MG</v>
      </c>
      <c r="K9" s="29" t="str">
        <f>IF(OR('EU WFs'!$L9="Fully grid-connected",'EU WFs'!H9=""),'EU WFs'!H9,"")</f>
        <v>DFIG</v>
      </c>
      <c r="L9" s="29" t="str">
        <f>IF(OR('EU WFs'!$L9="Fully grid-connected",'EU WFs'!I9=""),'EU WFs'!I9,"")</f>
        <v>PC</v>
      </c>
      <c r="M9" s="27">
        <f>IF('EU WFs'!$L9="Fully grid-connected",'EU WFs'!J9,"")</f>
        <v>2013</v>
      </c>
      <c r="N9" s="28" t="str">
        <f t="shared" si="0"/>
        <v>C</v>
      </c>
      <c r="Q9" s="25">
        <f t="shared" si="1"/>
        <v>0</v>
      </c>
      <c r="R9" s="25">
        <f t="shared" si="2"/>
        <v>0</v>
      </c>
      <c r="S9" s="25">
        <f t="shared" si="3"/>
        <v>400</v>
      </c>
      <c r="T9" s="25">
        <f t="shared" si="4"/>
        <v>0</v>
      </c>
      <c r="U9" s="25">
        <f t="shared" si="5"/>
        <v>0</v>
      </c>
      <c r="V9" s="25">
        <f t="shared" si="6"/>
        <v>0</v>
      </c>
      <c r="W9" s="25">
        <f t="shared" si="7"/>
        <v>0</v>
      </c>
      <c r="X9" s="25">
        <f t="shared" si="8"/>
        <v>0</v>
      </c>
      <c r="Y9" s="25">
        <f t="shared" si="9"/>
        <v>0</v>
      </c>
      <c r="Z9" s="25">
        <f t="shared" si="10"/>
        <v>0</v>
      </c>
      <c r="AA9" s="25">
        <f t="shared" si="11"/>
        <v>400</v>
      </c>
      <c r="AB9" s="25">
        <f t="shared" si="12"/>
        <v>0</v>
      </c>
      <c r="AC9" s="25">
        <f t="shared" si="13"/>
        <v>0</v>
      </c>
      <c r="AD9" s="25">
        <f t="shared" si="14"/>
        <v>0</v>
      </c>
      <c r="AH9" s="33" t="s">
        <v>187</v>
      </c>
      <c r="AI9" s="195" t="s">
        <v>26</v>
      </c>
      <c r="AJ9" s="196" t="s">
        <v>62</v>
      </c>
      <c r="AK9" s="196" t="s">
        <v>63</v>
      </c>
      <c r="AL9" s="198" t="s">
        <v>64</v>
      </c>
      <c r="AS9" s="321"/>
      <c r="AT9" s="35" t="str">
        <f t="shared" si="15"/>
        <v>BARD Offshore 1</v>
      </c>
      <c r="AU9" s="49">
        <f t="shared" si="16"/>
        <v>0</v>
      </c>
      <c r="AV9" s="49">
        <f t="shared" si="17"/>
        <v>400</v>
      </c>
      <c r="AW9" s="49">
        <f t="shared" si="18"/>
        <v>0</v>
      </c>
      <c r="AX9" s="49">
        <f t="shared" si="19"/>
        <v>0</v>
      </c>
      <c r="AY9" s="222">
        <f t="shared" si="20"/>
        <v>0</v>
      </c>
      <c r="AZ9" s="219" t="str">
        <f t="shared" si="24"/>
        <v/>
      </c>
      <c r="BA9" s="219">
        <f t="shared" si="21"/>
        <v>400</v>
      </c>
      <c r="BB9" s="219" t="str">
        <f t="shared" si="21"/>
        <v/>
      </c>
      <c r="BC9" s="219" t="str">
        <f t="shared" si="21"/>
        <v/>
      </c>
      <c r="BD9" s="219" t="str">
        <f t="shared" si="21"/>
        <v/>
      </c>
      <c r="BE9" s="219" t="str">
        <f t="shared" si="21"/>
        <v/>
      </c>
      <c r="BF9" s="219" t="str">
        <f t="shared" si="21"/>
        <v/>
      </c>
      <c r="BG9" s="219" t="str">
        <f t="shared" si="21"/>
        <v/>
      </c>
      <c r="BH9" s="219" t="str">
        <f t="shared" si="21"/>
        <v/>
      </c>
      <c r="BI9" s="219" t="str">
        <f t="shared" si="21"/>
        <v/>
      </c>
      <c r="BJ9" s="219" t="str">
        <f t="shared" si="25"/>
        <v/>
      </c>
      <c r="BK9" s="219" t="str">
        <f t="shared" si="21"/>
        <v/>
      </c>
      <c r="BL9" s="219" t="str">
        <f t="shared" si="21"/>
        <v/>
      </c>
      <c r="BM9" s="219" t="str">
        <f t="shared" si="21"/>
        <v/>
      </c>
      <c r="BN9" s="217" t="str">
        <f t="shared" si="26"/>
        <v/>
      </c>
      <c r="BO9" s="219">
        <f t="shared" si="22"/>
        <v>80</v>
      </c>
      <c r="BP9" s="219" t="str">
        <f t="shared" si="22"/>
        <v/>
      </c>
      <c r="BQ9" s="219" t="str">
        <f t="shared" si="22"/>
        <v/>
      </c>
      <c r="BR9" s="219" t="str">
        <f t="shared" si="22"/>
        <v/>
      </c>
      <c r="BS9" s="219" t="str">
        <f t="shared" si="22"/>
        <v/>
      </c>
      <c r="BT9" s="219" t="str">
        <f t="shared" si="22"/>
        <v/>
      </c>
      <c r="BU9" s="219" t="str">
        <f t="shared" si="22"/>
        <v/>
      </c>
      <c r="BV9" s="219" t="str">
        <f t="shared" si="22"/>
        <v/>
      </c>
      <c r="BW9" s="219" t="str">
        <f t="shared" si="22"/>
        <v/>
      </c>
      <c r="BX9" s="219" t="str">
        <f t="shared" si="27"/>
        <v/>
      </c>
      <c r="BY9" s="219" t="str">
        <f t="shared" si="22"/>
        <v/>
      </c>
      <c r="BZ9" s="219" t="str">
        <f t="shared" si="22"/>
        <v/>
      </c>
      <c r="CA9" s="219" t="str">
        <f t="shared" si="22"/>
        <v/>
      </c>
    </row>
    <row r="10" spans="1:79" ht="15" customHeight="1" x14ac:dyDescent="0.3">
      <c r="A10" s="30" t="s">
        <v>1</v>
      </c>
      <c r="B10" s="26" t="str">
        <f>IF('EU WFs'!$L10="Fully grid-connected",'EU WFs'!A10,"")</f>
        <v>Barrow</v>
      </c>
      <c r="C10" s="210">
        <f>IF('EU WFs'!$L10="Fully grid-connected",'EU WFs'!B10,"")</f>
        <v>90</v>
      </c>
      <c r="D10" s="26" t="str">
        <f>IF('EU WFs'!$L10="Fully grid-connected",'EU WFs'!C10,"")</f>
        <v>UK (England)</v>
      </c>
      <c r="E10" s="27">
        <f>IF('EU WFs'!$L10="Fully grid-connected",'EU WFs'!D10,"")</f>
        <v>30</v>
      </c>
      <c r="F10" s="27">
        <f t="shared" si="23"/>
        <v>3</v>
      </c>
      <c r="G10" s="26" t="s">
        <v>263</v>
      </c>
      <c r="H10" s="26" t="str">
        <f>IF('EU WFs'!$L10="Fully grid-connected",'EU WFs'!E10,"")</f>
        <v xml:space="preserve"> Vestas V90-3MW</v>
      </c>
      <c r="I10" s="29" t="str">
        <f>IF(OR('EU WFs'!$L10="Fully grid-connected",'EU WFs'!F10=""),'EU WFs'!F10,"")</f>
        <v>VS/PR</v>
      </c>
      <c r="J10" s="29" t="str">
        <f>IF(OR('EU WFs'!$L10="Fully grid-connected",'EU WFs'!G10=""),'EU WFs'!G10,"")</f>
        <v>MG</v>
      </c>
      <c r="K10" s="29" t="str">
        <f>IF(OR('EU WFs'!$L10="Fully grid-connected",'EU WFs'!H10=""),'EU WFs'!H10,"")</f>
        <v>DFIG</v>
      </c>
      <c r="L10" s="29" t="str">
        <f>IF(OR('EU WFs'!$L10="Fully grid-connected",'EU WFs'!I10=""),'EU WFs'!I10,"")</f>
        <v>PC</v>
      </c>
      <c r="M10" s="27">
        <f>IF('EU WFs'!$L10="Fully grid-connected",'EU WFs'!J10,"")</f>
        <v>2006</v>
      </c>
      <c r="N10" s="28" t="str">
        <f t="shared" si="0"/>
        <v>C</v>
      </c>
      <c r="Q10" s="25">
        <f t="shared" si="1"/>
        <v>0</v>
      </c>
      <c r="R10" s="25">
        <f t="shared" si="2"/>
        <v>0</v>
      </c>
      <c r="S10" s="25">
        <f t="shared" si="3"/>
        <v>90</v>
      </c>
      <c r="T10" s="25">
        <f t="shared" si="4"/>
        <v>0</v>
      </c>
      <c r="U10" s="25">
        <f t="shared" si="5"/>
        <v>0</v>
      </c>
      <c r="V10" s="25">
        <f t="shared" si="6"/>
        <v>0</v>
      </c>
      <c r="W10" s="25">
        <f t="shared" si="7"/>
        <v>0</v>
      </c>
      <c r="X10" s="25">
        <f t="shared" si="8"/>
        <v>0</v>
      </c>
      <c r="Y10" s="25">
        <f t="shared" si="9"/>
        <v>0</v>
      </c>
      <c r="Z10" s="25">
        <f t="shared" si="10"/>
        <v>0</v>
      </c>
      <c r="AA10" s="25">
        <f t="shared" si="11"/>
        <v>90</v>
      </c>
      <c r="AB10" s="25">
        <f t="shared" si="12"/>
        <v>0</v>
      </c>
      <c r="AC10" s="25">
        <f t="shared" si="13"/>
        <v>0</v>
      </c>
      <c r="AD10" s="25">
        <f t="shared" si="14"/>
        <v>0</v>
      </c>
      <c r="AH10" s="33" t="s">
        <v>151</v>
      </c>
      <c r="AI10" s="195" t="s">
        <v>26</v>
      </c>
      <c r="AJ10" s="196" t="s">
        <v>66</v>
      </c>
      <c r="AK10" s="196" t="s">
        <v>63</v>
      </c>
      <c r="AL10" s="198" t="s">
        <v>64</v>
      </c>
      <c r="AS10" s="321"/>
      <c r="AT10" s="35" t="str">
        <f t="shared" si="15"/>
        <v>Barrow</v>
      </c>
      <c r="AU10" s="49">
        <f t="shared" si="16"/>
        <v>90</v>
      </c>
      <c r="AV10" s="49">
        <f t="shared" si="17"/>
        <v>0</v>
      </c>
      <c r="AW10" s="49">
        <f t="shared" si="18"/>
        <v>0</v>
      </c>
      <c r="AX10" s="49">
        <f t="shared" si="19"/>
        <v>0</v>
      </c>
      <c r="AY10" s="222">
        <f t="shared" si="20"/>
        <v>0</v>
      </c>
      <c r="AZ10" s="219" t="str">
        <f t="shared" si="24"/>
        <v/>
      </c>
      <c r="BA10" s="219" t="str">
        <f t="shared" si="21"/>
        <v/>
      </c>
      <c r="BB10" s="219" t="str">
        <f t="shared" si="21"/>
        <v/>
      </c>
      <c r="BC10" s="219" t="str">
        <f t="shared" si="21"/>
        <v/>
      </c>
      <c r="BD10" s="219" t="str">
        <f t="shared" si="21"/>
        <v/>
      </c>
      <c r="BE10" s="219" t="str">
        <f t="shared" si="21"/>
        <v/>
      </c>
      <c r="BF10" s="219" t="str">
        <f t="shared" si="21"/>
        <v/>
      </c>
      <c r="BG10" s="219" t="str">
        <f t="shared" si="21"/>
        <v/>
      </c>
      <c r="BH10" s="219" t="str">
        <f t="shared" si="21"/>
        <v/>
      </c>
      <c r="BI10" s="219" t="str">
        <f t="shared" si="21"/>
        <v/>
      </c>
      <c r="BJ10" s="219" t="str">
        <f t="shared" si="25"/>
        <v/>
      </c>
      <c r="BK10" s="219" t="str">
        <f t="shared" si="21"/>
        <v/>
      </c>
      <c r="BL10" s="219">
        <f t="shared" si="21"/>
        <v>90</v>
      </c>
      <c r="BM10" s="219" t="str">
        <f t="shared" si="21"/>
        <v/>
      </c>
      <c r="BN10" s="217" t="str">
        <f t="shared" si="26"/>
        <v/>
      </c>
      <c r="BO10" s="219" t="str">
        <f t="shared" si="22"/>
        <v/>
      </c>
      <c r="BP10" s="219" t="str">
        <f t="shared" si="22"/>
        <v/>
      </c>
      <c r="BQ10" s="219" t="str">
        <f t="shared" si="22"/>
        <v/>
      </c>
      <c r="BR10" s="219" t="str">
        <f t="shared" si="22"/>
        <v/>
      </c>
      <c r="BS10" s="219" t="str">
        <f t="shared" si="22"/>
        <v/>
      </c>
      <c r="BT10" s="219" t="str">
        <f t="shared" si="22"/>
        <v/>
      </c>
      <c r="BU10" s="219" t="str">
        <f t="shared" si="22"/>
        <v/>
      </c>
      <c r="BV10" s="219" t="str">
        <f t="shared" si="22"/>
        <v/>
      </c>
      <c r="BW10" s="219" t="str">
        <f t="shared" si="22"/>
        <v/>
      </c>
      <c r="BX10" s="219" t="str">
        <f t="shared" si="27"/>
        <v/>
      </c>
      <c r="BY10" s="219" t="str">
        <f t="shared" si="22"/>
        <v/>
      </c>
      <c r="BZ10" s="219">
        <f t="shared" si="22"/>
        <v>30</v>
      </c>
      <c r="CA10" s="219" t="str">
        <f t="shared" si="22"/>
        <v/>
      </c>
    </row>
    <row r="11" spans="1:79" ht="15" customHeight="1" x14ac:dyDescent="0.3">
      <c r="A11" s="30" t="s">
        <v>2</v>
      </c>
      <c r="B11" s="26" t="str">
        <f>IF('EU WFs'!$L11="Fully grid-connected",'EU WFs'!A11,"")</f>
        <v>Beatrice</v>
      </c>
      <c r="C11" s="210">
        <f>IF('EU WFs'!$L11="Fully grid-connected",'EU WFs'!B11,"")</f>
        <v>10</v>
      </c>
      <c r="D11" s="26" t="str">
        <f>IF('EU WFs'!$L11="Fully grid-connected",'EU WFs'!C11,"")</f>
        <v>UK (Scottland)</v>
      </c>
      <c r="E11" s="27">
        <f>IF('EU WFs'!$L11="Fully grid-connected",'EU WFs'!D11,"")</f>
        <v>2</v>
      </c>
      <c r="F11" s="27">
        <f t="shared" si="23"/>
        <v>5</v>
      </c>
      <c r="G11" s="26" t="s">
        <v>270</v>
      </c>
      <c r="H11" s="26" t="str">
        <f>IF('EU WFs'!$L11="Fully grid-connected",'EU WFs'!E11,"")</f>
        <v xml:space="preserve"> REpower 5M</v>
      </c>
      <c r="I11" s="29" t="str">
        <f>IF(OR('EU WFs'!$L11="Fully grid-connected",'EU WFs'!F11=""),'EU WFs'!F11,"")</f>
        <v>VS/PR</v>
      </c>
      <c r="J11" s="29" t="str">
        <f>IF(OR('EU WFs'!$L11="Fully grid-connected",'EU WFs'!G11=""),'EU WFs'!G11,"")</f>
        <v>MG</v>
      </c>
      <c r="K11" s="29" t="str">
        <f>IF(OR('EU WFs'!$L11="Fully grid-connected",'EU WFs'!H11=""),'EU WFs'!H11,"")</f>
        <v>DFIG</v>
      </c>
      <c r="L11" s="29" t="str">
        <f>IF(OR('EU WFs'!$L11="Fully grid-connected",'EU WFs'!I11=""),'EU WFs'!I11,"")</f>
        <v>PC</v>
      </c>
      <c r="M11" s="27">
        <f>IF('EU WFs'!$L11="Fully grid-connected",'EU WFs'!J11,"")</f>
        <v>2007</v>
      </c>
      <c r="N11" s="28" t="str">
        <f t="shared" si="0"/>
        <v>C</v>
      </c>
      <c r="Q11" s="25">
        <f t="shared" si="1"/>
        <v>0</v>
      </c>
      <c r="R11" s="25">
        <f t="shared" si="2"/>
        <v>0</v>
      </c>
      <c r="S11" s="25">
        <f t="shared" si="3"/>
        <v>10</v>
      </c>
      <c r="T11" s="25">
        <f t="shared" si="4"/>
        <v>0</v>
      </c>
      <c r="U11" s="25">
        <f t="shared" si="5"/>
        <v>0</v>
      </c>
      <c r="V11" s="25">
        <f t="shared" si="6"/>
        <v>0</v>
      </c>
      <c r="W11" s="25">
        <f t="shared" si="7"/>
        <v>0</v>
      </c>
      <c r="X11" s="25">
        <f t="shared" si="8"/>
        <v>0</v>
      </c>
      <c r="Y11" s="25">
        <f t="shared" si="9"/>
        <v>0</v>
      </c>
      <c r="Z11" s="25">
        <f t="shared" si="10"/>
        <v>0</v>
      </c>
      <c r="AA11" s="25">
        <f t="shared" si="11"/>
        <v>10</v>
      </c>
      <c r="AB11" s="25">
        <f t="shared" si="12"/>
        <v>0</v>
      </c>
      <c r="AC11" s="25">
        <f t="shared" si="13"/>
        <v>0</v>
      </c>
      <c r="AD11" s="25">
        <f t="shared" si="14"/>
        <v>0</v>
      </c>
      <c r="AH11" s="36" t="s">
        <v>150</v>
      </c>
      <c r="AI11" s="200" t="s">
        <v>26</v>
      </c>
      <c r="AJ11" s="201" t="s">
        <v>66</v>
      </c>
      <c r="AK11" s="201" t="s">
        <v>67</v>
      </c>
      <c r="AL11" s="202" t="s">
        <v>64</v>
      </c>
      <c r="AS11" s="321"/>
      <c r="AT11" s="35" t="str">
        <f t="shared" si="15"/>
        <v>Beatrice</v>
      </c>
      <c r="AU11" s="49">
        <f t="shared" si="16"/>
        <v>10</v>
      </c>
      <c r="AV11" s="49">
        <f t="shared" si="17"/>
        <v>0</v>
      </c>
      <c r="AW11" s="49">
        <f t="shared" si="18"/>
        <v>0</v>
      </c>
      <c r="AX11" s="49">
        <f t="shared" si="19"/>
        <v>0</v>
      </c>
      <c r="AY11" s="222">
        <f t="shared" si="20"/>
        <v>0</v>
      </c>
      <c r="AZ11" s="219" t="str">
        <f t="shared" si="24"/>
        <v/>
      </c>
      <c r="BA11" s="219" t="str">
        <f t="shared" si="21"/>
        <v/>
      </c>
      <c r="BB11" s="219" t="str">
        <f t="shared" si="21"/>
        <v/>
      </c>
      <c r="BC11" s="219" t="str">
        <f t="shared" si="21"/>
        <v/>
      </c>
      <c r="BD11" s="219" t="str">
        <f t="shared" si="21"/>
        <v/>
      </c>
      <c r="BE11" s="219" t="str">
        <f t="shared" si="21"/>
        <v/>
      </c>
      <c r="BF11" s="219" t="str">
        <f t="shared" si="21"/>
        <v/>
      </c>
      <c r="BG11" s="219" t="str">
        <f t="shared" si="21"/>
        <v/>
      </c>
      <c r="BH11" s="219" t="str">
        <f t="shared" si="21"/>
        <v/>
      </c>
      <c r="BI11" s="219" t="str">
        <f t="shared" si="21"/>
        <v/>
      </c>
      <c r="BJ11" s="219">
        <f t="shared" si="25"/>
        <v>10</v>
      </c>
      <c r="BK11" s="219" t="str">
        <f t="shared" si="21"/>
        <v/>
      </c>
      <c r="BL11" s="219" t="str">
        <f t="shared" si="21"/>
        <v/>
      </c>
      <c r="BM11" s="219" t="str">
        <f t="shared" si="21"/>
        <v/>
      </c>
      <c r="BN11" s="217" t="str">
        <f t="shared" si="26"/>
        <v/>
      </c>
      <c r="BO11" s="219" t="str">
        <f t="shared" si="22"/>
        <v/>
      </c>
      <c r="BP11" s="219" t="str">
        <f t="shared" si="22"/>
        <v/>
      </c>
      <c r="BQ11" s="219" t="str">
        <f t="shared" si="22"/>
        <v/>
      </c>
      <c r="BR11" s="219" t="str">
        <f t="shared" si="22"/>
        <v/>
      </c>
      <c r="BS11" s="219" t="str">
        <f t="shared" si="22"/>
        <v/>
      </c>
      <c r="BT11" s="219" t="str">
        <f t="shared" si="22"/>
        <v/>
      </c>
      <c r="BU11" s="219" t="str">
        <f t="shared" si="22"/>
        <v/>
      </c>
      <c r="BV11" s="219" t="str">
        <f t="shared" si="22"/>
        <v/>
      </c>
      <c r="BW11" s="219" t="str">
        <f t="shared" si="22"/>
        <v/>
      </c>
      <c r="BX11" s="219">
        <f t="shared" si="27"/>
        <v>2</v>
      </c>
      <c r="BY11" s="219" t="str">
        <f t="shared" si="22"/>
        <v/>
      </c>
      <c r="BZ11" s="219" t="str">
        <f t="shared" si="22"/>
        <v/>
      </c>
      <c r="CA11" s="219" t="str">
        <f t="shared" si="22"/>
        <v/>
      </c>
    </row>
    <row r="12" spans="1:79" ht="15" customHeight="1" x14ac:dyDescent="0.3">
      <c r="A12" s="323" t="s">
        <v>171</v>
      </c>
      <c r="B12" s="26" t="str">
        <f>IF('EU WFs'!$L12="Fully grid-connected",'EU WFs'!A12,"")</f>
        <v xml:space="preserve">Belwind </v>
      </c>
      <c r="C12" s="210">
        <f>IF('EU WFs'!$L12="Fully grid-connected",'EU WFs'!B12,"")</f>
        <v>165</v>
      </c>
      <c r="D12" s="26" t="str">
        <f>IF('EU WFs'!$L12="Fully grid-connected",'EU WFs'!C12,"")</f>
        <v>Belgium</v>
      </c>
      <c r="E12" s="27">
        <f>IF('EU WFs'!$L12="Fully grid-connected",'EU WFs'!D12,"")</f>
        <v>55</v>
      </c>
      <c r="F12" s="27">
        <f t="shared" si="23"/>
        <v>3</v>
      </c>
      <c r="G12" s="26" t="s">
        <v>263</v>
      </c>
      <c r="H12" s="26" t="str">
        <f>IF('EU WFs'!$L12="Fully grid-connected",'EU WFs'!E12,"")</f>
        <v xml:space="preserve"> Vestas V90-3MW</v>
      </c>
      <c r="I12" s="29" t="str">
        <f>IF(OR('EU WFs'!$L12="Fully grid-connected",'EU WFs'!F12=""),'EU WFs'!F12,"")</f>
        <v>VS/PR</v>
      </c>
      <c r="J12" s="29" t="str">
        <f>IF(OR('EU WFs'!$L12="Fully grid-connected",'EU WFs'!G12=""),'EU WFs'!G12,"")</f>
        <v>MG</v>
      </c>
      <c r="K12" s="29" t="str">
        <f>IF(OR('EU WFs'!$L12="Fully grid-connected",'EU WFs'!H12=""),'EU WFs'!H12,"")</f>
        <v>DFIG</v>
      </c>
      <c r="L12" s="29" t="str">
        <f>IF(OR('EU WFs'!$L12="Fully grid-connected",'EU WFs'!I12=""),'EU WFs'!I12,"")</f>
        <v>PC</v>
      </c>
      <c r="M12" s="27">
        <f>IF('EU WFs'!$L12="Fully grid-connected",'EU WFs'!J12,"")</f>
        <v>2010</v>
      </c>
      <c r="N12" s="28" t="str">
        <f t="shared" si="0"/>
        <v>C</v>
      </c>
      <c r="Q12" s="25">
        <f t="shared" si="1"/>
        <v>0</v>
      </c>
      <c r="R12" s="25">
        <f t="shared" si="2"/>
        <v>0</v>
      </c>
      <c r="S12" s="25">
        <f t="shared" si="3"/>
        <v>165</v>
      </c>
      <c r="T12" s="25">
        <f t="shared" si="4"/>
        <v>0</v>
      </c>
      <c r="U12" s="25">
        <f t="shared" si="5"/>
        <v>0</v>
      </c>
      <c r="V12" s="25">
        <f t="shared" si="6"/>
        <v>0</v>
      </c>
      <c r="W12" s="25">
        <f t="shared" si="7"/>
        <v>0</v>
      </c>
      <c r="X12" s="25">
        <f t="shared" si="8"/>
        <v>0</v>
      </c>
      <c r="Y12" s="25">
        <f t="shared" si="9"/>
        <v>0</v>
      </c>
      <c r="Z12" s="25">
        <f t="shared" si="10"/>
        <v>0</v>
      </c>
      <c r="AA12" s="25">
        <f t="shared" si="11"/>
        <v>165</v>
      </c>
      <c r="AB12" s="25">
        <f t="shared" si="12"/>
        <v>0</v>
      </c>
      <c r="AC12" s="25">
        <f t="shared" si="13"/>
        <v>0</v>
      </c>
      <c r="AD12" s="25">
        <f t="shared" si="14"/>
        <v>0</v>
      </c>
      <c r="AS12" s="321"/>
      <c r="AT12" s="35" t="str">
        <f t="shared" si="15"/>
        <v xml:space="preserve">Belwind </v>
      </c>
      <c r="AU12" s="49">
        <f t="shared" si="16"/>
        <v>0</v>
      </c>
      <c r="AV12" s="49">
        <f t="shared" si="17"/>
        <v>0</v>
      </c>
      <c r="AW12" s="49">
        <f t="shared" si="18"/>
        <v>0</v>
      </c>
      <c r="AX12" s="49">
        <f t="shared" si="19"/>
        <v>0</v>
      </c>
      <c r="AY12" s="222">
        <f t="shared" si="20"/>
        <v>165</v>
      </c>
      <c r="AZ12" s="219" t="str">
        <f t="shared" si="24"/>
        <v/>
      </c>
      <c r="BA12" s="219" t="str">
        <f t="shared" si="21"/>
        <v/>
      </c>
      <c r="BB12" s="219" t="str">
        <f t="shared" si="21"/>
        <v/>
      </c>
      <c r="BC12" s="219" t="str">
        <f t="shared" si="21"/>
        <v/>
      </c>
      <c r="BD12" s="219" t="str">
        <f t="shared" si="21"/>
        <v/>
      </c>
      <c r="BE12" s="219" t="str">
        <f t="shared" si="21"/>
        <v/>
      </c>
      <c r="BF12" s="219" t="str">
        <f t="shared" si="21"/>
        <v/>
      </c>
      <c r="BG12" s="219" t="str">
        <f t="shared" si="21"/>
        <v/>
      </c>
      <c r="BH12" s="219" t="str">
        <f t="shared" si="21"/>
        <v/>
      </c>
      <c r="BI12" s="219" t="str">
        <f t="shared" si="21"/>
        <v/>
      </c>
      <c r="BJ12" s="219" t="str">
        <f t="shared" si="25"/>
        <v/>
      </c>
      <c r="BK12" s="219" t="str">
        <f t="shared" si="21"/>
        <v/>
      </c>
      <c r="BL12" s="219">
        <f t="shared" si="21"/>
        <v>165</v>
      </c>
      <c r="BM12" s="219" t="str">
        <f t="shared" si="21"/>
        <v/>
      </c>
      <c r="BN12" s="217" t="str">
        <f t="shared" si="26"/>
        <v/>
      </c>
      <c r="BO12" s="219" t="str">
        <f t="shared" si="22"/>
        <v/>
      </c>
      <c r="BP12" s="219" t="str">
        <f t="shared" si="22"/>
        <v/>
      </c>
      <c r="BQ12" s="219" t="str">
        <f t="shared" si="22"/>
        <v/>
      </c>
      <c r="BR12" s="219" t="str">
        <f t="shared" si="22"/>
        <v/>
      </c>
      <c r="BS12" s="219" t="str">
        <f t="shared" si="22"/>
        <v/>
      </c>
      <c r="BT12" s="219" t="str">
        <f t="shared" si="22"/>
        <v/>
      </c>
      <c r="BU12" s="219" t="str">
        <f t="shared" si="22"/>
        <v/>
      </c>
      <c r="BV12" s="219" t="str">
        <f t="shared" si="22"/>
        <v/>
      </c>
      <c r="BW12" s="219" t="str">
        <f t="shared" si="22"/>
        <v/>
      </c>
      <c r="BX12" s="219" t="str">
        <f t="shared" si="27"/>
        <v/>
      </c>
      <c r="BY12" s="219" t="str">
        <f t="shared" si="22"/>
        <v/>
      </c>
      <c r="BZ12" s="219">
        <f t="shared" si="22"/>
        <v>55</v>
      </c>
      <c r="CA12" s="219" t="str">
        <f t="shared" si="22"/>
        <v/>
      </c>
    </row>
    <row r="13" spans="1:79" ht="15.6" customHeight="1" x14ac:dyDescent="0.3">
      <c r="A13" s="323"/>
      <c r="B13" s="26" t="str">
        <f>IF('EU WFs'!$L13="Fully grid-connected",'EU WFs'!A13,"")</f>
        <v>Belwind Alstom Haliade Demo</v>
      </c>
      <c r="C13" s="210">
        <f>IF('EU WFs'!$L13="Fully grid-connected",'EU WFs'!B13,"")</f>
        <v>6</v>
      </c>
      <c r="D13" s="26" t="str">
        <f>IF('EU WFs'!$L13="Fully grid-connected",'EU WFs'!C13,"")</f>
        <v>Belgium</v>
      </c>
      <c r="E13" s="27">
        <f>IF('EU WFs'!$L13="Fully grid-connected",'EU WFs'!D13,"")</f>
        <v>1</v>
      </c>
      <c r="F13" s="27">
        <f t="shared" si="23"/>
        <v>6</v>
      </c>
      <c r="G13" s="37" t="s">
        <v>264</v>
      </c>
      <c r="H13" s="26" t="str">
        <f>IF('EU WFs'!$L13="Fully grid-connected",'EU WFs'!E13,"")</f>
        <v xml:space="preserve"> Haliade 150-6.0MW (GE Energy)</v>
      </c>
      <c r="I13" s="29" t="str">
        <f>IF(OR('EU WFs'!$L13="Fully grid-connected",'EU WFs'!F13=""),'EU WFs'!F13,"")</f>
        <v>VS/PR</v>
      </c>
      <c r="J13" s="29" t="str">
        <f>IF(OR('EU WFs'!$L13="Fully grid-connected",'EU WFs'!G13=""),'EU WFs'!G13,"")</f>
        <v>DD</v>
      </c>
      <c r="K13" s="29" t="str">
        <f>IF(OR('EU WFs'!$L13="Fully grid-connected",'EU WFs'!H13=""),'EU WFs'!H13,"")</f>
        <v>PMSG</v>
      </c>
      <c r="L13" s="29" t="str">
        <f>IF(OR('EU WFs'!$L13="Fully grid-connected",'EU WFs'!I13=""),'EU WFs'!I13,"")</f>
        <v>FC</v>
      </c>
      <c r="M13" s="27">
        <f>IF('EU WFs'!$L13="Fully grid-connected",'EU WFs'!J13,"")</f>
        <v>2014</v>
      </c>
      <c r="N13" s="28" t="str">
        <f t="shared" si="0"/>
        <v>DDP</v>
      </c>
      <c r="Q13" s="25">
        <f t="shared" si="1"/>
        <v>0</v>
      </c>
      <c r="R13" s="25">
        <f t="shared" si="2"/>
        <v>0</v>
      </c>
      <c r="S13" s="25">
        <f t="shared" si="3"/>
        <v>0</v>
      </c>
      <c r="T13" s="25">
        <f t="shared" si="4"/>
        <v>0</v>
      </c>
      <c r="U13" s="25">
        <f t="shared" si="5"/>
        <v>0</v>
      </c>
      <c r="V13" s="25">
        <f t="shared" si="6"/>
        <v>0</v>
      </c>
      <c r="W13" s="25">
        <f t="shared" si="7"/>
        <v>0</v>
      </c>
      <c r="X13" s="25">
        <f t="shared" si="8"/>
        <v>6</v>
      </c>
      <c r="Y13" s="25">
        <f t="shared" si="9"/>
        <v>0</v>
      </c>
      <c r="Z13" s="25">
        <f t="shared" si="10"/>
        <v>0</v>
      </c>
      <c r="AA13" s="25">
        <f t="shared" si="11"/>
        <v>0</v>
      </c>
      <c r="AB13" s="25">
        <f t="shared" si="12"/>
        <v>0</v>
      </c>
      <c r="AC13" s="25">
        <f t="shared" si="13"/>
        <v>0</v>
      </c>
      <c r="AD13" s="25">
        <f t="shared" si="14"/>
        <v>6</v>
      </c>
      <c r="AS13" s="321"/>
      <c r="AT13" s="35" t="str">
        <f t="shared" si="15"/>
        <v>Belwind Alstom Haliade Demo</v>
      </c>
      <c r="AU13" s="49">
        <f t="shared" si="16"/>
        <v>0</v>
      </c>
      <c r="AV13" s="49">
        <f t="shared" si="17"/>
        <v>0</v>
      </c>
      <c r="AW13" s="49">
        <f t="shared" si="18"/>
        <v>0</v>
      </c>
      <c r="AX13" s="49">
        <f t="shared" si="19"/>
        <v>0</v>
      </c>
      <c r="AY13" s="222">
        <f t="shared" si="20"/>
        <v>6</v>
      </c>
      <c r="AZ13" s="219" t="str">
        <f t="shared" si="24"/>
        <v/>
      </c>
      <c r="BA13" s="219" t="str">
        <f t="shared" si="21"/>
        <v/>
      </c>
      <c r="BB13" s="219" t="str">
        <f t="shared" si="21"/>
        <v/>
      </c>
      <c r="BC13" s="219" t="str">
        <f t="shared" si="21"/>
        <v/>
      </c>
      <c r="BD13" s="219" t="str">
        <f t="shared" si="21"/>
        <v/>
      </c>
      <c r="BE13" s="219">
        <f t="shared" si="21"/>
        <v>6</v>
      </c>
      <c r="BF13" s="219" t="str">
        <f t="shared" si="21"/>
        <v/>
      </c>
      <c r="BG13" s="219" t="str">
        <f t="shared" si="21"/>
        <v/>
      </c>
      <c r="BH13" s="219" t="str">
        <f t="shared" si="21"/>
        <v/>
      </c>
      <c r="BI13" s="219" t="str">
        <f t="shared" si="21"/>
        <v/>
      </c>
      <c r="BJ13" s="219" t="str">
        <f t="shared" si="25"/>
        <v/>
      </c>
      <c r="BK13" s="219" t="str">
        <f t="shared" si="21"/>
        <v/>
      </c>
      <c r="BL13" s="219" t="str">
        <f t="shared" si="21"/>
        <v/>
      </c>
      <c r="BM13" s="219" t="str">
        <f t="shared" si="21"/>
        <v/>
      </c>
      <c r="BN13" s="217" t="str">
        <f t="shared" si="26"/>
        <v/>
      </c>
      <c r="BO13" s="219" t="str">
        <f t="shared" si="22"/>
        <v/>
      </c>
      <c r="BP13" s="219" t="str">
        <f t="shared" si="22"/>
        <v/>
      </c>
      <c r="BQ13" s="219" t="str">
        <f t="shared" si="22"/>
        <v/>
      </c>
      <c r="BR13" s="219" t="str">
        <f t="shared" si="22"/>
        <v/>
      </c>
      <c r="BS13" s="219">
        <f t="shared" si="22"/>
        <v>1</v>
      </c>
      <c r="BT13" s="219" t="str">
        <f t="shared" si="22"/>
        <v/>
      </c>
      <c r="BU13" s="219" t="str">
        <f t="shared" si="22"/>
        <v/>
      </c>
      <c r="BV13" s="219" t="str">
        <f t="shared" si="22"/>
        <v/>
      </c>
      <c r="BW13" s="219" t="str">
        <f t="shared" si="22"/>
        <v/>
      </c>
      <c r="BX13" s="219" t="str">
        <f t="shared" si="27"/>
        <v/>
      </c>
      <c r="BY13" s="219" t="str">
        <f t="shared" si="22"/>
        <v/>
      </c>
      <c r="BZ13" s="219" t="str">
        <f t="shared" si="22"/>
        <v/>
      </c>
      <c r="CA13" s="219" t="str">
        <f t="shared" si="22"/>
        <v/>
      </c>
    </row>
    <row r="14" spans="1:79" x14ac:dyDescent="0.3">
      <c r="A14" s="323"/>
      <c r="B14" s="26" t="str">
        <f>IF('EU WFs'!$L14="Fully grid-connected",'EU WFs'!A14,"")</f>
        <v>Belwind II (Nobelwind)</v>
      </c>
      <c r="C14" s="210">
        <f>IF('EU WFs'!$L14="Fully grid-connected",'EU WFs'!B14,"")</f>
        <v>165</v>
      </c>
      <c r="D14" s="26" t="str">
        <f>IF('EU WFs'!$L14="Fully grid-connected",'EU WFs'!C14,"")</f>
        <v>Belgium</v>
      </c>
      <c r="E14" s="27">
        <f>IF('EU WFs'!$L14="Fully grid-connected",'EU WFs'!D14,"")</f>
        <v>50</v>
      </c>
      <c r="F14" s="27">
        <f t="shared" si="23"/>
        <v>3.3</v>
      </c>
      <c r="G14" s="26" t="s">
        <v>263</v>
      </c>
      <c r="H14" s="26" t="str">
        <f>IF('EU WFs'!$L14="Fully grid-connected",'EU WFs'!E14,"")</f>
        <v xml:space="preserve"> Vestas V112-3.3MW</v>
      </c>
      <c r="I14" s="29" t="str">
        <f>IF(OR('EU WFs'!$L14="Fully grid-connected",'EU WFs'!F14=""),'EU WFs'!F14,"")</f>
        <v>VS/PR</v>
      </c>
      <c r="J14" s="29" t="str">
        <f>IF(OR('EU WFs'!$L14="Fully grid-connected",'EU WFs'!G14=""),'EU WFs'!G14,"")</f>
        <v>MG</v>
      </c>
      <c r="K14" s="29" t="str">
        <f>IF(OR('EU WFs'!$L14="Fully grid-connected",'EU WFs'!H14=""),'EU WFs'!H14,"")</f>
        <v>SCIG</v>
      </c>
      <c r="L14" s="29" t="str">
        <f>IF(OR('EU WFs'!$L14="Fully grid-connected",'EU WFs'!I14=""),'EU WFs'!I14,"")</f>
        <v>FC</v>
      </c>
      <c r="M14" s="27">
        <f>IF('EU WFs'!$L14="Fully grid-connected",'EU WFs'!J14,"")</f>
        <v>2017</v>
      </c>
      <c r="N14" s="28" t="str">
        <f t="shared" si="0"/>
        <v>DImS</v>
      </c>
      <c r="Q14" s="25">
        <f t="shared" si="1"/>
        <v>0</v>
      </c>
      <c r="R14" s="25">
        <f t="shared" si="2"/>
        <v>0</v>
      </c>
      <c r="S14" s="25">
        <f t="shared" si="3"/>
        <v>0</v>
      </c>
      <c r="T14" s="25">
        <f t="shared" si="4"/>
        <v>0</v>
      </c>
      <c r="U14" s="25">
        <f t="shared" si="5"/>
        <v>165</v>
      </c>
      <c r="V14" s="25">
        <f t="shared" si="6"/>
        <v>0</v>
      </c>
      <c r="W14" s="25">
        <f t="shared" si="7"/>
        <v>0</v>
      </c>
      <c r="X14" s="25">
        <f t="shared" si="8"/>
        <v>0</v>
      </c>
      <c r="Y14" s="25">
        <f t="shared" si="9"/>
        <v>0</v>
      </c>
      <c r="Z14" s="25">
        <f t="shared" si="10"/>
        <v>0</v>
      </c>
      <c r="AA14" s="25">
        <f t="shared" si="11"/>
        <v>0</v>
      </c>
      <c r="AB14" s="25">
        <f>U14</f>
        <v>165</v>
      </c>
      <c r="AC14" s="25">
        <f t="shared" si="13"/>
        <v>0</v>
      </c>
      <c r="AD14" s="25">
        <f t="shared" si="14"/>
        <v>0</v>
      </c>
      <c r="AS14" s="321"/>
      <c r="AT14" s="35" t="str">
        <f t="shared" si="15"/>
        <v>Belwind II (Nobelwind)</v>
      </c>
      <c r="AU14" s="49">
        <f t="shared" si="16"/>
        <v>0</v>
      </c>
      <c r="AV14" s="49">
        <f t="shared" si="17"/>
        <v>0</v>
      </c>
      <c r="AW14" s="49">
        <f t="shared" si="18"/>
        <v>0</v>
      </c>
      <c r="AX14" s="49">
        <f t="shared" si="19"/>
        <v>0</v>
      </c>
      <c r="AY14" s="222">
        <f t="shared" si="20"/>
        <v>165</v>
      </c>
      <c r="AZ14" s="219" t="str">
        <f t="shared" si="24"/>
        <v/>
      </c>
      <c r="BA14" s="219" t="str">
        <f t="shared" si="21"/>
        <v/>
      </c>
      <c r="BB14" s="219" t="str">
        <f t="shared" si="21"/>
        <v/>
      </c>
      <c r="BC14" s="219" t="str">
        <f t="shared" si="21"/>
        <v/>
      </c>
      <c r="BD14" s="219" t="str">
        <f t="shared" si="21"/>
        <v/>
      </c>
      <c r="BE14" s="219" t="str">
        <f t="shared" si="21"/>
        <v/>
      </c>
      <c r="BF14" s="219" t="str">
        <f t="shared" si="21"/>
        <v/>
      </c>
      <c r="BG14" s="219" t="str">
        <f t="shared" si="21"/>
        <v/>
      </c>
      <c r="BH14" s="219" t="str">
        <f t="shared" si="21"/>
        <v/>
      </c>
      <c r="BI14" s="219" t="str">
        <f t="shared" si="21"/>
        <v/>
      </c>
      <c r="BJ14" s="219" t="str">
        <f t="shared" si="25"/>
        <v/>
      </c>
      <c r="BK14" s="219" t="str">
        <f t="shared" si="21"/>
        <v/>
      </c>
      <c r="BL14" s="219">
        <f t="shared" si="21"/>
        <v>165</v>
      </c>
      <c r="BM14" s="219" t="str">
        <f t="shared" si="21"/>
        <v/>
      </c>
      <c r="BN14" s="217" t="str">
        <f t="shared" si="26"/>
        <v/>
      </c>
      <c r="BO14" s="219" t="str">
        <f t="shared" si="22"/>
        <v/>
      </c>
      <c r="BP14" s="219" t="str">
        <f t="shared" si="22"/>
        <v/>
      </c>
      <c r="BQ14" s="219" t="str">
        <f t="shared" si="22"/>
        <v/>
      </c>
      <c r="BR14" s="219" t="str">
        <f t="shared" si="22"/>
        <v/>
      </c>
      <c r="BS14" s="219" t="str">
        <f t="shared" si="22"/>
        <v/>
      </c>
      <c r="BT14" s="219" t="str">
        <f t="shared" si="22"/>
        <v/>
      </c>
      <c r="BU14" s="219" t="str">
        <f t="shared" si="22"/>
        <v/>
      </c>
      <c r="BV14" s="219" t="str">
        <f t="shared" si="22"/>
        <v/>
      </c>
      <c r="BW14" s="219" t="str">
        <f t="shared" si="22"/>
        <v/>
      </c>
      <c r="BX14" s="219" t="str">
        <f t="shared" si="27"/>
        <v/>
      </c>
      <c r="BY14" s="219" t="str">
        <f t="shared" si="22"/>
        <v/>
      </c>
      <c r="BZ14" s="219">
        <f t="shared" si="22"/>
        <v>50</v>
      </c>
      <c r="CA14" s="219" t="str">
        <f t="shared" si="22"/>
        <v/>
      </c>
    </row>
    <row r="15" spans="1:79" x14ac:dyDescent="0.3">
      <c r="A15" s="212" t="s">
        <v>161</v>
      </c>
      <c r="B15" s="26" t="str">
        <f>IF('EU WFs'!$L16="Fully grid-connected",'EU WFs'!A16,"")</f>
        <v>Blyth Demo Project (Array 2)</v>
      </c>
      <c r="C15" s="210">
        <f>IF('EU WFs'!$L16="Fully grid-connected",'EU WFs'!B16,"")</f>
        <v>41.5</v>
      </c>
      <c r="D15" s="26" t="str">
        <f>IF('EU WFs'!$L16="Fully grid-connected",'EU WFs'!C16,"")</f>
        <v>UK (England)</v>
      </c>
      <c r="E15" s="27">
        <f>IF('EU WFs'!$L16="Fully grid-connected",'EU WFs'!D16,"")</f>
        <v>5</v>
      </c>
      <c r="F15" s="208">
        <f t="shared" si="23"/>
        <v>8.3000000000000007</v>
      </c>
      <c r="G15" s="26" t="s">
        <v>263</v>
      </c>
      <c r="H15" s="26" t="str">
        <f>IF('EU WFs'!$L16="Fully grid-connected",'EU WFs'!E16,"")</f>
        <v xml:space="preserve"> Vestas V164-8.0</v>
      </c>
      <c r="I15" s="29" t="str">
        <f>IF(OR('EU WFs'!$L16="Fully grid-connected",'EU WFs'!F16=""),'EU WFs'!F16,"")</f>
        <v>VS/PR</v>
      </c>
      <c r="J15" s="29" t="str">
        <f>IF(OR('EU WFs'!$L16="Fully grid-connected",'EU WFs'!G16=""),'EU WFs'!G16,"")</f>
        <v>SG</v>
      </c>
      <c r="K15" s="29" t="str">
        <f>IF(OR('EU WFs'!$L16="Fully grid-connected",'EU WFs'!H16=""),'EU WFs'!H16,"")</f>
        <v>PMSG</v>
      </c>
      <c r="L15" s="29" t="str">
        <f>IF(OR('EU WFs'!$L16="Fully grid-connected",'EU WFs'!I16=""),'EU WFs'!I16,"")</f>
        <v>FC</v>
      </c>
      <c r="M15" s="27">
        <f>IF('EU WFs'!$L16="Fully grid-connected",'EU WFs'!J16,"")</f>
        <v>2018</v>
      </c>
      <c r="N15" s="28" t="str">
        <f t="shared" si="0"/>
        <v>DI1P</v>
      </c>
      <c r="Q15" s="25">
        <f t="shared" si="1"/>
        <v>0</v>
      </c>
      <c r="R15" s="25">
        <f t="shared" si="2"/>
        <v>0</v>
      </c>
      <c r="S15" s="25">
        <f t="shared" si="3"/>
        <v>0</v>
      </c>
      <c r="T15" s="25">
        <f t="shared" si="4"/>
        <v>0</v>
      </c>
      <c r="U15" s="25">
        <f t="shared" si="5"/>
        <v>0</v>
      </c>
      <c r="V15" s="25">
        <f t="shared" si="6"/>
        <v>0</v>
      </c>
      <c r="W15" s="25">
        <f t="shared" si="7"/>
        <v>41.5</v>
      </c>
      <c r="X15" s="25">
        <f t="shared" si="8"/>
        <v>0</v>
      </c>
      <c r="Y15" s="25">
        <f t="shared" si="9"/>
        <v>0</v>
      </c>
      <c r="Z15" s="25">
        <f t="shared" si="10"/>
        <v>0</v>
      </c>
      <c r="AA15" s="25">
        <f t="shared" si="11"/>
        <v>0</v>
      </c>
      <c r="AB15" s="25">
        <f t="shared" si="12"/>
        <v>0</v>
      </c>
      <c r="AC15" s="25">
        <f t="shared" si="13"/>
        <v>41.5</v>
      </c>
      <c r="AD15" s="25">
        <f t="shared" si="14"/>
        <v>0</v>
      </c>
      <c r="AS15" s="321"/>
      <c r="AT15" s="35" t="str">
        <f t="shared" si="15"/>
        <v>Blyth Demo Project (Array 2)</v>
      </c>
      <c r="AU15" s="49">
        <f t="shared" si="16"/>
        <v>41.5</v>
      </c>
      <c r="AV15" s="49">
        <f t="shared" si="17"/>
        <v>0</v>
      </c>
      <c r="AW15" s="49">
        <f t="shared" si="18"/>
        <v>0</v>
      </c>
      <c r="AX15" s="49">
        <f t="shared" si="19"/>
        <v>0</v>
      </c>
      <c r="AY15" s="222">
        <f t="shared" si="20"/>
        <v>0</v>
      </c>
      <c r="AZ15" s="219" t="str">
        <f t="shared" si="24"/>
        <v/>
      </c>
      <c r="BA15" s="219" t="str">
        <f t="shared" si="21"/>
        <v/>
      </c>
      <c r="BB15" s="219" t="str">
        <f t="shared" si="21"/>
        <v/>
      </c>
      <c r="BC15" s="219" t="str">
        <f t="shared" si="21"/>
        <v/>
      </c>
      <c r="BD15" s="219" t="str">
        <f t="shared" si="21"/>
        <v/>
      </c>
      <c r="BE15" s="219" t="str">
        <f t="shared" si="21"/>
        <v/>
      </c>
      <c r="BF15" s="219" t="str">
        <f t="shared" si="21"/>
        <v/>
      </c>
      <c r="BG15" s="219" t="str">
        <f t="shared" si="21"/>
        <v/>
      </c>
      <c r="BH15" s="219" t="str">
        <f t="shared" si="21"/>
        <v/>
      </c>
      <c r="BI15" s="219" t="str">
        <f t="shared" si="21"/>
        <v/>
      </c>
      <c r="BJ15" s="219" t="str">
        <f t="shared" si="25"/>
        <v/>
      </c>
      <c r="BK15" s="219" t="str">
        <f t="shared" si="21"/>
        <v/>
      </c>
      <c r="BL15" s="219">
        <f t="shared" si="21"/>
        <v>41.5</v>
      </c>
      <c r="BM15" s="219" t="str">
        <f t="shared" si="21"/>
        <v/>
      </c>
      <c r="BN15" s="217" t="str">
        <f t="shared" si="26"/>
        <v/>
      </c>
      <c r="BO15" s="219" t="str">
        <f t="shared" si="22"/>
        <v/>
      </c>
      <c r="BP15" s="219" t="str">
        <f t="shared" si="22"/>
        <v/>
      </c>
      <c r="BQ15" s="219" t="str">
        <f t="shared" si="22"/>
        <v/>
      </c>
      <c r="BR15" s="219" t="str">
        <f t="shared" si="22"/>
        <v/>
      </c>
      <c r="BS15" s="219" t="str">
        <f t="shared" si="22"/>
        <v/>
      </c>
      <c r="BT15" s="219" t="str">
        <f t="shared" si="22"/>
        <v/>
      </c>
      <c r="BU15" s="219" t="str">
        <f t="shared" si="22"/>
        <v/>
      </c>
      <c r="BV15" s="219" t="str">
        <f t="shared" si="22"/>
        <v/>
      </c>
      <c r="BW15" s="219" t="str">
        <f t="shared" si="22"/>
        <v/>
      </c>
      <c r="BX15" s="219" t="str">
        <f t="shared" si="27"/>
        <v/>
      </c>
      <c r="BY15" s="219" t="str">
        <f t="shared" si="22"/>
        <v/>
      </c>
      <c r="BZ15" s="219">
        <f t="shared" si="22"/>
        <v>5</v>
      </c>
      <c r="CA15" s="219" t="str">
        <f t="shared" si="22"/>
        <v/>
      </c>
    </row>
    <row r="16" spans="1:79" x14ac:dyDescent="0.3">
      <c r="A16" s="30" t="s">
        <v>132</v>
      </c>
      <c r="B16" s="26" t="str">
        <f>IF('EU WFs'!$L17="Fully grid-connected",'EU WFs'!A17,"")</f>
        <v>Borkum Riffgrund 1</v>
      </c>
      <c r="C16" s="210">
        <f>IF('EU WFs'!$L17="Fully grid-connected",'EU WFs'!B17,"")</f>
        <v>312</v>
      </c>
      <c r="D16" s="26" t="str">
        <f>IF('EU WFs'!$L17="Fully grid-connected",'EU WFs'!C17,"")</f>
        <v>Germany</v>
      </c>
      <c r="E16" s="27">
        <f>IF('EU WFs'!$L17="Fully grid-connected",'EU WFs'!D17,"")</f>
        <v>78</v>
      </c>
      <c r="F16" s="27">
        <f t="shared" si="23"/>
        <v>4</v>
      </c>
      <c r="G16" s="26" t="s">
        <v>260</v>
      </c>
      <c r="H16" s="26" t="str">
        <f>IF('EU WFs'!$L17="Fully grid-connected",'EU WFs'!E17,"")</f>
        <v xml:space="preserve"> Siemens SWT-4.0-120</v>
      </c>
      <c r="I16" s="29" t="str">
        <f>IF(OR('EU WFs'!$L17="Fully grid-connected",'EU WFs'!F17=""),'EU WFs'!F17,"")</f>
        <v>VS/PR</v>
      </c>
      <c r="J16" s="29" t="str">
        <f>IF(OR('EU WFs'!$L17="Fully grid-connected",'EU WFs'!G17=""),'EU WFs'!G17,"")</f>
        <v>MG</v>
      </c>
      <c r="K16" s="29" t="str">
        <f>IF(OR('EU WFs'!$L17="Fully grid-connected",'EU WFs'!H17=""),'EU WFs'!H17,"")</f>
        <v>SCIG</v>
      </c>
      <c r="L16" s="29" t="str">
        <f>IF(OR('EU WFs'!$L17="Fully grid-connected",'EU WFs'!I17=""),'EU WFs'!I17,"")</f>
        <v>FC</v>
      </c>
      <c r="M16" s="27">
        <f>IF('EU WFs'!$L17="Fully grid-connected",'EU WFs'!J17,"")</f>
        <v>2015</v>
      </c>
      <c r="N16" s="28" t="str">
        <f t="shared" si="0"/>
        <v>DImS</v>
      </c>
      <c r="Q16" s="25">
        <f t="shared" si="1"/>
        <v>0</v>
      </c>
      <c r="R16" s="25">
        <f t="shared" si="2"/>
        <v>0</v>
      </c>
      <c r="S16" s="25">
        <f t="shared" si="3"/>
        <v>0</v>
      </c>
      <c r="T16" s="25">
        <f t="shared" si="4"/>
        <v>0</v>
      </c>
      <c r="U16" s="25">
        <f t="shared" si="5"/>
        <v>312</v>
      </c>
      <c r="V16" s="25">
        <f t="shared" si="6"/>
        <v>0</v>
      </c>
      <c r="W16" s="25">
        <f t="shared" si="7"/>
        <v>0</v>
      </c>
      <c r="X16" s="25">
        <f t="shared" si="8"/>
        <v>0</v>
      </c>
      <c r="Y16" s="25">
        <f t="shared" si="9"/>
        <v>0</v>
      </c>
      <c r="Z16" s="25">
        <f t="shared" si="10"/>
        <v>0</v>
      </c>
      <c r="AA16" s="25">
        <f t="shared" si="11"/>
        <v>0</v>
      </c>
      <c r="AB16" s="25">
        <f t="shared" si="12"/>
        <v>312</v>
      </c>
      <c r="AC16" s="25">
        <f t="shared" si="13"/>
        <v>0</v>
      </c>
      <c r="AD16" s="25">
        <f t="shared" si="14"/>
        <v>0</v>
      </c>
      <c r="AS16" s="321"/>
      <c r="AT16" s="35" t="str">
        <f t="shared" si="15"/>
        <v>Borkum Riffgrund 1</v>
      </c>
      <c r="AU16" s="49">
        <f t="shared" si="16"/>
        <v>0</v>
      </c>
      <c r="AV16" s="49">
        <f t="shared" si="17"/>
        <v>312</v>
      </c>
      <c r="AW16" s="49">
        <f t="shared" si="18"/>
        <v>0</v>
      </c>
      <c r="AX16" s="49">
        <f t="shared" si="19"/>
        <v>0</v>
      </c>
      <c r="AY16" s="222">
        <f t="shared" si="20"/>
        <v>0</v>
      </c>
      <c r="AZ16" s="219" t="str">
        <f t="shared" si="24"/>
        <v/>
      </c>
      <c r="BA16" s="219" t="str">
        <f t="shared" si="21"/>
        <v/>
      </c>
      <c r="BB16" s="219" t="str">
        <f t="shared" si="21"/>
        <v/>
      </c>
      <c r="BC16" s="219" t="str">
        <f t="shared" si="21"/>
        <v/>
      </c>
      <c r="BD16" s="219" t="str">
        <f t="shared" si="21"/>
        <v/>
      </c>
      <c r="BE16" s="219" t="str">
        <f t="shared" si="21"/>
        <v/>
      </c>
      <c r="BF16" s="219" t="str">
        <f t="shared" si="21"/>
        <v/>
      </c>
      <c r="BG16" s="219" t="str">
        <f t="shared" si="21"/>
        <v/>
      </c>
      <c r="BH16" s="219" t="str">
        <f t="shared" si="21"/>
        <v/>
      </c>
      <c r="BI16" s="219" t="str">
        <f t="shared" si="21"/>
        <v/>
      </c>
      <c r="BJ16" s="219" t="str">
        <f t="shared" si="25"/>
        <v/>
      </c>
      <c r="BK16" s="219">
        <f t="shared" si="21"/>
        <v>312</v>
      </c>
      <c r="BL16" s="219" t="str">
        <f t="shared" si="21"/>
        <v/>
      </c>
      <c r="BM16" s="219" t="str">
        <f t="shared" si="21"/>
        <v/>
      </c>
      <c r="BN16" s="217" t="str">
        <f t="shared" si="26"/>
        <v/>
      </c>
      <c r="BO16" s="219" t="str">
        <f t="shared" si="22"/>
        <v/>
      </c>
      <c r="BP16" s="219" t="str">
        <f t="shared" si="22"/>
        <v/>
      </c>
      <c r="BQ16" s="219" t="str">
        <f t="shared" si="22"/>
        <v/>
      </c>
      <c r="BR16" s="219" t="str">
        <f t="shared" si="22"/>
        <v/>
      </c>
      <c r="BS16" s="219" t="str">
        <f t="shared" si="22"/>
        <v/>
      </c>
      <c r="BT16" s="219" t="str">
        <f t="shared" si="22"/>
        <v/>
      </c>
      <c r="BU16" s="219" t="str">
        <f t="shared" si="22"/>
        <v/>
      </c>
      <c r="BV16" s="219" t="str">
        <f t="shared" si="22"/>
        <v/>
      </c>
      <c r="BW16" s="219" t="str">
        <f t="shared" si="22"/>
        <v/>
      </c>
      <c r="BX16" s="219" t="str">
        <f t="shared" si="27"/>
        <v/>
      </c>
      <c r="BY16" s="219">
        <f t="shared" si="22"/>
        <v>78</v>
      </c>
      <c r="BZ16" s="219" t="str">
        <f t="shared" si="22"/>
        <v/>
      </c>
      <c r="CA16" s="219" t="str">
        <f t="shared" si="22"/>
        <v/>
      </c>
    </row>
    <row r="17" spans="1:79" x14ac:dyDescent="0.3">
      <c r="A17" s="30" t="s">
        <v>43</v>
      </c>
      <c r="B17" s="26" t="str">
        <f>IF('EU WFs'!$L18="Fully grid-connected",'EU WFs'!A18,"")</f>
        <v>Brelting</v>
      </c>
      <c r="C17" s="210">
        <f>IF('EU WFs'!$L18="Fully grid-connected",'EU WFs'!B18,"")</f>
        <v>2.5</v>
      </c>
      <c r="D17" s="26" t="str">
        <f>IF('EU WFs'!$L18="Fully grid-connected",'EU WFs'!C18,"")</f>
        <v>Germany</v>
      </c>
      <c r="E17" s="27">
        <f>IF('EU WFs'!$L18="Fully grid-connected",'EU WFs'!D18,"")</f>
        <v>1</v>
      </c>
      <c r="F17" s="27">
        <f t="shared" si="23"/>
        <v>2.5</v>
      </c>
      <c r="G17" s="26" t="s">
        <v>265</v>
      </c>
      <c r="H17" s="26" t="str">
        <f>IF('EU WFs'!$L18="Fully grid-connected",'EU WFs'!E18,"")</f>
        <v xml:space="preserve"> Nordex N90/2500</v>
      </c>
      <c r="I17" s="29" t="str">
        <f>IF(OR('EU WFs'!$L18="Fully grid-connected",'EU WFs'!F18=""),'EU WFs'!F18,"")</f>
        <v>VS/PR</v>
      </c>
      <c r="J17" s="29" t="str">
        <f>IF(OR('EU WFs'!$L18="Fully grid-connected",'EU WFs'!G18=""),'EU WFs'!G18,"")</f>
        <v>MG</v>
      </c>
      <c r="K17" s="29" t="str">
        <f>IF(OR('EU WFs'!$L18="Fully grid-connected",'EU WFs'!H18=""),'EU WFs'!H18,"")</f>
        <v>DFIG</v>
      </c>
      <c r="L17" s="29" t="str">
        <f>IF(OR('EU WFs'!$L18="Fully grid-connected",'EU WFs'!I18=""),'EU WFs'!I18,"")</f>
        <v>PC</v>
      </c>
      <c r="M17" s="27">
        <f>IF('EU WFs'!$L18="Fully grid-connected",'EU WFs'!J18,"")</f>
        <v>2006</v>
      </c>
      <c r="N17" s="28" t="str">
        <f t="shared" si="0"/>
        <v>C</v>
      </c>
      <c r="Q17" s="25">
        <f t="shared" si="1"/>
        <v>0</v>
      </c>
      <c r="R17" s="25">
        <f t="shared" si="2"/>
        <v>0</v>
      </c>
      <c r="S17" s="25">
        <f t="shared" si="3"/>
        <v>2.5</v>
      </c>
      <c r="T17" s="25">
        <f t="shared" si="4"/>
        <v>0</v>
      </c>
      <c r="U17" s="25">
        <f t="shared" si="5"/>
        <v>0</v>
      </c>
      <c r="V17" s="25">
        <f t="shared" si="6"/>
        <v>0</v>
      </c>
      <c r="W17" s="25">
        <f t="shared" si="7"/>
        <v>0</v>
      </c>
      <c r="X17" s="25">
        <f t="shared" si="8"/>
        <v>0</v>
      </c>
      <c r="Y17" s="25">
        <f t="shared" si="9"/>
        <v>0</v>
      </c>
      <c r="Z17" s="25">
        <f t="shared" si="10"/>
        <v>0</v>
      </c>
      <c r="AA17" s="25">
        <f t="shared" si="11"/>
        <v>2.5</v>
      </c>
      <c r="AB17" s="25">
        <f t="shared" si="12"/>
        <v>0</v>
      </c>
      <c r="AC17" s="25">
        <f t="shared" si="13"/>
        <v>0</v>
      </c>
      <c r="AD17" s="25">
        <f t="shared" si="14"/>
        <v>0</v>
      </c>
      <c r="AS17" s="321"/>
      <c r="AT17" s="35" t="str">
        <f t="shared" si="15"/>
        <v>Brelting</v>
      </c>
      <c r="AU17" s="49">
        <f t="shared" si="16"/>
        <v>0</v>
      </c>
      <c r="AV17" s="49">
        <f t="shared" si="17"/>
        <v>2.5</v>
      </c>
      <c r="AW17" s="49">
        <f t="shared" si="18"/>
        <v>0</v>
      </c>
      <c r="AX17" s="49">
        <f t="shared" si="19"/>
        <v>0</v>
      </c>
      <c r="AY17" s="222">
        <f t="shared" si="20"/>
        <v>0</v>
      </c>
      <c r="AZ17" s="219" t="str">
        <f t="shared" si="24"/>
        <v/>
      </c>
      <c r="BA17" s="219" t="str">
        <f t="shared" si="21"/>
        <v/>
      </c>
      <c r="BB17" s="219" t="str">
        <f t="shared" si="21"/>
        <v/>
      </c>
      <c r="BC17" s="219" t="str">
        <f t="shared" si="21"/>
        <v/>
      </c>
      <c r="BD17" s="219" t="str">
        <f t="shared" si="21"/>
        <v/>
      </c>
      <c r="BE17" s="219" t="str">
        <f t="shared" si="21"/>
        <v/>
      </c>
      <c r="BF17" s="219" t="str">
        <f t="shared" si="21"/>
        <v/>
      </c>
      <c r="BG17" s="219" t="str">
        <f t="shared" si="21"/>
        <v/>
      </c>
      <c r="BH17" s="219">
        <f t="shared" si="21"/>
        <v>2.5</v>
      </c>
      <c r="BI17" s="219" t="str">
        <f t="shared" si="21"/>
        <v/>
      </c>
      <c r="BJ17" s="219" t="str">
        <f t="shared" si="25"/>
        <v/>
      </c>
      <c r="BK17" s="219" t="str">
        <f t="shared" si="21"/>
        <v/>
      </c>
      <c r="BL17" s="219" t="str">
        <f t="shared" si="21"/>
        <v/>
      </c>
      <c r="BM17" s="219" t="str">
        <f t="shared" si="21"/>
        <v/>
      </c>
      <c r="BN17" s="217" t="str">
        <f t="shared" si="26"/>
        <v/>
      </c>
      <c r="BO17" s="219" t="str">
        <f t="shared" si="22"/>
        <v/>
      </c>
      <c r="BP17" s="219" t="str">
        <f t="shared" si="22"/>
        <v/>
      </c>
      <c r="BQ17" s="219" t="str">
        <f t="shared" si="22"/>
        <v/>
      </c>
      <c r="BR17" s="219" t="str">
        <f t="shared" si="22"/>
        <v/>
      </c>
      <c r="BS17" s="219" t="str">
        <f t="shared" si="22"/>
        <v/>
      </c>
      <c r="BT17" s="219" t="str">
        <f t="shared" si="22"/>
        <v/>
      </c>
      <c r="BU17" s="219" t="str">
        <f t="shared" si="22"/>
        <v/>
      </c>
      <c r="BV17" s="219">
        <f t="shared" si="22"/>
        <v>1</v>
      </c>
      <c r="BW17" s="219" t="str">
        <f t="shared" si="22"/>
        <v/>
      </c>
      <c r="BX17" s="219" t="str">
        <f t="shared" si="27"/>
        <v/>
      </c>
      <c r="BY17" s="219" t="str">
        <f t="shared" si="22"/>
        <v/>
      </c>
      <c r="BZ17" s="219" t="str">
        <f t="shared" si="22"/>
        <v/>
      </c>
      <c r="CA17" s="219" t="str">
        <f t="shared" si="22"/>
        <v/>
      </c>
    </row>
    <row r="18" spans="1:79" x14ac:dyDescent="0.3">
      <c r="A18" s="323" t="s">
        <v>3</v>
      </c>
      <c r="B18" s="26" t="str">
        <f>IF('EU WFs'!$L19="Fully grid-connected",'EU WFs'!A19,"")</f>
        <v>Burbo Bank</v>
      </c>
      <c r="C18" s="210">
        <f>IF('EU WFs'!$L19="Fully grid-connected",'EU WFs'!B19,"")</f>
        <v>90</v>
      </c>
      <c r="D18" s="26" t="str">
        <f>IF('EU WFs'!$L19="Fully grid-connected",'EU WFs'!C19,"")</f>
        <v>UK (England)</v>
      </c>
      <c r="E18" s="27">
        <f>IF('EU WFs'!$L19="Fully grid-connected",'EU WFs'!D19,"")</f>
        <v>25</v>
      </c>
      <c r="F18" s="27">
        <f t="shared" si="23"/>
        <v>3.6</v>
      </c>
      <c r="G18" s="26" t="s">
        <v>260</v>
      </c>
      <c r="H18" s="26" t="str">
        <f>IF('EU WFs'!$L19="Fully grid-connected",'EU WFs'!E19,"")</f>
        <v xml:space="preserve"> Siemens SWT 3.6-107</v>
      </c>
      <c r="I18" s="29" t="str">
        <f>IF(OR('EU WFs'!$L19="Fully grid-connected",'EU WFs'!F19=""),'EU WFs'!F19,"")</f>
        <v>VS/PR</v>
      </c>
      <c r="J18" s="29" t="str">
        <f>IF(OR('EU WFs'!$L19="Fully grid-connected",'EU WFs'!G19=""),'EU WFs'!G19,"")</f>
        <v>MG</v>
      </c>
      <c r="K18" s="29" t="str">
        <f>IF(OR('EU WFs'!$L19="Fully grid-connected",'EU WFs'!H19=""),'EU WFs'!H19,"")</f>
        <v>SCIG</v>
      </c>
      <c r="L18" s="29" t="str">
        <f>IF(OR('EU WFs'!$L19="Fully grid-connected",'EU WFs'!I19=""),'EU WFs'!I19,"")</f>
        <v>FC</v>
      </c>
      <c r="M18" s="27">
        <f>IF('EU WFs'!$L19="Fully grid-connected",'EU WFs'!J19,"")</f>
        <v>2007</v>
      </c>
      <c r="N18" s="28" t="str">
        <f t="shared" si="0"/>
        <v>DImS</v>
      </c>
      <c r="Q18" s="25">
        <f t="shared" si="1"/>
        <v>0</v>
      </c>
      <c r="R18" s="25">
        <f t="shared" si="2"/>
        <v>0</v>
      </c>
      <c r="S18" s="25">
        <f t="shared" si="3"/>
        <v>0</v>
      </c>
      <c r="T18" s="25">
        <f t="shared" si="4"/>
        <v>0</v>
      </c>
      <c r="U18" s="25">
        <f t="shared" si="5"/>
        <v>90</v>
      </c>
      <c r="V18" s="25">
        <f t="shared" si="6"/>
        <v>0</v>
      </c>
      <c r="W18" s="25">
        <f t="shared" si="7"/>
        <v>0</v>
      </c>
      <c r="X18" s="25">
        <f t="shared" si="8"/>
        <v>0</v>
      </c>
      <c r="Y18" s="25">
        <f t="shared" si="9"/>
        <v>0</v>
      </c>
      <c r="Z18" s="25">
        <f t="shared" si="10"/>
        <v>0</v>
      </c>
      <c r="AA18" s="25">
        <f t="shared" si="11"/>
        <v>0</v>
      </c>
      <c r="AB18" s="25">
        <f t="shared" si="12"/>
        <v>90</v>
      </c>
      <c r="AC18" s="25">
        <f t="shared" si="13"/>
        <v>0</v>
      </c>
      <c r="AD18" s="25">
        <f t="shared" si="14"/>
        <v>0</v>
      </c>
      <c r="AS18" s="321"/>
      <c r="AT18" s="35" t="str">
        <f t="shared" si="15"/>
        <v>Burbo Bank</v>
      </c>
      <c r="AU18" s="49">
        <f t="shared" si="16"/>
        <v>90</v>
      </c>
      <c r="AV18" s="49">
        <f t="shared" si="17"/>
        <v>0</v>
      </c>
      <c r="AW18" s="49">
        <f t="shared" si="18"/>
        <v>0</v>
      </c>
      <c r="AX18" s="49">
        <f t="shared" si="19"/>
        <v>0</v>
      </c>
      <c r="AY18" s="222">
        <f t="shared" si="20"/>
        <v>0</v>
      </c>
      <c r="AZ18" s="219" t="str">
        <f t="shared" si="24"/>
        <v/>
      </c>
      <c r="BA18" s="219" t="str">
        <f t="shared" si="21"/>
        <v/>
      </c>
      <c r="BB18" s="219" t="str">
        <f t="shared" si="21"/>
        <v/>
      </c>
      <c r="BC18" s="219" t="str">
        <f t="shared" si="21"/>
        <v/>
      </c>
      <c r="BD18" s="219" t="str">
        <f t="shared" si="21"/>
        <v/>
      </c>
      <c r="BE18" s="219" t="str">
        <f t="shared" si="21"/>
        <v/>
      </c>
      <c r="BF18" s="219" t="str">
        <f t="shared" si="21"/>
        <v/>
      </c>
      <c r="BG18" s="219" t="str">
        <f t="shared" si="21"/>
        <v/>
      </c>
      <c r="BH18" s="219" t="str">
        <f t="shared" si="21"/>
        <v/>
      </c>
      <c r="BI18" s="219" t="str">
        <f t="shared" si="21"/>
        <v/>
      </c>
      <c r="BJ18" s="219" t="str">
        <f t="shared" si="25"/>
        <v/>
      </c>
      <c r="BK18" s="219">
        <f t="shared" si="21"/>
        <v>90</v>
      </c>
      <c r="BL18" s="219" t="str">
        <f t="shared" si="21"/>
        <v/>
      </c>
      <c r="BM18" s="219" t="str">
        <f t="shared" si="21"/>
        <v/>
      </c>
      <c r="BN18" s="217" t="str">
        <f t="shared" si="26"/>
        <v/>
      </c>
      <c r="BO18" s="219" t="str">
        <f t="shared" si="22"/>
        <v/>
      </c>
      <c r="BP18" s="219" t="str">
        <f t="shared" si="22"/>
        <v/>
      </c>
      <c r="BQ18" s="219" t="str">
        <f t="shared" si="22"/>
        <v/>
      </c>
      <c r="BR18" s="219" t="str">
        <f t="shared" si="22"/>
        <v/>
      </c>
      <c r="BS18" s="219" t="str">
        <f t="shared" si="22"/>
        <v/>
      </c>
      <c r="BT18" s="219" t="str">
        <f t="shared" si="22"/>
        <v/>
      </c>
      <c r="BU18" s="219" t="str">
        <f t="shared" si="22"/>
        <v/>
      </c>
      <c r="BV18" s="219" t="str">
        <f t="shared" si="22"/>
        <v/>
      </c>
      <c r="BW18" s="219" t="str">
        <f t="shared" si="22"/>
        <v/>
      </c>
      <c r="BX18" s="219" t="str">
        <f t="shared" si="27"/>
        <v/>
      </c>
      <c r="BY18" s="219">
        <f t="shared" si="22"/>
        <v>25</v>
      </c>
      <c r="BZ18" s="219" t="str">
        <f t="shared" si="22"/>
        <v/>
      </c>
      <c r="CA18" s="219" t="str">
        <f t="shared" si="22"/>
        <v/>
      </c>
    </row>
    <row r="19" spans="1:79" x14ac:dyDescent="0.3">
      <c r="A19" s="323"/>
      <c r="B19" s="26" t="str">
        <f>IF('EU WFs'!$L20="Fully grid-connected",'EU WFs'!A20,"")</f>
        <v xml:space="preserve">Burbo Bank Extension </v>
      </c>
      <c r="C19" s="210">
        <f>IF('EU WFs'!$L20="Fully grid-connected",'EU WFs'!B20,"")</f>
        <v>256</v>
      </c>
      <c r="D19" s="26" t="str">
        <f>IF('EU WFs'!$L20="Fully grid-connected",'EU WFs'!C20,"")</f>
        <v>UK (England)</v>
      </c>
      <c r="E19" s="27">
        <f>IF('EU WFs'!$L20="Fully grid-connected",'EU WFs'!D20,"")</f>
        <v>32</v>
      </c>
      <c r="F19" s="27">
        <f t="shared" si="23"/>
        <v>8</v>
      </c>
      <c r="G19" s="26" t="s">
        <v>263</v>
      </c>
      <c r="H19" s="26" t="str">
        <f>IF('EU WFs'!$L20="Fully grid-connected",'EU WFs'!E20,"")</f>
        <v xml:space="preserve"> Vestas V164-8.0</v>
      </c>
      <c r="I19" s="29" t="str">
        <f>IF(OR('EU WFs'!$L20="Fully grid-connected",'EU WFs'!F20=""),'EU WFs'!F20,"")</f>
        <v>VS/PR</v>
      </c>
      <c r="J19" s="29" t="str">
        <f>IF(OR('EU WFs'!$L20="Fully grid-connected",'EU WFs'!G20=""),'EU WFs'!G20,"")</f>
        <v>SG</v>
      </c>
      <c r="K19" s="29" t="str">
        <f>IF(OR('EU WFs'!$L20="Fully grid-connected",'EU WFs'!H20=""),'EU WFs'!H20,"")</f>
        <v>PMSG</v>
      </c>
      <c r="L19" s="29" t="str">
        <f>IF(OR('EU WFs'!$L20="Fully grid-connected",'EU WFs'!I20=""),'EU WFs'!I20,"")</f>
        <v>FC</v>
      </c>
      <c r="M19" s="27">
        <f>IF('EU WFs'!$L20="Fully grid-connected",'EU WFs'!J20,"")</f>
        <v>2017</v>
      </c>
      <c r="N19" s="28" t="str">
        <f t="shared" si="0"/>
        <v>DI1P</v>
      </c>
      <c r="Q19" s="25">
        <f t="shared" si="1"/>
        <v>0</v>
      </c>
      <c r="R19" s="25">
        <f t="shared" si="2"/>
        <v>0</v>
      </c>
      <c r="S19" s="25">
        <f t="shared" si="3"/>
        <v>0</v>
      </c>
      <c r="T19" s="25">
        <f t="shared" si="4"/>
        <v>0</v>
      </c>
      <c r="U19" s="25">
        <f t="shared" si="5"/>
        <v>0</v>
      </c>
      <c r="V19" s="25">
        <f t="shared" si="6"/>
        <v>0</v>
      </c>
      <c r="W19" s="25">
        <f t="shared" si="7"/>
        <v>256</v>
      </c>
      <c r="X19" s="25">
        <f t="shared" si="8"/>
        <v>0</v>
      </c>
      <c r="Y19" s="25">
        <f t="shared" si="9"/>
        <v>0</v>
      </c>
      <c r="Z19" s="25">
        <f t="shared" si="10"/>
        <v>0</v>
      </c>
      <c r="AA19" s="25">
        <f t="shared" si="11"/>
        <v>0</v>
      </c>
      <c r="AB19" s="25">
        <f t="shared" si="12"/>
        <v>0</v>
      </c>
      <c r="AC19" s="25">
        <f t="shared" si="13"/>
        <v>256</v>
      </c>
      <c r="AD19" s="25">
        <f t="shared" si="14"/>
        <v>0</v>
      </c>
      <c r="AS19" s="321"/>
      <c r="AT19" s="35" t="str">
        <f t="shared" si="15"/>
        <v xml:space="preserve">Burbo Bank Extension </v>
      </c>
      <c r="AU19" s="49">
        <f t="shared" si="16"/>
        <v>256</v>
      </c>
      <c r="AV19" s="49">
        <f t="shared" si="17"/>
        <v>0</v>
      </c>
      <c r="AW19" s="49">
        <f t="shared" si="18"/>
        <v>0</v>
      </c>
      <c r="AX19" s="49">
        <f t="shared" si="19"/>
        <v>0</v>
      </c>
      <c r="AY19" s="222">
        <f t="shared" si="20"/>
        <v>0</v>
      </c>
      <c r="AZ19" s="219" t="str">
        <f t="shared" si="24"/>
        <v/>
      </c>
      <c r="BA19" s="219" t="str">
        <f t="shared" ref="BA19:BM33" si="28">IF($G19=BA$2,$C19,"")</f>
        <v/>
      </c>
      <c r="BB19" s="219" t="str">
        <f t="shared" si="28"/>
        <v/>
      </c>
      <c r="BC19" s="219" t="str">
        <f t="shared" si="28"/>
        <v/>
      </c>
      <c r="BD19" s="219" t="str">
        <f t="shared" si="28"/>
        <v/>
      </c>
      <c r="BE19" s="219" t="str">
        <f t="shared" si="28"/>
        <v/>
      </c>
      <c r="BF19" s="219" t="str">
        <f t="shared" si="28"/>
        <v/>
      </c>
      <c r="BG19" s="219" t="str">
        <f t="shared" si="28"/>
        <v/>
      </c>
      <c r="BH19" s="219" t="str">
        <f t="shared" si="28"/>
        <v/>
      </c>
      <c r="BI19" s="219" t="str">
        <f t="shared" si="28"/>
        <v/>
      </c>
      <c r="BJ19" s="219" t="str">
        <f t="shared" si="25"/>
        <v/>
      </c>
      <c r="BK19" s="219" t="str">
        <f t="shared" si="28"/>
        <v/>
      </c>
      <c r="BL19" s="219">
        <f t="shared" si="28"/>
        <v>256</v>
      </c>
      <c r="BM19" s="219" t="str">
        <f t="shared" si="28"/>
        <v/>
      </c>
      <c r="BN19" s="217" t="str">
        <f t="shared" si="26"/>
        <v/>
      </c>
      <c r="BO19" s="219" t="str">
        <f t="shared" ref="BO19:CA34" si="29">IF($G19=BO$2,$E19,"")</f>
        <v/>
      </c>
      <c r="BP19" s="219" t="str">
        <f t="shared" si="29"/>
        <v/>
      </c>
      <c r="BQ19" s="219" t="str">
        <f t="shared" si="29"/>
        <v/>
      </c>
      <c r="BR19" s="219" t="str">
        <f t="shared" si="29"/>
        <v/>
      </c>
      <c r="BS19" s="219" t="str">
        <f t="shared" si="29"/>
        <v/>
      </c>
      <c r="BT19" s="219" t="str">
        <f t="shared" si="29"/>
        <v/>
      </c>
      <c r="BU19" s="219" t="str">
        <f t="shared" si="29"/>
        <v/>
      </c>
      <c r="BV19" s="219" t="str">
        <f t="shared" si="29"/>
        <v/>
      </c>
      <c r="BW19" s="219" t="str">
        <f t="shared" si="29"/>
        <v/>
      </c>
      <c r="BX19" s="219" t="str">
        <f t="shared" si="27"/>
        <v/>
      </c>
      <c r="BY19" s="219" t="str">
        <f t="shared" si="29"/>
        <v/>
      </c>
      <c r="BZ19" s="219">
        <f t="shared" si="29"/>
        <v>32</v>
      </c>
      <c r="CA19" s="219" t="str">
        <f t="shared" si="29"/>
        <v/>
      </c>
    </row>
    <row r="20" spans="1:79" x14ac:dyDescent="0.3">
      <c r="A20" s="30" t="s">
        <v>133</v>
      </c>
      <c r="B20" s="26" t="str">
        <f>IF('EU WFs'!$L21="Fully grid-connected",'EU WFs'!A21,"")</f>
        <v>Butendiek</v>
      </c>
      <c r="C20" s="210">
        <f>IF('EU WFs'!$L21="Fully grid-connected",'EU WFs'!B21,"")</f>
        <v>288</v>
      </c>
      <c r="D20" s="26" t="str">
        <f>IF('EU WFs'!$L21="Fully grid-connected",'EU WFs'!C21,"")</f>
        <v>Germany</v>
      </c>
      <c r="E20" s="27">
        <f>IF('EU WFs'!$L21="Fully grid-connected",'EU WFs'!D21,"")</f>
        <v>80</v>
      </c>
      <c r="F20" s="27">
        <f t="shared" si="23"/>
        <v>3.6</v>
      </c>
      <c r="G20" s="26" t="s">
        <v>260</v>
      </c>
      <c r="H20" s="26" t="str">
        <f>IF('EU WFs'!$L21="Fully grid-connected",'EU WFs'!E21,"")</f>
        <v xml:space="preserve"> Siemens SWT-3.6-120</v>
      </c>
      <c r="I20" s="29" t="str">
        <f>IF(OR('EU WFs'!$L21="Fully grid-connected",'EU WFs'!F21=""),'EU WFs'!F21,"")</f>
        <v>VS/PR</v>
      </c>
      <c r="J20" s="29" t="str">
        <f>IF(OR('EU WFs'!$L21="Fully grid-connected",'EU WFs'!G21=""),'EU WFs'!G21,"")</f>
        <v>MG</v>
      </c>
      <c r="K20" s="29" t="str">
        <f>IF(OR('EU WFs'!$L21="Fully grid-connected",'EU WFs'!H21=""),'EU WFs'!H21,"")</f>
        <v>DFIG</v>
      </c>
      <c r="L20" s="29" t="str">
        <f>IF(OR('EU WFs'!$L21="Fully grid-connected",'EU WFs'!I21=""),'EU WFs'!I21,"")</f>
        <v>PC</v>
      </c>
      <c r="M20" s="27">
        <f>IF('EU WFs'!$L21="Fully grid-connected",'EU WFs'!J21,"")</f>
        <v>2015</v>
      </c>
      <c r="N20" s="28" t="str">
        <f t="shared" si="0"/>
        <v>C</v>
      </c>
      <c r="Q20" s="25">
        <f t="shared" si="1"/>
        <v>0</v>
      </c>
      <c r="R20" s="25">
        <f t="shared" si="2"/>
        <v>0</v>
      </c>
      <c r="S20" s="25">
        <f t="shared" si="3"/>
        <v>288</v>
      </c>
      <c r="T20" s="25">
        <f t="shared" si="4"/>
        <v>0</v>
      </c>
      <c r="U20" s="25">
        <f t="shared" si="5"/>
        <v>0</v>
      </c>
      <c r="V20" s="25">
        <f t="shared" si="6"/>
        <v>0</v>
      </c>
      <c r="W20" s="25">
        <f t="shared" si="7"/>
        <v>0</v>
      </c>
      <c r="X20" s="25">
        <f t="shared" si="8"/>
        <v>0</v>
      </c>
      <c r="Y20" s="25">
        <f t="shared" si="9"/>
        <v>0</v>
      </c>
      <c r="Z20" s="25">
        <f t="shared" si="10"/>
        <v>0</v>
      </c>
      <c r="AA20" s="25">
        <f t="shared" si="11"/>
        <v>288</v>
      </c>
      <c r="AB20" s="25">
        <f t="shared" si="12"/>
        <v>0</v>
      </c>
      <c r="AC20" s="25">
        <f t="shared" si="13"/>
        <v>0</v>
      </c>
      <c r="AD20" s="25">
        <f t="shared" si="14"/>
        <v>0</v>
      </c>
      <c r="AS20" s="321"/>
      <c r="AT20" s="35" t="str">
        <f t="shared" si="15"/>
        <v>Butendiek</v>
      </c>
      <c r="AU20" s="49">
        <f t="shared" si="16"/>
        <v>0</v>
      </c>
      <c r="AV20" s="49">
        <f t="shared" si="17"/>
        <v>288</v>
      </c>
      <c r="AW20" s="49">
        <f t="shared" si="18"/>
        <v>0</v>
      </c>
      <c r="AX20" s="49">
        <f t="shared" si="19"/>
        <v>0</v>
      </c>
      <c r="AY20" s="222">
        <f t="shared" si="20"/>
        <v>0</v>
      </c>
      <c r="AZ20" s="219" t="str">
        <f t="shared" si="24"/>
        <v/>
      </c>
      <c r="BA20" s="219" t="str">
        <f t="shared" si="28"/>
        <v/>
      </c>
      <c r="BB20" s="219" t="str">
        <f t="shared" si="28"/>
        <v/>
      </c>
      <c r="BC20" s="219" t="str">
        <f t="shared" si="28"/>
        <v/>
      </c>
      <c r="BD20" s="219" t="str">
        <f t="shared" si="28"/>
        <v/>
      </c>
      <c r="BE20" s="219" t="str">
        <f t="shared" si="28"/>
        <v/>
      </c>
      <c r="BF20" s="219" t="str">
        <f t="shared" si="28"/>
        <v/>
      </c>
      <c r="BG20" s="219" t="str">
        <f t="shared" si="28"/>
        <v/>
      </c>
      <c r="BH20" s="219" t="str">
        <f t="shared" si="28"/>
        <v/>
      </c>
      <c r="BI20" s="219" t="str">
        <f t="shared" si="28"/>
        <v/>
      </c>
      <c r="BJ20" s="219" t="str">
        <f t="shared" si="25"/>
        <v/>
      </c>
      <c r="BK20" s="219">
        <f t="shared" si="28"/>
        <v>288</v>
      </c>
      <c r="BL20" s="219" t="str">
        <f t="shared" si="28"/>
        <v/>
      </c>
      <c r="BM20" s="219" t="str">
        <f t="shared" si="28"/>
        <v/>
      </c>
      <c r="BN20" s="217" t="str">
        <f t="shared" si="26"/>
        <v/>
      </c>
      <c r="BO20" s="219" t="str">
        <f t="shared" si="29"/>
        <v/>
      </c>
      <c r="BP20" s="219" t="str">
        <f t="shared" si="29"/>
        <v/>
      </c>
      <c r="BQ20" s="219" t="str">
        <f t="shared" si="29"/>
        <v/>
      </c>
      <c r="BR20" s="219" t="str">
        <f t="shared" si="29"/>
        <v/>
      </c>
      <c r="BS20" s="219" t="str">
        <f t="shared" si="29"/>
        <v/>
      </c>
      <c r="BT20" s="219" t="str">
        <f t="shared" si="29"/>
        <v/>
      </c>
      <c r="BU20" s="219" t="str">
        <f t="shared" si="29"/>
        <v/>
      </c>
      <c r="BV20" s="219" t="str">
        <f t="shared" si="29"/>
        <v/>
      </c>
      <c r="BW20" s="219" t="str">
        <f t="shared" si="29"/>
        <v/>
      </c>
      <c r="BX20" s="219" t="str">
        <f t="shared" si="27"/>
        <v/>
      </c>
      <c r="BY20" s="219">
        <f t="shared" si="29"/>
        <v>80</v>
      </c>
      <c r="BZ20" s="219" t="str">
        <f t="shared" si="29"/>
        <v/>
      </c>
      <c r="CA20" s="219" t="str">
        <f t="shared" si="29"/>
        <v/>
      </c>
    </row>
    <row r="21" spans="1:79" x14ac:dyDescent="0.3">
      <c r="A21" s="30" t="s">
        <v>112</v>
      </c>
      <c r="B21" s="26" t="str">
        <f>IF('EU WFs'!$L22="Fully grid-connected",'EU WFs'!A22,"")</f>
        <v>DanTysk</v>
      </c>
      <c r="C21" s="210">
        <f>IF('EU WFs'!$L22="Fully grid-connected",'EU WFs'!B22,"")</f>
        <v>288</v>
      </c>
      <c r="D21" s="26" t="str">
        <f>IF('EU WFs'!$L22="Fully grid-connected",'EU WFs'!C22,"")</f>
        <v>Germany</v>
      </c>
      <c r="E21" s="27">
        <f>IF('EU WFs'!$L22="Fully grid-connected",'EU WFs'!D22,"")</f>
        <v>80</v>
      </c>
      <c r="F21" s="27">
        <f t="shared" si="23"/>
        <v>3.6</v>
      </c>
      <c r="G21" s="26" t="s">
        <v>260</v>
      </c>
      <c r="H21" s="26" t="str">
        <f>IF('EU WFs'!$L22="Fully grid-connected",'EU WFs'!E22,"")</f>
        <v xml:space="preserve"> Siemens SWT-3.6-120</v>
      </c>
      <c r="I21" s="29" t="str">
        <f>IF(OR('EU WFs'!$L22="Fully grid-connected",'EU WFs'!F22=""),'EU WFs'!F22,"")</f>
        <v>VS/PR</v>
      </c>
      <c r="J21" s="29" t="str">
        <f>IF(OR('EU WFs'!$L22="Fully grid-connected",'EU WFs'!G22=""),'EU WFs'!G22,"")</f>
        <v>MG</v>
      </c>
      <c r="K21" s="29" t="str">
        <f>IF(OR('EU WFs'!$L22="Fully grid-connected",'EU WFs'!H22=""),'EU WFs'!H22,"")</f>
        <v>DFIG</v>
      </c>
      <c r="L21" s="29" t="str">
        <f>IF(OR('EU WFs'!$L22="Fully grid-connected",'EU WFs'!I22=""),'EU WFs'!I22,"")</f>
        <v>PC</v>
      </c>
      <c r="M21" s="27">
        <f>IF('EU WFs'!$L22="Fully grid-connected",'EU WFs'!J22,"")</f>
        <v>2015</v>
      </c>
      <c r="N21" s="28" t="str">
        <f t="shared" si="0"/>
        <v>C</v>
      </c>
      <c r="Q21" s="25">
        <f t="shared" si="1"/>
        <v>0</v>
      </c>
      <c r="R21" s="25">
        <f t="shared" si="2"/>
        <v>0</v>
      </c>
      <c r="S21" s="25">
        <f t="shared" si="3"/>
        <v>288</v>
      </c>
      <c r="T21" s="25">
        <f t="shared" si="4"/>
        <v>0</v>
      </c>
      <c r="U21" s="25">
        <f t="shared" si="5"/>
        <v>0</v>
      </c>
      <c r="V21" s="25">
        <f t="shared" si="6"/>
        <v>0</v>
      </c>
      <c r="W21" s="25">
        <f t="shared" si="7"/>
        <v>0</v>
      </c>
      <c r="X21" s="25">
        <f t="shared" si="8"/>
        <v>0</v>
      </c>
      <c r="Y21" s="25">
        <f t="shared" si="9"/>
        <v>0</v>
      </c>
      <c r="Z21" s="25">
        <f t="shared" si="10"/>
        <v>0</v>
      </c>
      <c r="AA21" s="25">
        <f t="shared" si="11"/>
        <v>288</v>
      </c>
      <c r="AB21" s="25">
        <f t="shared" si="12"/>
        <v>0</v>
      </c>
      <c r="AC21" s="25">
        <f t="shared" si="13"/>
        <v>0</v>
      </c>
      <c r="AD21" s="25">
        <f t="shared" si="14"/>
        <v>0</v>
      </c>
      <c r="AS21" s="321"/>
      <c r="AT21" s="35" t="str">
        <f t="shared" si="15"/>
        <v>DanTysk</v>
      </c>
      <c r="AU21" s="49">
        <f t="shared" si="16"/>
        <v>0</v>
      </c>
      <c r="AV21" s="49">
        <f t="shared" si="17"/>
        <v>288</v>
      </c>
      <c r="AW21" s="49">
        <f t="shared" si="18"/>
        <v>0</v>
      </c>
      <c r="AX21" s="49">
        <f t="shared" si="19"/>
        <v>0</v>
      </c>
      <c r="AY21" s="222">
        <f t="shared" si="20"/>
        <v>0</v>
      </c>
      <c r="AZ21" s="219" t="str">
        <f t="shared" si="24"/>
        <v/>
      </c>
      <c r="BA21" s="219" t="str">
        <f t="shared" si="28"/>
        <v/>
      </c>
      <c r="BB21" s="219" t="str">
        <f t="shared" si="28"/>
        <v/>
      </c>
      <c r="BC21" s="219" t="str">
        <f t="shared" si="28"/>
        <v/>
      </c>
      <c r="BD21" s="219" t="str">
        <f t="shared" si="28"/>
        <v/>
      </c>
      <c r="BE21" s="219" t="str">
        <f t="shared" si="28"/>
        <v/>
      </c>
      <c r="BF21" s="219" t="str">
        <f t="shared" si="28"/>
        <v/>
      </c>
      <c r="BG21" s="219" t="str">
        <f t="shared" si="28"/>
        <v/>
      </c>
      <c r="BH21" s="219" t="str">
        <f t="shared" si="28"/>
        <v/>
      </c>
      <c r="BI21" s="219" t="str">
        <f t="shared" si="28"/>
        <v/>
      </c>
      <c r="BJ21" s="219" t="str">
        <f t="shared" si="25"/>
        <v/>
      </c>
      <c r="BK21" s="219">
        <f t="shared" si="28"/>
        <v>288</v>
      </c>
      <c r="BL21" s="219" t="str">
        <f t="shared" si="28"/>
        <v/>
      </c>
      <c r="BM21" s="219" t="str">
        <f t="shared" si="28"/>
        <v/>
      </c>
      <c r="BN21" s="217" t="str">
        <f t="shared" si="26"/>
        <v/>
      </c>
      <c r="BO21" s="219" t="str">
        <f t="shared" si="29"/>
        <v/>
      </c>
      <c r="BP21" s="219" t="str">
        <f t="shared" si="29"/>
        <v/>
      </c>
      <c r="BQ21" s="219" t="str">
        <f t="shared" si="29"/>
        <v/>
      </c>
      <c r="BR21" s="219" t="str">
        <f t="shared" si="29"/>
        <v/>
      </c>
      <c r="BS21" s="219" t="str">
        <f t="shared" si="29"/>
        <v/>
      </c>
      <c r="BT21" s="219" t="str">
        <f t="shared" si="29"/>
        <v/>
      </c>
      <c r="BU21" s="219" t="str">
        <f t="shared" si="29"/>
        <v/>
      </c>
      <c r="BV21" s="219" t="str">
        <f t="shared" si="29"/>
        <v/>
      </c>
      <c r="BW21" s="219" t="str">
        <f t="shared" si="29"/>
        <v/>
      </c>
      <c r="BX21" s="219" t="str">
        <f t="shared" si="27"/>
        <v/>
      </c>
      <c r="BY21" s="219">
        <f t="shared" si="29"/>
        <v>80</v>
      </c>
      <c r="BZ21" s="219" t="str">
        <f t="shared" si="29"/>
        <v/>
      </c>
      <c r="CA21" s="219" t="str">
        <f t="shared" si="29"/>
        <v/>
      </c>
    </row>
    <row r="22" spans="1:79" x14ac:dyDescent="0.3">
      <c r="A22" s="30" t="s">
        <v>113</v>
      </c>
      <c r="B22" s="26" t="str">
        <f>IF('EU WFs'!$L23="Fully grid-connected",'EU WFs'!A23,"")</f>
        <v>Dudgeon</v>
      </c>
      <c r="C22" s="210">
        <f>IF('EU WFs'!$L23="Fully grid-connected",'EU WFs'!B23,"")</f>
        <v>402</v>
      </c>
      <c r="D22" s="26" t="str">
        <f>IF('EU WFs'!$L23="Fully grid-connected",'EU WFs'!C23,"")</f>
        <v>UK (England)</v>
      </c>
      <c r="E22" s="27">
        <f>IF('EU WFs'!$L23="Fully grid-connected",'EU WFs'!D23,"")</f>
        <v>67</v>
      </c>
      <c r="F22" s="27">
        <f t="shared" si="23"/>
        <v>6</v>
      </c>
      <c r="G22" s="26" t="s">
        <v>260</v>
      </c>
      <c r="H22" s="26" t="str">
        <f>IF('EU WFs'!$L23="Fully grid-connected",'EU WFs'!E23,"")</f>
        <v xml:space="preserve"> Siemens SWT-6.0-154</v>
      </c>
      <c r="I22" s="29" t="str">
        <f>IF(OR('EU WFs'!$L23="Fully grid-connected",'EU WFs'!F23=""),'EU WFs'!F23,"")</f>
        <v>VS/PR</v>
      </c>
      <c r="J22" s="29" t="str">
        <f>IF(OR('EU WFs'!$L23="Fully grid-connected",'EU WFs'!G23=""),'EU WFs'!G23,"")</f>
        <v>DD</v>
      </c>
      <c r="K22" s="29" t="str">
        <f>IF(OR('EU WFs'!$L23="Fully grid-connected",'EU WFs'!H23=""),'EU WFs'!H23,"")</f>
        <v>PMSG</v>
      </c>
      <c r="L22" s="29" t="str">
        <f>IF(OR('EU WFs'!$L23="Fully grid-connected",'EU WFs'!I23=""),'EU WFs'!I23,"")</f>
        <v>FC</v>
      </c>
      <c r="M22" s="27">
        <f>IF('EU WFs'!$L23="Fully grid-connected",'EU WFs'!J23,"")</f>
        <v>2017</v>
      </c>
      <c r="N22" s="28" t="str">
        <f t="shared" si="0"/>
        <v>DDP</v>
      </c>
      <c r="Q22" s="25">
        <f t="shared" si="1"/>
        <v>0</v>
      </c>
      <c r="R22" s="25">
        <f t="shared" si="2"/>
        <v>0</v>
      </c>
      <c r="S22" s="25">
        <f t="shared" si="3"/>
        <v>0</v>
      </c>
      <c r="T22" s="25">
        <f t="shared" si="4"/>
        <v>0</v>
      </c>
      <c r="U22" s="25">
        <f t="shared" si="5"/>
        <v>0</v>
      </c>
      <c r="V22" s="25">
        <f t="shared" si="6"/>
        <v>0</v>
      </c>
      <c r="W22" s="25">
        <f t="shared" si="7"/>
        <v>0</v>
      </c>
      <c r="X22" s="25">
        <f t="shared" si="8"/>
        <v>402</v>
      </c>
      <c r="Y22" s="25">
        <f t="shared" si="9"/>
        <v>0</v>
      </c>
      <c r="Z22" s="25">
        <f t="shared" si="10"/>
        <v>0</v>
      </c>
      <c r="AA22" s="25">
        <f t="shared" si="11"/>
        <v>0</v>
      </c>
      <c r="AB22" s="25">
        <f t="shared" si="12"/>
        <v>0</v>
      </c>
      <c r="AC22" s="25">
        <f t="shared" si="13"/>
        <v>0</v>
      </c>
      <c r="AD22" s="25">
        <f t="shared" si="14"/>
        <v>402</v>
      </c>
      <c r="AS22" s="321"/>
      <c r="AT22" s="35" t="str">
        <f t="shared" si="15"/>
        <v>Dudgeon</v>
      </c>
      <c r="AU22" s="49">
        <f t="shared" si="16"/>
        <v>402</v>
      </c>
      <c r="AV22" s="49">
        <f t="shared" si="17"/>
        <v>0</v>
      </c>
      <c r="AW22" s="49">
        <f t="shared" si="18"/>
        <v>0</v>
      </c>
      <c r="AX22" s="49">
        <f t="shared" si="19"/>
        <v>0</v>
      </c>
      <c r="AY22" s="222">
        <f t="shared" si="20"/>
        <v>0</v>
      </c>
      <c r="AZ22" s="219" t="str">
        <f t="shared" si="24"/>
        <v/>
      </c>
      <c r="BA22" s="219" t="str">
        <f t="shared" si="28"/>
        <v/>
      </c>
      <c r="BB22" s="219" t="str">
        <f t="shared" si="28"/>
        <v/>
      </c>
      <c r="BC22" s="219" t="str">
        <f t="shared" si="28"/>
        <v/>
      </c>
      <c r="BD22" s="219" t="str">
        <f t="shared" si="28"/>
        <v/>
      </c>
      <c r="BE22" s="219" t="str">
        <f t="shared" si="28"/>
        <v/>
      </c>
      <c r="BF22" s="219" t="str">
        <f t="shared" si="28"/>
        <v/>
      </c>
      <c r="BG22" s="219" t="str">
        <f t="shared" si="28"/>
        <v/>
      </c>
      <c r="BH22" s="219" t="str">
        <f t="shared" si="28"/>
        <v/>
      </c>
      <c r="BI22" s="219" t="str">
        <f t="shared" si="28"/>
        <v/>
      </c>
      <c r="BJ22" s="219" t="str">
        <f t="shared" si="25"/>
        <v/>
      </c>
      <c r="BK22" s="219">
        <f t="shared" si="28"/>
        <v>402</v>
      </c>
      <c r="BL22" s="219" t="str">
        <f t="shared" si="28"/>
        <v/>
      </c>
      <c r="BM22" s="219" t="str">
        <f t="shared" si="28"/>
        <v/>
      </c>
      <c r="BN22" s="217" t="str">
        <f t="shared" si="26"/>
        <v/>
      </c>
      <c r="BO22" s="219" t="str">
        <f t="shared" si="29"/>
        <v/>
      </c>
      <c r="BP22" s="219" t="str">
        <f t="shared" si="29"/>
        <v/>
      </c>
      <c r="BQ22" s="219" t="str">
        <f t="shared" si="29"/>
        <v/>
      </c>
      <c r="BR22" s="219" t="str">
        <f t="shared" si="29"/>
        <v/>
      </c>
      <c r="BS22" s="219" t="str">
        <f t="shared" si="29"/>
        <v/>
      </c>
      <c r="BT22" s="219" t="str">
        <f t="shared" si="29"/>
        <v/>
      </c>
      <c r="BU22" s="219" t="str">
        <f t="shared" si="29"/>
        <v/>
      </c>
      <c r="BV22" s="219" t="str">
        <f t="shared" si="29"/>
        <v/>
      </c>
      <c r="BW22" s="219" t="str">
        <f t="shared" si="29"/>
        <v/>
      </c>
      <c r="BX22" s="219" t="str">
        <f t="shared" si="27"/>
        <v/>
      </c>
      <c r="BY22" s="219">
        <f t="shared" si="29"/>
        <v>67</v>
      </c>
      <c r="BZ22" s="219" t="str">
        <f t="shared" si="29"/>
        <v/>
      </c>
      <c r="CA22" s="219" t="str">
        <f t="shared" si="29"/>
        <v/>
      </c>
    </row>
    <row r="23" spans="1:79" x14ac:dyDescent="0.3">
      <c r="A23" s="30" t="s">
        <v>44</v>
      </c>
      <c r="B23" s="26" t="str">
        <f>IF('EU WFs'!$L24="Fully grid-connected",'EU WFs'!A24,"")</f>
        <v>Egmond aan Zee</v>
      </c>
      <c r="C23" s="210">
        <f>IF('EU WFs'!$L24="Fully grid-connected",'EU WFs'!B24,"")</f>
        <v>108</v>
      </c>
      <c r="D23" s="26" t="str">
        <f>IF('EU WFs'!$L24="Fully grid-connected",'EU WFs'!C24,"")</f>
        <v>Netherlands</v>
      </c>
      <c r="E23" s="27">
        <f>IF('EU WFs'!$L24="Fully grid-connected",'EU WFs'!D24,"")</f>
        <v>36</v>
      </c>
      <c r="F23" s="27">
        <f t="shared" si="23"/>
        <v>3</v>
      </c>
      <c r="G23" s="26" t="s">
        <v>263</v>
      </c>
      <c r="H23" s="26" t="str">
        <f>IF('EU WFs'!$L24="Fully grid-connected",'EU WFs'!E24,"")</f>
        <v xml:space="preserve"> Vestas V90-3MW</v>
      </c>
      <c r="I23" s="29" t="str">
        <f>IF(OR('EU WFs'!$L24="Fully grid-connected",'EU WFs'!F24=""),'EU WFs'!F24,"")</f>
        <v>VS/PR</v>
      </c>
      <c r="J23" s="29" t="str">
        <f>IF(OR('EU WFs'!$L24="Fully grid-connected",'EU WFs'!G24=""),'EU WFs'!G24,"")</f>
        <v>MG</v>
      </c>
      <c r="K23" s="29" t="str">
        <f>IF(OR('EU WFs'!$L24="Fully grid-connected",'EU WFs'!H24=""),'EU WFs'!H24,"")</f>
        <v>DFIG</v>
      </c>
      <c r="L23" s="29" t="str">
        <f>IF(OR('EU WFs'!$L24="Fully grid-connected",'EU WFs'!I24=""),'EU WFs'!I24,"")</f>
        <v>PC</v>
      </c>
      <c r="M23" s="27">
        <f>IF('EU WFs'!$L24="Fully grid-connected",'EU WFs'!J24,"")</f>
        <v>2007</v>
      </c>
      <c r="N23" s="28" t="str">
        <f t="shared" si="0"/>
        <v>C</v>
      </c>
      <c r="Q23" s="25">
        <f t="shared" si="1"/>
        <v>0</v>
      </c>
      <c r="R23" s="25">
        <f t="shared" si="2"/>
        <v>0</v>
      </c>
      <c r="S23" s="25">
        <f t="shared" si="3"/>
        <v>108</v>
      </c>
      <c r="T23" s="25">
        <f t="shared" si="4"/>
        <v>0</v>
      </c>
      <c r="U23" s="25">
        <f t="shared" si="5"/>
        <v>0</v>
      </c>
      <c r="V23" s="25">
        <f t="shared" si="6"/>
        <v>0</v>
      </c>
      <c r="W23" s="25">
        <f t="shared" si="7"/>
        <v>0</v>
      </c>
      <c r="X23" s="25">
        <f t="shared" si="8"/>
        <v>0</v>
      </c>
      <c r="Y23" s="25">
        <f t="shared" si="9"/>
        <v>0</v>
      </c>
      <c r="Z23" s="25">
        <f t="shared" si="10"/>
        <v>0</v>
      </c>
      <c r="AA23" s="25">
        <f t="shared" si="11"/>
        <v>108</v>
      </c>
      <c r="AB23" s="25">
        <f t="shared" si="12"/>
        <v>0</v>
      </c>
      <c r="AC23" s="25">
        <f t="shared" si="13"/>
        <v>0</v>
      </c>
      <c r="AD23" s="25">
        <f t="shared" si="14"/>
        <v>0</v>
      </c>
      <c r="AS23" s="321"/>
      <c r="AT23" s="35" t="str">
        <f t="shared" si="15"/>
        <v>Egmond aan Zee</v>
      </c>
      <c r="AU23" s="49">
        <f t="shared" si="16"/>
        <v>0</v>
      </c>
      <c r="AV23" s="49">
        <f t="shared" si="17"/>
        <v>0</v>
      </c>
      <c r="AW23" s="49">
        <f t="shared" si="18"/>
        <v>0</v>
      </c>
      <c r="AX23" s="49">
        <f t="shared" si="19"/>
        <v>108</v>
      </c>
      <c r="AY23" s="222">
        <f t="shared" si="20"/>
        <v>0</v>
      </c>
      <c r="AZ23" s="219" t="str">
        <f t="shared" si="24"/>
        <v/>
      </c>
      <c r="BA23" s="219" t="str">
        <f t="shared" si="28"/>
        <v/>
      </c>
      <c r="BB23" s="219" t="str">
        <f t="shared" si="28"/>
        <v/>
      </c>
      <c r="BC23" s="219" t="str">
        <f t="shared" si="28"/>
        <v/>
      </c>
      <c r="BD23" s="219" t="str">
        <f t="shared" si="28"/>
        <v/>
      </c>
      <c r="BE23" s="219" t="str">
        <f t="shared" si="28"/>
        <v/>
      </c>
      <c r="BF23" s="219" t="str">
        <f t="shared" si="28"/>
        <v/>
      </c>
      <c r="BG23" s="219" t="str">
        <f t="shared" si="28"/>
        <v/>
      </c>
      <c r="BH23" s="219" t="str">
        <f t="shared" si="28"/>
        <v/>
      </c>
      <c r="BI23" s="219" t="str">
        <f t="shared" si="28"/>
        <v/>
      </c>
      <c r="BJ23" s="219" t="str">
        <f t="shared" si="25"/>
        <v/>
      </c>
      <c r="BK23" s="219" t="str">
        <f t="shared" si="28"/>
        <v/>
      </c>
      <c r="BL23" s="219">
        <f t="shared" si="28"/>
        <v>108</v>
      </c>
      <c r="BM23" s="219" t="str">
        <f t="shared" si="28"/>
        <v/>
      </c>
      <c r="BN23" s="217" t="str">
        <f t="shared" si="26"/>
        <v/>
      </c>
      <c r="BO23" s="219" t="str">
        <f t="shared" si="29"/>
        <v/>
      </c>
      <c r="BP23" s="219" t="str">
        <f t="shared" si="29"/>
        <v/>
      </c>
      <c r="BQ23" s="219" t="str">
        <f t="shared" si="29"/>
        <v/>
      </c>
      <c r="BR23" s="219" t="str">
        <f t="shared" si="29"/>
        <v/>
      </c>
      <c r="BS23" s="219" t="str">
        <f t="shared" si="29"/>
        <v/>
      </c>
      <c r="BT23" s="219" t="str">
        <f t="shared" si="29"/>
        <v/>
      </c>
      <c r="BU23" s="219" t="str">
        <f t="shared" si="29"/>
        <v/>
      </c>
      <c r="BV23" s="219" t="str">
        <f t="shared" si="29"/>
        <v/>
      </c>
      <c r="BW23" s="219" t="str">
        <f t="shared" si="29"/>
        <v/>
      </c>
      <c r="BX23" s="219" t="str">
        <f t="shared" si="27"/>
        <v/>
      </c>
      <c r="BY23" s="219" t="str">
        <f t="shared" si="29"/>
        <v/>
      </c>
      <c r="BZ23" s="219">
        <f t="shared" si="29"/>
        <v>36</v>
      </c>
      <c r="CA23" s="219" t="str">
        <f t="shared" si="29"/>
        <v/>
      </c>
    </row>
    <row r="24" spans="1:79" x14ac:dyDescent="0.3">
      <c r="A24" s="30" t="s">
        <v>41</v>
      </c>
      <c r="B24" s="26" t="str">
        <f>IF('EU WFs'!$L25="Fully grid-connected",'EU WFs'!A25,"")</f>
        <v>Ems-Emden</v>
      </c>
      <c r="C24" s="210">
        <f>IF('EU WFs'!$L25="Fully grid-connected",'EU WFs'!B25,"")</f>
        <v>4.5</v>
      </c>
      <c r="D24" s="26" t="str">
        <f>IF('EU WFs'!$L25="Fully grid-connected",'EU WFs'!C25,"")</f>
        <v>Germany</v>
      </c>
      <c r="E24" s="27">
        <f>IF('EU WFs'!$L25="Fully grid-connected",'EU WFs'!D25,"")</f>
        <v>1</v>
      </c>
      <c r="F24" s="27">
        <f t="shared" si="23"/>
        <v>4.5</v>
      </c>
      <c r="G24" s="26" t="s">
        <v>267</v>
      </c>
      <c r="H24" s="26" t="str">
        <f>IF('EU WFs'!$L25="Fully grid-connected",'EU WFs'!E25,"")</f>
        <v xml:space="preserve"> Enercon E112 4.5MW</v>
      </c>
      <c r="I24" s="29" t="str">
        <f>IF(OR('EU WFs'!$L25="Fully grid-connected",'EU WFs'!F25=""),'EU WFs'!F25,"")</f>
        <v>VS/PR</v>
      </c>
      <c r="J24" s="29" t="str">
        <f>IF(OR('EU WFs'!$L25="Fully grid-connected",'EU WFs'!G25=""),'EU WFs'!G25,"")</f>
        <v>DD</v>
      </c>
      <c r="K24" s="29" t="str">
        <f>IF(OR('EU WFs'!$L25="Fully grid-connected",'EU WFs'!H25=""),'EU WFs'!H25,"")</f>
        <v>EESG</v>
      </c>
      <c r="L24" s="29" t="str">
        <f>IF(OR('EU WFs'!$L25="Fully grid-connected",'EU WFs'!I25=""),'EU WFs'!I25,"")</f>
        <v>FC</v>
      </c>
      <c r="M24" s="27">
        <f>IF('EU WFs'!$L25="Fully grid-connected",'EU WFs'!J25,"")</f>
        <v>2004</v>
      </c>
      <c r="N24" s="28" t="str">
        <f t="shared" si="0"/>
        <v>DDE</v>
      </c>
      <c r="Q24" s="25">
        <f t="shared" si="1"/>
        <v>0</v>
      </c>
      <c r="R24" s="25">
        <f t="shared" si="2"/>
        <v>0</v>
      </c>
      <c r="S24" s="25">
        <f t="shared" si="3"/>
        <v>0</v>
      </c>
      <c r="T24" s="25">
        <f t="shared" si="4"/>
        <v>0</v>
      </c>
      <c r="U24" s="25">
        <f t="shared" si="5"/>
        <v>0</v>
      </c>
      <c r="V24" s="25">
        <f t="shared" si="6"/>
        <v>0</v>
      </c>
      <c r="W24" s="25">
        <f t="shared" si="7"/>
        <v>0</v>
      </c>
      <c r="X24" s="25">
        <f t="shared" si="8"/>
        <v>0</v>
      </c>
      <c r="Y24" s="25">
        <f t="shared" si="9"/>
        <v>4.5</v>
      </c>
      <c r="Z24" s="25">
        <f t="shared" si="10"/>
        <v>0</v>
      </c>
      <c r="AA24" s="25">
        <f t="shared" si="11"/>
        <v>0</v>
      </c>
      <c r="AB24" s="25">
        <f t="shared" si="12"/>
        <v>0</v>
      </c>
      <c r="AC24" s="25">
        <f t="shared" si="13"/>
        <v>0</v>
      </c>
      <c r="AD24" s="25">
        <f t="shared" si="14"/>
        <v>4.5</v>
      </c>
      <c r="AS24" s="321"/>
      <c r="AT24" s="35" t="str">
        <f t="shared" si="15"/>
        <v>Ems-Emden</v>
      </c>
      <c r="AU24" s="49">
        <f t="shared" si="16"/>
        <v>0</v>
      </c>
      <c r="AV24" s="49">
        <f t="shared" si="17"/>
        <v>4.5</v>
      </c>
      <c r="AW24" s="49">
        <f t="shared" si="18"/>
        <v>0</v>
      </c>
      <c r="AX24" s="49">
        <f t="shared" si="19"/>
        <v>0</v>
      </c>
      <c r="AY24" s="222">
        <f t="shared" si="20"/>
        <v>0</v>
      </c>
      <c r="AZ24" s="219" t="str">
        <f t="shared" si="24"/>
        <v/>
      </c>
      <c r="BA24" s="219" t="str">
        <f t="shared" si="28"/>
        <v/>
      </c>
      <c r="BB24" s="219" t="str">
        <f t="shared" si="28"/>
        <v/>
      </c>
      <c r="BC24" s="219">
        <f t="shared" si="28"/>
        <v>4.5</v>
      </c>
      <c r="BD24" s="219" t="str">
        <f t="shared" si="28"/>
        <v/>
      </c>
      <c r="BE24" s="219" t="str">
        <f t="shared" si="28"/>
        <v/>
      </c>
      <c r="BF24" s="219" t="str">
        <f t="shared" si="28"/>
        <v/>
      </c>
      <c r="BG24" s="219" t="str">
        <f t="shared" si="28"/>
        <v/>
      </c>
      <c r="BH24" s="219" t="str">
        <f t="shared" si="28"/>
        <v/>
      </c>
      <c r="BI24" s="219" t="str">
        <f t="shared" si="28"/>
        <v/>
      </c>
      <c r="BJ24" s="219" t="str">
        <f t="shared" si="25"/>
        <v/>
      </c>
      <c r="BK24" s="219" t="str">
        <f t="shared" si="28"/>
        <v/>
      </c>
      <c r="BL24" s="219" t="str">
        <f t="shared" si="28"/>
        <v/>
      </c>
      <c r="BM24" s="219" t="str">
        <f t="shared" si="28"/>
        <v/>
      </c>
      <c r="BN24" s="217" t="str">
        <f t="shared" si="26"/>
        <v/>
      </c>
      <c r="BO24" s="219" t="str">
        <f t="shared" si="29"/>
        <v/>
      </c>
      <c r="BP24" s="219" t="str">
        <f t="shared" si="29"/>
        <v/>
      </c>
      <c r="BQ24" s="219">
        <f t="shared" si="29"/>
        <v>1</v>
      </c>
      <c r="BR24" s="219" t="str">
        <f t="shared" si="29"/>
        <v/>
      </c>
      <c r="BS24" s="219" t="str">
        <f t="shared" si="29"/>
        <v/>
      </c>
      <c r="BT24" s="219" t="str">
        <f t="shared" si="29"/>
        <v/>
      </c>
      <c r="BU24" s="219" t="str">
        <f t="shared" si="29"/>
        <v/>
      </c>
      <c r="BV24" s="219" t="str">
        <f t="shared" si="29"/>
        <v/>
      </c>
      <c r="BW24" s="219" t="str">
        <f t="shared" si="29"/>
        <v/>
      </c>
      <c r="BX24" s="219" t="str">
        <f t="shared" si="27"/>
        <v/>
      </c>
      <c r="BY24" s="219" t="str">
        <f t="shared" si="29"/>
        <v/>
      </c>
      <c r="BZ24" s="219" t="str">
        <f t="shared" si="29"/>
        <v/>
      </c>
      <c r="CA24" s="219" t="str">
        <f t="shared" si="29"/>
        <v/>
      </c>
    </row>
    <row r="25" spans="1:79" x14ac:dyDescent="0.3">
      <c r="A25" s="30" t="s">
        <v>131</v>
      </c>
      <c r="B25" s="26" t="str">
        <f>IF('EU WFs'!$L26="Fully grid-connected",'EU WFs'!A26,"")</f>
        <v>EnBW Baltic 2</v>
      </c>
      <c r="C25" s="210">
        <f>IF('EU WFs'!$L26="Fully grid-connected",'EU WFs'!B26,"")</f>
        <v>288</v>
      </c>
      <c r="D25" s="26" t="str">
        <f>IF('EU WFs'!$L26="Fully grid-connected",'EU WFs'!C26,"")</f>
        <v>Germany</v>
      </c>
      <c r="E25" s="27">
        <f>IF('EU WFs'!$L26="Fully grid-connected",'EU WFs'!D26,"")</f>
        <v>80</v>
      </c>
      <c r="F25" s="27">
        <f t="shared" si="23"/>
        <v>3.6</v>
      </c>
      <c r="G25" s="26" t="s">
        <v>260</v>
      </c>
      <c r="H25" s="26" t="str">
        <f>IF('EU WFs'!$L26="Fully grid-connected",'EU WFs'!E26,"")</f>
        <v xml:space="preserve"> Siemens SWT-3.6-120</v>
      </c>
      <c r="I25" s="29" t="str">
        <f>IF(OR('EU WFs'!$L26="Fully grid-connected",'EU WFs'!F26=""),'EU WFs'!F26,"")</f>
        <v>VS/PR</v>
      </c>
      <c r="J25" s="29" t="str">
        <f>IF(OR('EU WFs'!$L26="Fully grid-connected",'EU WFs'!G26=""),'EU WFs'!G26,"")</f>
        <v>MG</v>
      </c>
      <c r="K25" s="29" t="str">
        <f>IF(OR('EU WFs'!$L26="Fully grid-connected",'EU WFs'!H26=""),'EU WFs'!H26,"")</f>
        <v>DFIG</v>
      </c>
      <c r="L25" s="29" t="str">
        <f>IF(OR('EU WFs'!$L26="Fully grid-connected",'EU WFs'!I26=""),'EU WFs'!I26,"")</f>
        <v>PC</v>
      </c>
      <c r="M25" s="27">
        <f>IF('EU WFs'!$L26="Fully grid-connected",'EU WFs'!J26,"")</f>
        <v>2015</v>
      </c>
      <c r="N25" s="28" t="str">
        <f t="shared" si="0"/>
        <v>C</v>
      </c>
      <c r="Q25" s="25">
        <f t="shared" si="1"/>
        <v>0</v>
      </c>
      <c r="R25" s="25">
        <f t="shared" si="2"/>
        <v>0</v>
      </c>
      <c r="S25" s="25">
        <f t="shared" si="3"/>
        <v>288</v>
      </c>
      <c r="T25" s="25">
        <f t="shared" si="4"/>
        <v>0</v>
      </c>
      <c r="U25" s="25">
        <f t="shared" si="5"/>
        <v>0</v>
      </c>
      <c r="V25" s="25">
        <f t="shared" si="6"/>
        <v>0</v>
      </c>
      <c r="W25" s="25">
        <f t="shared" si="7"/>
        <v>0</v>
      </c>
      <c r="X25" s="25">
        <f t="shared" si="8"/>
        <v>0</v>
      </c>
      <c r="Y25" s="25">
        <f t="shared" si="9"/>
        <v>0</v>
      </c>
      <c r="Z25" s="25">
        <f t="shared" si="10"/>
        <v>0</v>
      </c>
      <c r="AA25" s="25">
        <f t="shared" si="11"/>
        <v>288</v>
      </c>
      <c r="AB25" s="25">
        <f t="shared" si="12"/>
        <v>0</v>
      </c>
      <c r="AC25" s="25">
        <f t="shared" si="13"/>
        <v>0</v>
      </c>
      <c r="AD25" s="25">
        <f t="shared" si="14"/>
        <v>0</v>
      </c>
      <c r="AS25" s="321"/>
      <c r="AT25" s="35" t="str">
        <f t="shared" si="15"/>
        <v>EnBW Baltic 2</v>
      </c>
      <c r="AU25" s="49">
        <f t="shared" si="16"/>
        <v>0</v>
      </c>
      <c r="AV25" s="49">
        <f t="shared" si="17"/>
        <v>288</v>
      </c>
      <c r="AW25" s="49">
        <f t="shared" si="18"/>
        <v>0</v>
      </c>
      <c r="AX25" s="49">
        <f t="shared" si="19"/>
        <v>0</v>
      </c>
      <c r="AY25" s="222">
        <f t="shared" si="20"/>
        <v>0</v>
      </c>
      <c r="AZ25" s="219" t="str">
        <f t="shared" si="24"/>
        <v/>
      </c>
      <c r="BA25" s="219" t="str">
        <f t="shared" si="28"/>
        <v/>
      </c>
      <c r="BB25" s="219" t="str">
        <f t="shared" si="28"/>
        <v/>
      </c>
      <c r="BC25" s="219" t="str">
        <f t="shared" si="28"/>
        <v/>
      </c>
      <c r="BD25" s="219" t="str">
        <f t="shared" si="28"/>
        <v/>
      </c>
      <c r="BE25" s="219" t="str">
        <f t="shared" si="28"/>
        <v/>
      </c>
      <c r="BF25" s="219" t="str">
        <f t="shared" si="28"/>
        <v/>
      </c>
      <c r="BG25" s="219" t="str">
        <f t="shared" si="28"/>
        <v/>
      </c>
      <c r="BH25" s="219" t="str">
        <f t="shared" si="28"/>
        <v/>
      </c>
      <c r="BI25" s="219" t="str">
        <f t="shared" si="28"/>
        <v/>
      </c>
      <c r="BJ25" s="219" t="str">
        <f t="shared" si="25"/>
        <v/>
      </c>
      <c r="BK25" s="219">
        <f t="shared" si="28"/>
        <v>288</v>
      </c>
      <c r="BL25" s="219" t="str">
        <f t="shared" si="28"/>
        <v/>
      </c>
      <c r="BM25" s="219" t="str">
        <f t="shared" si="28"/>
        <v/>
      </c>
      <c r="BN25" s="217" t="str">
        <f t="shared" si="26"/>
        <v/>
      </c>
      <c r="BO25" s="219" t="str">
        <f t="shared" si="29"/>
        <v/>
      </c>
      <c r="BP25" s="219" t="str">
        <f t="shared" si="29"/>
        <v/>
      </c>
      <c r="BQ25" s="219" t="str">
        <f t="shared" si="29"/>
        <v/>
      </c>
      <c r="BR25" s="219" t="str">
        <f t="shared" si="29"/>
        <v/>
      </c>
      <c r="BS25" s="219" t="str">
        <f t="shared" si="29"/>
        <v/>
      </c>
      <c r="BT25" s="219" t="str">
        <f t="shared" si="29"/>
        <v/>
      </c>
      <c r="BU25" s="219" t="str">
        <f t="shared" si="29"/>
        <v/>
      </c>
      <c r="BV25" s="219" t="str">
        <f t="shared" si="29"/>
        <v/>
      </c>
      <c r="BW25" s="219" t="str">
        <f t="shared" si="29"/>
        <v/>
      </c>
      <c r="BX25" s="219" t="str">
        <f t="shared" si="27"/>
        <v/>
      </c>
      <c r="BY25" s="219">
        <f t="shared" si="29"/>
        <v>80</v>
      </c>
      <c r="BZ25" s="219" t="str">
        <f t="shared" si="29"/>
        <v/>
      </c>
      <c r="CA25" s="219" t="str">
        <f t="shared" si="29"/>
        <v/>
      </c>
    </row>
    <row r="26" spans="1:79" x14ac:dyDescent="0.3">
      <c r="A26" s="323" t="s">
        <v>39</v>
      </c>
      <c r="B26" s="26" t="str">
        <f>IF('EU WFs'!$L28="Fully grid-connected",'EU WFs'!A28,"")</f>
        <v>Frederikshavn</v>
      </c>
      <c r="C26" s="210">
        <f>IF('EU WFs'!$L28="Fully grid-connected",'EU WFs'!B28,"")</f>
        <v>6</v>
      </c>
      <c r="D26" s="26" t="str">
        <f>IF('EU WFs'!$L28="Fully grid-connected",'EU WFs'!C28,"")</f>
        <v>Denmark</v>
      </c>
      <c r="E26" s="27">
        <f>IF('EU WFs'!$L28="Fully grid-connected",'EU WFs'!D28,"")</f>
        <v>2</v>
      </c>
      <c r="F26" s="27">
        <f t="shared" si="23"/>
        <v>3</v>
      </c>
      <c r="G26" s="26" t="s">
        <v>263</v>
      </c>
      <c r="H26" s="26" t="str">
        <f>IF('EU WFs'!$L28="Fully grid-connected",'EU WFs'!E28,"")</f>
        <v xml:space="preserve"> Vestas V90-3MW</v>
      </c>
      <c r="I26" s="29" t="str">
        <f>IF(OR('EU WFs'!$L28="Fully grid-connected",'EU WFs'!F28=""),'EU WFs'!F28,"")</f>
        <v>VS/PR</v>
      </c>
      <c r="J26" s="29" t="str">
        <f>IF(OR('EU WFs'!$L28="Fully grid-connected",'EU WFs'!G28=""),'EU WFs'!G28,"")</f>
        <v>MG</v>
      </c>
      <c r="K26" s="29" t="str">
        <f>IF(OR('EU WFs'!$L28="Fully grid-connected",'EU WFs'!H28=""),'EU WFs'!H28,"")</f>
        <v>DFIG</v>
      </c>
      <c r="L26" s="29" t="str">
        <f>IF(OR('EU WFs'!$L28="Fully grid-connected",'EU WFs'!I28=""),'EU WFs'!I28,"")</f>
        <v>PC</v>
      </c>
      <c r="M26" s="27">
        <f>IF('EU WFs'!$L28="Fully grid-connected",'EU WFs'!J28,"")</f>
        <v>2003</v>
      </c>
      <c r="N26" s="28" t="str">
        <f t="shared" si="0"/>
        <v>C</v>
      </c>
      <c r="Q26" s="25">
        <f t="shared" si="1"/>
        <v>0</v>
      </c>
      <c r="R26" s="25">
        <f t="shared" si="2"/>
        <v>0</v>
      </c>
      <c r="S26" s="25">
        <f t="shared" si="3"/>
        <v>6</v>
      </c>
      <c r="T26" s="25">
        <f t="shared" si="4"/>
        <v>0</v>
      </c>
      <c r="U26" s="25">
        <f t="shared" si="5"/>
        <v>0</v>
      </c>
      <c r="V26" s="25">
        <f t="shared" si="6"/>
        <v>0</v>
      </c>
      <c r="W26" s="25">
        <f t="shared" si="7"/>
        <v>0</v>
      </c>
      <c r="X26" s="25">
        <f t="shared" si="8"/>
        <v>0</v>
      </c>
      <c r="Y26" s="25">
        <f t="shared" si="9"/>
        <v>0</v>
      </c>
      <c r="Z26" s="25">
        <f t="shared" si="10"/>
        <v>0</v>
      </c>
      <c r="AA26" s="25">
        <f t="shared" si="11"/>
        <v>6</v>
      </c>
      <c r="AB26" s="25">
        <f t="shared" si="12"/>
        <v>0</v>
      </c>
      <c r="AC26" s="25">
        <f t="shared" si="13"/>
        <v>0</v>
      </c>
      <c r="AD26" s="25">
        <f t="shared" si="14"/>
        <v>0</v>
      </c>
      <c r="AS26" s="321"/>
      <c r="AT26" s="35" t="str">
        <f t="shared" si="15"/>
        <v>Frederikshavn</v>
      </c>
      <c r="AU26" s="49">
        <f t="shared" si="16"/>
        <v>0</v>
      </c>
      <c r="AV26" s="49">
        <f t="shared" si="17"/>
        <v>0</v>
      </c>
      <c r="AW26" s="49">
        <f t="shared" si="18"/>
        <v>6</v>
      </c>
      <c r="AX26" s="49">
        <f t="shared" si="19"/>
        <v>0</v>
      </c>
      <c r="AY26" s="222">
        <f t="shared" si="20"/>
        <v>0</v>
      </c>
      <c r="AZ26" s="219" t="str">
        <f t="shared" si="24"/>
        <v/>
      </c>
      <c r="BA26" s="219" t="str">
        <f t="shared" si="28"/>
        <v/>
      </c>
      <c r="BB26" s="219" t="str">
        <f t="shared" si="28"/>
        <v/>
      </c>
      <c r="BC26" s="219" t="str">
        <f t="shared" si="28"/>
        <v/>
      </c>
      <c r="BD26" s="219" t="str">
        <f t="shared" si="28"/>
        <v/>
      </c>
      <c r="BE26" s="219" t="str">
        <f t="shared" si="28"/>
        <v/>
      </c>
      <c r="BF26" s="219" t="str">
        <f t="shared" si="28"/>
        <v/>
      </c>
      <c r="BG26" s="219" t="str">
        <f t="shared" si="28"/>
        <v/>
      </c>
      <c r="BH26" s="219" t="str">
        <f t="shared" si="28"/>
        <v/>
      </c>
      <c r="BI26" s="219" t="str">
        <f t="shared" si="28"/>
        <v/>
      </c>
      <c r="BJ26" s="219" t="str">
        <f t="shared" si="25"/>
        <v/>
      </c>
      <c r="BK26" s="219" t="str">
        <f t="shared" si="28"/>
        <v/>
      </c>
      <c r="BL26" s="219">
        <f t="shared" si="28"/>
        <v>6</v>
      </c>
      <c r="BM26" s="219" t="str">
        <f t="shared" si="28"/>
        <v/>
      </c>
      <c r="BN26" s="217" t="str">
        <f t="shared" si="26"/>
        <v/>
      </c>
      <c r="BO26" s="219" t="str">
        <f t="shared" si="29"/>
        <v/>
      </c>
      <c r="BP26" s="219" t="str">
        <f t="shared" si="29"/>
        <v/>
      </c>
      <c r="BQ26" s="219" t="str">
        <f t="shared" si="29"/>
        <v/>
      </c>
      <c r="BR26" s="219" t="str">
        <f t="shared" si="29"/>
        <v/>
      </c>
      <c r="BS26" s="219" t="str">
        <f t="shared" si="29"/>
        <v/>
      </c>
      <c r="BT26" s="219" t="str">
        <f t="shared" si="29"/>
        <v/>
      </c>
      <c r="BU26" s="219" t="str">
        <f t="shared" si="29"/>
        <v/>
      </c>
      <c r="BV26" s="219" t="str">
        <f t="shared" si="29"/>
        <v/>
      </c>
      <c r="BW26" s="219" t="str">
        <f t="shared" si="29"/>
        <v/>
      </c>
      <c r="BX26" s="219" t="str">
        <f t="shared" si="27"/>
        <v/>
      </c>
      <c r="BY26" s="219" t="str">
        <f t="shared" si="29"/>
        <v/>
      </c>
      <c r="BZ26" s="219">
        <f t="shared" si="29"/>
        <v>2</v>
      </c>
      <c r="CA26" s="219" t="str">
        <f t="shared" si="29"/>
        <v/>
      </c>
    </row>
    <row r="27" spans="1:79" x14ac:dyDescent="0.3">
      <c r="A27" s="323"/>
      <c r="B27" s="26" t="str">
        <f>IF('EU WFs'!$L29="Fully grid-connected",'EU WFs'!A29,"")</f>
        <v>Frederikshavn</v>
      </c>
      <c r="C27" s="210">
        <f>IF('EU WFs'!$L29="Fully grid-connected",'EU WFs'!B29,"")</f>
        <v>2.2999999999999998</v>
      </c>
      <c r="D27" s="26" t="str">
        <f>IF('EU WFs'!$L29="Fully grid-connected",'EU WFs'!C29,"")</f>
        <v>Denmark</v>
      </c>
      <c r="E27" s="27">
        <f>IF('EU WFs'!$L29="Fully grid-connected",'EU WFs'!D29,"")</f>
        <v>1</v>
      </c>
      <c r="F27" s="27">
        <f t="shared" si="23"/>
        <v>2.2999999999999998</v>
      </c>
      <c r="G27" s="26" t="s">
        <v>265</v>
      </c>
      <c r="H27" s="26" t="str">
        <f>IF('EU WFs'!$L29="Fully grid-connected",'EU WFs'!E29,"")</f>
        <v xml:space="preserve"> Nordex N90 2.3MW</v>
      </c>
      <c r="I27" s="29" t="str">
        <f>IF(OR('EU WFs'!$L29="Fully grid-connected",'EU WFs'!F29=""),'EU WFs'!F29,"")</f>
        <v>VS/PR</v>
      </c>
      <c r="J27" s="29" t="str">
        <f>IF(OR('EU WFs'!$L29="Fully grid-connected",'EU WFs'!G29=""),'EU WFs'!G29,"")</f>
        <v>MG</v>
      </c>
      <c r="K27" s="29" t="str">
        <f>IF(OR('EU WFs'!$L29="Fully grid-connected",'EU WFs'!H29=""),'EU WFs'!H29,"")</f>
        <v>DFIG</v>
      </c>
      <c r="L27" s="29" t="str">
        <f>IF(OR('EU WFs'!$L29="Fully grid-connected",'EU WFs'!I29=""),'EU WFs'!I29,"")</f>
        <v>PC</v>
      </c>
      <c r="M27" s="27">
        <f>IF('EU WFs'!$L29="Fully grid-connected",'EU WFs'!J29,"")</f>
        <v>2003</v>
      </c>
      <c r="N27" s="28" t="str">
        <f t="shared" si="0"/>
        <v>C</v>
      </c>
      <c r="Q27" s="25">
        <f t="shared" si="1"/>
        <v>0</v>
      </c>
      <c r="R27" s="25">
        <f t="shared" si="2"/>
        <v>0</v>
      </c>
      <c r="S27" s="25">
        <f t="shared" si="3"/>
        <v>2.2999999999999998</v>
      </c>
      <c r="T27" s="25">
        <f t="shared" si="4"/>
        <v>0</v>
      </c>
      <c r="U27" s="25">
        <f t="shared" si="5"/>
        <v>0</v>
      </c>
      <c r="V27" s="25">
        <f t="shared" si="6"/>
        <v>0</v>
      </c>
      <c r="W27" s="25">
        <f t="shared" si="7"/>
        <v>0</v>
      </c>
      <c r="X27" s="25">
        <f t="shared" si="8"/>
        <v>0</v>
      </c>
      <c r="Y27" s="25">
        <f t="shared" si="9"/>
        <v>0</v>
      </c>
      <c r="Z27" s="25">
        <f t="shared" si="10"/>
        <v>0</v>
      </c>
      <c r="AA27" s="25">
        <f t="shared" si="11"/>
        <v>2.2999999999999998</v>
      </c>
      <c r="AB27" s="25">
        <f t="shared" si="12"/>
        <v>0</v>
      </c>
      <c r="AC27" s="25">
        <f t="shared" si="13"/>
        <v>0</v>
      </c>
      <c r="AD27" s="25">
        <f t="shared" si="14"/>
        <v>0</v>
      </c>
      <c r="AS27" s="321"/>
      <c r="AT27" s="35" t="str">
        <f t="shared" si="15"/>
        <v>Frederikshavn</v>
      </c>
      <c r="AU27" s="49">
        <f t="shared" si="16"/>
        <v>0</v>
      </c>
      <c r="AV27" s="49">
        <f t="shared" si="17"/>
        <v>0</v>
      </c>
      <c r="AW27" s="49">
        <f t="shared" si="18"/>
        <v>2.2999999999999998</v>
      </c>
      <c r="AX27" s="49">
        <f t="shared" si="19"/>
        <v>0</v>
      </c>
      <c r="AY27" s="222">
        <f t="shared" si="20"/>
        <v>0</v>
      </c>
      <c r="AZ27" s="219" t="str">
        <f t="shared" si="24"/>
        <v/>
      </c>
      <c r="BA27" s="219" t="str">
        <f t="shared" si="28"/>
        <v/>
      </c>
      <c r="BB27" s="219" t="str">
        <f t="shared" si="28"/>
        <v/>
      </c>
      <c r="BC27" s="219" t="str">
        <f t="shared" si="28"/>
        <v/>
      </c>
      <c r="BD27" s="219" t="str">
        <f t="shared" si="28"/>
        <v/>
      </c>
      <c r="BE27" s="219" t="str">
        <f t="shared" si="28"/>
        <v/>
      </c>
      <c r="BF27" s="219" t="str">
        <f t="shared" si="28"/>
        <v/>
      </c>
      <c r="BG27" s="219" t="str">
        <f t="shared" si="28"/>
        <v/>
      </c>
      <c r="BH27" s="219">
        <f t="shared" si="28"/>
        <v>2.2999999999999998</v>
      </c>
      <c r="BI27" s="219" t="str">
        <f t="shared" si="28"/>
        <v/>
      </c>
      <c r="BJ27" s="219" t="str">
        <f t="shared" si="25"/>
        <v/>
      </c>
      <c r="BK27" s="219" t="str">
        <f t="shared" si="28"/>
        <v/>
      </c>
      <c r="BL27" s="219" t="str">
        <f t="shared" si="28"/>
        <v/>
      </c>
      <c r="BM27" s="219" t="str">
        <f t="shared" si="28"/>
        <v/>
      </c>
      <c r="BN27" s="217" t="str">
        <f t="shared" si="26"/>
        <v/>
      </c>
      <c r="BO27" s="219" t="str">
        <f t="shared" si="29"/>
        <v/>
      </c>
      <c r="BP27" s="219" t="str">
        <f t="shared" si="29"/>
        <v/>
      </c>
      <c r="BQ27" s="219" t="str">
        <f t="shared" si="29"/>
        <v/>
      </c>
      <c r="BR27" s="219" t="str">
        <f t="shared" si="29"/>
        <v/>
      </c>
      <c r="BS27" s="219" t="str">
        <f t="shared" si="29"/>
        <v/>
      </c>
      <c r="BT27" s="219" t="str">
        <f t="shared" si="29"/>
        <v/>
      </c>
      <c r="BU27" s="219" t="str">
        <f t="shared" si="29"/>
        <v/>
      </c>
      <c r="BV27" s="219">
        <f t="shared" si="29"/>
        <v>1</v>
      </c>
      <c r="BW27" s="219" t="str">
        <f t="shared" si="29"/>
        <v/>
      </c>
      <c r="BX27" s="219" t="str">
        <f t="shared" si="27"/>
        <v/>
      </c>
      <c r="BY27" s="219" t="str">
        <f t="shared" si="29"/>
        <v/>
      </c>
      <c r="BZ27" s="219" t="str">
        <f t="shared" si="29"/>
        <v/>
      </c>
      <c r="CA27" s="219" t="str">
        <f t="shared" si="29"/>
        <v/>
      </c>
    </row>
    <row r="28" spans="1:79" x14ac:dyDescent="0.3">
      <c r="A28" s="323"/>
      <c r="B28" s="26" t="str">
        <f>IF('EU WFs'!$L30="Fully grid-connected",'EU WFs'!A30,"")</f>
        <v>Frederikshavn</v>
      </c>
      <c r="C28" s="210">
        <f>IF('EU WFs'!$L30="Fully grid-connected",'EU WFs'!B30,"")</f>
        <v>2.2999999999999998</v>
      </c>
      <c r="D28" s="26" t="str">
        <f>IF('EU WFs'!$L30="Fully grid-connected",'EU WFs'!C30,"")</f>
        <v>Denmark</v>
      </c>
      <c r="E28" s="27">
        <f>IF('EU WFs'!$L30="Fully grid-connected",'EU WFs'!D30,"")</f>
        <v>1</v>
      </c>
      <c r="F28" s="27">
        <f t="shared" si="23"/>
        <v>2.2999999999999998</v>
      </c>
      <c r="G28" s="26" t="s">
        <v>260</v>
      </c>
      <c r="H28" s="26" t="str">
        <f>IF('EU WFs'!$L30="Fully grid-connected",'EU WFs'!E30,"")</f>
        <v xml:space="preserve"> Siemens SWT-2.3-82</v>
      </c>
      <c r="I28" s="29" t="str">
        <f>IF(OR('EU WFs'!$L30="Fully grid-connected",'EU WFs'!F30=""),'EU WFs'!F30,"")</f>
        <v>FS/AS</v>
      </c>
      <c r="J28" s="29" t="str">
        <f>IF(OR('EU WFs'!$L30="Fully grid-connected",'EU WFs'!G30=""),'EU WFs'!G30,"")</f>
        <v>MG</v>
      </c>
      <c r="K28" s="29" t="str">
        <f>IF(OR('EU WFs'!$L30="Fully grid-connected",'EU WFs'!H30=""),'EU WFs'!H30,"")</f>
        <v>PSCIG</v>
      </c>
      <c r="L28" s="29" t="str">
        <f>IF(OR('EU WFs'!$L30="Fully grid-connected",'EU WFs'!I30=""),'EU WFs'!I30,"")</f>
        <v>DG</v>
      </c>
      <c r="M28" s="27">
        <f>IF('EU WFs'!$L30="Fully grid-connected",'EU WFs'!J30,"")</f>
        <v>2003</v>
      </c>
      <c r="N28" s="28" t="str">
        <f t="shared" si="0"/>
        <v>A</v>
      </c>
      <c r="Q28" s="25">
        <f t="shared" si="1"/>
        <v>2.2999999999999998</v>
      </c>
      <c r="R28" s="25">
        <f t="shared" si="2"/>
        <v>0</v>
      </c>
      <c r="S28" s="25">
        <f t="shared" si="3"/>
        <v>0</v>
      </c>
      <c r="T28" s="25">
        <f t="shared" si="4"/>
        <v>0</v>
      </c>
      <c r="U28" s="25">
        <f t="shared" si="5"/>
        <v>0</v>
      </c>
      <c r="V28" s="25">
        <f t="shared" si="6"/>
        <v>0</v>
      </c>
      <c r="W28" s="25">
        <f t="shared" si="7"/>
        <v>0</v>
      </c>
      <c r="X28" s="25">
        <f t="shared" si="8"/>
        <v>0</v>
      </c>
      <c r="Y28" s="25">
        <f t="shared" si="9"/>
        <v>0</v>
      </c>
      <c r="Z28" s="25">
        <f t="shared" si="10"/>
        <v>2.2999999999999998</v>
      </c>
      <c r="AA28" s="25">
        <f t="shared" si="11"/>
        <v>0</v>
      </c>
      <c r="AB28" s="25">
        <f t="shared" si="12"/>
        <v>0</v>
      </c>
      <c r="AC28" s="25">
        <f t="shared" si="13"/>
        <v>0</v>
      </c>
      <c r="AD28" s="25">
        <f t="shared" si="14"/>
        <v>0</v>
      </c>
      <c r="AS28" s="321"/>
      <c r="AT28" s="35" t="str">
        <f t="shared" si="15"/>
        <v>Frederikshavn</v>
      </c>
      <c r="AU28" s="49">
        <f t="shared" si="16"/>
        <v>0</v>
      </c>
      <c r="AV28" s="49">
        <f t="shared" si="17"/>
        <v>0</v>
      </c>
      <c r="AW28" s="49">
        <f t="shared" si="18"/>
        <v>2.2999999999999998</v>
      </c>
      <c r="AX28" s="49">
        <f t="shared" si="19"/>
        <v>0</v>
      </c>
      <c r="AY28" s="222">
        <f t="shared" si="20"/>
        <v>0</v>
      </c>
      <c r="AZ28" s="219" t="str">
        <f t="shared" si="24"/>
        <v/>
      </c>
      <c r="BA28" s="219" t="str">
        <f t="shared" si="28"/>
        <v/>
      </c>
      <c r="BB28" s="219" t="str">
        <f t="shared" si="28"/>
        <v/>
      </c>
      <c r="BC28" s="219" t="str">
        <f t="shared" si="28"/>
        <v/>
      </c>
      <c r="BD28" s="219" t="str">
        <f t="shared" si="28"/>
        <v/>
      </c>
      <c r="BE28" s="219" t="str">
        <f t="shared" si="28"/>
        <v/>
      </c>
      <c r="BF28" s="219" t="str">
        <f t="shared" si="28"/>
        <v/>
      </c>
      <c r="BG28" s="219" t="str">
        <f t="shared" si="28"/>
        <v/>
      </c>
      <c r="BH28" s="219" t="str">
        <f t="shared" si="28"/>
        <v/>
      </c>
      <c r="BI28" s="219" t="str">
        <f t="shared" si="28"/>
        <v/>
      </c>
      <c r="BJ28" s="219" t="str">
        <f t="shared" si="25"/>
        <v/>
      </c>
      <c r="BK28" s="219">
        <f t="shared" si="28"/>
        <v>2.2999999999999998</v>
      </c>
      <c r="BL28" s="219" t="str">
        <f t="shared" si="28"/>
        <v/>
      </c>
      <c r="BM28" s="219" t="str">
        <f t="shared" si="28"/>
        <v/>
      </c>
      <c r="BN28" s="217" t="str">
        <f t="shared" si="26"/>
        <v/>
      </c>
      <c r="BO28" s="219" t="str">
        <f t="shared" si="29"/>
        <v/>
      </c>
      <c r="BP28" s="219" t="str">
        <f t="shared" si="29"/>
        <v/>
      </c>
      <c r="BQ28" s="219" t="str">
        <f t="shared" si="29"/>
        <v/>
      </c>
      <c r="BR28" s="219" t="str">
        <f t="shared" si="29"/>
        <v/>
      </c>
      <c r="BS28" s="219" t="str">
        <f t="shared" si="29"/>
        <v/>
      </c>
      <c r="BT28" s="219" t="str">
        <f t="shared" si="29"/>
        <v/>
      </c>
      <c r="BU28" s="219" t="str">
        <f t="shared" si="29"/>
        <v/>
      </c>
      <c r="BV28" s="219" t="str">
        <f t="shared" si="29"/>
        <v/>
      </c>
      <c r="BW28" s="219" t="str">
        <f t="shared" si="29"/>
        <v/>
      </c>
      <c r="BX28" s="219" t="str">
        <f t="shared" si="27"/>
        <v/>
      </c>
      <c r="BY28" s="219">
        <f t="shared" si="29"/>
        <v>1</v>
      </c>
      <c r="BZ28" s="219" t="str">
        <f t="shared" si="29"/>
        <v/>
      </c>
      <c r="CA28" s="219" t="str">
        <f t="shared" si="29"/>
        <v/>
      </c>
    </row>
    <row r="29" spans="1:79" ht="15" customHeight="1" x14ac:dyDescent="0.3">
      <c r="A29" s="30" t="s">
        <v>134</v>
      </c>
      <c r="B29" s="26" t="str">
        <f>IF('EU WFs'!$L32="Fully grid-connected",'EU WFs'!A32,"")</f>
        <v>Gasslingegrund (1&amp;2 Vindpark Vänern)</v>
      </c>
      <c r="C29" s="210">
        <f>IF('EU WFs'!$L32="Fully grid-connected",'EU WFs'!B32,"")</f>
        <v>30</v>
      </c>
      <c r="D29" s="26" t="str">
        <f>IF('EU WFs'!$L32="Fully grid-connected",'EU WFs'!C32,"")</f>
        <v>Sweden</v>
      </c>
      <c r="E29" s="27">
        <f>IF('EU WFs'!$L32="Fully grid-connected",'EU WFs'!D32,"")</f>
        <v>10</v>
      </c>
      <c r="F29" s="27">
        <f t="shared" si="23"/>
        <v>3</v>
      </c>
      <c r="G29" s="26" t="s">
        <v>275</v>
      </c>
      <c r="H29" s="26" t="str">
        <f>IF('EU WFs'!$L32="Fully grid-connected",'EU WFs'!E32,"")</f>
        <v xml:space="preserve"> WinWind-3-100</v>
      </c>
      <c r="I29" s="29" t="str">
        <f>IF(OR('EU WFs'!$L32="Fully grid-connected",'EU WFs'!F32=""),'EU WFs'!F32,"")</f>
        <v>VS/PR</v>
      </c>
      <c r="J29" s="29" t="str">
        <f>IF(OR('EU WFs'!$L32="Fully grid-connected",'EU WFs'!G32=""),'EU WFs'!G32,"")</f>
        <v>SG</v>
      </c>
      <c r="K29" s="29" t="str">
        <f>IF(OR('EU WFs'!$L32="Fully grid-connected",'EU WFs'!H32=""),'EU WFs'!H32,"")</f>
        <v>PMSG</v>
      </c>
      <c r="L29" s="29" t="str">
        <f>IF(OR('EU WFs'!$L32="Fully grid-connected",'EU WFs'!I32=""),'EU WFs'!I32,"")</f>
        <v>FC</v>
      </c>
      <c r="M29" s="27">
        <f>IF('EU WFs'!$L32="Fully grid-connected",'EU WFs'!J32,"")</f>
        <v>2009</v>
      </c>
      <c r="N29" s="28" t="str">
        <f t="shared" si="0"/>
        <v>DI1P</v>
      </c>
      <c r="Q29" s="25">
        <f t="shared" si="1"/>
        <v>0</v>
      </c>
      <c r="R29" s="25">
        <f t="shared" si="2"/>
        <v>0</v>
      </c>
      <c r="S29" s="25">
        <f t="shared" si="3"/>
        <v>0</v>
      </c>
      <c r="T29" s="25">
        <f t="shared" si="4"/>
        <v>0</v>
      </c>
      <c r="U29" s="25">
        <f t="shared" si="5"/>
        <v>0</v>
      </c>
      <c r="V29" s="25">
        <f t="shared" si="6"/>
        <v>0</v>
      </c>
      <c r="W29" s="25">
        <f t="shared" si="7"/>
        <v>30</v>
      </c>
      <c r="X29" s="25">
        <f t="shared" si="8"/>
        <v>0</v>
      </c>
      <c r="Y29" s="25">
        <f t="shared" si="9"/>
        <v>0</v>
      </c>
      <c r="Z29" s="25">
        <f t="shared" si="10"/>
        <v>0</v>
      </c>
      <c r="AA29" s="25">
        <f t="shared" si="11"/>
        <v>0</v>
      </c>
      <c r="AB29" s="25">
        <f t="shared" si="12"/>
        <v>0</v>
      </c>
      <c r="AC29" s="25">
        <f t="shared" si="13"/>
        <v>30</v>
      </c>
      <c r="AD29" s="25">
        <f t="shared" si="14"/>
        <v>0</v>
      </c>
      <c r="AS29" s="321"/>
      <c r="AT29" s="35" t="str">
        <f t="shared" si="15"/>
        <v>Gasslingegrund (1&amp;2 Vindpark Vänern)</v>
      </c>
      <c r="AU29" s="49">
        <f t="shared" si="16"/>
        <v>0</v>
      </c>
      <c r="AV29" s="49">
        <f t="shared" si="17"/>
        <v>0</v>
      </c>
      <c r="AW29" s="49">
        <f t="shared" si="18"/>
        <v>0</v>
      </c>
      <c r="AX29" s="49">
        <f t="shared" si="19"/>
        <v>0</v>
      </c>
      <c r="AY29" s="222">
        <f t="shared" si="20"/>
        <v>0</v>
      </c>
      <c r="AZ29" s="219" t="str">
        <f t="shared" si="24"/>
        <v/>
      </c>
      <c r="BA29" s="219" t="str">
        <f t="shared" si="28"/>
        <v/>
      </c>
      <c r="BB29" s="219" t="str">
        <f t="shared" si="28"/>
        <v/>
      </c>
      <c r="BC29" s="219" t="str">
        <f t="shared" si="28"/>
        <v/>
      </c>
      <c r="BD29" s="219" t="str">
        <f t="shared" si="28"/>
        <v/>
      </c>
      <c r="BE29" s="219" t="str">
        <f t="shared" si="28"/>
        <v/>
      </c>
      <c r="BF29" s="219" t="str">
        <f t="shared" si="28"/>
        <v/>
      </c>
      <c r="BG29" s="219" t="str">
        <f t="shared" si="28"/>
        <v/>
      </c>
      <c r="BH29" s="219" t="str">
        <f t="shared" si="28"/>
        <v/>
      </c>
      <c r="BI29" s="219" t="str">
        <f t="shared" si="28"/>
        <v/>
      </c>
      <c r="BJ29" s="219" t="str">
        <f t="shared" si="25"/>
        <v/>
      </c>
      <c r="BK29" s="219" t="str">
        <f t="shared" si="28"/>
        <v/>
      </c>
      <c r="BL29" s="219" t="str">
        <f t="shared" si="28"/>
        <v/>
      </c>
      <c r="BM29" s="219">
        <f t="shared" si="28"/>
        <v>30</v>
      </c>
      <c r="BN29" s="217" t="str">
        <f t="shared" si="26"/>
        <v/>
      </c>
      <c r="BO29" s="219" t="str">
        <f t="shared" si="29"/>
        <v/>
      </c>
      <c r="BP29" s="219" t="str">
        <f t="shared" si="29"/>
        <v/>
      </c>
      <c r="BQ29" s="219" t="str">
        <f t="shared" si="29"/>
        <v/>
      </c>
      <c r="BR29" s="219" t="str">
        <f t="shared" si="29"/>
        <v/>
      </c>
      <c r="BS29" s="219" t="str">
        <f t="shared" si="29"/>
        <v/>
      </c>
      <c r="BT29" s="219" t="str">
        <f t="shared" si="29"/>
        <v/>
      </c>
      <c r="BU29" s="219" t="str">
        <f t="shared" si="29"/>
        <v/>
      </c>
      <c r="BV29" s="219" t="str">
        <f t="shared" si="29"/>
        <v/>
      </c>
      <c r="BW29" s="219" t="str">
        <f t="shared" si="29"/>
        <v/>
      </c>
      <c r="BX29" s="219" t="str">
        <f t="shared" si="27"/>
        <v/>
      </c>
      <c r="BY29" s="219" t="str">
        <f t="shared" si="29"/>
        <v/>
      </c>
      <c r="BZ29" s="219" t="str">
        <f t="shared" si="29"/>
        <v/>
      </c>
      <c r="CA29" s="219">
        <f t="shared" si="29"/>
        <v>10</v>
      </c>
    </row>
    <row r="30" spans="1:79" x14ac:dyDescent="0.3">
      <c r="A30" s="30" t="s">
        <v>114</v>
      </c>
      <c r="B30" s="26" t="str">
        <f>IF('EU WFs'!$L33="Fully grid-connected",'EU WFs'!A33,"")</f>
        <v>Gemini Wind Farm</v>
      </c>
      <c r="C30" s="210">
        <f>IF('EU WFs'!$L33="Fully grid-connected",'EU WFs'!B33,"")</f>
        <v>600</v>
      </c>
      <c r="D30" s="26" t="str">
        <f>IF('EU WFs'!$L33="Fully grid-connected",'EU WFs'!C33,"")</f>
        <v>Netherlands</v>
      </c>
      <c r="E30" s="27">
        <f>IF('EU WFs'!$L33="Fully grid-connected",'EU WFs'!D33,"")</f>
        <v>150</v>
      </c>
      <c r="F30" s="27">
        <f t="shared" si="23"/>
        <v>4</v>
      </c>
      <c r="G30" s="26" t="s">
        <v>260</v>
      </c>
      <c r="H30" s="26" t="str">
        <f>IF('EU WFs'!$L33="Fully grid-connected",'EU WFs'!E33,"")</f>
        <v xml:space="preserve"> Siemens SWT-4.0-130</v>
      </c>
      <c r="I30" s="29" t="str">
        <f>IF(OR('EU WFs'!$L33="Fully grid-connected",'EU WFs'!F33=""),'EU WFs'!F33,"")</f>
        <v>VS/PR</v>
      </c>
      <c r="J30" s="29" t="str">
        <f>IF(OR('EU WFs'!$L33="Fully grid-connected",'EU WFs'!G33=""),'EU WFs'!G33,"")</f>
        <v>MG</v>
      </c>
      <c r="K30" s="29" t="str">
        <f>IF(OR('EU WFs'!$L33="Fully grid-connected",'EU WFs'!H33=""),'EU WFs'!H33,"")</f>
        <v>SCIG</v>
      </c>
      <c r="L30" s="29" t="str">
        <f>IF(OR('EU WFs'!$L33="Fully grid-connected",'EU WFs'!I33=""),'EU WFs'!I33,"")</f>
        <v>FC</v>
      </c>
      <c r="M30" s="27">
        <f>IF('EU WFs'!$L33="Fully grid-connected",'EU WFs'!J33,"")</f>
        <v>2017</v>
      </c>
      <c r="N30" s="28" t="str">
        <f t="shared" si="0"/>
        <v>DImS</v>
      </c>
      <c r="Q30" s="25">
        <f t="shared" si="1"/>
        <v>0</v>
      </c>
      <c r="R30" s="25">
        <f t="shared" si="2"/>
        <v>0</v>
      </c>
      <c r="S30" s="25">
        <f t="shared" si="3"/>
        <v>0</v>
      </c>
      <c r="T30" s="25">
        <f t="shared" si="4"/>
        <v>0</v>
      </c>
      <c r="U30" s="25">
        <f t="shared" si="5"/>
        <v>600</v>
      </c>
      <c r="V30" s="25">
        <f t="shared" si="6"/>
        <v>0</v>
      </c>
      <c r="W30" s="25">
        <f t="shared" si="7"/>
        <v>0</v>
      </c>
      <c r="X30" s="25">
        <f t="shared" si="8"/>
        <v>0</v>
      </c>
      <c r="Y30" s="25">
        <f t="shared" si="9"/>
        <v>0</v>
      </c>
      <c r="Z30" s="25">
        <f t="shared" si="10"/>
        <v>0</v>
      </c>
      <c r="AA30" s="25">
        <f t="shared" si="11"/>
        <v>0</v>
      </c>
      <c r="AB30" s="25">
        <f t="shared" si="12"/>
        <v>600</v>
      </c>
      <c r="AC30" s="25">
        <f t="shared" si="13"/>
        <v>0</v>
      </c>
      <c r="AD30" s="25">
        <f t="shared" si="14"/>
        <v>0</v>
      </c>
      <c r="AS30" s="321"/>
      <c r="AT30" s="35" t="str">
        <f t="shared" si="15"/>
        <v>Gemini Wind Farm</v>
      </c>
      <c r="AU30" s="49">
        <f t="shared" si="16"/>
        <v>0</v>
      </c>
      <c r="AV30" s="49">
        <f t="shared" si="17"/>
        <v>0</v>
      </c>
      <c r="AW30" s="49">
        <f t="shared" si="18"/>
        <v>0</v>
      </c>
      <c r="AX30" s="49">
        <f t="shared" si="19"/>
        <v>600</v>
      </c>
      <c r="AY30" s="222">
        <f t="shared" si="20"/>
        <v>0</v>
      </c>
      <c r="AZ30" s="219" t="str">
        <f t="shared" si="24"/>
        <v/>
      </c>
      <c r="BA30" s="219" t="str">
        <f t="shared" si="28"/>
        <v/>
      </c>
      <c r="BB30" s="219" t="str">
        <f t="shared" si="28"/>
        <v/>
      </c>
      <c r="BC30" s="219" t="str">
        <f t="shared" si="28"/>
        <v/>
      </c>
      <c r="BD30" s="219" t="str">
        <f t="shared" si="28"/>
        <v/>
      </c>
      <c r="BE30" s="219" t="str">
        <f t="shared" si="28"/>
        <v/>
      </c>
      <c r="BF30" s="219" t="str">
        <f t="shared" si="28"/>
        <v/>
      </c>
      <c r="BG30" s="219" t="str">
        <f t="shared" si="28"/>
        <v/>
      </c>
      <c r="BH30" s="219" t="str">
        <f t="shared" si="28"/>
        <v/>
      </c>
      <c r="BI30" s="219" t="str">
        <f t="shared" si="28"/>
        <v/>
      </c>
      <c r="BJ30" s="219" t="str">
        <f t="shared" si="25"/>
        <v/>
      </c>
      <c r="BK30" s="219">
        <f t="shared" si="28"/>
        <v>600</v>
      </c>
      <c r="BL30" s="219" t="str">
        <f t="shared" si="28"/>
        <v/>
      </c>
      <c r="BM30" s="219" t="str">
        <f t="shared" si="28"/>
        <v/>
      </c>
      <c r="BN30" s="217" t="str">
        <f t="shared" si="26"/>
        <v/>
      </c>
      <c r="BO30" s="219" t="str">
        <f t="shared" si="29"/>
        <v/>
      </c>
      <c r="BP30" s="219" t="str">
        <f t="shared" si="29"/>
        <v/>
      </c>
      <c r="BQ30" s="219" t="str">
        <f t="shared" si="29"/>
        <v/>
      </c>
      <c r="BR30" s="219" t="str">
        <f t="shared" si="29"/>
        <v/>
      </c>
      <c r="BS30" s="219" t="str">
        <f t="shared" si="29"/>
        <v/>
      </c>
      <c r="BT30" s="219" t="str">
        <f t="shared" si="29"/>
        <v/>
      </c>
      <c r="BU30" s="219" t="str">
        <f t="shared" si="29"/>
        <v/>
      </c>
      <c r="BV30" s="219" t="str">
        <f t="shared" si="29"/>
        <v/>
      </c>
      <c r="BW30" s="219" t="str">
        <f t="shared" si="29"/>
        <v/>
      </c>
      <c r="BX30" s="219" t="str">
        <f t="shared" si="27"/>
        <v/>
      </c>
      <c r="BY30" s="219">
        <f t="shared" si="29"/>
        <v>150</v>
      </c>
      <c r="BZ30" s="219" t="str">
        <f t="shared" si="29"/>
        <v/>
      </c>
      <c r="CA30" s="219" t="str">
        <f t="shared" si="29"/>
        <v/>
      </c>
    </row>
    <row r="31" spans="1:79" x14ac:dyDescent="0.3">
      <c r="A31" s="30" t="s">
        <v>135</v>
      </c>
      <c r="B31" s="26" t="str">
        <f>IF('EU WFs'!$L34="Fully grid-connected",'EU WFs'!A34,"")</f>
        <v>Global Tech I </v>
      </c>
      <c r="C31" s="210">
        <f>IF('EU WFs'!$L34="Fully grid-connected",'EU WFs'!B34,"")</f>
        <v>400</v>
      </c>
      <c r="D31" s="26" t="str">
        <f>IF('EU WFs'!$L34="Fully grid-connected",'EU WFs'!C34,"")</f>
        <v>Germany</v>
      </c>
      <c r="E31" s="27">
        <f>IF('EU WFs'!$L34="Fully grid-connected",'EU WFs'!D34,"")</f>
        <v>80</v>
      </c>
      <c r="F31" s="27">
        <f t="shared" si="23"/>
        <v>5</v>
      </c>
      <c r="G31" s="26" t="s">
        <v>266</v>
      </c>
      <c r="H31" s="26" t="str">
        <f>IF('EU WFs'!$L34="Fully grid-connected",'EU WFs'!E34,"")</f>
        <v xml:space="preserve"> Areva Multibrid M5000 5.0MW</v>
      </c>
      <c r="I31" s="29" t="str">
        <f>IF(OR('EU WFs'!$L34="Fully grid-connected",'EU WFs'!F34=""),'EU WFs'!F34,"")</f>
        <v>VS/PR</v>
      </c>
      <c r="J31" s="29" t="str">
        <f>IF(OR('EU WFs'!$L34="Fully grid-connected",'EU WFs'!G34=""),'EU WFs'!G34,"")</f>
        <v>SG</v>
      </c>
      <c r="K31" s="29" t="str">
        <f>IF(OR('EU WFs'!$L34="Fully grid-connected",'EU WFs'!H34=""),'EU WFs'!H34,"")</f>
        <v>PMSG</v>
      </c>
      <c r="L31" s="29" t="str">
        <f>IF(OR('EU WFs'!$L34="Fully grid-connected",'EU WFs'!I34=""),'EU WFs'!I34,"")</f>
        <v>FC</v>
      </c>
      <c r="M31" s="27">
        <f>IF('EU WFs'!$L34="Fully grid-connected",'EU WFs'!J34,"")</f>
        <v>2015</v>
      </c>
      <c r="N31" s="28" t="str">
        <f t="shared" si="0"/>
        <v>DI1P</v>
      </c>
      <c r="Q31" s="25">
        <f t="shared" si="1"/>
        <v>0</v>
      </c>
      <c r="R31" s="25">
        <f t="shared" si="2"/>
        <v>0</v>
      </c>
      <c r="S31" s="25">
        <f t="shared" si="3"/>
        <v>0</v>
      </c>
      <c r="T31" s="25">
        <f t="shared" si="4"/>
        <v>0</v>
      </c>
      <c r="U31" s="25">
        <f t="shared" si="5"/>
        <v>0</v>
      </c>
      <c r="V31" s="25">
        <f t="shared" si="6"/>
        <v>0</v>
      </c>
      <c r="W31" s="25">
        <f t="shared" si="7"/>
        <v>400</v>
      </c>
      <c r="X31" s="25">
        <f t="shared" si="8"/>
        <v>0</v>
      </c>
      <c r="Y31" s="25">
        <f t="shared" si="9"/>
        <v>0</v>
      </c>
      <c r="Z31" s="25">
        <f t="shared" si="10"/>
        <v>0</v>
      </c>
      <c r="AA31" s="25">
        <f t="shared" si="11"/>
        <v>0</v>
      </c>
      <c r="AB31" s="25">
        <f t="shared" si="12"/>
        <v>0</v>
      </c>
      <c r="AC31" s="25">
        <f t="shared" si="13"/>
        <v>400</v>
      </c>
      <c r="AD31" s="25">
        <f t="shared" si="14"/>
        <v>0</v>
      </c>
      <c r="AS31" s="321"/>
      <c r="AT31" s="35" t="str">
        <f t="shared" si="15"/>
        <v>Global Tech I </v>
      </c>
      <c r="AU31" s="49">
        <f t="shared" si="16"/>
        <v>0</v>
      </c>
      <c r="AV31" s="49">
        <f t="shared" si="17"/>
        <v>400</v>
      </c>
      <c r="AW31" s="49">
        <f t="shared" si="18"/>
        <v>0</v>
      </c>
      <c r="AX31" s="49">
        <f t="shared" si="19"/>
        <v>0</v>
      </c>
      <c r="AY31" s="222">
        <f t="shared" si="20"/>
        <v>0</v>
      </c>
      <c r="AZ31" s="219">
        <f t="shared" si="24"/>
        <v>400</v>
      </c>
      <c r="BA31" s="219" t="str">
        <f t="shared" si="28"/>
        <v/>
      </c>
      <c r="BB31" s="219" t="str">
        <f t="shared" si="28"/>
        <v/>
      </c>
      <c r="BC31" s="219" t="str">
        <f t="shared" si="28"/>
        <v/>
      </c>
      <c r="BD31" s="219" t="str">
        <f t="shared" si="28"/>
        <v/>
      </c>
      <c r="BE31" s="219" t="str">
        <f t="shared" si="28"/>
        <v/>
      </c>
      <c r="BF31" s="219" t="str">
        <f t="shared" si="28"/>
        <v/>
      </c>
      <c r="BG31" s="219" t="str">
        <f t="shared" si="28"/>
        <v/>
      </c>
      <c r="BH31" s="219" t="str">
        <f t="shared" si="28"/>
        <v/>
      </c>
      <c r="BI31" s="219" t="str">
        <f t="shared" si="28"/>
        <v/>
      </c>
      <c r="BJ31" s="219" t="str">
        <f t="shared" si="25"/>
        <v/>
      </c>
      <c r="BK31" s="219" t="str">
        <f t="shared" si="28"/>
        <v/>
      </c>
      <c r="BL31" s="219" t="str">
        <f t="shared" si="28"/>
        <v/>
      </c>
      <c r="BM31" s="219" t="str">
        <f t="shared" si="28"/>
        <v/>
      </c>
      <c r="BN31" s="217">
        <f t="shared" si="26"/>
        <v>80</v>
      </c>
      <c r="BO31" s="219" t="str">
        <f t="shared" si="29"/>
        <v/>
      </c>
      <c r="BP31" s="219" t="str">
        <f t="shared" si="29"/>
        <v/>
      </c>
      <c r="BQ31" s="219" t="str">
        <f t="shared" si="29"/>
        <v/>
      </c>
      <c r="BR31" s="219" t="str">
        <f t="shared" si="29"/>
        <v/>
      </c>
      <c r="BS31" s="219" t="str">
        <f t="shared" si="29"/>
        <v/>
      </c>
      <c r="BT31" s="219" t="str">
        <f t="shared" si="29"/>
        <v/>
      </c>
      <c r="BU31" s="219" t="str">
        <f t="shared" si="29"/>
        <v/>
      </c>
      <c r="BV31" s="219" t="str">
        <f t="shared" si="29"/>
        <v/>
      </c>
      <c r="BW31" s="219" t="str">
        <f t="shared" si="29"/>
        <v/>
      </c>
      <c r="BX31" s="219" t="str">
        <f t="shared" si="27"/>
        <v/>
      </c>
      <c r="BY31" s="219" t="str">
        <f t="shared" si="29"/>
        <v/>
      </c>
      <c r="BZ31" s="219" t="str">
        <f t="shared" si="29"/>
        <v/>
      </c>
      <c r="CA31" s="219" t="str">
        <f t="shared" si="29"/>
        <v/>
      </c>
    </row>
    <row r="32" spans="1:79" x14ac:dyDescent="0.3">
      <c r="A32" s="30" t="s">
        <v>115</v>
      </c>
      <c r="B32" s="26" t="str">
        <f>IF('EU WFs'!$L35="Fully grid-connected",'EU WFs'!A35,"")</f>
        <v>Gode Wind (phases 1+2)</v>
      </c>
      <c r="C32" s="210">
        <f>IF('EU WFs'!$L35="Fully grid-connected",'EU WFs'!B35,"")</f>
        <v>582</v>
      </c>
      <c r="D32" s="26" t="str">
        <f>IF('EU WFs'!$L35="Fully grid-connected",'EU WFs'!C35,"")</f>
        <v>Germany</v>
      </c>
      <c r="E32" s="27">
        <f>IF('EU WFs'!$L35="Fully grid-connected",'EU WFs'!D35,"")</f>
        <v>97</v>
      </c>
      <c r="F32" s="27">
        <f t="shared" si="23"/>
        <v>6</v>
      </c>
      <c r="G32" s="26" t="s">
        <v>260</v>
      </c>
      <c r="H32" s="26" t="str">
        <f>IF('EU WFs'!$L35="Fully grid-connected",'EU WFs'!E35,"")</f>
        <v xml:space="preserve"> Siemens SWT-6.0-154</v>
      </c>
      <c r="I32" s="29" t="str">
        <f>IF(OR('EU WFs'!$L35="Fully grid-connected",'EU WFs'!F35=""),'EU WFs'!F35,"")</f>
        <v>VS/PR</v>
      </c>
      <c r="J32" s="29" t="str">
        <f>IF(OR('EU WFs'!$L35="Fully grid-connected",'EU WFs'!G35=""),'EU WFs'!G35,"")</f>
        <v>DD</v>
      </c>
      <c r="K32" s="29" t="str">
        <f>IF(OR('EU WFs'!$L35="Fully grid-connected",'EU WFs'!H35=""),'EU WFs'!H35,"")</f>
        <v>PMSG</v>
      </c>
      <c r="L32" s="29" t="str">
        <f>IF(OR('EU WFs'!$L35="Fully grid-connected",'EU WFs'!I35=""),'EU WFs'!I35,"")</f>
        <v>FC</v>
      </c>
      <c r="M32" s="27">
        <f>IF('EU WFs'!$L35="Fully grid-connected",'EU WFs'!J35,"")</f>
        <v>2017</v>
      </c>
      <c r="N32" s="28" t="str">
        <f t="shared" si="0"/>
        <v>DDP</v>
      </c>
      <c r="Q32" s="25">
        <f t="shared" si="1"/>
        <v>0</v>
      </c>
      <c r="R32" s="25">
        <f t="shared" si="2"/>
        <v>0</v>
      </c>
      <c r="S32" s="25">
        <f t="shared" si="3"/>
        <v>0</v>
      </c>
      <c r="T32" s="25">
        <f t="shared" si="4"/>
        <v>0</v>
      </c>
      <c r="U32" s="25">
        <f t="shared" si="5"/>
        <v>0</v>
      </c>
      <c r="V32" s="25">
        <f t="shared" si="6"/>
        <v>0</v>
      </c>
      <c r="W32" s="25">
        <f t="shared" si="7"/>
        <v>0</v>
      </c>
      <c r="X32" s="25">
        <f t="shared" si="8"/>
        <v>582</v>
      </c>
      <c r="Y32" s="25">
        <f t="shared" si="9"/>
        <v>0</v>
      </c>
      <c r="Z32" s="25">
        <f t="shared" si="10"/>
        <v>0</v>
      </c>
      <c r="AA32" s="25">
        <f t="shared" si="11"/>
        <v>0</v>
      </c>
      <c r="AB32" s="25">
        <f t="shared" si="12"/>
        <v>0</v>
      </c>
      <c r="AC32" s="25">
        <f t="shared" si="13"/>
        <v>0</v>
      </c>
      <c r="AD32" s="25">
        <f t="shared" si="14"/>
        <v>582</v>
      </c>
      <c r="AS32" s="321"/>
      <c r="AT32" s="35" t="str">
        <f t="shared" si="15"/>
        <v>Gode Wind (phases 1+2)</v>
      </c>
      <c r="AU32" s="49">
        <f t="shared" si="16"/>
        <v>0</v>
      </c>
      <c r="AV32" s="49">
        <f t="shared" si="17"/>
        <v>582</v>
      </c>
      <c r="AW32" s="49">
        <f t="shared" si="18"/>
        <v>0</v>
      </c>
      <c r="AX32" s="49">
        <f t="shared" si="19"/>
        <v>0</v>
      </c>
      <c r="AY32" s="222">
        <f t="shared" si="20"/>
        <v>0</v>
      </c>
      <c r="AZ32" s="219" t="str">
        <f t="shared" si="24"/>
        <v/>
      </c>
      <c r="BA32" s="219" t="str">
        <f t="shared" si="28"/>
        <v/>
      </c>
      <c r="BB32" s="219" t="str">
        <f t="shared" si="28"/>
        <v/>
      </c>
      <c r="BC32" s="219" t="str">
        <f t="shared" si="28"/>
        <v/>
      </c>
      <c r="BD32" s="219" t="str">
        <f t="shared" si="28"/>
        <v/>
      </c>
      <c r="BE32" s="219" t="str">
        <f t="shared" si="28"/>
        <v/>
      </c>
      <c r="BF32" s="219" t="str">
        <f t="shared" si="28"/>
        <v/>
      </c>
      <c r="BG32" s="219" t="str">
        <f t="shared" si="28"/>
        <v/>
      </c>
      <c r="BH32" s="219" t="str">
        <f t="shared" si="28"/>
        <v/>
      </c>
      <c r="BI32" s="219" t="str">
        <f t="shared" si="28"/>
        <v/>
      </c>
      <c r="BJ32" s="219" t="str">
        <f t="shared" si="25"/>
        <v/>
      </c>
      <c r="BK32" s="219">
        <f t="shared" si="28"/>
        <v>582</v>
      </c>
      <c r="BL32" s="219" t="str">
        <f t="shared" si="28"/>
        <v/>
      </c>
      <c r="BM32" s="219" t="str">
        <f t="shared" si="28"/>
        <v/>
      </c>
      <c r="BN32" s="217" t="str">
        <f t="shared" si="26"/>
        <v/>
      </c>
      <c r="BO32" s="219" t="str">
        <f t="shared" si="29"/>
        <v/>
      </c>
      <c r="BP32" s="219" t="str">
        <f t="shared" si="29"/>
        <v/>
      </c>
      <c r="BQ32" s="219" t="str">
        <f t="shared" si="29"/>
        <v/>
      </c>
      <c r="BR32" s="219" t="str">
        <f t="shared" si="29"/>
        <v/>
      </c>
      <c r="BS32" s="219" t="str">
        <f t="shared" si="29"/>
        <v/>
      </c>
      <c r="BT32" s="219" t="str">
        <f t="shared" si="29"/>
        <v/>
      </c>
      <c r="BU32" s="219" t="str">
        <f t="shared" si="29"/>
        <v/>
      </c>
      <c r="BV32" s="219" t="str">
        <f t="shared" si="29"/>
        <v/>
      </c>
      <c r="BW32" s="219" t="str">
        <f t="shared" si="29"/>
        <v/>
      </c>
      <c r="BX32" s="219" t="str">
        <f t="shared" si="27"/>
        <v/>
      </c>
      <c r="BY32" s="219">
        <f t="shared" si="29"/>
        <v>97</v>
      </c>
      <c r="BZ32" s="219" t="str">
        <f t="shared" si="29"/>
        <v/>
      </c>
      <c r="CA32" s="219" t="str">
        <f t="shared" si="29"/>
        <v/>
      </c>
    </row>
    <row r="33" spans="1:79" x14ac:dyDescent="0.3">
      <c r="A33" s="30" t="s">
        <v>4</v>
      </c>
      <c r="B33" s="26" t="str">
        <f>IF('EU WFs'!$L36="Fully grid-connected",'EU WFs'!A36,"")</f>
        <v>Greater Gabbard</v>
      </c>
      <c r="C33" s="210">
        <f>IF('EU WFs'!$L36="Fully grid-connected",'EU WFs'!B36,"")</f>
        <v>504</v>
      </c>
      <c r="D33" s="26" t="str">
        <f>IF('EU WFs'!$L36="Fully grid-connected",'EU WFs'!C36,"")</f>
        <v>UK (England)</v>
      </c>
      <c r="E33" s="27">
        <f>IF('EU WFs'!$L36="Fully grid-connected",'EU WFs'!D36,"")</f>
        <v>140</v>
      </c>
      <c r="F33" s="27">
        <f t="shared" si="23"/>
        <v>3.6</v>
      </c>
      <c r="G33" s="26" t="s">
        <v>260</v>
      </c>
      <c r="H33" s="26" t="str">
        <f>IF('EU WFs'!$L36="Fully grid-connected",'EU WFs'!E36,"")</f>
        <v xml:space="preserve"> Siemens SWT-3.6-107</v>
      </c>
      <c r="I33" s="29" t="str">
        <f>IF(OR('EU WFs'!$L36="Fully grid-connected",'EU WFs'!F36=""),'EU WFs'!F36,"")</f>
        <v>VS/PR</v>
      </c>
      <c r="J33" s="29" t="str">
        <f>IF(OR('EU WFs'!$L36="Fully grid-connected",'EU WFs'!G36=""),'EU WFs'!G36,"")</f>
        <v>MG</v>
      </c>
      <c r="K33" s="29" t="str">
        <f>IF(OR('EU WFs'!$L36="Fully grid-connected",'EU WFs'!H36=""),'EU WFs'!H36,"")</f>
        <v>SCIG</v>
      </c>
      <c r="L33" s="29" t="str">
        <f>IF(OR('EU WFs'!$L36="Fully grid-connected",'EU WFs'!I36=""),'EU WFs'!I36,"")</f>
        <v>FC</v>
      </c>
      <c r="M33" s="27">
        <f>IF('EU WFs'!$L36="Fully grid-connected",'EU WFs'!J36,"")</f>
        <v>2012</v>
      </c>
      <c r="N33" s="28" t="str">
        <f t="shared" si="0"/>
        <v>DImS</v>
      </c>
      <c r="Q33" s="25">
        <f t="shared" si="1"/>
        <v>0</v>
      </c>
      <c r="R33" s="25">
        <f t="shared" si="2"/>
        <v>0</v>
      </c>
      <c r="S33" s="25">
        <f t="shared" si="3"/>
        <v>0</v>
      </c>
      <c r="T33" s="25">
        <f t="shared" si="4"/>
        <v>0</v>
      </c>
      <c r="U33" s="25">
        <f t="shared" si="5"/>
        <v>504</v>
      </c>
      <c r="V33" s="25">
        <f t="shared" si="6"/>
        <v>0</v>
      </c>
      <c r="W33" s="25">
        <f t="shared" si="7"/>
        <v>0</v>
      </c>
      <c r="X33" s="25">
        <f t="shared" si="8"/>
        <v>0</v>
      </c>
      <c r="Y33" s="25">
        <f t="shared" si="9"/>
        <v>0</v>
      </c>
      <c r="Z33" s="25">
        <f t="shared" si="10"/>
        <v>0</v>
      </c>
      <c r="AA33" s="25">
        <f t="shared" si="11"/>
        <v>0</v>
      </c>
      <c r="AB33" s="25">
        <f t="shared" si="12"/>
        <v>504</v>
      </c>
      <c r="AC33" s="25">
        <f t="shared" si="13"/>
        <v>0</v>
      </c>
      <c r="AD33" s="25">
        <f t="shared" si="14"/>
        <v>0</v>
      </c>
      <c r="AS33" s="321"/>
      <c r="AT33" s="35" t="str">
        <f t="shared" si="15"/>
        <v>Greater Gabbard</v>
      </c>
      <c r="AU33" s="49">
        <f t="shared" si="16"/>
        <v>504</v>
      </c>
      <c r="AV33" s="49">
        <f t="shared" si="17"/>
        <v>0</v>
      </c>
      <c r="AW33" s="49">
        <f t="shared" si="18"/>
        <v>0</v>
      </c>
      <c r="AX33" s="49">
        <f t="shared" si="19"/>
        <v>0</v>
      </c>
      <c r="AY33" s="222">
        <f t="shared" si="20"/>
        <v>0</v>
      </c>
      <c r="AZ33" s="219" t="str">
        <f t="shared" si="24"/>
        <v/>
      </c>
      <c r="BA33" s="219" t="str">
        <f t="shared" si="28"/>
        <v/>
      </c>
      <c r="BB33" s="219" t="str">
        <f t="shared" si="28"/>
        <v/>
      </c>
      <c r="BC33" s="219" t="str">
        <f t="shared" si="28"/>
        <v/>
      </c>
      <c r="BD33" s="219" t="str">
        <f t="shared" si="28"/>
        <v/>
      </c>
      <c r="BE33" s="219" t="str">
        <f t="shared" si="28"/>
        <v/>
      </c>
      <c r="BF33" s="219" t="str">
        <f t="shared" si="28"/>
        <v/>
      </c>
      <c r="BG33" s="219" t="str">
        <f t="shared" si="28"/>
        <v/>
      </c>
      <c r="BH33" s="219" t="str">
        <f t="shared" si="28"/>
        <v/>
      </c>
      <c r="BI33" s="219" t="str">
        <f t="shared" si="28"/>
        <v/>
      </c>
      <c r="BJ33" s="219" t="str">
        <f t="shared" si="25"/>
        <v/>
      </c>
      <c r="BK33" s="219">
        <f t="shared" si="28"/>
        <v>504</v>
      </c>
      <c r="BL33" s="219" t="str">
        <f t="shared" si="28"/>
        <v/>
      </c>
      <c r="BM33" s="219" t="str">
        <f t="shared" si="28"/>
        <v/>
      </c>
      <c r="BN33" s="217" t="str">
        <f t="shared" si="26"/>
        <v/>
      </c>
      <c r="BO33" s="219" t="str">
        <f t="shared" si="29"/>
        <v/>
      </c>
      <c r="BP33" s="219" t="str">
        <f t="shared" si="29"/>
        <v/>
      </c>
      <c r="BQ33" s="219" t="str">
        <f t="shared" si="29"/>
        <v/>
      </c>
      <c r="BR33" s="219" t="str">
        <f t="shared" si="29"/>
        <v/>
      </c>
      <c r="BS33" s="219" t="str">
        <f t="shared" si="29"/>
        <v/>
      </c>
      <c r="BT33" s="219" t="str">
        <f t="shared" si="29"/>
        <v/>
      </c>
      <c r="BU33" s="219" t="str">
        <f t="shared" si="29"/>
        <v/>
      </c>
      <c r="BV33" s="219" t="str">
        <f t="shared" si="29"/>
        <v/>
      </c>
      <c r="BW33" s="219" t="str">
        <f t="shared" si="29"/>
        <v/>
      </c>
      <c r="BX33" s="219" t="str">
        <f t="shared" si="27"/>
        <v/>
      </c>
      <c r="BY33" s="219">
        <f t="shared" si="29"/>
        <v>140</v>
      </c>
      <c r="BZ33" s="219" t="str">
        <f t="shared" si="29"/>
        <v/>
      </c>
      <c r="CA33" s="219" t="str">
        <f t="shared" si="29"/>
        <v/>
      </c>
    </row>
    <row r="34" spans="1:79" x14ac:dyDescent="0.3">
      <c r="A34" s="323" t="s">
        <v>179</v>
      </c>
      <c r="B34" s="26" t="str">
        <f>IF('EU WFs'!$L37="Fully grid-connected",'EU WFs'!A37,"")</f>
        <v>Gunfleet Sands 1 &amp; 2</v>
      </c>
      <c r="C34" s="210">
        <f>IF('EU WFs'!$L37="Fully grid-connected",'EU WFs'!B37,"")</f>
        <v>172.8</v>
      </c>
      <c r="D34" s="26" t="str">
        <f>IF('EU WFs'!$L37="Fully grid-connected",'EU WFs'!C37,"")</f>
        <v>UK (England)</v>
      </c>
      <c r="E34" s="27">
        <f>IF('EU WFs'!$L37="Fully grid-connected",'EU WFs'!D37,"")</f>
        <v>48</v>
      </c>
      <c r="F34" s="27">
        <f t="shared" si="23"/>
        <v>3.6</v>
      </c>
      <c r="G34" s="26" t="s">
        <v>260</v>
      </c>
      <c r="H34" s="26" t="str">
        <f>IF('EU WFs'!$L37="Fully grid-connected",'EU WFs'!E37,"")</f>
        <v xml:space="preserve"> Siemens SWP-3.6-107</v>
      </c>
      <c r="I34" s="29" t="str">
        <f>IF(OR('EU WFs'!$L37="Fully grid-connected",'EU WFs'!F37=""),'EU WFs'!F37,"")</f>
        <v>VS/PR</v>
      </c>
      <c r="J34" s="29" t="str">
        <f>IF(OR('EU WFs'!$L37="Fully grid-connected",'EU WFs'!G37=""),'EU WFs'!G37,"")</f>
        <v>MG</v>
      </c>
      <c r="K34" s="29" t="str">
        <f>IF(OR('EU WFs'!$L37="Fully grid-connected",'EU WFs'!H37=""),'EU WFs'!H37,"")</f>
        <v>SCIG</v>
      </c>
      <c r="L34" s="29" t="str">
        <f>IF(OR('EU WFs'!$L37="Fully grid-connected",'EU WFs'!I37=""),'EU WFs'!I37,"")</f>
        <v>FC</v>
      </c>
      <c r="M34" s="27">
        <f>IF('EU WFs'!$L37="Fully grid-connected",'EU WFs'!J37,"")</f>
        <v>2010</v>
      </c>
      <c r="N34" s="28" t="str">
        <f t="shared" si="0"/>
        <v>DImS</v>
      </c>
      <c r="Q34" s="25">
        <f t="shared" si="1"/>
        <v>0</v>
      </c>
      <c r="R34" s="25">
        <f t="shared" si="2"/>
        <v>0</v>
      </c>
      <c r="S34" s="25">
        <f t="shared" si="3"/>
        <v>0</v>
      </c>
      <c r="T34" s="25">
        <f t="shared" si="4"/>
        <v>0</v>
      </c>
      <c r="U34" s="25">
        <f t="shared" si="5"/>
        <v>172.8</v>
      </c>
      <c r="V34" s="25">
        <f t="shared" si="6"/>
        <v>0</v>
      </c>
      <c r="W34" s="25">
        <f t="shared" si="7"/>
        <v>0</v>
      </c>
      <c r="X34" s="25">
        <f t="shared" si="8"/>
        <v>0</v>
      </c>
      <c r="Y34" s="25">
        <f t="shared" si="9"/>
        <v>0</v>
      </c>
      <c r="Z34" s="25">
        <f t="shared" si="10"/>
        <v>0</v>
      </c>
      <c r="AA34" s="25">
        <f t="shared" si="11"/>
        <v>0</v>
      </c>
      <c r="AB34" s="25">
        <f t="shared" si="12"/>
        <v>172.8</v>
      </c>
      <c r="AC34" s="25">
        <f t="shared" si="13"/>
        <v>0</v>
      </c>
      <c r="AD34" s="25">
        <f t="shared" si="14"/>
        <v>0</v>
      </c>
      <c r="AS34" s="321"/>
      <c r="AT34" s="35" t="str">
        <f t="shared" si="15"/>
        <v>Gunfleet Sands 1 &amp; 2</v>
      </c>
      <c r="AU34" s="49">
        <f t="shared" si="16"/>
        <v>172.8</v>
      </c>
      <c r="AV34" s="49">
        <f t="shared" si="17"/>
        <v>0</v>
      </c>
      <c r="AW34" s="49">
        <f t="shared" si="18"/>
        <v>0</v>
      </c>
      <c r="AX34" s="49">
        <f t="shared" si="19"/>
        <v>0</v>
      </c>
      <c r="AY34" s="222">
        <f t="shared" si="20"/>
        <v>0</v>
      </c>
      <c r="AZ34" s="219" t="str">
        <f t="shared" si="24"/>
        <v/>
      </c>
      <c r="BA34" s="219" t="str">
        <f t="shared" ref="BA34:BM49" si="30">IF($G34=BA$2,$C34,"")</f>
        <v/>
      </c>
      <c r="BB34" s="219" t="str">
        <f t="shared" si="30"/>
        <v/>
      </c>
      <c r="BC34" s="219" t="str">
        <f t="shared" si="30"/>
        <v/>
      </c>
      <c r="BD34" s="219" t="str">
        <f t="shared" si="30"/>
        <v/>
      </c>
      <c r="BE34" s="219" t="str">
        <f t="shared" si="30"/>
        <v/>
      </c>
      <c r="BF34" s="219" t="str">
        <f t="shared" si="30"/>
        <v/>
      </c>
      <c r="BG34" s="219" t="str">
        <f t="shared" si="30"/>
        <v/>
      </c>
      <c r="BH34" s="219" t="str">
        <f t="shared" si="30"/>
        <v/>
      </c>
      <c r="BI34" s="219" t="str">
        <f t="shared" si="30"/>
        <v/>
      </c>
      <c r="BJ34" s="219" t="str">
        <f t="shared" si="25"/>
        <v/>
      </c>
      <c r="BK34" s="219">
        <f t="shared" si="30"/>
        <v>172.8</v>
      </c>
      <c r="BL34" s="219" t="str">
        <f t="shared" si="30"/>
        <v/>
      </c>
      <c r="BM34" s="219" t="str">
        <f t="shared" si="30"/>
        <v/>
      </c>
      <c r="BN34" s="217" t="str">
        <f t="shared" si="26"/>
        <v/>
      </c>
      <c r="BO34" s="219" t="str">
        <f t="shared" si="29"/>
        <v/>
      </c>
      <c r="BP34" s="219" t="str">
        <f t="shared" si="29"/>
        <v/>
      </c>
      <c r="BQ34" s="219" t="str">
        <f t="shared" si="29"/>
        <v/>
      </c>
      <c r="BR34" s="219" t="str">
        <f t="shared" si="29"/>
        <v/>
      </c>
      <c r="BS34" s="219" t="str">
        <f t="shared" si="29"/>
        <v/>
      </c>
      <c r="BT34" s="219" t="str">
        <f t="shared" si="29"/>
        <v/>
      </c>
      <c r="BU34" s="219" t="str">
        <f t="shared" si="29"/>
        <v/>
      </c>
      <c r="BV34" s="219" t="str">
        <f t="shared" si="29"/>
        <v/>
      </c>
      <c r="BW34" s="219" t="str">
        <f t="shared" si="29"/>
        <v/>
      </c>
      <c r="BX34" s="219" t="str">
        <f t="shared" si="27"/>
        <v/>
      </c>
      <c r="BY34" s="219">
        <f t="shared" si="29"/>
        <v>48</v>
      </c>
      <c r="BZ34" s="219" t="str">
        <f t="shared" si="29"/>
        <v/>
      </c>
      <c r="CA34" s="219" t="str">
        <f t="shared" ref="BO34:CA51" si="31">IF($G34=CA$2,$E34,"")</f>
        <v/>
      </c>
    </row>
    <row r="35" spans="1:79" x14ac:dyDescent="0.3">
      <c r="A35" s="323"/>
      <c r="B35" s="26" t="str">
        <f>IF('EU WFs'!$L38="Fully grid-connected",'EU WFs'!A38,"")</f>
        <v>Gunfleet Sands 3 - Demo Project</v>
      </c>
      <c r="C35" s="210">
        <f>IF('EU WFs'!$L38="Fully grid-connected",'EU WFs'!B38,"")</f>
        <v>12</v>
      </c>
      <c r="D35" s="26" t="str">
        <f>IF('EU WFs'!$L38="Fully grid-connected",'EU WFs'!C38,"")</f>
        <v>UK (England)</v>
      </c>
      <c r="E35" s="27">
        <f>IF('EU WFs'!$L38="Fully grid-connected",'EU WFs'!D38,"")</f>
        <v>2</v>
      </c>
      <c r="F35" s="27">
        <f t="shared" ref="F35:F66" si="32">C35/E35</f>
        <v>6</v>
      </c>
      <c r="G35" s="26" t="s">
        <v>260</v>
      </c>
      <c r="H35" s="26" t="str">
        <f>IF('EU WFs'!$L38="Fully grid-connected",'EU WFs'!E38,"")</f>
        <v xml:space="preserve"> Siemens SWT-6.0-120</v>
      </c>
      <c r="I35" s="29" t="str">
        <f>IF(OR('EU WFs'!$L38="Fully grid-connected",'EU WFs'!F38=""),'EU WFs'!F38,"")</f>
        <v>VS/PR</v>
      </c>
      <c r="J35" s="29" t="str">
        <f>IF(OR('EU WFs'!$L38="Fully grid-connected",'EU WFs'!G38=""),'EU WFs'!G38,"")</f>
        <v>DD</v>
      </c>
      <c r="K35" s="29" t="str">
        <f>IF(OR('EU WFs'!$L38="Fully grid-connected",'EU WFs'!H38=""),'EU WFs'!H38,"")</f>
        <v>PMSG</v>
      </c>
      <c r="L35" s="29" t="str">
        <f>IF(OR('EU WFs'!$L38="Fully grid-connected",'EU WFs'!I38=""),'EU WFs'!I38,"")</f>
        <v>FC</v>
      </c>
      <c r="M35" s="27">
        <f>IF('EU WFs'!$L38="Fully grid-connected",'EU WFs'!J38,"")</f>
        <v>2013</v>
      </c>
      <c r="N35" s="28" t="str">
        <f t="shared" ref="N35:N66" si="33">IF(AND(I35=$AI$3,J35=$AJ$3,K35=$AK$3),$AH$3,IF(AND(I35=$AI$4,J35=$AJ$4,K35=$AK$4),$AH$4,IF(AND(I35=$AI$5,J35=$AJ$5,K35=$AK$5),$AH$5,IF(AND(I35=$AI$6,J35=$AJ$6,K35=$AK$6),$AH$6,IF(AND(I35=$AI$7,J35=$AJ$7,K35=$AK$7),$AH$7,IF(AND(I35=$AI$8,J35=$AJ$8,K35=$AK$8),$AH$8,IF(AND(I35=$AI$9,J35=$AJ$9,K35=$AK$9),$AH$9,IF(AND(I35=$AI$10,J35=$AJ$10,K35=$AK$10),$AH$10,IF(AND(I35=$AI$11,J35=$AJ$11,K35=$AK$11),$AH$11,"error")))))))))</f>
        <v>DDP</v>
      </c>
      <c r="Q35" s="25">
        <f t="shared" ref="Q35:Q66" si="34">IF($N35="A",$C35,0)</f>
        <v>0</v>
      </c>
      <c r="R35" s="25">
        <f t="shared" ref="R35:R66" si="35">IF($N35="B",$C35,0)</f>
        <v>0</v>
      </c>
      <c r="S35" s="25">
        <f t="shared" ref="S35:S66" si="36">IF($N35="C",$C35,0)</f>
        <v>0</v>
      </c>
      <c r="T35" s="25">
        <f t="shared" ref="T35:T66" si="37">IF($N35="DImW",$C35,0)</f>
        <v>0</v>
      </c>
      <c r="U35" s="25">
        <f t="shared" ref="U35:U66" si="38">IF($N35="DImS",$C35,0)</f>
        <v>0</v>
      </c>
      <c r="V35" s="25">
        <f t="shared" ref="V35:V66" si="39">IF($N35="DImP",$C35,0)</f>
        <v>0</v>
      </c>
      <c r="W35" s="25">
        <f t="shared" ref="W35:W66" si="40">IF($N35="DI1P",$C35,0)</f>
        <v>0</v>
      </c>
      <c r="X35" s="25">
        <f t="shared" ref="X35:X66" si="41">IF($N35="DDP",$C35,0)</f>
        <v>12</v>
      </c>
      <c r="Y35" s="25">
        <f t="shared" ref="Y35:Y66" si="42">IF($N35="DDE",$C35,0)</f>
        <v>0</v>
      </c>
      <c r="Z35" s="25">
        <f t="shared" ref="Z35:Z66" si="43">Q35+R35</f>
        <v>0</v>
      </c>
      <c r="AA35" s="25">
        <f t="shared" ref="AA35:AA66" si="44">S35</f>
        <v>0</v>
      </c>
      <c r="AB35" s="25">
        <f t="shared" ref="AB35:AB66" si="45">U35</f>
        <v>0</v>
      </c>
      <c r="AC35" s="25">
        <f t="shared" ref="AC35:AC66" si="46">V35+W35</f>
        <v>0</v>
      </c>
      <c r="AD35" s="25">
        <f t="shared" ref="AD35:AD66" si="47">X35+Y35</f>
        <v>12</v>
      </c>
      <c r="AS35" s="321"/>
      <c r="AT35" s="35" t="str">
        <f t="shared" ref="AT35:AT66" si="48">B35</f>
        <v>Gunfleet Sands 3 - Demo Project</v>
      </c>
      <c r="AU35" s="49">
        <f t="shared" ref="AU35:AU66" si="49">IF(OR($D35="UK (England)",$D35="UK (Scottland)",$D35="UK (Wales)"),$C35,0)</f>
        <v>12</v>
      </c>
      <c r="AV35" s="49">
        <f t="shared" ref="AV35:AV66" si="50">IF($D35="Germany",$C35,0)</f>
        <v>0</v>
      </c>
      <c r="AW35" s="49">
        <f t="shared" ref="AW35:AW66" si="51">IF($D35="Denmark",$C35,0)</f>
        <v>0</v>
      </c>
      <c r="AX35" s="49">
        <f t="shared" ref="AX35:AX66" si="52">IF($D35="Netherlands",$C35,0)</f>
        <v>0</v>
      </c>
      <c r="AY35" s="222">
        <f t="shared" ref="AY35:AY66" si="53">IF($D35="Belgium",$C35,0)</f>
        <v>0</v>
      </c>
      <c r="AZ35" s="219" t="str">
        <f t="shared" si="24"/>
        <v/>
      </c>
      <c r="BA35" s="219" t="str">
        <f t="shared" si="30"/>
        <v/>
      </c>
      <c r="BB35" s="219" t="str">
        <f t="shared" si="30"/>
        <v/>
      </c>
      <c r="BC35" s="219" t="str">
        <f t="shared" si="30"/>
        <v/>
      </c>
      <c r="BD35" s="219" t="str">
        <f t="shared" si="30"/>
        <v/>
      </c>
      <c r="BE35" s="219" t="str">
        <f t="shared" si="30"/>
        <v/>
      </c>
      <c r="BF35" s="219" t="str">
        <f t="shared" si="30"/>
        <v/>
      </c>
      <c r="BG35" s="219" t="str">
        <f t="shared" si="30"/>
        <v/>
      </c>
      <c r="BH35" s="219" t="str">
        <f t="shared" si="30"/>
        <v/>
      </c>
      <c r="BI35" s="219" t="str">
        <f t="shared" si="30"/>
        <v/>
      </c>
      <c r="BJ35" s="219" t="str">
        <f t="shared" si="25"/>
        <v/>
      </c>
      <c r="BK35" s="219">
        <f t="shared" si="30"/>
        <v>12</v>
      </c>
      <c r="BL35" s="219" t="str">
        <f t="shared" si="30"/>
        <v/>
      </c>
      <c r="BM35" s="219" t="str">
        <f t="shared" si="30"/>
        <v/>
      </c>
      <c r="BN35" s="217" t="str">
        <f t="shared" si="26"/>
        <v/>
      </c>
      <c r="BO35" s="219" t="str">
        <f t="shared" si="31"/>
        <v/>
      </c>
      <c r="BP35" s="219" t="str">
        <f t="shared" si="31"/>
        <v/>
      </c>
      <c r="BQ35" s="219" t="str">
        <f t="shared" si="31"/>
        <v/>
      </c>
      <c r="BR35" s="219" t="str">
        <f t="shared" si="31"/>
        <v/>
      </c>
      <c r="BS35" s="219" t="str">
        <f t="shared" si="31"/>
        <v/>
      </c>
      <c r="BT35" s="219" t="str">
        <f t="shared" si="31"/>
        <v/>
      </c>
      <c r="BU35" s="219" t="str">
        <f t="shared" si="31"/>
        <v/>
      </c>
      <c r="BV35" s="219" t="str">
        <f t="shared" si="31"/>
        <v/>
      </c>
      <c r="BW35" s="219" t="str">
        <f t="shared" si="31"/>
        <v/>
      </c>
      <c r="BX35" s="219" t="str">
        <f t="shared" si="27"/>
        <v/>
      </c>
      <c r="BY35" s="219">
        <f t="shared" si="31"/>
        <v>2</v>
      </c>
      <c r="BZ35" s="219" t="str">
        <f t="shared" si="31"/>
        <v/>
      </c>
      <c r="CA35" s="219" t="str">
        <f t="shared" si="31"/>
        <v/>
      </c>
    </row>
    <row r="36" spans="1:79" x14ac:dyDescent="0.3">
      <c r="A36" s="30" t="s">
        <v>6</v>
      </c>
      <c r="B36" s="26" t="str">
        <f>IF('EU WFs'!$L39="Fully grid-connected",'EU WFs'!A39,"")</f>
        <v>Gwynt y Môr</v>
      </c>
      <c r="C36" s="210">
        <f>IF('EU WFs'!$L39="Fully grid-connected",'EU WFs'!B39,"")</f>
        <v>576</v>
      </c>
      <c r="D36" s="26" t="str">
        <f>IF('EU WFs'!$L39="Fully grid-connected",'EU WFs'!C39,"")</f>
        <v>UK (Wales)</v>
      </c>
      <c r="E36" s="27">
        <f>IF('EU WFs'!$L39="Fully grid-connected",'EU WFs'!D39,"")</f>
        <v>160</v>
      </c>
      <c r="F36" s="27">
        <f t="shared" si="32"/>
        <v>3.6</v>
      </c>
      <c r="G36" s="26" t="s">
        <v>260</v>
      </c>
      <c r="H36" s="26" t="str">
        <f>IF('EU WFs'!$L39="Fully grid-connected",'EU WFs'!E39,"")</f>
        <v xml:space="preserve"> Siemens SWT-3.6 107</v>
      </c>
      <c r="I36" s="29" t="str">
        <f>IF(OR('EU WFs'!$L39="Fully grid-connected",'EU WFs'!F39=""),'EU WFs'!F39,"")</f>
        <v>VS/PR</v>
      </c>
      <c r="J36" s="29" t="str">
        <f>IF(OR('EU WFs'!$L39="Fully grid-connected",'EU WFs'!G39=""),'EU WFs'!G39,"")</f>
        <v>MG</v>
      </c>
      <c r="K36" s="29" t="str">
        <f>IF(OR('EU WFs'!$L39="Fully grid-connected",'EU WFs'!H39=""),'EU WFs'!H39,"")</f>
        <v>SCIG</v>
      </c>
      <c r="L36" s="29" t="str">
        <f>IF(OR('EU WFs'!$L39="Fully grid-connected",'EU WFs'!I39=""),'EU WFs'!I39,"")</f>
        <v>FC</v>
      </c>
      <c r="M36" s="27">
        <f>IF('EU WFs'!$L39="Fully grid-connected",'EU WFs'!J39,"")</f>
        <v>2015</v>
      </c>
      <c r="N36" s="28" t="str">
        <f t="shared" si="33"/>
        <v>DImS</v>
      </c>
      <c r="Q36" s="25">
        <f t="shared" si="34"/>
        <v>0</v>
      </c>
      <c r="R36" s="25">
        <f t="shared" si="35"/>
        <v>0</v>
      </c>
      <c r="S36" s="25">
        <f t="shared" si="36"/>
        <v>0</v>
      </c>
      <c r="T36" s="25">
        <f t="shared" si="37"/>
        <v>0</v>
      </c>
      <c r="U36" s="25">
        <f t="shared" si="38"/>
        <v>576</v>
      </c>
      <c r="V36" s="25">
        <f t="shared" si="39"/>
        <v>0</v>
      </c>
      <c r="W36" s="25">
        <f t="shared" si="40"/>
        <v>0</v>
      </c>
      <c r="X36" s="25">
        <f t="shared" si="41"/>
        <v>0</v>
      </c>
      <c r="Y36" s="25">
        <f t="shared" si="42"/>
        <v>0</v>
      </c>
      <c r="Z36" s="25">
        <f t="shared" si="43"/>
        <v>0</v>
      </c>
      <c r="AA36" s="25">
        <f t="shared" si="44"/>
        <v>0</v>
      </c>
      <c r="AB36" s="25">
        <f t="shared" si="45"/>
        <v>576</v>
      </c>
      <c r="AC36" s="25">
        <f t="shared" si="46"/>
        <v>0</v>
      </c>
      <c r="AD36" s="25">
        <f t="shared" si="47"/>
        <v>0</v>
      </c>
      <c r="AS36" s="321"/>
      <c r="AT36" s="35" t="str">
        <f t="shared" si="48"/>
        <v>Gwynt y Môr</v>
      </c>
      <c r="AU36" s="49">
        <f t="shared" si="49"/>
        <v>576</v>
      </c>
      <c r="AV36" s="49">
        <f t="shared" si="50"/>
        <v>0</v>
      </c>
      <c r="AW36" s="49">
        <f t="shared" si="51"/>
        <v>0</v>
      </c>
      <c r="AX36" s="49">
        <f t="shared" si="52"/>
        <v>0</v>
      </c>
      <c r="AY36" s="222">
        <f t="shared" si="53"/>
        <v>0</v>
      </c>
      <c r="AZ36" s="219" t="str">
        <f t="shared" si="24"/>
        <v/>
      </c>
      <c r="BA36" s="219" t="str">
        <f t="shared" si="30"/>
        <v/>
      </c>
      <c r="BB36" s="219" t="str">
        <f t="shared" si="30"/>
        <v/>
      </c>
      <c r="BC36" s="219" t="str">
        <f t="shared" si="30"/>
        <v/>
      </c>
      <c r="BD36" s="219" t="str">
        <f t="shared" si="30"/>
        <v/>
      </c>
      <c r="BE36" s="219" t="str">
        <f t="shared" si="30"/>
        <v/>
      </c>
      <c r="BF36" s="219" t="str">
        <f t="shared" si="30"/>
        <v/>
      </c>
      <c r="BG36" s="219" t="str">
        <f t="shared" si="30"/>
        <v/>
      </c>
      <c r="BH36" s="219" t="str">
        <f t="shared" si="30"/>
        <v/>
      </c>
      <c r="BI36" s="219" t="str">
        <f t="shared" si="30"/>
        <v/>
      </c>
      <c r="BJ36" s="219" t="str">
        <f t="shared" si="25"/>
        <v/>
      </c>
      <c r="BK36" s="219">
        <f t="shared" si="30"/>
        <v>576</v>
      </c>
      <c r="BL36" s="219" t="str">
        <f t="shared" si="30"/>
        <v/>
      </c>
      <c r="BM36" s="219" t="str">
        <f t="shared" si="30"/>
        <v/>
      </c>
      <c r="BN36" s="217" t="str">
        <f t="shared" si="26"/>
        <v/>
      </c>
      <c r="BO36" s="219" t="str">
        <f t="shared" si="31"/>
        <v/>
      </c>
      <c r="BP36" s="219" t="str">
        <f t="shared" si="31"/>
        <v/>
      </c>
      <c r="BQ36" s="219" t="str">
        <f t="shared" si="31"/>
        <v/>
      </c>
      <c r="BR36" s="219" t="str">
        <f t="shared" si="31"/>
        <v/>
      </c>
      <c r="BS36" s="219" t="str">
        <f t="shared" si="31"/>
        <v/>
      </c>
      <c r="BT36" s="219" t="str">
        <f t="shared" si="31"/>
        <v/>
      </c>
      <c r="BU36" s="219" t="str">
        <f t="shared" si="31"/>
        <v/>
      </c>
      <c r="BV36" s="219" t="str">
        <f t="shared" si="31"/>
        <v/>
      </c>
      <c r="BW36" s="219" t="str">
        <f t="shared" si="31"/>
        <v/>
      </c>
      <c r="BX36" s="219" t="str">
        <f t="shared" si="27"/>
        <v/>
      </c>
      <c r="BY36" s="219">
        <f t="shared" si="31"/>
        <v>160</v>
      </c>
      <c r="BZ36" s="219" t="str">
        <f t="shared" si="31"/>
        <v/>
      </c>
      <c r="CA36" s="219" t="str">
        <f t="shared" si="31"/>
        <v/>
      </c>
    </row>
    <row r="37" spans="1:79" x14ac:dyDescent="0.3">
      <c r="A37" s="30" t="s">
        <v>136</v>
      </c>
      <c r="B37" s="26" t="str">
        <f>IF('EU WFs'!$L40="Fully grid-connected",'EU WFs'!A40,"")</f>
        <v>Hooksiel</v>
      </c>
      <c r="C37" s="210">
        <f>IF('EU WFs'!$L40="Fully grid-connected",'EU WFs'!B40,"")</f>
        <v>5</v>
      </c>
      <c r="D37" s="26" t="str">
        <f>IF('EU WFs'!$L40="Fully grid-connected",'EU WFs'!C40,"")</f>
        <v>Germany</v>
      </c>
      <c r="E37" s="27">
        <f>IF('EU WFs'!$L40="Fully grid-connected",'EU WFs'!D40,"")</f>
        <v>1</v>
      </c>
      <c r="F37" s="27">
        <f t="shared" si="32"/>
        <v>5</v>
      </c>
      <c r="G37" s="26" t="s">
        <v>262</v>
      </c>
      <c r="H37" s="26" t="str">
        <f>IF('EU WFs'!$L40="Fully grid-connected",'EU WFs'!E40,"")</f>
        <v xml:space="preserve"> BARD 5.0MW</v>
      </c>
      <c r="I37" s="29" t="str">
        <f>IF(OR('EU WFs'!$L40="Fully grid-connected",'EU WFs'!F40=""),'EU WFs'!F40,"")</f>
        <v>VS/PR</v>
      </c>
      <c r="J37" s="29" t="str">
        <f>IF(OR('EU WFs'!$L40="Fully grid-connected",'EU WFs'!G40=""),'EU WFs'!G40,"")</f>
        <v>MG</v>
      </c>
      <c r="K37" s="29" t="str">
        <f>IF(OR('EU WFs'!$L40="Fully grid-connected",'EU WFs'!H40=""),'EU WFs'!H40,"")</f>
        <v>DFIG</v>
      </c>
      <c r="L37" s="29" t="str">
        <f>IF(OR('EU WFs'!$L40="Fully grid-connected",'EU WFs'!I40=""),'EU WFs'!I40,"")</f>
        <v>FC</v>
      </c>
      <c r="M37" s="27">
        <f>IF('EU WFs'!$L40="Fully grid-connected",'EU WFs'!J40,"")</f>
        <v>2008</v>
      </c>
      <c r="N37" s="28" t="str">
        <f t="shared" si="33"/>
        <v>C</v>
      </c>
      <c r="Q37" s="25">
        <f t="shared" si="34"/>
        <v>0</v>
      </c>
      <c r="R37" s="25">
        <f t="shared" si="35"/>
        <v>0</v>
      </c>
      <c r="S37" s="25">
        <f t="shared" si="36"/>
        <v>5</v>
      </c>
      <c r="T37" s="25">
        <f t="shared" si="37"/>
        <v>0</v>
      </c>
      <c r="U37" s="25">
        <f t="shared" si="38"/>
        <v>0</v>
      </c>
      <c r="V37" s="25">
        <f t="shared" si="39"/>
        <v>0</v>
      </c>
      <c r="W37" s="25">
        <f t="shared" si="40"/>
        <v>0</v>
      </c>
      <c r="X37" s="25">
        <f t="shared" si="41"/>
        <v>0</v>
      </c>
      <c r="Y37" s="25">
        <f t="shared" si="42"/>
        <v>0</v>
      </c>
      <c r="Z37" s="25">
        <f t="shared" si="43"/>
        <v>0</v>
      </c>
      <c r="AA37" s="25">
        <f t="shared" si="44"/>
        <v>5</v>
      </c>
      <c r="AB37" s="25">
        <f t="shared" si="45"/>
        <v>0</v>
      </c>
      <c r="AC37" s="25">
        <f t="shared" si="46"/>
        <v>0</v>
      </c>
      <c r="AD37" s="25">
        <f t="shared" si="47"/>
        <v>0</v>
      </c>
      <c r="AS37" s="321"/>
      <c r="AT37" s="35" t="str">
        <f t="shared" si="48"/>
        <v>Hooksiel</v>
      </c>
      <c r="AU37" s="49">
        <f t="shared" si="49"/>
        <v>0</v>
      </c>
      <c r="AV37" s="49">
        <f t="shared" si="50"/>
        <v>5</v>
      </c>
      <c r="AW37" s="49">
        <f t="shared" si="51"/>
        <v>0</v>
      </c>
      <c r="AX37" s="49">
        <f t="shared" si="52"/>
        <v>0</v>
      </c>
      <c r="AY37" s="222">
        <f t="shared" si="53"/>
        <v>0</v>
      </c>
      <c r="AZ37" s="219" t="str">
        <f t="shared" si="24"/>
        <v/>
      </c>
      <c r="BA37" s="219">
        <f t="shared" si="30"/>
        <v>5</v>
      </c>
      <c r="BB37" s="219" t="str">
        <f t="shared" si="30"/>
        <v/>
      </c>
      <c r="BC37" s="219" t="str">
        <f t="shared" si="30"/>
        <v/>
      </c>
      <c r="BD37" s="219" t="str">
        <f t="shared" si="30"/>
        <v/>
      </c>
      <c r="BE37" s="219" t="str">
        <f t="shared" si="30"/>
        <v/>
      </c>
      <c r="BF37" s="219" t="str">
        <f t="shared" si="30"/>
        <v/>
      </c>
      <c r="BG37" s="219" t="str">
        <f t="shared" si="30"/>
        <v/>
      </c>
      <c r="BH37" s="219" t="str">
        <f t="shared" si="30"/>
        <v/>
      </c>
      <c r="BI37" s="219" t="str">
        <f t="shared" si="30"/>
        <v/>
      </c>
      <c r="BJ37" s="219" t="str">
        <f t="shared" si="25"/>
        <v/>
      </c>
      <c r="BK37" s="219" t="str">
        <f t="shared" si="30"/>
        <v/>
      </c>
      <c r="BL37" s="219" t="str">
        <f t="shared" si="30"/>
        <v/>
      </c>
      <c r="BM37" s="219" t="str">
        <f t="shared" si="30"/>
        <v/>
      </c>
      <c r="BN37" s="217" t="str">
        <f t="shared" si="26"/>
        <v/>
      </c>
      <c r="BO37" s="219">
        <f t="shared" si="31"/>
        <v>1</v>
      </c>
      <c r="BP37" s="219" t="str">
        <f t="shared" si="31"/>
        <v/>
      </c>
      <c r="BQ37" s="219" t="str">
        <f t="shared" si="31"/>
        <v/>
      </c>
      <c r="BR37" s="219" t="str">
        <f t="shared" si="31"/>
        <v/>
      </c>
      <c r="BS37" s="219" t="str">
        <f t="shared" si="31"/>
        <v/>
      </c>
      <c r="BT37" s="219" t="str">
        <f t="shared" si="31"/>
        <v/>
      </c>
      <c r="BU37" s="219" t="str">
        <f t="shared" si="31"/>
        <v/>
      </c>
      <c r="BV37" s="219" t="str">
        <f t="shared" si="31"/>
        <v/>
      </c>
      <c r="BW37" s="219" t="str">
        <f t="shared" si="31"/>
        <v/>
      </c>
      <c r="BX37" s="219" t="str">
        <f t="shared" si="27"/>
        <v/>
      </c>
      <c r="BY37" s="219" t="str">
        <f t="shared" si="31"/>
        <v/>
      </c>
      <c r="BZ37" s="219" t="str">
        <f t="shared" si="31"/>
        <v/>
      </c>
      <c r="CA37" s="219" t="str">
        <f t="shared" si="31"/>
        <v/>
      </c>
    </row>
    <row r="38" spans="1:79" x14ac:dyDescent="0.3">
      <c r="A38" s="323" t="s">
        <v>180</v>
      </c>
      <c r="B38" s="26" t="str">
        <f>IF('EU WFs'!$L41="Fully grid-connected",'EU WFs'!A41,"")</f>
        <v>Horns Rev I</v>
      </c>
      <c r="C38" s="210">
        <f>IF('EU WFs'!$L41="Fully grid-connected",'EU WFs'!B41,"")</f>
        <v>160</v>
      </c>
      <c r="D38" s="26" t="str">
        <f>IF('EU WFs'!$L41="Fully grid-connected",'EU WFs'!C41,"")</f>
        <v>Denmark</v>
      </c>
      <c r="E38" s="27">
        <f>IF('EU WFs'!$L41="Fully grid-connected",'EU WFs'!D41,"")</f>
        <v>80</v>
      </c>
      <c r="F38" s="27">
        <f t="shared" si="32"/>
        <v>2</v>
      </c>
      <c r="G38" s="26" t="s">
        <v>263</v>
      </c>
      <c r="H38" s="26" t="str">
        <f>IF('EU WFs'!$L41="Fully grid-connected",'EU WFs'!E41,"")</f>
        <v xml:space="preserve"> Vestas V80-2MW</v>
      </c>
      <c r="I38" s="29" t="str">
        <f>IF(OR('EU WFs'!$L41="Fully grid-connected",'EU WFs'!F41=""),'EU WFs'!F41,"")</f>
        <v>VS/PR</v>
      </c>
      <c r="J38" s="29" t="str">
        <f>IF(OR('EU WFs'!$L41="Fully grid-connected",'EU WFs'!G41=""),'EU WFs'!G41,"")</f>
        <v>MG</v>
      </c>
      <c r="K38" s="29" t="str">
        <f>IF(OR('EU WFs'!$L41="Fully grid-connected",'EU WFs'!H41=""),'EU WFs'!H41,"")</f>
        <v>DFIG</v>
      </c>
      <c r="L38" s="29" t="str">
        <f>IF(OR('EU WFs'!$L41="Fully grid-connected",'EU WFs'!I41=""),'EU WFs'!I41,"")</f>
        <v>PC</v>
      </c>
      <c r="M38" s="27">
        <f>IF('EU WFs'!$L41="Fully grid-connected",'EU WFs'!J41,"")</f>
        <v>2002</v>
      </c>
      <c r="N38" s="28" t="str">
        <f t="shared" si="33"/>
        <v>C</v>
      </c>
      <c r="Q38" s="25">
        <f t="shared" si="34"/>
        <v>0</v>
      </c>
      <c r="R38" s="25">
        <f t="shared" si="35"/>
        <v>0</v>
      </c>
      <c r="S38" s="25">
        <f t="shared" si="36"/>
        <v>160</v>
      </c>
      <c r="T38" s="25">
        <f t="shared" si="37"/>
        <v>0</v>
      </c>
      <c r="U38" s="25">
        <f t="shared" si="38"/>
        <v>0</v>
      </c>
      <c r="V38" s="25">
        <f t="shared" si="39"/>
        <v>0</v>
      </c>
      <c r="W38" s="25">
        <f t="shared" si="40"/>
        <v>0</v>
      </c>
      <c r="X38" s="25">
        <f t="shared" si="41"/>
        <v>0</v>
      </c>
      <c r="Y38" s="25">
        <f t="shared" si="42"/>
        <v>0</v>
      </c>
      <c r="Z38" s="25">
        <f t="shared" si="43"/>
        <v>0</v>
      </c>
      <c r="AA38" s="25">
        <f t="shared" si="44"/>
        <v>160</v>
      </c>
      <c r="AB38" s="25">
        <f t="shared" si="45"/>
        <v>0</v>
      </c>
      <c r="AC38" s="25">
        <f t="shared" si="46"/>
        <v>0</v>
      </c>
      <c r="AD38" s="25">
        <f t="shared" si="47"/>
        <v>0</v>
      </c>
      <c r="AS38" s="321"/>
      <c r="AT38" s="35" t="str">
        <f t="shared" si="48"/>
        <v>Horns Rev I</v>
      </c>
      <c r="AU38" s="49">
        <f t="shared" si="49"/>
        <v>0</v>
      </c>
      <c r="AV38" s="49">
        <f t="shared" si="50"/>
        <v>0</v>
      </c>
      <c r="AW38" s="49">
        <f t="shared" si="51"/>
        <v>160</v>
      </c>
      <c r="AX38" s="49">
        <f t="shared" si="52"/>
        <v>0</v>
      </c>
      <c r="AY38" s="222">
        <f t="shared" si="53"/>
        <v>0</v>
      </c>
      <c r="AZ38" s="219" t="str">
        <f t="shared" si="24"/>
        <v/>
      </c>
      <c r="BA38" s="219" t="str">
        <f t="shared" si="30"/>
        <v/>
      </c>
      <c r="BB38" s="219" t="str">
        <f t="shared" si="30"/>
        <v/>
      </c>
      <c r="BC38" s="219" t="str">
        <f t="shared" si="30"/>
        <v/>
      </c>
      <c r="BD38" s="219" t="str">
        <f t="shared" si="30"/>
        <v/>
      </c>
      <c r="BE38" s="219" t="str">
        <f t="shared" si="30"/>
        <v/>
      </c>
      <c r="BF38" s="219" t="str">
        <f t="shared" si="30"/>
        <v/>
      </c>
      <c r="BG38" s="219" t="str">
        <f t="shared" si="30"/>
        <v/>
      </c>
      <c r="BH38" s="219" t="str">
        <f t="shared" si="30"/>
        <v/>
      </c>
      <c r="BI38" s="219" t="str">
        <f t="shared" si="30"/>
        <v/>
      </c>
      <c r="BJ38" s="219" t="str">
        <f t="shared" si="25"/>
        <v/>
      </c>
      <c r="BK38" s="219" t="str">
        <f t="shared" si="30"/>
        <v/>
      </c>
      <c r="BL38" s="219">
        <f t="shared" si="30"/>
        <v>160</v>
      </c>
      <c r="BM38" s="219" t="str">
        <f t="shared" si="30"/>
        <v/>
      </c>
      <c r="BN38" s="217" t="str">
        <f t="shared" si="26"/>
        <v/>
      </c>
      <c r="BO38" s="219" t="str">
        <f t="shared" si="31"/>
        <v/>
      </c>
      <c r="BP38" s="219" t="str">
        <f t="shared" si="31"/>
        <v/>
      </c>
      <c r="BQ38" s="219" t="str">
        <f t="shared" si="31"/>
        <v/>
      </c>
      <c r="BR38" s="219" t="str">
        <f t="shared" si="31"/>
        <v/>
      </c>
      <c r="BS38" s="219" t="str">
        <f t="shared" si="31"/>
        <v/>
      </c>
      <c r="BT38" s="219" t="str">
        <f t="shared" si="31"/>
        <v/>
      </c>
      <c r="BU38" s="219" t="str">
        <f t="shared" si="31"/>
        <v/>
      </c>
      <c r="BV38" s="219" t="str">
        <f t="shared" si="31"/>
        <v/>
      </c>
      <c r="BW38" s="219" t="str">
        <f t="shared" si="31"/>
        <v/>
      </c>
      <c r="BX38" s="219" t="str">
        <f t="shared" si="27"/>
        <v/>
      </c>
      <c r="BY38" s="219" t="str">
        <f t="shared" si="31"/>
        <v/>
      </c>
      <c r="BZ38" s="219">
        <f t="shared" si="31"/>
        <v>80</v>
      </c>
      <c r="CA38" s="219" t="str">
        <f t="shared" si="31"/>
        <v/>
      </c>
    </row>
    <row r="39" spans="1:79" x14ac:dyDescent="0.3">
      <c r="A39" s="323"/>
      <c r="B39" s="26" t="str">
        <f>IF('EU WFs'!$L42="Fully grid-connected",'EU WFs'!A42,"")</f>
        <v>Horns Rev II</v>
      </c>
      <c r="C39" s="210">
        <f>IF('EU WFs'!$L42="Fully grid-connected",'EU WFs'!B42,"")</f>
        <v>209.3</v>
      </c>
      <c r="D39" s="26" t="str">
        <f>IF('EU WFs'!$L42="Fully grid-connected",'EU WFs'!C42,"")</f>
        <v>Denmark</v>
      </c>
      <c r="E39" s="27">
        <f>IF('EU WFs'!$L42="Fully grid-connected",'EU WFs'!D42,"")</f>
        <v>91</v>
      </c>
      <c r="F39" s="27">
        <f t="shared" si="32"/>
        <v>2.3000000000000003</v>
      </c>
      <c r="G39" s="26" t="s">
        <v>260</v>
      </c>
      <c r="H39" s="26" t="str">
        <f>IF('EU WFs'!$L42="Fully grid-connected",'EU WFs'!E42,"")</f>
        <v xml:space="preserve"> Siemens SWT 2.3-93</v>
      </c>
      <c r="I39" s="29" t="str">
        <f>IF(OR('EU WFs'!$L42="Fully grid-connected",'EU WFs'!F42=""),'EU WFs'!F42,"")</f>
        <v>VS/PR</v>
      </c>
      <c r="J39" s="29" t="str">
        <f>IF(OR('EU WFs'!$L42="Fully grid-connected",'EU WFs'!G42=""),'EU WFs'!G42,"")</f>
        <v>MG</v>
      </c>
      <c r="K39" s="29" t="str">
        <f>IF(OR('EU WFs'!$L42="Fully grid-connected",'EU WFs'!H42=""),'EU WFs'!H42,"")</f>
        <v>SCIG</v>
      </c>
      <c r="L39" s="29" t="str">
        <f>IF(OR('EU WFs'!$L42="Fully grid-connected",'EU WFs'!I42=""),'EU WFs'!I42,"")</f>
        <v>FC</v>
      </c>
      <c r="M39" s="27">
        <f>IF('EU WFs'!$L42="Fully grid-connected",'EU WFs'!J42,"")</f>
        <v>2009</v>
      </c>
      <c r="N39" s="28" t="str">
        <f t="shared" si="33"/>
        <v>DImS</v>
      </c>
      <c r="Q39" s="25">
        <f t="shared" si="34"/>
        <v>0</v>
      </c>
      <c r="R39" s="25">
        <f t="shared" si="35"/>
        <v>0</v>
      </c>
      <c r="S39" s="25">
        <f t="shared" si="36"/>
        <v>0</v>
      </c>
      <c r="T39" s="25">
        <f t="shared" si="37"/>
        <v>0</v>
      </c>
      <c r="U39" s="25">
        <f t="shared" si="38"/>
        <v>209.3</v>
      </c>
      <c r="V39" s="25">
        <f t="shared" si="39"/>
        <v>0</v>
      </c>
      <c r="W39" s="25">
        <f t="shared" si="40"/>
        <v>0</v>
      </c>
      <c r="X39" s="25">
        <f t="shared" si="41"/>
        <v>0</v>
      </c>
      <c r="Y39" s="25">
        <f t="shared" si="42"/>
        <v>0</v>
      </c>
      <c r="Z39" s="25">
        <f t="shared" si="43"/>
        <v>0</v>
      </c>
      <c r="AA39" s="25">
        <f t="shared" si="44"/>
        <v>0</v>
      </c>
      <c r="AB39" s="25">
        <f t="shared" si="45"/>
        <v>209.3</v>
      </c>
      <c r="AC39" s="25">
        <f t="shared" si="46"/>
        <v>0</v>
      </c>
      <c r="AD39" s="25">
        <f t="shared" si="47"/>
        <v>0</v>
      </c>
      <c r="AS39" s="321"/>
      <c r="AT39" s="35" t="str">
        <f t="shared" si="48"/>
        <v>Horns Rev II</v>
      </c>
      <c r="AU39" s="49">
        <f t="shared" si="49"/>
        <v>0</v>
      </c>
      <c r="AV39" s="49">
        <f t="shared" si="50"/>
        <v>0</v>
      </c>
      <c r="AW39" s="49">
        <f t="shared" si="51"/>
        <v>209.3</v>
      </c>
      <c r="AX39" s="49">
        <f t="shared" si="52"/>
        <v>0</v>
      </c>
      <c r="AY39" s="222">
        <f t="shared" si="53"/>
        <v>0</v>
      </c>
      <c r="AZ39" s="219" t="str">
        <f t="shared" si="24"/>
        <v/>
      </c>
      <c r="BA39" s="219" t="str">
        <f t="shared" si="30"/>
        <v/>
      </c>
      <c r="BB39" s="219" t="str">
        <f t="shared" si="30"/>
        <v/>
      </c>
      <c r="BC39" s="219" t="str">
        <f t="shared" si="30"/>
        <v/>
      </c>
      <c r="BD39" s="219" t="str">
        <f t="shared" si="30"/>
        <v/>
      </c>
      <c r="BE39" s="219" t="str">
        <f t="shared" si="30"/>
        <v/>
      </c>
      <c r="BF39" s="219" t="str">
        <f t="shared" si="30"/>
        <v/>
      </c>
      <c r="BG39" s="219" t="str">
        <f t="shared" si="30"/>
        <v/>
      </c>
      <c r="BH39" s="219" t="str">
        <f t="shared" si="30"/>
        <v/>
      </c>
      <c r="BI39" s="219" t="str">
        <f t="shared" si="30"/>
        <v/>
      </c>
      <c r="BJ39" s="219" t="str">
        <f t="shared" si="25"/>
        <v/>
      </c>
      <c r="BK39" s="219">
        <f t="shared" si="30"/>
        <v>209.3</v>
      </c>
      <c r="BL39" s="219" t="str">
        <f t="shared" si="30"/>
        <v/>
      </c>
      <c r="BM39" s="219" t="str">
        <f t="shared" si="30"/>
        <v/>
      </c>
      <c r="BN39" s="217" t="str">
        <f t="shared" si="26"/>
        <v/>
      </c>
      <c r="BO39" s="219" t="str">
        <f t="shared" si="31"/>
        <v/>
      </c>
      <c r="BP39" s="219" t="str">
        <f t="shared" si="31"/>
        <v/>
      </c>
      <c r="BQ39" s="219" t="str">
        <f t="shared" si="31"/>
        <v/>
      </c>
      <c r="BR39" s="219" t="str">
        <f t="shared" si="31"/>
        <v/>
      </c>
      <c r="BS39" s="219" t="str">
        <f t="shared" si="31"/>
        <v/>
      </c>
      <c r="BT39" s="219" t="str">
        <f t="shared" si="31"/>
        <v/>
      </c>
      <c r="BU39" s="219" t="str">
        <f t="shared" si="31"/>
        <v/>
      </c>
      <c r="BV39" s="219" t="str">
        <f t="shared" si="31"/>
        <v/>
      </c>
      <c r="BW39" s="219" t="str">
        <f t="shared" si="31"/>
        <v/>
      </c>
      <c r="BX39" s="219" t="str">
        <f t="shared" si="27"/>
        <v/>
      </c>
      <c r="BY39" s="219">
        <f t="shared" si="31"/>
        <v>91</v>
      </c>
      <c r="BZ39" s="219" t="str">
        <f t="shared" si="31"/>
        <v/>
      </c>
      <c r="CA39" s="219" t="str">
        <f t="shared" si="31"/>
        <v/>
      </c>
    </row>
    <row r="40" spans="1:79" x14ac:dyDescent="0.3">
      <c r="A40" s="30" t="s">
        <v>7</v>
      </c>
      <c r="B40" s="26" t="str">
        <f>IF('EU WFs'!$L43="Fully grid-connected",'EU WFs'!A43,"")</f>
        <v>Humber Gateway</v>
      </c>
      <c r="C40" s="210">
        <f>IF('EU WFs'!$L43="Fully grid-connected",'EU WFs'!B43,"")</f>
        <v>219</v>
      </c>
      <c r="D40" s="26" t="str">
        <f>IF('EU WFs'!$L43="Fully grid-connected",'EU WFs'!C43,"")</f>
        <v>UK (England)</v>
      </c>
      <c r="E40" s="27">
        <f>IF('EU WFs'!$L43="Fully grid-connected",'EU WFs'!D43,"")</f>
        <v>73</v>
      </c>
      <c r="F40" s="27">
        <f t="shared" si="32"/>
        <v>3</v>
      </c>
      <c r="G40" s="26" t="s">
        <v>263</v>
      </c>
      <c r="H40" s="26" t="str">
        <f>IF('EU WFs'!$L43="Fully grid-connected",'EU WFs'!E43,"")</f>
        <v xml:space="preserve"> Vestas V112 3.0MW</v>
      </c>
      <c r="I40" s="29" t="str">
        <f>IF(OR('EU WFs'!$L43="Fully grid-connected",'EU WFs'!F43=""),'EU WFs'!F43,"")</f>
        <v>VS/PR</v>
      </c>
      <c r="J40" s="29" t="str">
        <f>IF(OR('EU WFs'!$L43="Fully grid-connected",'EU WFs'!G43=""),'EU WFs'!G43,"")</f>
        <v>SG</v>
      </c>
      <c r="K40" s="29" t="str">
        <f>IF(OR('EU WFs'!$L43="Fully grid-connected",'EU WFs'!H43=""),'EU WFs'!H43,"")</f>
        <v>PMSG</v>
      </c>
      <c r="L40" s="29" t="str">
        <f>IF(OR('EU WFs'!$L43="Fully grid-connected",'EU WFs'!I43=""),'EU WFs'!I43,"")</f>
        <v>FC</v>
      </c>
      <c r="M40" s="27">
        <f>IF('EU WFs'!$L43="Fully grid-connected",'EU WFs'!J43,"")</f>
        <v>2015</v>
      </c>
      <c r="N40" s="28" t="str">
        <f t="shared" si="33"/>
        <v>DI1P</v>
      </c>
      <c r="Q40" s="25">
        <f t="shared" si="34"/>
        <v>0</v>
      </c>
      <c r="R40" s="25">
        <f t="shared" si="35"/>
        <v>0</v>
      </c>
      <c r="S40" s="25">
        <f t="shared" si="36"/>
        <v>0</v>
      </c>
      <c r="T40" s="25">
        <f t="shared" si="37"/>
        <v>0</v>
      </c>
      <c r="U40" s="25">
        <f t="shared" si="38"/>
        <v>0</v>
      </c>
      <c r="V40" s="25">
        <f t="shared" si="39"/>
        <v>0</v>
      </c>
      <c r="W40" s="25">
        <f t="shared" si="40"/>
        <v>219</v>
      </c>
      <c r="X40" s="25">
        <f t="shared" si="41"/>
        <v>0</v>
      </c>
      <c r="Y40" s="25">
        <f t="shared" si="42"/>
        <v>0</v>
      </c>
      <c r="Z40" s="25">
        <f t="shared" si="43"/>
        <v>0</v>
      </c>
      <c r="AA40" s="25">
        <f t="shared" si="44"/>
        <v>0</v>
      </c>
      <c r="AB40" s="25">
        <f t="shared" si="45"/>
        <v>0</v>
      </c>
      <c r="AC40" s="25">
        <f t="shared" si="46"/>
        <v>219</v>
      </c>
      <c r="AD40" s="25">
        <f t="shared" si="47"/>
        <v>0</v>
      </c>
      <c r="AS40" s="321"/>
      <c r="AT40" s="35" t="str">
        <f t="shared" si="48"/>
        <v>Humber Gateway</v>
      </c>
      <c r="AU40" s="49">
        <f t="shared" si="49"/>
        <v>219</v>
      </c>
      <c r="AV40" s="49">
        <f t="shared" si="50"/>
        <v>0</v>
      </c>
      <c r="AW40" s="49">
        <f t="shared" si="51"/>
        <v>0</v>
      </c>
      <c r="AX40" s="49">
        <f t="shared" si="52"/>
        <v>0</v>
      </c>
      <c r="AY40" s="222">
        <f t="shared" si="53"/>
        <v>0</v>
      </c>
      <c r="AZ40" s="219" t="str">
        <f t="shared" si="24"/>
        <v/>
      </c>
      <c r="BA40" s="219" t="str">
        <f t="shared" si="30"/>
        <v/>
      </c>
      <c r="BB40" s="219" t="str">
        <f t="shared" si="30"/>
        <v/>
      </c>
      <c r="BC40" s="219" t="str">
        <f t="shared" si="30"/>
        <v/>
      </c>
      <c r="BD40" s="219" t="str">
        <f t="shared" si="30"/>
        <v/>
      </c>
      <c r="BE40" s="219" t="str">
        <f t="shared" si="30"/>
        <v/>
      </c>
      <c r="BF40" s="219" t="str">
        <f t="shared" si="30"/>
        <v/>
      </c>
      <c r="BG40" s="219" t="str">
        <f t="shared" si="30"/>
        <v/>
      </c>
      <c r="BH40" s="219" t="str">
        <f t="shared" si="30"/>
        <v/>
      </c>
      <c r="BI40" s="219" t="str">
        <f t="shared" si="30"/>
        <v/>
      </c>
      <c r="BJ40" s="219" t="str">
        <f t="shared" si="25"/>
        <v/>
      </c>
      <c r="BK40" s="219" t="str">
        <f t="shared" si="30"/>
        <v/>
      </c>
      <c r="BL40" s="219">
        <f t="shared" si="30"/>
        <v>219</v>
      </c>
      <c r="BM40" s="219" t="str">
        <f t="shared" si="30"/>
        <v/>
      </c>
      <c r="BN40" s="217" t="str">
        <f t="shared" si="26"/>
        <v/>
      </c>
      <c r="BO40" s="219" t="str">
        <f t="shared" si="31"/>
        <v/>
      </c>
      <c r="BP40" s="219" t="str">
        <f t="shared" si="31"/>
        <v/>
      </c>
      <c r="BQ40" s="219" t="str">
        <f t="shared" si="31"/>
        <v/>
      </c>
      <c r="BR40" s="219" t="str">
        <f t="shared" si="31"/>
        <v/>
      </c>
      <c r="BS40" s="219" t="str">
        <f t="shared" si="31"/>
        <v/>
      </c>
      <c r="BT40" s="219" t="str">
        <f t="shared" si="31"/>
        <v/>
      </c>
      <c r="BU40" s="219" t="str">
        <f t="shared" si="31"/>
        <v/>
      </c>
      <c r="BV40" s="219" t="str">
        <f t="shared" si="31"/>
        <v/>
      </c>
      <c r="BW40" s="219" t="str">
        <f t="shared" si="31"/>
        <v/>
      </c>
      <c r="BX40" s="219" t="str">
        <f t="shared" si="27"/>
        <v/>
      </c>
      <c r="BY40" s="219" t="str">
        <f t="shared" si="31"/>
        <v/>
      </c>
      <c r="BZ40" s="219">
        <f t="shared" si="31"/>
        <v>73</v>
      </c>
      <c r="CA40" s="219" t="str">
        <f t="shared" si="31"/>
        <v/>
      </c>
    </row>
    <row r="41" spans="1:79" x14ac:dyDescent="0.3">
      <c r="A41" s="30" t="s">
        <v>139</v>
      </c>
      <c r="B41" s="26" t="str">
        <f>IF('EU WFs'!$L45="Fully grid-connected",'EU WFs'!A45,"")</f>
        <v>Inner Dowsing</v>
      </c>
      <c r="C41" s="210">
        <f>IF('EU WFs'!$L45="Fully grid-connected",'EU WFs'!B45,"")</f>
        <v>97.2</v>
      </c>
      <c r="D41" s="26" t="str">
        <f>IF('EU WFs'!$L45="Fully grid-connected",'EU WFs'!C45,"")</f>
        <v>UK (England)</v>
      </c>
      <c r="E41" s="27">
        <f>IF('EU WFs'!$L45="Fully grid-connected",'EU WFs'!D45,"")</f>
        <v>27</v>
      </c>
      <c r="F41" s="27">
        <f t="shared" si="32"/>
        <v>3.6</v>
      </c>
      <c r="G41" s="26" t="s">
        <v>260</v>
      </c>
      <c r="H41" s="26" t="str">
        <f>IF('EU WFs'!$L45="Fully grid-connected",'EU WFs'!E45,"")</f>
        <v xml:space="preserve"> Siemens SWT-3.6-107</v>
      </c>
      <c r="I41" s="29" t="str">
        <f>IF(OR('EU WFs'!$L45="Fully grid-connected",'EU WFs'!F45=""),'EU WFs'!F45,"")</f>
        <v>VS/PR</v>
      </c>
      <c r="J41" s="29" t="str">
        <f>IF(OR('EU WFs'!$L45="Fully grid-connected",'EU WFs'!G45=""),'EU WFs'!G45,"")</f>
        <v>MG</v>
      </c>
      <c r="K41" s="29" t="str">
        <f>IF(OR('EU WFs'!$L45="Fully grid-connected",'EU WFs'!H45=""),'EU WFs'!H45,"")</f>
        <v>SCIG</v>
      </c>
      <c r="L41" s="29" t="str">
        <f>IF(OR('EU WFs'!$L45="Fully grid-connected",'EU WFs'!I45=""),'EU WFs'!I45,"")</f>
        <v>FC</v>
      </c>
      <c r="M41" s="27">
        <f>IF('EU WFs'!$L45="Fully grid-connected",'EU WFs'!J45,"")</f>
        <v>2007</v>
      </c>
      <c r="N41" s="28" t="str">
        <f t="shared" si="33"/>
        <v>DImS</v>
      </c>
      <c r="Q41" s="25">
        <f t="shared" si="34"/>
        <v>0</v>
      </c>
      <c r="R41" s="25">
        <f t="shared" si="35"/>
        <v>0</v>
      </c>
      <c r="S41" s="25">
        <f t="shared" si="36"/>
        <v>0</v>
      </c>
      <c r="T41" s="25">
        <f t="shared" si="37"/>
        <v>0</v>
      </c>
      <c r="U41" s="25">
        <f t="shared" si="38"/>
        <v>97.2</v>
      </c>
      <c r="V41" s="25">
        <f t="shared" si="39"/>
        <v>0</v>
      </c>
      <c r="W41" s="25">
        <f t="shared" si="40"/>
        <v>0</v>
      </c>
      <c r="X41" s="25">
        <f t="shared" si="41"/>
        <v>0</v>
      </c>
      <c r="Y41" s="25">
        <f t="shared" si="42"/>
        <v>0</v>
      </c>
      <c r="Z41" s="25">
        <f t="shared" si="43"/>
        <v>0</v>
      </c>
      <c r="AA41" s="25">
        <f t="shared" si="44"/>
        <v>0</v>
      </c>
      <c r="AB41" s="25">
        <f t="shared" si="45"/>
        <v>97.2</v>
      </c>
      <c r="AC41" s="25">
        <f t="shared" si="46"/>
        <v>0</v>
      </c>
      <c r="AD41" s="25">
        <f t="shared" si="47"/>
        <v>0</v>
      </c>
      <c r="AS41" s="321"/>
      <c r="AT41" s="35" t="str">
        <f t="shared" si="48"/>
        <v>Inner Dowsing</v>
      </c>
      <c r="AU41" s="49">
        <f t="shared" si="49"/>
        <v>97.2</v>
      </c>
      <c r="AV41" s="49">
        <f t="shared" si="50"/>
        <v>0</v>
      </c>
      <c r="AW41" s="49">
        <f t="shared" si="51"/>
        <v>0</v>
      </c>
      <c r="AX41" s="49">
        <f t="shared" si="52"/>
        <v>0</v>
      </c>
      <c r="AY41" s="222">
        <f t="shared" si="53"/>
        <v>0</v>
      </c>
      <c r="AZ41" s="219" t="str">
        <f t="shared" si="24"/>
        <v/>
      </c>
      <c r="BA41" s="219" t="str">
        <f t="shared" si="30"/>
        <v/>
      </c>
      <c r="BB41" s="219" t="str">
        <f t="shared" si="30"/>
        <v/>
      </c>
      <c r="BC41" s="219" t="str">
        <f t="shared" si="30"/>
        <v/>
      </c>
      <c r="BD41" s="219" t="str">
        <f t="shared" si="30"/>
        <v/>
      </c>
      <c r="BE41" s="219" t="str">
        <f t="shared" si="30"/>
        <v/>
      </c>
      <c r="BF41" s="219" t="str">
        <f t="shared" si="30"/>
        <v/>
      </c>
      <c r="BG41" s="219" t="str">
        <f t="shared" si="30"/>
        <v/>
      </c>
      <c r="BH41" s="219" t="str">
        <f t="shared" si="30"/>
        <v/>
      </c>
      <c r="BI41" s="219" t="str">
        <f t="shared" si="30"/>
        <v/>
      </c>
      <c r="BJ41" s="219" t="str">
        <f t="shared" si="25"/>
        <v/>
      </c>
      <c r="BK41" s="219">
        <f t="shared" si="30"/>
        <v>97.2</v>
      </c>
      <c r="BL41" s="219" t="str">
        <f t="shared" si="30"/>
        <v/>
      </c>
      <c r="BM41" s="219" t="str">
        <f t="shared" si="30"/>
        <v/>
      </c>
      <c r="BN41" s="217" t="str">
        <f t="shared" si="26"/>
        <v/>
      </c>
      <c r="BO41" s="219" t="str">
        <f t="shared" si="31"/>
        <v/>
      </c>
      <c r="BP41" s="219" t="str">
        <f t="shared" si="31"/>
        <v/>
      </c>
      <c r="BQ41" s="219" t="str">
        <f t="shared" si="31"/>
        <v/>
      </c>
      <c r="BR41" s="219" t="str">
        <f t="shared" si="31"/>
        <v/>
      </c>
      <c r="BS41" s="219" t="str">
        <f t="shared" si="31"/>
        <v/>
      </c>
      <c r="BT41" s="219" t="str">
        <f t="shared" si="31"/>
        <v/>
      </c>
      <c r="BU41" s="219" t="str">
        <f t="shared" si="31"/>
        <v/>
      </c>
      <c r="BV41" s="219" t="str">
        <f t="shared" si="31"/>
        <v/>
      </c>
      <c r="BW41" s="219" t="str">
        <f t="shared" si="31"/>
        <v/>
      </c>
      <c r="BX41" s="219" t="str">
        <f t="shared" si="27"/>
        <v/>
      </c>
      <c r="BY41" s="219">
        <f t="shared" si="31"/>
        <v>27</v>
      </c>
      <c r="BZ41" s="219" t="str">
        <f t="shared" si="31"/>
        <v/>
      </c>
      <c r="CA41" s="219" t="str">
        <f t="shared" si="31"/>
        <v/>
      </c>
    </row>
    <row r="42" spans="1:79" ht="15.6" customHeight="1" x14ac:dyDescent="0.3">
      <c r="A42" s="30" t="s">
        <v>175</v>
      </c>
      <c r="B42" s="37" t="str">
        <f>IF('EU WFs'!$L48="Fully grid-connected",'EU WFs'!A48,"")</f>
        <v>Kemin Ajoksen 1&amp;2 (Ajos)</v>
      </c>
      <c r="C42" s="210">
        <f>IF('EU WFs'!$L48="Fully grid-connected",'EU WFs'!B48,"")</f>
        <v>26.4</v>
      </c>
      <c r="D42" s="26" t="str">
        <f>IF('EU WFs'!$L48="Fully grid-connected",'EU WFs'!C48,"")</f>
        <v>Finland</v>
      </c>
      <c r="E42" s="27">
        <f>IF('EU WFs'!$L48="Fully grid-connected",'EU WFs'!D48,"")</f>
        <v>8</v>
      </c>
      <c r="F42" s="27">
        <f t="shared" si="32"/>
        <v>3.3</v>
      </c>
      <c r="G42" s="26" t="s">
        <v>260</v>
      </c>
      <c r="H42" s="26" t="str">
        <f>IF('EU WFs'!$L48="Fully grid-connected",'EU WFs'!E48,"")</f>
        <v xml:space="preserve"> Siemens SWT-3.3-130 (onshore?)</v>
      </c>
      <c r="I42" s="29" t="str">
        <f>IF(OR('EU WFs'!$L48="Fully grid-connected",'EU WFs'!F48=""),'EU WFs'!F48,"")</f>
        <v>VS/PR</v>
      </c>
      <c r="J42" s="29" t="str">
        <f>IF(OR('EU WFs'!$L48="Fully grid-connected",'EU WFs'!G48=""),'EU WFs'!G48,"")</f>
        <v>DD</v>
      </c>
      <c r="K42" s="29" t="str">
        <f>IF(OR('EU WFs'!$L48="Fully grid-connected",'EU WFs'!H48=""),'EU WFs'!H48,"")</f>
        <v>PMSG</v>
      </c>
      <c r="L42" s="29" t="str">
        <f>IF(OR('EU WFs'!$L48="Fully grid-connected",'EU WFs'!I48=""),'EU WFs'!I48,"")</f>
        <v>FC</v>
      </c>
      <c r="M42" s="27">
        <f>IF('EU WFs'!$L48="Fully grid-connected",'EU WFs'!J48,"")</f>
        <v>2017</v>
      </c>
      <c r="N42" s="28" t="str">
        <f t="shared" si="33"/>
        <v>DDP</v>
      </c>
      <c r="Q42" s="25">
        <f t="shared" si="34"/>
        <v>0</v>
      </c>
      <c r="R42" s="25">
        <f t="shared" si="35"/>
        <v>0</v>
      </c>
      <c r="S42" s="25">
        <f t="shared" si="36"/>
        <v>0</v>
      </c>
      <c r="T42" s="25">
        <f t="shared" si="37"/>
        <v>0</v>
      </c>
      <c r="U42" s="25">
        <f t="shared" si="38"/>
        <v>0</v>
      </c>
      <c r="V42" s="25">
        <f t="shared" si="39"/>
        <v>0</v>
      </c>
      <c r="W42" s="25">
        <f t="shared" si="40"/>
        <v>0</v>
      </c>
      <c r="X42" s="25">
        <f t="shared" si="41"/>
        <v>26.4</v>
      </c>
      <c r="Y42" s="25">
        <f t="shared" si="42"/>
        <v>0</v>
      </c>
      <c r="Z42" s="25">
        <f t="shared" si="43"/>
        <v>0</v>
      </c>
      <c r="AA42" s="25">
        <f t="shared" si="44"/>
        <v>0</v>
      </c>
      <c r="AB42" s="25">
        <f t="shared" si="45"/>
        <v>0</v>
      </c>
      <c r="AC42" s="25">
        <f t="shared" si="46"/>
        <v>0</v>
      </c>
      <c r="AD42" s="25">
        <f t="shared" si="47"/>
        <v>26.4</v>
      </c>
      <c r="AS42" s="321"/>
      <c r="AT42" s="35" t="str">
        <f t="shared" si="48"/>
        <v>Kemin Ajoksen 1&amp;2 (Ajos)</v>
      </c>
      <c r="AU42" s="49">
        <f t="shared" si="49"/>
        <v>0</v>
      </c>
      <c r="AV42" s="49">
        <f t="shared" si="50"/>
        <v>0</v>
      </c>
      <c r="AW42" s="49">
        <f t="shared" si="51"/>
        <v>0</v>
      </c>
      <c r="AX42" s="49">
        <f t="shared" si="52"/>
        <v>0</v>
      </c>
      <c r="AY42" s="222">
        <f t="shared" si="53"/>
        <v>0</v>
      </c>
      <c r="AZ42" s="219" t="str">
        <f t="shared" si="24"/>
        <v/>
      </c>
      <c r="BA42" s="219" t="str">
        <f t="shared" si="30"/>
        <v/>
      </c>
      <c r="BB42" s="219" t="str">
        <f t="shared" si="30"/>
        <v/>
      </c>
      <c r="BC42" s="219" t="str">
        <f t="shared" si="30"/>
        <v/>
      </c>
      <c r="BD42" s="219" t="str">
        <f t="shared" si="30"/>
        <v/>
      </c>
      <c r="BE42" s="219" t="str">
        <f t="shared" si="30"/>
        <v/>
      </c>
      <c r="BF42" s="219" t="str">
        <f t="shared" si="30"/>
        <v/>
      </c>
      <c r="BG42" s="219" t="str">
        <f t="shared" si="30"/>
        <v/>
      </c>
      <c r="BH42" s="219" t="str">
        <f t="shared" si="30"/>
        <v/>
      </c>
      <c r="BI42" s="219" t="str">
        <f t="shared" si="30"/>
        <v/>
      </c>
      <c r="BJ42" s="219" t="str">
        <f t="shared" si="25"/>
        <v/>
      </c>
      <c r="BK42" s="219">
        <f t="shared" si="30"/>
        <v>26.4</v>
      </c>
      <c r="BL42" s="219" t="str">
        <f t="shared" si="30"/>
        <v/>
      </c>
      <c r="BM42" s="219" t="str">
        <f t="shared" si="30"/>
        <v/>
      </c>
      <c r="BN42" s="217" t="str">
        <f t="shared" si="26"/>
        <v/>
      </c>
      <c r="BO42" s="219" t="str">
        <f t="shared" si="31"/>
        <v/>
      </c>
      <c r="BP42" s="219" t="str">
        <f t="shared" si="31"/>
        <v/>
      </c>
      <c r="BQ42" s="219" t="str">
        <f t="shared" si="31"/>
        <v/>
      </c>
      <c r="BR42" s="219" t="str">
        <f t="shared" si="31"/>
        <v/>
      </c>
      <c r="BS42" s="219" t="str">
        <f t="shared" si="31"/>
        <v/>
      </c>
      <c r="BT42" s="219" t="str">
        <f t="shared" si="31"/>
        <v/>
      </c>
      <c r="BU42" s="219" t="str">
        <f t="shared" si="31"/>
        <v/>
      </c>
      <c r="BV42" s="219" t="str">
        <f t="shared" si="31"/>
        <v/>
      </c>
      <c r="BW42" s="219" t="str">
        <f t="shared" si="31"/>
        <v/>
      </c>
      <c r="BX42" s="219" t="str">
        <f t="shared" si="27"/>
        <v/>
      </c>
      <c r="BY42" s="219">
        <f t="shared" si="31"/>
        <v>8</v>
      </c>
      <c r="BZ42" s="219" t="str">
        <f t="shared" si="31"/>
        <v/>
      </c>
      <c r="CA42" s="219" t="str">
        <f t="shared" si="31"/>
        <v/>
      </c>
    </row>
    <row r="43" spans="1:79" ht="16.2" customHeight="1" x14ac:dyDescent="0.3">
      <c r="A43" s="30" t="s">
        <v>8</v>
      </c>
      <c r="B43" s="26" t="str">
        <f>IF('EU WFs'!$L49="Fully grid-connected",'EU WFs'!A49,"")</f>
        <v>Kentish Flats</v>
      </c>
      <c r="C43" s="210">
        <f>IF('EU WFs'!$L49="Fully grid-connected",'EU WFs'!B49,"")</f>
        <v>90</v>
      </c>
      <c r="D43" s="26" t="str">
        <f>IF('EU WFs'!$L49="Fully grid-connected",'EU WFs'!C49,"")</f>
        <v>UK (England)</v>
      </c>
      <c r="E43" s="27">
        <f>IF('EU WFs'!$L49="Fully grid-connected",'EU WFs'!D49,"")</f>
        <v>30</v>
      </c>
      <c r="F43" s="27">
        <f t="shared" si="32"/>
        <v>3</v>
      </c>
      <c r="G43" s="26" t="s">
        <v>263</v>
      </c>
      <c r="H43" s="26" t="str">
        <f>IF('EU WFs'!$L49="Fully grid-connected",'EU WFs'!E49,"")</f>
        <v xml:space="preserve"> Vestas V90-3MW</v>
      </c>
      <c r="I43" s="29" t="str">
        <f>IF(OR('EU WFs'!$L49="Fully grid-connected",'EU WFs'!F49=""),'EU WFs'!F49,"")</f>
        <v>VS/PR</v>
      </c>
      <c r="J43" s="29" t="str">
        <f>IF(OR('EU WFs'!$L49="Fully grid-connected",'EU WFs'!G49=""),'EU WFs'!G49,"")</f>
        <v>MG</v>
      </c>
      <c r="K43" s="29" t="str">
        <f>IF(OR('EU WFs'!$L49="Fully grid-connected",'EU WFs'!H49=""),'EU WFs'!H49,"")</f>
        <v>DFIG</v>
      </c>
      <c r="L43" s="29" t="str">
        <f>IF(OR('EU WFs'!$L49="Fully grid-connected",'EU WFs'!I49=""),'EU WFs'!I49,"")</f>
        <v>PC</v>
      </c>
      <c r="M43" s="27">
        <f>IF('EU WFs'!$L49="Fully grid-connected",'EU WFs'!J49,"")</f>
        <v>2005</v>
      </c>
      <c r="N43" s="28" t="str">
        <f t="shared" si="33"/>
        <v>C</v>
      </c>
      <c r="Q43" s="25">
        <f t="shared" si="34"/>
        <v>0</v>
      </c>
      <c r="R43" s="25">
        <f t="shared" si="35"/>
        <v>0</v>
      </c>
      <c r="S43" s="25">
        <f t="shared" si="36"/>
        <v>90</v>
      </c>
      <c r="T43" s="25">
        <f t="shared" si="37"/>
        <v>0</v>
      </c>
      <c r="U43" s="25">
        <f t="shared" si="38"/>
        <v>0</v>
      </c>
      <c r="V43" s="25">
        <f t="shared" si="39"/>
        <v>0</v>
      </c>
      <c r="W43" s="25">
        <f t="shared" si="40"/>
        <v>0</v>
      </c>
      <c r="X43" s="25">
        <f t="shared" si="41"/>
        <v>0</v>
      </c>
      <c r="Y43" s="25">
        <f t="shared" si="42"/>
        <v>0</v>
      </c>
      <c r="Z43" s="25">
        <f t="shared" si="43"/>
        <v>0</v>
      </c>
      <c r="AA43" s="25">
        <f t="shared" si="44"/>
        <v>90</v>
      </c>
      <c r="AB43" s="25">
        <f t="shared" si="45"/>
        <v>0</v>
      </c>
      <c r="AC43" s="25">
        <f t="shared" si="46"/>
        <v>0</v>
      </c>
      <c r="AD43" s="25">
        <f t="shared" si="47"/>
        <v>0</v>
      </c>
      <c r="AS43" s="321"/>
      <c r="AT43" s="35" t="str">
        <f t="shared" si="48"/>
        <v>Kentish Flats</v>
      </c>
      <c r="AU43" s="49">
        <f t="shared" si="49"/>
        <v>90</v>
      </c>
      <c r="AV43" s="49">
        <f t="shared" si="50"/>
        <v>0</v>
      </c>
      <c r="AW43" s="49">
        <f t="shared" si="51"/>
        <v>0</v>
      </c>
      <c r="AX43" s="49">
        <f t="shared" si="52"/>
        <v>0</v>
      </c>
      <c r="AY43" s="222">
        <f t="shared" si="53"/>
        <v>0</v>
      </c>
      <c r="AZ43" s="219" t="str">
        <f t="shared" si="24"/>
        <v/>
      </c>
      <c r="BA43" s="219" t="str">
        <f t="shared" si="30"/>
        <v/>
      </c>
      <c r="BB43" s="219" t="str">
        <f t="shared" si="30"/>
        <v/>
      </c>
      <c r="BC43" s="219" t="str">
        <f t="shared" si="30"/>
        <v/>
      </c>
      <c r="BD43" s="219" t="str">
        <f t="shared" si="30"/>
        <v/>
      </c>
      <c r="BE43" s="219" t="str">
        <f t="shared" si="30"/>
        <v/>
      </c>
      <c r="BF43" s="219" t="str">
        <f t="shared" si="30"/>
        <v/>
      </c>
      <c r="BG43" s="219" t="str">
        <f t="shared" si="30"/>
        <v/>
      </c>
      <c r="BH43" s="219" t="str">
        <f t="shared" si="30"/>
        <v/>
      </c>
      <c r="BI43" s="219" t="str">
        <f t="shared" si="30"/>
        <v/>
      </c>
      <c r="BJ43" s="219" t="str">
        <f t="shared" si="25"/>
        <v/>
      </c>
      <c r="BK43" s="219" t="str">
        <f t="shared" si="30"/>
        <v/>
      </c>
      <c r="BL43" s="219">
        <f t="shared" si="30"/>
        <v>90</v>
      </c>
      <c r="BM43" s="219" t="str">
        <f t="shared" si="30"/>
        <v/>
      </c>
      <c r="BN43" s="217" t="str">
        <f t="shared" si="26"/>
        <v/>
      </c>
      <c r="BO43" s="219" t="str">
        <f t="shared" si="31"/>
        <v/>
      </c>
      <c r="BP43" s="219" t="str">
        <f t="shared" si="31"/>
        <v/>
      </c>
      <c r="BQ43" s="219" t="str">
        <f t="shared" si="31"/>
        <v/>
      </c>
      <c r="BR43" s="219" t="str">
        <f t="shared" si="31"/>
        <v/>
      </c>
      <c r="BS43" s="219" t="str">
        <f t="shared" si="31"/>
        <v/>
      </c>
      <c r="BT43" s="219" t="str">
        <f t="shared" si="31"/>
        <v/>
      </c>
      <c r="BU43" s="219" t="str">
        <f t="shared" si="31"/>
        <v/>
      </c>
      <c r="BV43" s="219" t="str">
        <f t="shared" si="31"/>
        <v/>
      </c>
      <c r="BW43" s="219" t="str">
        <f t="shared" si="31"/>
        <v/>
      </c>
      <c r="BX43" s="219" t="str">
        <f t="shared" si="27"/>
        <v/>
      </c>
      <c r="BY43" s="219" t="str">
        <f t="shared" si="31"/>
        <v/>
      </c>
      <c r="BZ43" s="219">
        <f t="shared" si="31"/>
        <v>30</v>
      </c>
      <c r="CA43" s="219" t="str">
        <f t="shared" si="31"/>
        <v/>
      </c>
    </row>
    <row r="44" spans="1:79" x14ac:dyDescent="0.3">
      <c r="A44" s="30" t="s">
        <v>45</v>
      </c>
      <c r="B44" s="26" t="str">
        <f>IF('EU WFs'!$L50="Fully grid-connected",'EU WFs'!A50,"")</f>
        <v>Lillgrund</v>
      </c>
      <c r="C44" s="210">
        <f>IF('EU WFs'!$L50="Fully grid-connected",'EU WFs'!B50,"")</f>
        <v>110.4</v>
      </c>
      <c r="D44" s="26" t="str">
        <f>IF('EU WFs'!$L50="Fully grid-connected",'EU WFs'!C50,"")</f>
        <v>Sweden</v>
      </c>
      <c r="E44" s="27">
        <f>IF('EU WFs'!$L50="Fully grid-connected",'EU WFs'!D50,"")</f>
        <v>48</v>
      </c>
      <c r="F44" s="27">
        <f t="shared" si="32"/>
        <v>2.3000000000000003</v>
      </c>
      <c r="G44" s="26" t="s">
        <v>260</v>
      </c>
      <c r="H44" s="26" t="str">
        <f>IF('EU WFs'!$L50="Fully grid-connected",'EU WFs'!E50,"")</f>
        <v xml:space="preserve"> Siemens SWT 2.3-93</v>
      </c>
      <c r="I44" s="29" t="str">
        <f>IF(OR('EU WFs'!$L50="Fully grid-connected",'EU WFs'!F50=""),'EU WFs'!F50,"")</f>
        <v>VS/PR</v>
      </c>
      <c r="J44" s="29" t="str">
        <f>IF(OR('EU WFs'!$L50="Fully grid-connected",'EU WFs'!G50=""),'EU WFs'!G50,"")</f>
        <v>MG</v>
      </c>
      <c r="K44" s="29" t="str">
        <f>IF(OR('EU WFs'!$L50="Fully grid-connected",'EU WFs'!H50=""),'EU WFs'!H50,"")</f>
        <v>SCIG</v>
      </c>
      <c r="L44" s="29" t="str">
        <f>IF(OR('EU WFs'!$L50="Fully grid-connected",'EU WFs'!I50=""),'EU WFs'!I50,"")</f>
        <v>FC</v>
      </c>
      <c r="M44" s="27">
        <f>IF('EU WFs'!$L50="Fully grid-connected",'EU WFs'!J50,"")</f>
        <v>2007</v>
      </c>
      <c r="N44" s="28" t="str">
        <f t="shared" si="33"/>
        <v>DImS</v>
      </c>
      <c r="Q44" s="25">
        <f t="shared" si="34"/>
        <v>0</v>
      </c>
      <c r="R44" s="25">
        <f t="shared" si="35"/>
        <v>0</v>
      </c>
      <c r="S44" s="25">
        <f t="shared" si="36"/>
        <v>0</v>
      </c>
      <c r="T44" s="25">
        <f t="shared" si="37"/>
        <v>0</v>
      </c>
      <c r="U44" s="25">
        <f t="shared" si="38"/>
        <v>110.4</v>
      </c>
      <c r="V44" s="25">
        <f t="shared" si="39"/>
        <v>0</v>
      </c>
      <c r="W44" s="25">
        <f t="shared" si="40"/>
        <v>0</v>
      </c>
      <c r="X44" s="25">
        <f t="shared" si="41"/>
        <v>0</v>
      </c>
      <c r="Y44" s="25">
        <f t="shared" si="42"/>
        <v>0</v>
      </c>
      <c r="Z44" s="25">
        <f t="shared" si="43"/>
        <v>0</v>
      </c>
      <c r="AA44" s="25">
        <f t="shared" si="44"/>
        <v>0</v>
      </c>
      <c r="AB44" s="25">
        <f t="shared" si="45"/>
        <v>110.4</v>
      </c>
      <c r="AC44" s="25">
        <f t="shared" si="46"/>
        <v>0</v>
      </c>
      <c r="AD44" s="25">
        <f t="shared" si="47"/>
        <v>0</v>
      </c>
      <c r="AS44" s="321"/>
      <c r="AT44" s="35" t="str">
        <f t="shared" si="48"/>
        <v>Lillgrund</v>
      </c>
      <c r="AU44" s="49">
        <f t="shared" si="49"/>
        <v>0</v>
      </c>
      <c r="AV44" s="49">
        <f t="shared" si="50"/>
        <v>0</v>
      </c>
      <c r="AW44" s="49">
        <f t="shared" si="51"/>
        <v>0</v>
      </c>
      <c r="AX44" s="49">
        <f t="shared" si="52"/>
        <v>0</v>
      </c>
      <c r="AY44" s="222">
        <f t="shared" si="53"/>
        <v>0</v>
      </c>
      <c r="AZ44" s="219" t="str">
        <f t="shared" si="24"/>
        <v/>
      </c>
      <c r="BA44" s="219" t="str">
        <f t="shared" si="30"/>
        <v/>
      </c>
      <c r="BB44" s="219" t="str">
        <f t="shared" si="30"/>
        <v/>
      </c>
      <c r="BC44" s="219" t="str">
        <f t="shared" si="30"/>
        <v/>
      </c>
      <c r="BD44" s="219" t="str">
        <f t="shared" si="30"/>
        <v/>
      </c>
      <c r="BE44" s="219" t="str">
        <f t="shared" si="30"/>
        <v/>
      </c>
      <c r="BF44" s="219" t="str">
        <f t="shared" si="30"/>
        <v/>
      </c>
      <c r="BG44" s="219" t="str">
        <f t="shared" si="30"/>
        <v/>
      </c>
      <c r="BH44" s="219" t="str">
        <f t="shared" si="30"/>
        <v/>
      </c>
      <c r="BI44" s="219" t="str">
        <f t="shared" si="30"/>
        <v/>
      </c>
      <c r="BJ44" s="219" t="str">
        <f t="shared" si="25"/>
        <v/>
      </c>
      <c r="BK44" s="219">
        <f t="shared" si="30"/>
        <v>110.4</v>
      </c>
      <c r="BL44" s="219" t="str">
        <f t="shared" si="30"/>
        <v/>
      </c>
      <c r="BM44" s="219" t="str">
        <f t="shared" si="30"/>
        <v/>
      </c>
      <c r="BN44" s="217" t="str">
        <f t="shared" si="26"/>
        <v/>
      </c>
      <c r="BO44" s="219" t="str">
        <f t="shared" si="31"/>
        <v/>
      </c>
      <c r="BP44" s="219" t="str">
        <f t="shared" si="31"/>
        <v/>
      </c>
      <c r="BQ44" s="219" t="str">
        <f t="shared" si="31"/>
        <v/>
      </c>
      <c r="BR44" s="219" t="str">
        <f t="shared" si="31"/>
        <v/>
      </c>
      <c r="BS44" s="219" t="str">
        <f t="shared" si="31"/>
        <v/>
      </c>
      <c r="BT44" s="219" t="str">
        <f t="shared" si="31"/>
        <v/>
      </c>
      <c r="BU44" s="219" t="str">
        <f t="shared" si="31"/>
        <v/>
      </c>
      <c r="BV44" s="219" t="str">
        <f t="shared" si="31"/>
        <v/>
      </c>
      <c r="BW44" s="219" t="str">
        <f t="shared" si="31"/>
        <v/>
      </c>
      <c r="BX44" s="219" t="str">
        <f t="shared" si="27"/>
        <v/>
      </c>
      <c r="BY44" s="219">
        <f t="shared" si="31"/>
        <v>48</v>
      </c>
      <c r="BZ44" s="219" t="str">
        <f t="shared" si="31"/>
        <v/>
      </c>
      <c r="CA44" s="219" t="str">
        <f t="shared" si="31"/>
        <v/>
      </c>
    </row>
    <row r="45" spans="1:79" x14ac:dyDescent="0.3">
      <c r="A45" s="30" t="s">
        <v>9</v>
      </c>
      <c r="B45" s="26" t="str">
        <f>IF('EU WFs'!$L51="Fully grid-connected",'EU WFs'!A51,"")</f>
        <v>Lincs</v>
      </c>
      <c r="C45" s="210">
        <f>IF('EU WFs'!$L51="Fully grid-connected",'EU WFs'!B51,"")</f>
        <v>270</v>
      </c>
      <c r="D45" s="26" t="str">
        <f>IF('EU WFs'!$L51="Fully grid-connected",'EU WFs'!C51,"")</f>
        <v>UK (England)</v>
      </c>
      <c r="E45" s="27">
        <f>IF('EU WFs'!$L51="Fully grid-connected",'EU WFs'!D51,"")</f>
        <v>75</v>
      </c>
      <c r="F45" s="27">
        <f t="shared" si="32"/>
        <v>3.6</v>
      </c>
      <c r="G45" s="26" t="s">
        <v>260</v>
      </c>
      <c r="H45" s="26" t="str">
        <f>IF('EU WFs'!$L51="Fully grid-connected",'EU WFs'!E51,"")</f>
        <v xml:space="preserve"> Siemens SWT-3.6-120</v>
      </c>
      <c r="I45" s="29" t="str">
        <f>IF(OR('EU WFs'!$L51="Fully grid-connected",'EU WFs'!F51=""),'EU WFs'!F51,"")</f>
        <v>VS/PR</v>
      </c>
      <c r="J45" s="29" t="str">
        <f>IF(OR('EU WFs'!$L51="Fully grid-connected",'EU WFs'!G51=""),'EU WFs'!G51,"")</f>
        <v>MG</v>
      </c>
      <c r="K45" s="29" t="str">
        <f>IF(OR('EU WFs'!$L51="Fully grid-connected",'EU WFs'!H51=""),'EU WFs'!H51,"")</f>
        <v>DFIG</v>
      </c>
      <c r="L45" s="29" t="str">
        <f>IF(OR('EU WFs'!$L51="Fully grid-connected",'EU WFs'!I51=""),'EU WFs'!I51,"")</f>
        <v>PC</v>
      </c>
      <c r="M45" s="27">
        <f>IF('EU WFs'!$L51="Fully grid-connected",'EU WFs'!J51,"")</f>
        <v>2013</v>
      </c>
      <c r="N45" s="28" t="str">
        <f t="shared" si="33"/>
        <v>C</v>
      </c>
      <c r="Q45" s="25">
        <f t="shared" si="34"/>
        <v>0</v>
      </c>
      <c r="R45" s="25">
        <f t="shared" si="35"/>
        <v>0</v>
      </c>
      <c r="S45" s="25">
        <f t="shared" si="36"/>
        <v>270</v>
      </c>
      <c r="T45" s="25">
        <f t="shared" si="37"/>
        <v>0</v>
      </c>
      <c r="U45" s="25">
        <f t="shared" si="38"/>
        <v>0</v>
      </c>
      <c r="V45" s="25">
        <f t="shared" si="39"/>
        <v>0</v>
      </c>
      <c r="W45" s="25">
        <f t="shared" si="40"/>
        <v>0</v>
      </c>
      <c r="X45" s="25">
        <f t="shared" si="41"/>
        <v>0</v>
      </c>
      <c r="Y45" s="25">
        <f t="shared" si="42"/>
        <v>0</v>
      </c>
      <c r="Z45" s="25">
        <f t="shared" si="43"/>
        <v>0</v>
      </c>
      <c r="AA45" s="25">
        <f t="shared" si="44"/>
        <v>270</v>
      </c>
      <c r="AB45" s="25">
        <f t="shared" si="45"/>
        <v>0</v>
      </c>
      <c r="AC45" s="25">
        <f t="shared" si="46"/>
        <v>0</v>
      </c>
      <c r="AD45" s="25">
        <f t="shared" si="47"/>
        <v>0</v>
      </c>
      <c r="AS45" s="321"/>
      <c r="AT45" s="35" t="str">
        <f t="shared" si="48"/>
        <v>Lincs</v>
      </c>
      <c r="AU45" s="49">
        <f t="shared" si="49"/>
        <v>270</v>
      </c>
      <c r="AV45" s="49">
        <f t="shared" si="50"/>
        <v>0</v>
      </c>
      <c r="AW45" s="49">
        <f t="shared" si="51"/>
        <v>0</v>
      </c>
      <c r="AX45" s="49">
        <f t="shared" si="52"/>
        <v>0</v>
      </c>
      <c r="AY45" s="222">
        <f t="shared" si="53"/>
        <v>0</v>
      </c>
      <c r="AZ45" s="219" t="str">
        <f t="shared" si="24"/>
        <v/>
      </c>
      <c r="BA45" s="219" t="str">
        <f t="shared" si="30"/>
        <v/>
      </c>
      <c r="BB45" s="219" t="str">
        <f t="shared" si="30"/>
        <v/>
      </c>
      <c r="BC45" s="219" t="str">
        <f t="shared" si="30"/>
        <v/>
      </c>
      <c r="BD45" s="219" t="str">
        <f t="shared" si="30"/>
        <v/>
      </c>
      <c r="BE45" s="219" t="str">
        <f t="shared" si="30"/>
        <v/>
      </c>
      <c r="BF45" s="219" t="str">
        <f t="shared" si="30"/>
        <v/>
      </c>
      <c r="BG45" s="219" t="str">
        <f t="shared" si="30"/>
        <v/>
      </c>
      <c r="BH45" s="219" t="str">
        <f t="shared" si="30"/>
        <v/>
      </c>
      <c r="BI45" s="219" t="str">
        <f t="shared" si="30"/>
        <v/>
      </c>
      <c r="BJ45" s="219" t="str">
        <f t="shared" si="25"/>
        <v/>
      </c>
      <c r="BK45" s="219">
        <f t="shared" si="30"/>
        <v>270</v>
      </c>
      <c r="BL45" s="219" t="str">
        <f t="shared" si="30"/>
        <v/>
      </c>
      <c r="BM45" s="219" t="str">
        <f t="shared" si="30"/>
        <v/>
      </c>
      <c r="BN45" s="217" t="str">
        <f t="shared" si="26"/>
        <v/>
      </c>
      <c r="BO45" s="219" t="str">
        <f t="shared" si="31"/>
        <v/>
      </c>
      <c r="BP45" s="219" t="str">
        <f t="shared" si="31"/>
        <v/>
      </c>
      <c r="BQ45" s="219" t="str">
        <f t="shared" si="31"/>
        <v/>
      </c>
      <c r="BR45" s="219" t="str">
        <f t="shared" si="31"/>
        <v/>
      </c>
      <c r="BS45" s="219" t="str">
        <f t="shared" si="31"/>
        <v/>
      </c>
      <c r="BT45" s="219" t="str">
        <f t="shared" si="31"/>
        <v/>
      </c>
      <c r="BU45" s="219" t="str">
        <f t="shared" si="31"/>
        <v/>
      </c>
      <c r="BV45" s="219" t="str">
        <f t="shared" si="31"/>
        <v/>
      </c>
      <c r="BW45" s="219" t="str">
        <f t="shared" si="31"/>
        <v/>
      </c>
      <c r="BX45" s="219" t="str">
        <f t="shared" si="27"/>
        <v/>
      </c>
      <c r="BY45" s="219">
        <f t="shared" si="31"/>
        <v>75</v>
      </c>
      <c r="BZ45" s="219" t="str">
        <f t="shared" si="31"/>
        <v/>
      </c>
      <c r="CA45" s="219" t="str">
        <f t="shared" si="31"/>
        <v/>
      </c>
    </row>
    <row r="46" spans="1:79" x14ac:dyDescent="0.3">
      <c r="A46" s="30" t="s">
        <v>97</v>
      </c>
      <c r="B46" s="26" t="str">
        <f>IF('EU WFs'!$L52="Fully grid-connected",'EU WFs'!A52,"")</f>
        <v>London Array Phase 1</v>
      </c>
      <c r="C46" s="210">
        <f>IF('EU WFs'!$L52="Fully grid-connected",'EU WFs'!B52,"")</f>
        <v>630</v>
      </c>
      <c r="D46" s="26" t="str">
        <f>IF('EU WFs'!$L52="Fully grid-connected",'EU WFs'!C52,"")</f>
        <v>UK (England)</v>
      </c>
      <c r="E46" s="27">
        <f>IF('EU WFs'!$L52="Fully grid-connected",'EU WFs'!D52,"")</f>
        <v>175</v>
      </c>
      <c r="F46" s="27">
        <f t="shared" si="32"/>
        <v>3.6</v>
      </c>
      <c r="G46" s="26" t="s">
        <v>260</v>
      </c>
      <c r="H46" s="26" t="str">
        <f>IF('EU WFs'!$L52="Fully grid-connected",'EU WFs'!E52,"")</f>
        <v xml:space="preserve"> Siemens SWT-3.6-120</v>
      </c>
      <c r="I46" s="29" t="str">
        <f>IF(OR('EU WFs'!$L52="Fully grid-connected",'EU WFs'!F52=""),'EU WFs'!F52,"")</f>
        <v>VS/PR</v>
      </c>
      <c r="J46" s="29" t="str">
        <f>IF(OR('EU WFs'!$L52="Fully grid-connected",'EU WFs'!G52=""),'EU WFs'!G52,"")</f>
        <v>MG</v>
      </c>
      <c r="K46" s="29" t="str">
        <f>IF(OR('EU WFs'!$L52="Fully grid-connected",'EU WFs'!H52=""),'EU WFs'!H52,"")</f>
        <v>DFIG</v>
      </c>
      <c r="L46" s="29" t="str">
        <f>IF(OR('EU WFs'!$L52="Fully grid-connected",'EU WFs'!I52=""),'EU WFs'!I52,"")</f>
        <v>PC</v>
      </c>
      <c r="M46" s="27">
        <f>IF('EU WFs'!$L52="Fully grid-connected",'EU WFs'!J52,"")</f>
        <v>2013</v>
      </c>
      <c r="N46" s="28" t="str">
        <f t="shared" si="33"/>
        <v>C</v>
      </c>
      <c r="Q46" s="25">
        <f t="shared" si="34"/>
        <v>0</v>
      </c>
      <c r="R46" s="25">
        <f t="shared" si="35"/>
        <v>0</v>
      </c>
      <c r="S46" s="25">
        <f t="shared" si="36"/>
        <v>630</v>
      </c>
      <c r="T46" s="25">
        <f t="shared" si="37"/>
        <v>0</v>
      </c>
      <c r="U46" s="25">
        <f t="shared" si="38"/>
        <v>0</v>
      </c>
      <c r="V46" s="25">
        <f t="shared" si="39"/>
        <v>0</v>
      </c>
      <c r="W46" s="25">
        <f t="shared" si="40"/>
        <v>0</v>
      </c>
      <c r="X46" s="25">
        <f t="shared" si="41"/>
        <v>0</v>
      </c>
      <c r="Y46" s="25">
        <f t="shared" si="42"/>
        <v>0</v>
      </c>
      <c r="Z46" s="25">
        <f t="shared" si="43"/>
        <v>0</v>
      </c>
      <c r="AA46" s="25">
        <f t="shared" si="44"/>
        <v>630</v>
      </c>
      <c r="AB46" s="25">
        <f t="shared" si="45"/>
        <v>0</v>
      </c>
      <c r="AC46" s="25">
        <f t="shared" si="46"/>
        <v>0</v>
      </c>
      <c r="AD46" s="25">
        <f t="shared" si="47"/>
        <v>0</v>
      </c>
      <c r="AS46" s="321"/>
      <c r="AT46" s="35" t="str">
        <f t="shared" si="48"/>
        <v>London Array Phase 1</v>
      </c>
      <c r="AU46" s="49">
        <f t="shared" si="49"/>
        <v>630</v>
      </c>
      <c r="AV46" s="49">
        <f t="shared" si="50"/>
        <v>0</v>
      </c>
      <c r="AW46" s="49">
        <f t="shared" si="51"/>
        <v>0</v>
      </c>
      <c r="AX46" s="49">
        <f t="shared" si="52"/>
        <v>0</v>
      </c>
      <c r="AY46" s="222">
        <f t="shared" si="53"/>
        <v>0</v>
      </c>
      <c r="AZ46" s="219" t="str">
        <f t="shared" si="24"/>
        <v/>
      </c>
      <c r="BA46" s="219" t="str">
        <f t="shared" si="30"/>
        <v/>
      </c>
      <c r="BB46" s="219" t="str">
        <f t="shared" si="30"/>
        <v/>
      </c>
      <c r="BC46" s="219" t="str">
        <f t="shared" si="30"/>
        <v/>
      </c>
      <c r="BD46" s="219" t="str">
        <f t="shared" si="30"/>
        <v/>
      </c>
      <c r="BE46" s="219" t="str">
        <f t="shared" si="30"/>
        <v/>
      </c>
      <c r="BF46" s="219" t="str">
        <f t="shared" si="30"/>
        <v/>
      </c>
      <c r="BG46" s="219" t="str">
        <f t="shared" si="30"/>
        <v/>
      </c>
      <c r="BH46" s="219" t="str">
        <f t="shared" si="30"/>
        <v/>
      </c>
      <c r="BI46" s="219" t="str">
        <f t="shared" si="30"/>
        <v/>
      </c>
      <c r="BJ46" s="219" t="str">
        <f t="shared" si="25"/>
        <v/>
      </c>
      <c r="BK46" s="219">
        <f t="shared" si="30"/>
        <v>630</v>
      </c>
      <c r="BL46" s="219" t="str">
        <f t="shared" si="30"/>
        <v/>
      </c>
      <c r="BM46" s="219" t="str">
        <f t="shared" si="30"/>
        <v/>
      </c>
      <c r="BN46" s="217" t="str">
        <f t="shared" si="26"/>
        <v/>
      </c>
      <c r="BO46" s="219" t="str">
        <f t="shared" si="31"/>
        <v/>
      </c>
      <c r="BP46" s="219" t="str">
        <f t="shared" si="31"/>
        <v/>
      </c>
      <c r="BQ46" s="219" t="str">
        <f t="shared" si="31"/>
        <v/>
      </c>
      <c r="BR46" s="219" t="str">
        <f t="shared" si="31"/>
        <v/>
      </c>
      <c r="BS46" s="219" t="str">
        <f t="shared" si="31"/>
        <v/>
      </c>
      <c r="BT46" s="219" t="str">
        <f t="shared" si="31"/>
        <v/>
      </c>
      <c r="BU46" s="219" t="str">
        <f t="shared" si="31"/>
        <v/>
      </c>
      <c r="BV46" s="219" t="str">
        <f t="shared" si="31"/>
        <v/>
      </c>
      <c r="BW46" s="219" t="str">
        <f t="shared" si="31"/>
        <v/>
      </c>
      <c r="BX46" s="219" t="str">
        <f t="shared" si="27"/>
        <v/>
      </c>
      <c r="BY46" s="219">
        <f t="shared" si="31"/>
        <v>175</v>
      </c>
      <c r="BZ46" s="219" t="str">
        <f t="shared" si="31"/>
        <v/>
      </c>
      <c r="CA46" s="219" t="str">
        <f t="shared" si="31"/>
        <v/>
      </c>
    </row>
    <row r="47" spans="1:79" x14ac:dyDescent="0.3">
      <c r="A47" s="30" t="s">
        <v>140</v>
      </c>
      <c r="B47" s="26" t="str">
        <f>IF('EU WFs'!$L53="Fully grid-connected",'EU WFs'!A53,"")</f>
        <v>Lynn</v>
      </c>
      <c r="C47" s="210">
        <f>IF('EU WFs'!$L53="Fully grid-connected",'EU WFs'!B53,"")</f>
        <v>97.2</v>
      </c>
      <c r="D47" s="26" t="str">
        <f>IF('EU WFs'!$L53="Fully grid-connected",'EU WFs'!C53,"")</f>
        <v>UK (England)</v>
      </c>
      <c r="E47" s="27">
        <f>IF('EU WFs'!$L53="Fully grid-connected",'EU WFs'!D53,"")</f>
        <v>27</v>
      </c>
      <c r="F47" s="27">
        <f t="shared" si="32"/>
        <v>3.6</v>
      </c>
      <c r="G47" s="26" t="s">
        <v>260</v>
      </c>
      <c r="H47" s="26" t="str">
        <f>IF('EU WFs'!$L53="Fully grid-connected",'EU WFs'!E53,"")</f>
        <v xml:space="preserve"> Siemens SWT-3.6-107</v>
      </c>
      <c r="I47" s="29" t="str">
        <f>IF(OR('EU WFs'!$L53="Fully grid-connected",'EU WFs'!F53=""),'EU WFs'!F53,"")</f>
        <v>VS/PR</v>
      </c>
      <c r="J47" s="29" t="str">
        <f>IF(OR('EU WFs'!$L53="Fully grid-connected",'EU WFs'!G53=""),'EU WFs'!G53,"")</f>
        <v>MG</v>
      </c>
      <c r="K47" s="29" t="str">
        <f>IF(OR('EU WFs'!$L53="Fully grid-connected",'EU WFs'!H53=""),'EU WFs'!H53,"")</f>
        <v>SCIG</v>
      </c>
      <c r="L47" s="29" t="str">
        <f>IF(OR('EU WFs'!$L53="Fully grid-connected",'EU WFs'!I53=""),'EU WFs'!I53,"")</f>
        <v>FC</v>
      </c>
      <c r="M47" s="27">
        <f>IF('EU WFs'!$L53="Fully grid-connected",'EU WFs'!J53,"")</f>
        <v>2008</v>
      </c>
      <c r="N47" s="28" t="str">
        <f t="shared" si="33"/>
        <v>DImS</v>
      </c>
      <c r="Q47" s="25">
        <f t="shared" si="34"/>
        <v>0</v>
      </c>
      <c r="R47" s="25">
        <f t="shared" si="35"/>
        <v>0</v>
      </c>
      <c r="S47" s="25">
        <f t="shared" si="36"/>
        <v>0</v>
      </c>
      <c r="T47" s="25">
        <f t="shared" si="37"/>
        <v>0</v>
      </c>
      <c r="U47" s="25">
        <f t="shared" si="38"/>
        <v>97.2</v>
      </c>
      <c r="V47" s="25">
        <f t="shared" si="39"/>
        <v>0</v>
      </c>
      <c r="W47" s="25">
        <f t="shared" si="40"/>
        <v>0</v>
      </c>
      <c r="X47" s="25">
        <f t="shared" si="41"/>
        <v>0</v>
      </c>
      <c r="Y47" s="25">
        <f t="shared" si="42"/>
        <v>0</v>
      </c>
      <c r="Z47" s="25">
        <f t="shared" si="43"/>
        <v>0</v>
      </c>
      <c r="AA47" s="25">
        <f t="shared" si="44"/>
        <v>0</v>
      </c>
      <c r="AB47" s="25">
        <f t="shared" si="45"/>
        <v>97.2</v>
      </c>
      <c r="AC47" s="25">
        <f t="shared" si="46"/>
        <v>0</v>
      </c>
      <c r="AD47" s="25">
        <f t="shared" si="47"/>
        <v>0</v>
      </c>
      <c r="AS47" s="321"/>
      <c r="AT47" s="35" t="str">
        <f t="shared" si="48"/>
        <v>Lynn</v>
      </c>
      <c r="AU47" s="49">
        <f t="shared" si="49"/>
        <v>97.2</v>
      </c>
      <c r="AV47" s="49">
        <f t="shared" si="50"/>
        <v>0</v>
      </c>
      <c r="AW47" s="49">
        <f t="shared" si="51"/>
        <v>0</v>
      </c>
      <c r="AX47" s="49">
        <f t="shared" si="52"/>
        <v>0</v>
      </c>
      <c r="AY47" s="222">
        <f t="shared" si="53"/>
        <v>0</v>
      </c>
      <c r="AZ47" s="219" t="str">
        <f t="shared" si="24"/>
        <v/>
      </c>
      <c r="BA47" s="219" t="str">
        <f t="shared" si="30"/>
        <v/>
      </c>
      <c r="BB47" s="219" t="str">
        <f t="shared" si="30"/>
        <v/>
      </c>
      <c r="BC47" s="219" t="str">
        <f t="shared" si="30"/>
        <v/>
      </c>
      <c r="BD47" s="219" t="str">
        <f t="shared" si="30"/>
        <v/>
      </c>
      <c r="BE47" s="219" t="str">
        <f t="shared" si="30"/>
        <v/>
      </c>
      <c r="BF47" s="219" t="str">
        <f t="shared" si="30"/>
        <v/>
      </c>
      <c r="BG47" s="219" t="str">
        <f t="shared" si="30"/>
        <v/>
      </c>
      <c r="BH47" s="219" t="str">
        <f t="shared" si="30"/>
        <v/>
      </c>
      <c r="BI47" s="219" t="str">
        <f t="shared" si="30"/>
        <v/>
      </c>
      <c r="BJ47" s="219" t="str">
        <f t="shared" si="25"/>
        <v/>
      </c>
      <c r="BK47" s="219">
        <f t="shared" si="30"/>
        <v>97.2</v>
      </c>
      <c r="BL47" s="219" t="str">
        <f t="shared" si="30"/>
        <v/>
      </c>
      <c r="BM47" s="219" t="str">
        <f t="shared" si="30"/>
        <v/>
      </c>
      <c r="BN47" s="217" t="str">
        <f t="shared" si="26"/>
        <v/>
      </c>
      <c r="BO47" s="219" t="str">
        <f t="shared" si="31"/>
        <v/>
      </c>
      <c r="BP47" s="219" t="str">
        <f t="shared" si="31"/>
        <v/>
      </c>
      <c r="BQ47" s="219" t="str">
        <f t="shared" si="31"/>
        <v/>
      </c>
      <c r="BR47" s="219" t="str">
        <f t="shared" si="31"/>
        <v/>
      </c>
      <c r="BS47" s="219" t="str">
        <f t="shared" si="31"/>
        <v/>
      </c>
      <c r="BT47" s="219" t="str">
        <f t="shared" si="31"/>
        <v/>
      </c>
      <c r="BU47" s="219" t="str">
        <f t="shared" si="31"/>
        <v/>
      </c>
      <c r="BV47" s="219" t="str">
        <f t="shared" si="31"/>
        <v/>
      </c>
      <c r="BW47" s="219" t="str">
        <f t="shared" si="31"/>
        <v/>
      </c>
      <c r="BX47" s="219" t="str">
        <f t="shared" si="27"/>
        <v/>
      </c>
      <c r="BY47" s="219">
        <f t="shared" si="31"/>
        <v>27</v>
      </c>
      <c r="BZ47" s="219" t="str">
        <f t="shared" si="31"/>
        <v/>
      </c>
      <c r="CA47" s="219" t="str">
        <f t="shared" si="31"/>
        <v/>
      </c>
    </row>
    <row r="48" spans="1:79" x14ac:dyDescent="0.3">
      <c r="A48" s="30" t="s">
        <v>141</v>
      </c>
      <c r="B48" s="26" t="str">
        <f>IF('EU WFs'!$L54="Fully grid-connected",'EU WFs'!A54,"")</f>
        <v>Meerwind Süd/Ost</v>
      </c>
      <c r="C48" s="210">
        <f>IF('EU WFs'!$L54="Fully grid-connected",'EU WFs'!B54,"")</f>
        <v>288</v>
      </c>
      <c r="D48" s="26" t="str">
        <f>IF('EU WFs'!$L54="Fully grid-connected",'EU WFs'!C54,"")</f>
        <v>Germany</v>
      </c>
      <c r="E48" s="27">
        <f>IF('EU WFs'!$L54="Fully grid-connected",'EU WFs'!D54,"")</f>
        <v>80</v>
      </c>
      <c r="F48" s="27">
        <f t="shared" si="32"/>
        <v>3.6</v>
      </c>
      <c r="G48" s="26" t="s">
        <v>260</v>
      </c>
      <c r="H48" s="26" t="str">
        <f>IF('EU WFs'!$L54="Fully grid-connected",'EU WFs'!E54,"")</f>
        <v xml:space="preserve"> Siemens SWT-3.6-120</v>
      </c>
      <c r="I48" s="29" t="str">
        <f>IF(OR('EU WFs'!$L54="Fully grid-connected",'EU WFs'!F54=""),'EU WFs'!F54,"")</f>
        <v>VS/PR</v>
      </c>
      <c r="J48" s="29" t="str">
        <f>IF(OR('EU WFs'!$L54="Fully grid-connected",'EU WFs'!G54=""),'EU WFs'!G54,"")</f>
        <v>MG</v>
      </c>
      <c r="K48" s="29" t="str">
        <f>IF(OR('EU WFs'!$L54="Fully grid-connected",'EU WFs'!H54=""),'EU WFs'!H54,"")</f>
        <v>DFIG</v>
      </c>
      <c r="L48" s="29" t="str">
        <f>IF(OR('EU WFs'!$L54="Fully grid-connected",'EU WFs'!I54=""),'EU WFs'!I54,"")</f>
        <v>PC</v>
      </c>
      <c r="M48" s="27">
        <f>IF('EU WFs'!$L54="Fully grid-connected",'EU WFs'!J54,"")</f>
        <v>2015</v>
      </c>
      <c r="N48" s="28" t="str">
        <f t="shared" si="33"/>
        <v>C</v>
      </c>
      <c r="Q48" s="25">
        <f t="shared" si="34"/>
        <v>0</v>
      </c>
      <c r="R48" s="25">
        <f t="shared" si="35"/>
        <v>0</v>
      </c>
      <c r="S48" s="25">
        <f t="shared" si="36"/>
        <v>288</v>
      </c>
      <c r="T48" s="25">
        <f t="shared" si="37"/>
        <v>0</v>
      </c>
      <c r="U48" s="25">
        <f t="shared" si="38"/>
        <v>0</v>
      </c>
      <c r="V48" s="25">
        <f t="shared" si="39"/>
        <v>0</v>
      </c>
      <c r="W48" s="25">
        <f t="shared" si="40"/>
        <v>0</v>
      </c>
      <c r="X48" s="25">
        <f t="shared" si="41"/>
        <v>0</v>
      </c>
      <c r="Y48" s="25">
        <f t="shared" si="42"/>
        <v>0</v>
      </c>
      <c r="Z48" s="25">
        <f t="shared" si="43"/>
        <v>0</v>
      </c>
      <c r="AA48" s="25">
        <f t="shared" si="44"/>
        <v>288</v>
      </c>
      <c r="AB48" s="25">
        <f t="shared" si="45"/>
        <v>0</v>
      </c>
      <c r="AC48" s="25">
        <f t="shared" si="46"/>
        <v>0</v>
      </c>
      <c r="AD48" s="25">
        <f t="shared" si="47"/>
        <v>0</v>
      </c>
      <c r="AS48" s="321"/>
      <c r="AT48" s="35" t="str">
        <f t="shared" si="48"/>
        <v>Meerwind Süd/Ost</v>
      </c>
      <c r="AU48" s="49">
        <f t="shared" si="49"/>
        <v>0</v>
      </c>
      <c r="AV48" s="49">
        <f t="shared" si="50"/>
        <v>288</v>
      </c>
      <c r="AW48" s="49">
        <f t="shared" si="51"/>
        <v>0</v>
      </c>
      <c r="AX48" s="49">
        <f t="shared" si="52"/>
        <v>0</v>
      </c>
      <c r="AY48" s="222">
        <f t="shared" si="53"/>
        <v>0</v>
      </c>
      <c r="AZ48" s="219" t="str">
        <f t="shared" si="24"/>
        <v/>
      </c>
      <c r="BA48" s="219" t="str">
        <f t="shared" si="30"/>
        <v/>
      </c>
      <c r="BB48" s="219" t="str">
        <f t="shared" si="30"/>
        <v/>
      </c>
      <c r="BC48" s="219" t="str">
        <f t="shared" si="30"/>
        <v/>
      </c>
      <c r="BD48" s="219" t="str">
        <f t="shared" si="30"/>
        <v/>
      </c>
      <c r="BE48" s="219" t="str">
        <f t="shared" si="30"/>
        <v/>
      </c>
      <c r="BF48" s="219" t="str">
        <f t="shared" si="30"/>
        <v/>
      </c>
      <c r="BG48" s="219" t="str">
        <f t="shared" si="30"/>
        <v/>
      </c>
      <c r="BH48" s="219" t="str">
        <f t="shared" si="30"/>
        <v/>
      </c>
      <c r="BI48" s="219" t="str">
        <f t="shared" si="30"/>
        <v/>
      </c>
      <c r="BJ48" s="219" t="str">
        <f t="shared" si="25"/>
        <v/>
      </c>
      <c r="BK48" s="219">
        <f t="shared" si="30"/>
        <v>288</v>
      </c>
      <c r="BL48" s="219" t="str">
        <f t="shared" si="30"/>
        <v/>
      </c>
      <c r="BM48" s="219" t="str">
        <f t="shared" si="30"/>
        <v/>
      </c>
      <c r="BN48" s="217" t="str">
        <f t="shared" si="26"/>
        <v/>
      </c>
      <c r="BO48" s="219" t="str">
        <f t="shared" si="31"/>
        <v/>
      </c>
      <c r="BP48" s="219" t="str">
        <f t="shared" si="31"/>
        <v/>
      </c>
      <c r="BQ48" s="219" t="str">
        <f t="shared" si="31"/>
        <v/>
      </c>
      <c r="BR48" s="219" t="str">
        <f t="shared" si="31"/>
        <v/>
      </c>
      <c r="BS48" s="219" t="str">
        <f t="shared" si="31"/>
        <v/>
      </c>
      <c r="BT48" s="219" t="str">
        <f t="shared" si="31"/>
        <v/>
      </c>
      <c r="BU48" s="219" t="str">
        <f t="shared" si="31"/>
        <v/>
      </c>
      <c r="BV48" s="219" t="str">
        <f t="shared" si="31"/>
        <v/>
      </c>
      <c r="BW48" s="219" t="str">
        <f t="shared" si="31"/>
        <v/>
      </c>
      <c r="BX48" s="219" t="str">
        <f t="shared" si="27"/>
        <v/>
      </c>
      <c r="BY48" s="219">
        <f t="shared" si="31"/>
        <v>80</v>
      </c>
      <c r="BZ48" s="219" t="str">
        <f t="shared" si="31"/>
        <v/>
      </c>
      <c r="CA48" s="219" t="str">
        <f t="shared" si="31"/>
        <v/>
      </c>
    </row>
    <row r="49" spans="1:79" x14ac:dyDescent="0.3">
      <c r="A49" s="30" t="s">
        <v>10</v>
      </c>
      <c r="B49" s="26" t="str">
        <f>IF('EU WFs'!$L55="Fully grid-connected",'EU WFs'!A55,"")</f>
        <v>Methil</v>
      </c>
      <c r="C49" s="210">
        <f>IF('EU WFs'!$L55="Fully grid-connected",'EU WFs'!B55,"")</f>
        <v>7</v>
      </c>
      <c r="D49" s="26" t="str">
        <f>IF('EU WFs'!$L55="Fully grid-connected",'EU WFs'!C55,"")</f>
        <v>UK (Scottland)</v>
      </c>
      <c r="E49" s="27">
        <f>IF('EU WFs'!$L55="Fully grid-connected",'EU WFs'!D55,"")</f>
        <v>1</v>
      </c>
      <c r="F49" s="27">
        <f t="shared" si="32"/>
        <v>7</v>
      </c>
      <c r="G49" s="26" t="s">
        <v>268</v>
      </c>
      <c r="H49" s="26" t="str">
        <f>IF('EU WFs'!$L55="Fully grid-connected",'EU WFs'!E55,"")</f>
        <v xml:space="preserve"> Samsung 7.0 MW</v>
      </c>
      <c r="I49" s="29" t="str">
        <f>IF(OR('EU WFs'!$L55="Fully grid-connected",'EU WFs'!F55=""),'EU WFs'!F55,"")</f>
        <v>VS/PR</v>
      </c>
      <c r="J49" s="29" t="str">
        <f>IF(OR('EU WFs'!$L55="Fully grid-connected",'EU WFs'!G55=""),'EU WFs'!G55,"")</f>
        <v>SG</v>
      </c>
      <c r="K49" s="29" t="str">
        <f>IF(OR('EU WFs'!$L55="Fully grid-connected",'EU WFs'!H55=""),'EU WFs'!H55,"")</f>
        <v>PMSG</v>
      </c>
      <c r="L49" s="29" t="str">
        <f>IF(OR('EU WFs'!$L55="Fully grid-connected",'EU WFs'!I55=""),'EU WFs'!I55,"")</f>
        <v>FC</v>
      </c>
      <c r="M49" s="27">
        <f>IF('EU WFs'!$L55="Fully grid-connected",'EU WFs'!J55,"")</f>
        <v>2013</v>
      </c>
      <c r="N49" s="28" t="str">
        <f t="shared" si="33"/>
        <v>DI1P</v>
      </c>
      <c r="Q49" s="25">
        <f t="shared" si="34"/>
        <v>0</v>
      </c>
      <c r="R49" s="25">
        <f t="shared" si="35"/>
        <v>0</v>
      </c>
      <c r="S49" s="25">
        <f t="shared" si="36"/>
        <v>0</v>
      </c>
      <c r="T49" s="25">
        <f t="shared" si="37"/>
        <v>0</v>
      </c>
      <c r="U49" s="25">
        <f t="shared" si="38"/>
        <v>0</v>
      </c>
      <c r="V49" s="25">
        <f t="shared" si="39"/>
        <v>0</v>
      </c>
      <c r="W49" s="25">
        <f t="shared" si="40"/>
        <v>7</v>
      </c>
      <c r="X49" s="25">
        <f t="shared" si="41"/>
        <v>0</v>
      </c>
      <c r="Y49" s="25">
        <f t="shared" si="42"/>
        <v>0</v>
      </c>
      <c r="Z49" s="25">
        <f t="shared" si="43"/>
        <v>0</v>
      </c>
      <c r="AA49" s="25">
        <f t="shared" si="44"/>
        <v>0</v>
      </c>
      <c r="AB49" s="25">
        <f t="shared" si="45"/>
        <v>0</v>
      </c>
      <c r="AC49" s="25">
        <f t="shared" si="46"/>
        <v>7</v>
      </c>
      <c r="AD49" s="25">
        <f t="shared" si="47"/>
        <v>0</v>
      </c>
      <c r="AS49" s="321"/>
      <c r="AT49" s="35" t="str">
        <f t="shared" si="48"/>
        <v>Methil</v>
      </c>
      <c r="AU49" s="49">
        <f t="shared" si="49"/>
        <v>7</v>
      </c>
      <c r="AV49" s="49">
        <f t="shared" si="50"/>
        <v>0</v>
      </c>
      <c r="AW49" s="49">
        <f t="shared" si="51"/>
        <v>0</v>
      </c>
      <c r="AX49" s="49">
        <f t="shared" si="52"/>
        <v>0</v>
      </c>
      <c r="AY49" s="222">
        <f t="shared" si="53"/>
        <v>0</v>
      </c>
      <c r="AZ49" s="219" t="str">
        <f t="shared" si="24"/>
        <v/>
      </c>
      <c r="BA49" s="219" t="str">
        <f t="shared" si="30"/>
        <v/>
      </c>
      <c r="BB49" s="219" t="str">
        <f t="shared" si="30"/>
        <v/>
      </c>
      <c r="BC49" s="219" t="str">
        <f t="shared" si="30"/>
        <v/>
      </c>
      <c r="BD49" s="219" t="str">
        <f t="shared" si="30"/>
        <v/>
      </c>
      <c r="BE49" s="219" t="str">
        <f t="shared" si="30"/>
        <v/>
      </c>
      <c r="BF49" s="219" t="str">
        <f t="shared" si="30"/>
        <v/>
      </c>
      <c r="BG49" s="219" t="str">
        <f t="shared" si="30"/>
        <v/>
      </c>
      <c r="BH49" s="219" t="str">
        <f t="shared" si="30"/>
        <v/>
      </c>
      <c r="BI49" s="219">
        <f t="shared" si="30"/>
        <v>7</v>
      </c>
      <c r="BJ49" s="219" t="str">
        <f t="shared" si="25"/>
        <v/>
      </c>
      <c r="BK49" s="219" t="str">
        <f t="shared" si="30"/>
        <v/>
      </c>
      <c r="BL49" s="219" t="str">
        <f t="shared" si="30"/>
        <v/>
      </c>
      <c r="BM49" s="219" t="str">
        <f t="shared" ref="BA49:BM66" si="54">IF($G49=BM$2,$C49,"")</f>
        <v/>
      </c>
      <c r="BN49" s="217" t="str">
        <f t="shared" si="26"/>
        <v/>
      </c>
      <c r="BO49" s="219" t="str">
        <f t="shared" si="31"/>
        <v/>
      </c>
      <c r="BP49" s="219" t="str">
        <f t="shared" si="31"/>
        <v/>
      </c>
      <c r="BQ49" s="219" t="str">
        <f t="shared" si="31"/>
        <v/>
      </c>
      <c r="BR49" s="219" t="str">
        <f t="shared" si="31"/>
        <v/>
      </c>
      <c r="BS49" s="219" t="str">
        <f t="shared" si="31"/>
        <v/>
      </c>
      <c r="BT49" s="219" t="str">
        <f t="shared" si="31"/>
        <v/>
      </c>
      <c r="BU49" s="219" t="str">
        <f t="shared" si="31"/>
        <v/>
      </c>
      <c r="BV49" s="219" t="str">
        <f t="shared" si="31"/>
        <v/>
      </c>
      <c r="BW49" s="219">
        <f t="shared" si="31"/>
        <v>1</v>
      </c>
      <c r="BX49" s="219" t="str">
        <f t="shared" si="27"/>
        <v/>
      </c>
      <c r="BY49" s="219" t="str">
        <f t="shared" si="31"/>
        <v/>
      </c>
      <c r="BZ49" s="219" t="str">
        <f t="shared" si="31"/>
        <v/>
      </c>
      <c r="CA49" s="219" t="str">
        <f t="shared" si="31"/>
        <v/>
      </c>
    </row>
    <row r="50" spans="1:79" x14ac:dyDescent="0.3">
      <c r="A50" s="30" t="s">
        <v>31</v>
      </c>
      <c r="B50" s="26" t="str">
        <f>IF('EU WFs'!$L56="Fully grid-connected",'EU WFs'!A56,"")</f>
        <v>Middelgrunden</v>
      </c>
      <c r="C50" s="210">
        <f>IF('EU WFs'!$L56="Fully grid-connected",'EU WFs'!B56,"")</f>
        <v>40</v>
      </c>
      <c r="D50" s="26" t="str">
        <f>IF('EU WFs'!$L56="Fully grid-connected",'EU WFs'!C56,"")</f>
        <v>Denmark</v>
      </c>
      <c r="E50" s="27">
        <f>IF('EU WFs'!$L56="Fully grid-connected",'EU WFs'!D56,"")</f>
        <v>20</v>
      </c>
      <c r="F50" s="27">
        <f t="shared" si="32"/>
        <v>2</v>
      </c>
      <c r="G50" s="26" t="s">
        <v>274</v>
      </c>
      <c r="H50" s="26" t="str">
        <f>IF('EU WFs'!$L56="Fully grid-connected",'EU WFs'!E56,"")</f>
        <v xml:space="preserve"> Bonus B76-2MW</v>
      </c>
      <c r="I50" s="29" t="str">
        <f>IF(OR('EU WFs'!$L56="Fully grid-connected",'EU WFs'!F56=""),'EU WFs'!F56,"")</f>
        <v>FS/AS</v>
      </c>
      <c r="J50" s="29" t="str">
        <f>IF(OR('EU WFs'!$L56="Fully grid-connected",'EU WFs'!G56=""),'EU WFs'!G56,"")</f>
        <v>MG</v>
      </c>
      <c r="K50" s="29" t="str">
        <f>IF(OR('EU WFs'!$L56="Fully grid-connected",'EU WFs'!H56=""),'EU WFs'!H56,"")</f>
        <v>PSCIG</v>
      </c>
      <c r="L50" s="29" t="str">
        <f>IF(OR('EU WFs'!$L56="Fully grid-connected",'EU WFs'!I56=""),'EU WFs'!I56,"")</f>
        <v>DG</v>
      </c>
      <c r="M50" s="27">
        <f>IF('EU WFs'!$L56="Fully grid-connected",'EU WFs'!J56,"")</f>
        <v>2001</v>
      </c>
      <c r="N50" s="28" t="str">
        <f t="shared" si="33"/>
        <v>A</v>
      </c>
      <c r="Q50" s="25">
        <f t="shared" si="34"/>
        <v>40</v>
      </c>
      <c r="R50" s="25">
        <f t="shared" si="35"/>
        <v>0</v>
      </c>
      <c r="S50" s="25">
        <f t="shared" si="36"/>
        <v>0</v>
      </c>
      <c r="T50" s="25">
        <f t="shared" si="37"/>
        <v>0</v>
      </c>
      <c r="U50" s="25">
        <f t="shared" si="38"/>
        <v>0</v>
      </c>
      <c r="V50" s="25">
        <f t="shared" si="39"/>
        <v>0</v>
      </c>
      <c r="W50" s="25">
        <f t="shared" si="40"/>
        <v>0</v>
      </c>
      <c r="X50" s="25">
        <f t="shared" si="41"/>
        <v>0</v>
      </c>
      <c r="Y50" s="25">
        <f t="shared" si="42"/>
        <v>0</v>
      </c>
      <c r="Z50" s="25">
        <f t="shared" si="43"/>
        <v>40</v>
      </c>
      <c r="AA50" s="25">
        <f t="shared" si="44"/>
        <v>0</v>
      </c>
      <c r="AB50" s="25">
        <f t="shared" si="45"/>
        <v>0</v>
      </c>
      <c r="AC50" s="25">
        <f t="shared" si="46"/>
        <v>0</v>
      </c>
      <c r="AD50" s="25">
        <f t="shared" si="47"/>
        <v>0</v>
      </c>
      <c r="AS50" s="321"/>
      <c r="AT50" s="35" t="str">
        <f t="shared" si="48"/>
        <v>Middelgrunden</v>
      </c>
      <c r="AU50" s="49">
        <f t="shared" si="49"/>
        <v>0</v>
      </c>
      <c r="AV50" s="49">
        <f t="shared" si="50"/>
        <v>0</v>
      </c>
      <c r="AW50" s="49">
        <f t="shared" si="51"/>
        <v>40</v>
      </c>
      <c r="AX50" s="49">
        <f t="shared" si="52"/>
        <v>0</v>
      </c>
      <c r="AY50" s="222">
        <f t="shared" si="53"/>
        <v>0</v>
      </c>
      <c r="AZ50" s="219" t="str">
        <f t="shared" si="24"/>
        <v/>
      </c>
      <c r="BA50" s="219" t="str">
        <f t="shared" si="54"/>
        <v/>
      </c>
      <c r="BB50" s="219">
        <f t="shared" si="54"/>
        <v>40</v>
      </c>
      <c r="BC50" s="219" t="str">
        <f t="shared" si="54"/>
        <v/>
      </c>
      <c r="BD50" s="219" t="str">
        <f t="shared" si="54"/>
        <v/>
      </c>
      <c r="BE50" s="219" t="str">
        <f t="shared" si="54"/>
        <v/>
      </c>
      <c r="BF50" s="219" t="str">
        <f t="shared" si="54"/>
        <v/>
      </c>
      <c r="BG50" s="219" t="str">
        <f t="shared" si="54"/>
        <v/>
      </c>
      <c r="BH50" s="219" t="str">
        <f t="shared" si="54"/>
        <v/>
      </c>
      <c r="BI50" s="219" t="str">
        <f t="shared" si="54"/>
        <v/>
      </c>
      <c r="BJ50" s="219" t="str">
        <f t="shared" si="25"/>
        <v/>
      </c>
      <c r="BK50" s="219" t="str">
        <f t="shared" si="54"/>
        <v/>
      </c>
      <c r="BL50" s="219" t="str">
        <f t="shared" si="54"/>
        <v/>
      </c>
      <c r="BM50" s="219" t="str">
        <f t="shared" si="54"/>
        <v/>
      </c>
      <c r="BN50" s="217" t="str">
        <f t="shared" si="26"/>
        <v/>
      </c>
      <c r="BO50" s="219" t="str">
        <f t="shared" si="31"/>
        <v/>
      </c>
      <c r="BP50" s="219">
        <f t="shared" si="31"/>
        <v>20</v>
      </c>
      <c r="BQ50" s="219" t="str">
        <f t="shared" si="31"/>
        <v/>
      </c>
      <c r="BR50" s="219" t="str">
        <f t="shared" si="31"/>
        <v/>
      </c>
      <c r="BS50" s="219" t="str">
        <f t="shared" si="31"/>
        <v/>
      </c>
      <c r="BT50" s="219" t="str">
        <f t="shared" si="31"/>
        <v/>
      </c>
      <c r="BU50" s="219" t="str">
        <f t="shared" si="31"/>
        <v/>
      </c>
      <c r="BV50" s="219" t="str">
        <f t="shared" si="31"/>
        <v/>
      </c>
      <c r="BW50" s="219" t="str">
        <f t="shared" si="31"/>
        <v/>
      </c>
      <c r="BX50" s="219" t="str">
        <f t="shared" si="27"/>
        <v/>
      </c>
      <c r="BY50" s="219" t="str">
        <f t="shared" si="31"/>
        <v/>
      </c>
      <c r="BZ50" s="219" t="str">
        <f t="shared" si="31"/>
        <v/>
      </c>
      <c r="CA50" s="219" t="str">
        <f t="shared" si="31"/>
        <v/>
      </c>
    </row>
    <row r="51" spans="1:79" x14ac:dyDescent="0.3">
      <c r="A51" s="30" t="s">
        <v>164</v>
      </c>
      <c r="B51" s="26" t="str">
        <f>IF('EU WFs'!$L57="Fully grid-connected",'EU WFs'!A57,"")</f>
        <v xml:space="preserve">Nordergründe </v>
      </c>
      <c r="C51" s="210">
        <f>IF('EU WFs'!$L57="Fully grid-connected",'EU WFs'!B57,"")</f>
        <v>110.7</v>
      </c>
      <c r="D51" s="26" t="str">
        <f>IF('EU WFs'!$L57="Fully grid-connected",'EU WFs'!C57,"")</f>
        <v>Germany</v>
      </c>
      <c r="E51" s="27">
        <f>IF('EU WFs'!$L57="Fully grid-connected",'EU WFs'!D57,"")</f>
        <v>18</v>
      </c>
      <c r="F51" s="27">
        <f t="shared" si="32"/>
        <v>6.15</v>
      </c>
      <c r="G51" s="26" t="s">
        <v>269</v>
      </c>
      <c r="H51" s="26" t="str">
        <f>IF('EU WFs'!$L57="Fully grid-connected",'EU WFs'!E57,"")</f>
        <v xml:space="preserve"> Senvion 6.2M(6.15)126</v>
      </c>
      <c r="I51" s="29" t="str">
        <f>IF(OR('EU WFs'!$L57="Fully grid-connected",'EU WFs'!F57=""),'EU WFs'!F57,"")</f>
        <v>VS/PR</v>
      </c>
      <c r="J51" s="29" t="str">
        <f>IF(OR('EU WFs'!$L57="Fully grid-connected",'EU WFs'!G57=""),'EU WFs'!G57,"")</f>
        <v>MG</v>
      </c>
      <c r="K51" s="29" t="str">
        <f>IF(OR('EU WFs'!$L57="Fully grid-connected",'EU WFs'!H57=""),'EU WFs'!H57,"")</f>
        <v>DFIG</v>
      </c>
      <c r="L51" s="29" t="str">
        <f>IF(OR('EU WFs'!$L57="Fully grid-connected",'EU WFs'!I57=""),'EU WFs'!I57,"")</f>
        <v>PC</v>
      </c>
      <c r="M51" s="27">
        <f>IF('EU WFs'!$L57="Fully grid-connected",'EU WFs'!J57,"")</f>
        <v>2017</v>
      </c>
      <c r="N51" s="28" t="str">
        <f t="shared" si="33"/>
        <v>C</v>
      </c>
      <c r="Q51" s="25">
        <f t="shared" si="34"/>
        <v>0</v>
      </c>
      <c r="R51" s="25">
        <f t="shared" si="35"/>
        <v>0</v>
      </c>
      <c r="S51" s="25">
        <f t="shared" si="36"/>
        <v>110.7</v>
      </c>
      <c r="T51" s="25">
        <f t="shared" si="37"/>
        <v>0</v>
      </c>
      <c r="U51" s="25">
        <f t="shared" si="38"/>
        <v>0</v>
      </c>
      <c r="V51" s="25">
        <f t="shared" si="39"/>
        <v>0</v>
      </c>
      <c r="W51" s="25">
        <f t="shared" si="40"/>
        <v>0</v>
      </c>
      <c r="X51" s="25">
        <f t="shared" si="41"/>
        <v>0</v>
      </c>
      <c r="Y51" s="25">
        <f t="shared" si="42"/>
        <v>0</v>
      </c>
      <c r="Z51" s="25">
        <f t="shared" si="43"/>
        <v>0</v>
      </c>
      <c r="AA51" s="25">
        <f t="shared" si="44"/>
        <v>110.7</v>
      </c>
      <c r="AB51" s="25">
        <f t="shared" si="45"/>
        <v>0</v>
      </c>
      <c r="AC51" s="25">
        <f t="shared" si="46"/>
        <v>0</v>
      </c>
      <c r="AD51" s="25">
        <f t="shared" si="47"/>
        <v>0</v>
      </c>
      <c r="AS51" s="321"/>
      <c r="AT51" s="35" t="str">
        <f t="shared" si="48"/>
        <v xml:space="preserve">Nordergründe </v>
      </c>
      <c r="AU51" s="49">
        <f t="shared" si="49"/>
        <v>0</v>
      </c>
      <c r="AV51" s="49">
        <f t="shared" si="50"/>
        <v>110.7</v>
      </c>
      <c r="AW51" s="49">
        <f t="shared" si="51"/>
        <v>0</v>
      </c>
      <c r="AX51" s="49">
        <f t="shared" si="52"/>
        <v>0</v>
      </c>
      <c r="AY51" s="222">
        <f t="shared" si="53"/>
        <v>0</v>
      </c>
      <c r="AZ51" s="219" t="str">
        <f t="shared" si="24"/>
        <v/>
      </c>
      <c r="BA51" s="219" t="str">
        <f t="shared" si="54"/>
        <v/>
      </c>
      <c r="BB51" s="219" t="str">
        <f t="shared" si="54"/>
        <v/>
      </c>
      <c r="BC51" s="219" t="str">
        <f t="shared" si="54"/>
        <v/>
      </c>
      <c r="BD51" s="219" t="str">
        <f t="shared" si="54"/>
        <v/>
      </c>
      <c r="BE51" s="219" t="str">
        <f t="shared" si="54"/>
        <v/>
      </c>
      <c r="BF51" s="219" t="str">
        <f t="shared" si="54"/>
        <v/>
      </c>
      <c r="BG51" s="219" t="str">
        <f t="shared" si="54"/>
        <v/>
      </c>
      <c r="BH51" s="219" t="str">
        <f t="shared" si="54"/>
        <v/>
      </c>
      <c r="BI51" s="219" t="str">
        <f t="shared" si="54"/>
        <v/>
      </c>
      <c r="BJ51" s="219">
        <f t="shared" si="25"/>
        <v>110.7</v>
      </c>
      <c r="BK51" s="219" t="str">
        <f t="shared" si="54"/>
        <v/>
      </c>
      <c r="BL51" s="219" t="str">
        <f t="shared" si="54"/>
        <v/>
      </c>
      <c r="BM51" s="219" t="str">
        <f t="shared" si="54"/>
        <v/>
      </c>
      <c r="BN51" s="217" t="str">
        <f t="shared" si="26"/>
        <v/>
      </c>
      <c r="BO51" s="219" t="str">
        <f t="shared" si="31"/>
        <v/>
      </c>
      <c r="BP51" s="219" t="str">
        <f t="shared" si="31"/>
        <v/>
      </c>
      <c r="BQ51" s="219" t="str">
        <f t="shared" si="31"/>
        <v/>
      </c>
      <c r="BR51" s="219" t="str">
        <f t="shared" si="31"/>
        <v/>
      </c>
      <c r="BS51" s="219" t="str">
        <f t="shared" si="31"/>
        <v/>
      </c>
      <c r="BT51" s="219" t="str">
        <f t="shared" si="31"/>
        <v/>
      </c>
      <c r="BU51" s="219" t="str">
        <f t="shared" si="31"/>
        <v/>
      </c>
      <c r="BV51" s="219" t="str">
        <f t="shared" si="31"/>
        <v/>
      </c>
      <c r="BW51" s="219" t="str">
        <f t="shared" si="31"/>
        <v/>
      </c>
      <c r="BX51" s="219">
        <f t="shared" si="27"/>
        <v>18</v>
      </c>
      <c r="BY51" s="219" t="str">
        <f t="shared" si="31"/>
        <v/>
      </c>
      <c r="BZ51" s="219" t="str">
        <f t="shared" si="31"/>
        <v/>
      </c>
      <c r="CA51" s="219" t="str">
        <f t="shared" ref="BO51:CA68" si="55">IF($G51=CA$2,$E51,"")</f>
        <v/>
      </c>
    </row>
    <row r="52" spans="1:79" x14ac:dyDescent="0.3">
      <c r="A52" s="30" t="s">
        <v>116</v>
      </c>
      <c r="B52" s="26" t="str">
        <f>IF('EU WFs'!$L58="Fully grid-connected",'EU WFs'!A58,"")</f>
        <v>Nordsee One</v>
      </c>
      <c r="C52" s="210">
        <f>IF('EU WFs'!$L58="Fully grid-connected",'EU WFs'!B58,"")</f>
        <v>332.1</v>
      </c>
      <c r="D52" s="26" t="str">
        <f>IF('EU WFs'!$L58="Fully grid-connected",'EU WFs'!C58,"")</f>
        <v>Germany</v>
      </c>
      <c r="E52" s="27">
        <f>IF('EU WFs'!$L58="Fully grid-connected",'EU WFs'!D58,"")</f>
        <v>54</v>
      </c>
      <c r="F52" s="27">
        <f t="shared" si="32"/>
        <v>6.15</v>
      </c>
      <c r="G52" s="26" t="s">
        <v>269</v>
      </c>
      <c r="H52" s="26" t="str">
        <f>IF('EU WFs'!$L58="Fully grid-connected",'EU WFs'!E58,"")</f>
        <v xml:space="preserve"> Senvion 6.2(6.15)M126</v>
      </c>
      <c r="I52" s="29" t="str">
        <f>IF(OR('EU WFs'!$L58="Fully grid-connected",'EU WFs'!F58=""),'EU WFs'!F58,"")</f>
        <v>VS/PR</v>
      </c>
      <c r="J52" s="29" t="str">
        <f>IF(OR('EU WFs'!$L58="Fully grid-connected",'EU WFs'!G58=""),'EU WFs'!G58,"")</f>
        <v>MG</v>
      </c>
      <c r="K52" s="29" t="str">
        <f>IF(OR('EU WFs'!$L58="Fully grid-connected",'EU WFs'!H58=""),'EU WFs'!H58,"")</f>
        <v>DFIG</v>
      </c>
      <c r="L52" s="29" t="str">
        <f>IF(OR('EU WFs'!$L58="Fully grid-connected",'EU WFs'!I58=""),'EU WFs'!I58,"")</f>
        <v>PC</v>
      </c>
      <c r="M52" s="27">
        <f>IF('EU WFs'!$L58="Fully grid-connected",'EU WFs'!J58,"")</f>
        <v>2017</v>
      </c>
      <c r="N52" s="28" t="str">
        <f t="shared" si="33"/>
        <v>C</v>
      </c>
      <c r="Q52" s="25">
        <f t="shared" si="34"/>
        <v>0</v>
      </c>
      <c r="R52" s="25">
        <f t="shared" si="35"/>
        <v>0</v>
      </c>
      <c r="S52" s="25">
        <f t="shared" si="36"/>
        <v>332.1</v>
      </c>
      <c r="T52" s="25">
        <f t="shared" si="37"/>
        <v>0</v>
      </c>
      <c r="U52" s="25">
        <f t="shared" si="38"/>
        <v>0</v>
      </c>
      <c r="V52" s="25">
        <f t="shared" si="39"/>
        <v>0</v>
      </c>
      <c r="W52" s="25">
        <f t="shared" si="40"/>
        <v>0</v>
      </c>
      <c r="X52" s="25">
        <f t="shared" si="41"/>
        <v>0</v>
      </c>
      <c r="Y52" s="25">
        <f t="shared" si="42"/>
        <v>0</v>
      </c>
      <c r="Z52" s="25">
        <f t="shared" si="43"/>
        <v>0</v>
      </c>
      <c r="AA52" s="25">
        <f t="shared" si="44"/>
        <v>332.1</v>
      </c>
      <c r="AB52" s="25">
        <f t="shared" si="45"/>
        <v>0</v>
      </c>
      <c r="AC52" s="25">
        <f t="shared" si="46"/>
        <v>0</v>
      </c>
      <c r="AD52" s="25">
        <f t="shared" si="47"/>
        <v>0</v>
      </c>
      <c r="AS52" s="321"/>
      <c r="AT52" s="35" t="str">
        <f t="shared" si="48"/>
        <v>Nordsee One</v>
      </c>
      <c r="AU52" s="49">
        <f t="shared" si="49"/>
        <v>0</v>
      </c>
      <c r="AV52" s="49">
        <f t="shared" si="50"/>
        <v>332.1</v>
      </c>
      <c r="AW52" s="49">
        <f t="shared" si="51"/>
        <v>0</v>
      </c>
      <c r="AX52" s="49">
        <f t="shared" si="52"/>
        <v>0</v>
      </c>
      <c r="AY52" s="222">
        <f t="shared" si="53"/>
        <v>0</v>
      </c>
      <c r="AZ52" s="219" t="str">
        <f t="shared" si="24"/>
        <v/>
      </c>
      <c r="BA52" s="219" t="str">
        <f t="shared" si="54"/>
        <v/>
      </c>
      <c r="BB52" s="219" t="str">
        <f t="shared" si="54"/>
        <v/>
      </c>
      <c r="BC52" s="219" t="str">
        <f t="shared" si="54"/>
        <v/>
      </c>
      <c r="BD52" s="219" t="str">
        <f t="shared" si="54"/>
        <v/>
      </c>
      <c r="BE52" s="219" t="str">
        <f t="shared" si="54"/>
        <v/>
      </c>
      <c r="BF52" s="219" t="str">
        <f t="shared" si="54"/>
        <v/>
      </c>
      <c r="BG52" s="219" t="str">
        <f t="shared" si="54"/>
        <v/>
      </c>
      <c r="BH52" s="219" t="str">
        <f t="shared" si="54"/>
        <v/>
      </c>
      <c r="BI52" s="219" t="str">
        <f t="shared" si="54"/>
        <v/>
      </c>
      <c r="BJ52" s="219">
        <f t="shared" si="25"/>
        <v>332.1</v>
      </c>
      <c r="BK52" s="219" t="str">
        <f t="shared" si="54"/>
        <v/>
      </c>
      <c r="BL52" s="219" t="str">
        <f t="shared" si="54"/>
        <v/>
      </c>
      <c r="BM52" s="219" t="str">
        <f t="shared" si="54"/>
        <v/>
      </c>
      <c r="BN52" s="217" t="str">
        <f t="shared" si="26"/>
        <v/>
      </c>
      <c r="BO52" s="219" t="str">
        <f t="shared" si="55"/>
        <v/>
      </c>
      <c r="BP52" s="219" t="str">
        <f t="shared" si="55"/>
        <v/>
      </c>
      <c r="BQ52" s="219" t="str">
        <f t="shared" si="55"/>
        <v/>
      </c>
      <c r="BR52" s="219" t="str">
        <f t="shared" si="55"/>
        <v/>
      </c>
      <c r="BS52" s="219" t="str">
        <f t="shared" si="55"/>
        <v/>
      </c>
      <c r="BT52" s="219" t="str">
        <f t="shared" si="55"/>
        <v/>
      </c>
      <c r="BU52" s="219" t="str">
        <f t="shared" si="55"/>
        <v/>
      </c>
      <c r="BV52" s="219" t="str">
        <f t="shared" si="55"/>
        <v/>
      </c>
      <c r="BW52" s="219" t="str">
        <f t="shared" si="55"/>
        <v/>
      </c>
      <c r="BX52" s="219">
        <f t="shared" si="27"/>
        <v>54</v>
      </c>
      <c r="BY52" s="219" t="str">
        <f t="shared" si="55"/>
        <v/>
      </c>
      <c r="BZ52" s="219" t="str">
        <f t="shared" si="55"/>
        <v/>
      </c>
      <c r="CA52" s="219" t="str">
        <f t="shared" si="55"/>
        <v/>
      </c>
    </row>
    <row r="53" spans="1:79" x14ac:dyDescent="0.3">
      <c r="A53" s="30" t="s">
        <v>117</v>
      </c>
      <c r="B53" s="26" t="str">
        <f>IF('EU WFs'!$L59="Fully grid-connected",'EU WFs'!A59,"")</f>
        <v>Nordsee Ost</v>
      </c>
      <c r="C53" s="210">
        <f>IF('EU WFs'!$L59="Fully grid-connected",'EU WFs'!B59,"")</f>
        <v>295.20000000000005</v>
      </c>
      <c r="D53" s="26" t="str">
        <f>IF('EU WFs'!$L59="Fully grid-connected",'EU WFs'!C59,"")</f>
        <v>Germany</v>
      </c>
      <c r="E53" s="27">
        <f>IF('EU WFs'!$L59="Fully grid-connected",'EU WFs'!D59,"")</f>
        <v>48</v>
      </c>
      <c r="F53" s="27">
        <f t="shared" si="32"/>
        <v>6.1500000000000012</v>
      </c>
      <c r="G53" s="26" t="s">
        <v>269</v>
      </c>
      <c r="H53" s="26" t="str">
        <f>IF('EU WFs'!$L59="Fully grid-connected",'EU WFs'!E59,"")</f>
        <v xml:space="preserve"> Senvion 6.2(6.15)M126</v>
      </c>
      <c r="I53" s="29" t="str">
        <f>IF(OR('EU WFs'!$L59="Fully grid-connected",'EU WFs'!F59=""),'EU WFs'!F59,"")</f>
        <v>VS/PR</v>
      </c>
      <c r="J53" s="29" t="str">
        <f>IF(OR('EU WFs'!$L59="Fully grid-connected",'EU WFs'!G59=""),'EU WFs'!G59,"")</f>
        <v>MG</v>
      </c>
      <c r="K53" s="29" t="str">
        <f>IF(OR('EU WFs'!$L59="Fully grid-connected",'EU WFs'!H59=""),'EU WFs'!H59,"")</f>
        <v>DFIG</v>
      </c>
      <c r="L53" s="29" t="str">
        <f>IF(OR('EU WFs'!$L59="Fully grid-connected",'EU WFs'!I59=""),'EU WFs'!I59,"")</f>
        <v>PC</v>
      </c>
      <c r="M53" s="27">
        <f>IF('EU WFs'!$L59="Fully grid-connected",'EU WFs'!J59,"")</f>
        <v>2015</v>
      </c>
      <c r="N53" s="28" t="str">
        <f t="shared" si="33"/>
        <v>C</v>
      </c>
      <c r="Q53" s="25">
        <f t="shared" si="34"/>
        <v>0</v>
      </c>
      <c r="R53" s="25">
        <f t="shared" si="35"/>
        <v>0</v>
      </c>
      <c r="S53" s="25">
        <f t="shared" si="36"/>
        <v>295.20000000000005</v>
      </c>
      <c r="T53" s="25">
        <f t="shared" si="37"/>
        <v>0</v>
      </c>
      <c r="U53" s="25">
        <f t="shared" si="38"/>
        <v>0</v>
      </c>
      <c r="V53" s="25">
        <f t="shared" si="39"/>
        <v>0</v>
      </c>
      <c r="W53" s="25">
        <f t="shared" si="40"/>
        <v>0</v>
      </c>
      <c r="X53" s="25">
        <f t="shared" si="41"/>
        <v>0</v>
      </c>
      <c r="Y53" s="25">
        <f t="shared" si="42"/>
        <v>0</v>
      </c>
      <c r="Z53" s="25">
        <f t="shared" si="43"/>
        <v>0</v>
      </c>
      <c r="AA53" s="25">
        <f t="shared" si="44"/>
        <v>295.20000000000005</v>
      </c>
      <c r="AB53" s="25">
        <f t="shared" si="45"/>
        <v>0</v>
      </c>
      <c r="AC53" s="25">
        <f t="shared" si="46"/>
        <v>0</v>
      </c>
      <c r="AD53" s="25">
        <f t="shared" si="47"/>
        <v>0</v>
      </c>
      <c r="AS53" s="321"/>
      <c r="AT53" s="35" t="str">
        <f t="shared" si="48"/>
        <v>Nordsee Ost</v>
      </c>
      <c r="AU53" s="49">
        <f t="shared" si="49"/>
        <v>0</v>
      </c>
      <c r="AV53" s="49">
        <f t="shared" si="50"/>
        <v>295.20000000000005</v>
      </c>
      <c r="AW53" s="49">
        <f t="shared" si="51"/>
        <v>0</v>
      </c>
      <c r="AX53" s="49">
        <f t="shared" si="52"/>
        <v>0</v>
      </c>
      <c r="AY53" s="222">
        <f t="shared" si="53"/>
        <v>0</v>
      </c>
      <c r="AZ53" s="219" t="str">
        <f t="shared" si="24"/>
        <v/>
      </c>
      <c r="BA53" s="219" t="str">
        <f t="shared" si="54"/>
        <v/>
      </c>
      <c r="BB53" s="219" t="str">
        <f t="shared" si="54"/>
        <v/>
      </c>
      <c r="BC53" s="219" t="str">
        <f t="shared" si="54"/>
        <v/>
      </c>
      <c r="BD53" s="219" t="str">
        <f t="shared" si="54"/>
        <v/>
      </c>
      <c r="BE53" s="219" t="str">
        <f t="shared" si="54"/>
        <v/>
      </c>
      <c r="BF53" s="219" t="str">
        <f t="shared" si="54"/>
        <v/>
      </c>
      <c r="BG53" s="219" t="str">
        <f t="shared" si="54"/>
        <v/>
      </c>
      <c r="BH53" s="219" t="str">
        <f t="shared" si="54"/>
        <v/>
      </c>
      <c r="BI53" s="219" t="str">
        <f t="shared" si="54"/>
        <v/>
      </c>
      <c r="BJ53" s="219">
        <f t="shared" si="25"/>
        <v>295.20000000000005</v>
      </c>
      <c r="BK53" s="219" t="str">
        <f t="shared" si="54"/>
        <v/>
      </c>
      <c r="BL53" s="219" t="str">
        <f t="shared" si="54"/>
        <v/>
      </c>
      <c r="BM53" s="219" t="str">
        <f t="shared" si="54"/>
        <v/>
      </c>
      <c r="BN53" s="217" t="str">
        <f t="shared" si="26"/>
        <v/>
      </c>
      <c r="BO53" s="219" t="str">
        <f t="shared" si="55"/>
        <v/>
      </c>
      <c r="BP53" s="219" t="str">
        <f t="shared" si="55"/>
        <v/>
      </c>
      <c r="BQ53" s="219" t="str">
        <f t="shared" si="55"/>
        <v/>
      </c>
      <c r="BR53" s="219" t="str">
        <f t="shared" si="55"/>
        <v/>
      </c>
      <c r="BS53" s="219" t="str">
        <f t="shared" si="55"/>
        <v/>
      </c>
      <c r="BT53" s="219" t="str">
        <f t="shared" si="55"/>
        <v/>
      </c>
      <c r="BU53" s="219" t="str">
        <f t="shared" si="55"/>
        <v/>
      </c>
      <c r="BV53" s="219" t="str">
        <f t="shared" si="55"/>
        <v/>
      </c>
      <c r="BW53" s="219" t="str">
        <f t="shared" si="55"/>
        <v/>
      </c>
      <c r="BX53" s="219">
        <f t="shared" si="27"/>
        <v>48</v>
      </c>
      <c r="BY53" s="219" t="str">
        <f t="shared" si="55"/>
        <v/>
      </c>
      <c r="BZ53" s="219" t="str">
        <f t="shared" si="55"/>
        <v/>
      </c>
      <c r="CA53" s="219" t="str">
        <f t="shared" si="55"/>
        <v/>
      </c>
    </row>
    <row r="54" spans="1:79" x14ac:dyDescent="0.3">
      <c r="A54" s="30" t="s">
        <v>11</v>
      </c>
      <c r="B54" s="26" t="str">
        <f>IF('EU WFs'!$L60="Fully grid-connected",'EU WFs'!A60,"")</f>
        <v>North Hoyle</v>
      </c>
      <c r="C54" s="210">
        <f>IF('EU WFs'!$L60="Fully grid-connected",'EU WFs'!B60,"")</f>
        <v>60</v>
      </c>
      <c r="D54" s="26" t="str">
        <f>IF('EU WFs'!$L60="Fully grid-connected",'EU WFs'!C60,"")</f>
        <v>UK (Wales)</v>
      </c>
      <c r="E54" s="27">
        <f>IF('EU WFs'!$L60="Fully grid-connected",'EU WFs'!D60,"")</f>
        <v>30</v>
      </c>
      <c r="F54" s="27">
        <f t="shared" si="32"/>
        <v>2</v>
      </c>
      <c r="G54" s="26" t="s">
        <v>263</v>
      </c>
      <c r="H54" s="26" t="str">
        <f>IF('EU WFs'!$L60="Fully grid-connected",'EU WFs'!E60,"")</f>
        <v xml:space="preserve"> Vestas V80-2MW</v>
      </c>
      <c r="I54" s="29" t="str">
        <f>IF(OR('EU WFs'!$L60="Fully grid-connected",'EU WFs'!F60=""),'EU WFs'!F60,"")</f>
        <v>VS/PR</v>
      </c>
      <c r="J54" s="29" t="str">
        <f>IF(OR('EU WFs'!$L60="Fully grid-connected",'EU WFs'!G60=""),'EU WFs'!G60,"")</f>
        <v>MG</v>
      </c>
      <c r="K54" s="29" t="str">
        <f>IF(OR('EU WFs'!$L60="Fully grid-connected",'EU WFs'!H60=""),'EU WFs'!H60,"")</f>
        <v>DFIG</v>
      </c>
      <c r="L54" s="29" t="str">
        <f>IF(OR('EU WFs'!$L60="Fully grid-connected",'EU WFs'!I60=""),'EU WFs'!I60,"")</f>
        <v>PC</v>
      </c>
      <c r="M54" s="27">
        <f>IF('EU WFs'!$L60="Fully grid-connected",'EU WFs'!J60,"")</f>
        <v>2003</v>
      </c>
      <c r="N54" s="28" t="str">
        <f t="shared" si="33"/>
        <v>C</v>
      </c>
      <c r="Q54" s="25">
        <f t="shared" si="34"/>
        <v>0</v>
      </c>
      <c r="R54" s="25">
        <f t="shared" si="35"/>
        <v>0</v>
      </c>
      <c r="S54" s="25">
        <f t="shared" si="36"/>
        <v>60</v>
      </c>
      <c r="T54" s="25">
        <f t="shared" si="37"/>
        <v>0</v>
      </c>
      <c r="U54" s="25">
        <f t="shared" si="38"/>
        <v>0</v>
      </c>
      <c r="V54" s="25">
        <f t="shared" si="39"/>
        <v>0</v>
      </c>
      <c r="W54" s="25">
        <f t="shared" si="40"/>
        <v>0</v>
      </c>
      <c r="X54" s="25">
        <f t="shared" si="41"/>
        <v>0</v>
      </c>
      <c r="Y54" s="25">
        <f t="shared" si="42"/>
        <v>0</v>
      </c>
      <c r="Z54" s="25">
        <f t="shared" si="43"/>
        <v>0</v>
      </c>
      <c r="AA54" s="25">
        <f t="shared" si="44"/>
        <v>60</v>
      </c>
      <c r="AB54" s="25">
        <f t="shared" si="45"/>
        <v>0</v>
      </c>
      <c r="AC54" s="25">
        <f t="shared" si="46"/>
        <v>0</v>
      </c>
      <c r="AD54" s="25">
        <f t="shared" si="47"/>
        <v>0</v>
      </c>
      <c r="AS54" s="321"/>
      <c r="AT54" s="35" t="str">
        <f t="shared" si="48"/>
        <v>North Hoyle</v>
      </c>
      <c r="AU54" s="49">
        <f t="shared" si="49"/>
        <v>60</v>
      </c>
      <c r="AV54" s="49">
        <f t="shared" si="50"/>
        <v>0</v>
      </c>
      <c r="AW54" s="49">
        <f t="shared" si="51"/>
        <v>0</v>
      </c>
      <c r="AX54" s="49">
        <f t="shared" si="52"/>
        <v>0</v>
      </c>
      <c r="AY54" s="222">
        <f t="shared" si="53"/>
        <v>0</v>
      </c>
      <c r="AZ54" s="219" t="str">
        <f t="shared" si="24"/>
        <v/>
      </c>
      <c r="BA54" s="219" t="str">
        <f t="shared" si="54"/>
        <v/>
      </c>
      <c r="BB54" s="219" t="str">
        <f t="shared" si="54"/>
        <v/>
      </c>
      <c r="BC54" s="219" t="str">
        <f t="shared" si="54"/>
        <v/>
      </c>
      <c r="BD54" s="219" t="str">
        <f t="shared" si="54"/>
        <v/>
      </c>
      <c r="BE54" s="219" t="str">
        <f t="shared" si="54"/>
        <v/>
      </c>
      <c r="BF54" s="219" t="str">
        <f t="shared" si="54"/>
        <v/>
      </c>
      <c r="BG54" s="219" t="str">
        <f t="shared" si="54"/>
        <v/>
      </c>
      <c r="BH54" s="219" t="str">
        <f t="shared" si="54"/>
        <v/>
      </c>
      <c r="BI54" s="219" t="str">
        <f t="shared" si="54"/>
        <v/>
      </c>
      <c r="BJ54" s="219" t="str">
        <f t="shared" si="25"/>
        <v/>
      </c>
      <c r="BK54" s="219" t="str">
        <f t="shared" si="54"/>
        <v/>
      </c>
      <c r="BL54" s="219">
        <f t="shared" si="54"/>
        <v>60</v>
      </c>
      <c r="BM54" s="219" t="str">
        <f t="shared" si="54"/>
        <v/>
      </c>
      <c r="BN54" s="217" t="str">
        <f t="shared" si="26"/>
        <v/>
      </c>
      <c r="BO54" s="219" t="str">
        <f t="shared" si="55"/>
        <v/>
      </c>
      <c r="BP54" s="219" t="str">
        <f t="shared" si="55"/>
        <v/>
      </c>
      <c r="BQ54" s="219" t="str">
        <f t="shared" si="55"/>
        <v/>
      </c>
      <c r="BR54" s="219" t="str">
        <f t="shared" si="55"/>
        <v/>
      </c>
      <c r="BS54" s="219" t="str">
        <f t="shared" si="55"/>
        <v/>
      </c>
      <c r="BT54" s="219" t="str">
        <f t="shared" si="55"/>
        <v/>
      </c>
      <c r="BU54" s="219" t="str">
        <f t="shared" si="55"/>
        <v/>
      </c>
      <c r="BV54" s="219" t="str">
        <f t="shared" si="55"/>
        <v/>
      </c>
      <c r="BW54" s="219" t="str">
        <f t="shared" si="55"/>
        <v/>
      </c>
      <c r="BX54" s="219" t="str">
        <f t="shared" si="27"/>
        <v/>
      </c>
      <c r="BY54" s="219" t="str">
        <f t="shared" si="55"/>
        <v/>
      </c>
      <c r="BZ54" s="219">
        <f t="shared" si="55"/>
        <v>30</v>
      </c>
      <c r="CA54" s="219" t="str">
        <f t="shared" si="55"/>
        <v/>
      </c>
    </row>
    <row r="55" spans="1:79" x14ac:dyDescent="0.3">
      <c r="A55" s="30" t="s">
        <v>142</v>
      </c>
      <c r="B55" s="26" t="str">
        <f>IF('EU WFs'!$L61="Fully grid-connected",'EU WFs'!A61,"")</f>
        <v>Northwind</v>
      </c>
      <c r="C55" s="210">
        <f>IF('EU WFs'!$L61="Fully grid-connected",'EU WFs'!B61,"")</f>
        <v>216</v>
      </c>
      <c r="D55" s="26" t="str">
        <f>IF('EU WFs'!$L61="Fully grid-connected",'EU WFs'!C61,"")</f>
        <v>Belgium</v>
      </c>
      <c r="E55" s="27">
        <f>IF('EU WFs'!$L61="Fully grid-connected",'EU WFs'!D61,"")</f>
        <v>72</v>
      </c>
      <c r="F55" s="27">
        <f t="shared" si="32"/>
        <v>3</v>
      </c>
      <c r="G55" s="26" t="s">
        <v>263</v>
      </c>
      <c r="H55" s="26" t="str">
        <f>IF('EU WFs'!$L61="Fully grid-connected",'EU WFs'!E61,"")</f>
        <v xml:space="preserve"> Vestas V112-3.0MW</v>
      </c>
      <c r="I55" s="29" t="str">
        <f>IF(OR('EU WFs'!$L61="Fully grid-connected",'EU WFs'!F61=""),'EU WFs'!F61,"")</f>
        <v>VS/PR</v>
      </c>
      <c r="J55" s="29" t="str">
        <f>IF(OR('EU WFs'!$L61="Fully grid-connected",'EU WFs'!G61=""),'EU WFs'!G61,"")</f>
        <v>MG</v>
      </c>
      <c r="K55" s="29" t="str">
        <f>IF(OR('EU WFs'!$L61="Fully grid-connected",'EU WFs'!H61=""),'EU WFs'!H61,"")</f>
        <v>PMSG</v>
      </c>
      <c r="L55" s="29" t="str">
        <f>IF(OR('EU WFs'!$L61="Fully grid-connected",'EU WFs'!I61=""),'EU WFs'!I61,"")</f>
        <v>FC</v>
      </c>
      <c r="M55" s="27">
        <f>IF('EU WFs'!$L61="Fully grid-connected",'EU WFs'!J61,"")</f>
        <v>2014</v>
      </c>
      <c r="N55" s="28" t="str">
        <f t="shared" si="33"/>
        <v>DImP</v>
      </c>
      <c r="Q55" s="25">
        <f t="shared" si="34"/>
        <v>0</v>
      </c>
      <c r="R55" s="25">
        <f t="shared" si="35"/>
        <v>0</v>
      </c>
      <c r="S55" s="25">
        <f t="shared" si="36"/>
        <v>0</v>
      </c>
      <c r="T55" s="25">
        <f t="shared" si="37"/>
        <v>0</v>
      </c>
      <c r="U55" s="25">
        <f t="shared" si="38"/>
        <v>0</v>
      </c>
      <c r="V55" s="25">
        <f t="shared" si="39"/>
        <v>216</v>
      </c>
      <c r="W55" s="25">
        <f t="shared" si="40"/>
        <v>0</v>
      </c>
      <c r="X55" s="25">
        <f t="shared" si="41"/>
        <v>0</v>
      </c>
      <c r="Y55" s="25">
        <f t="shared" si="42"/>
        <v>0</v>
      </c>
      <c r="Z55" s="25">
        <f t="shared" si="43"/>
        <v>0</v>
      </c>
      <c r="AA55" s="25">
        <f t="shared" si="44"/>
        <v>0</v>
      </c>
      <c r="AB55" s="25">
        <f t="shared" si="45"/>
        <v>0</v>
      </c>
      <c r="AC55" s="25">
        <f t="shared" si="46"/>
        <v>216</v>
      </c>
      <c r="AD55" s="25">
        <f t="shared" si="47"/>
        <v>0</v>
      </c>
      <c r="AS55" s="321"/>
      <c r="AT55" s="35" t="str">
        <f t="shared" si="48"/>
        <v>Northwind</v>
      </c>
      <c r="AU55" s="49">
        <f t="shared" si="49"/>
        <v>0</v>
      </c>
      <c r="AV55" s="49">
        <f t="shared" si="50"/>
        <v>0</v>
      </c>
      <c r="AW55" s="49">
        <f t="shared" si="51"/>
        <v>0</v>
      </c>
      <c r="AX55" s="49">
        <f t="shared" si="52"/>
        <v>0</v>
      </c>
      <c r="AY55" s="222">
        <f t="shared" si="53"/>
        <v>216</v>
      </c>
      <c r="AZ55" s="219" t="str">
        <f t="shared" si="24"/>
        <v/>
      </c>
      <c r="BA55" s="219" t="str">
        <f t="shared" si="54"/>
        <v/>
      </c>
      <c r="BB55" s="219" t="str">
        <f t="shared" si="54"/>
        <v/>
      </c>
      <c r="BC55" s="219" t="str">
        <f t="shared" si="54"/>
        <v/>
      </c>
      <c r="BD55" s="219" t="str">
        <f t="shared" si="54"/>
        <v/>
      </c>
      <c r="BE55" s="219" t="str">
        <f t="shared" si="54"/>
        <v/>
      </c>
      <c r="BF55" s="219" t="str">
        <f t="shared" si="54"/>
        <v/>
      </c>
      <c r="BG55" s="219" t="str">
        <f t="shared" si="54"/>
        <v/>
      </c>
      <c r="BH55" s="219" t="str">
        <f t="shared" si="54"/>
        <v/>
      </c>
      <c r="BI55" s="219" t="str">
        <f t="shared" si="54"/>
        <v/>
      </c>
      <c r="BJ55" s="219" t="str">
        <f t="shared" si="25"/>
        <v/>
      </c>
      <c r="BK55" s="219" t="str">
        <f t="shared" si="54"/>
        <v/>
      </c>
      <c r="BL55" s="219">
        <f t="shared" si="54"/>
        <v>216</v>
      </c>
      <c r="BM55" s="219" t="str">
        <f t="shared" si="54"/>
        <v/>
      </c>
      <c r="BN55" s="217" t="str">
        <f t="shared" si="26"/>
        <v/>
      </c>
      <c r="BO55" s="219" t="str">
        <f t="shared" si="55"/>
        <v/>
      </c>
      <c r="BP55" s="219" t="str">
        <f t="shared" si="55"/>
        <v/>
      </c>
      <c r="BQ55" s="219" t="str">
        <f t="shared" si="55"/>
        <v/>
      </c>
      <c r="BR55" s="219" t="str">
        <f t="shared" si="55"/>
        <v/>
      </c>
      <c r="BS55" s="219" t="str">
        <f t="shared" si="55"/>
        <v/>
      </c>
      <c r="BT55" s="219" t="str">
        <f t="shared" si="55"/>
        <v/>
      </c>
      <c r="BU55" s="219" t="str">
        <f t="shared" si="55"/>
        <v/>
      </c>
      <c r="BV55" s="219" t="str">
        <f t="shared" si="55"/>
        <v/>
      </c>
      <c r="BW55" s="219" t="str">
        <f t="shared" si="55"/>
        <v/>
      </c>
      <c r="BX55" s="219" t="str">
        <f t="shared" si="27"/>
        <v/>
      </c>
      <c r="BY55" s="219" t="str">
        <f t="shared" si="55"/>
        <v/>
      </c>
      <c r="BZ55" s="219">
        <f t="shared" si="55"/>
        <v>72</v>
      </c>
      <c r="CA55" s="219" t="str">
        <f t="shared" si="55"/>
        <v/>
      </c>
    </row>
    <row r="56" spans="1:79" x14ac:dyDescent="0.3">
      <c r="A56" s="30" t="s">
        <v>12</v>
      </c>
      <c r="B56" s="26" t="str">
        <f>IF('EU WFs'!$L62="Fully grid-connected",'EU WFs'!A62,"")</f>
        <v>Ormonde</v>
      </c>
      <c r="C56" s="210">
        <f>IF('EU WFs'!$L62="Fully grid-connected",'EU WFs'!B62,"")</f>
        <v>150</v>
      </c>
      <c r="D56" s="26" t="str">
        <f>IF('EU WFs'!$L62="Fully grid-connected",'EU WFs'!C62,"")</f>
        <v>UK (England)</v>
      </c>
      <c r="E56" s="27">
        <f>IF('EU WFs'!$L62="Fully grid-connected",'EU WFs'!D62,"")</f>
        <v>30</v>
      </c>
      <c r="F56" s="27">
        <f t="shared" si="32"/>
        <v>5</v>
      </c>
      <c r="G56" s="26" t="s">
        <v>287</v>
      </c>
      <c r="H56" s="26" t="str">
        <f>IF('EU WFs'!$L62="Fully grid-connected",'EU WFs'!E62,"")</f>
        <v xml:space="preserve"> REpower 5 MW</v>
      </c>
      <c r="I56" s="29" t="str">
        <f>IF(OR('EU WFs'!$L62="Fully grid-connected",'EU WFs'!F62=""),'EU WFs'!F62,"")</f>
        <v>VS/PR</v>
      </c>
      <c r="J56" s="29" t="str">
        <f>IF(OR('EU WFs'!$L62="Fully grid-connected",'EU WFs'!G62=""),'EU WFs'!G62,"")</f>
        <v>MG</v>
      </c>
      <c r="K56" s="29" t="str">
        <f>IF(OR('EU WFs'!$L62="Fully grid-connected",'EU WFs'!H62=""),'EU WFs'!H62,"")</f>
        <v>DFIG</v>
      </c>
      <c r="L56" s="29" t="str">
        <f>IF(OR('EU WFs'!$L62="Fully grid-connected",'EU WFs'!I62=""),'EU WFs'!I62,"")</f>
        <v>PC</v>
      </c>
      <c r="M56" s="27">
        <f>IF('EU WFs'!$L62="Fully grid-connected",'EU WFs'!J62,"")</f>
        <v>2012</v>
      </c>
      <c r="N56" s="28" t="str">
        <f t="shared" si="33"/>
        <v>C</v>
      </c>
      <c r="Q56" s="25">
        <f t="shared" si="34"/>
        <v>0</v>
      </c>
      <c r="R56" s="25">
        <f t="shared" si="35"/>
        <v>0</v>
      </c>
      <c r="S56" s="25">
        <f t="shared" si="36"/>
        <v>150</v>
      </c>
      <c r="T56" s="25">
        <f t="shared" si="37"/>
        <v>0</v>
      </c>
      <c r="U56" s="25">
        <f t="shared" si="38"/>
        <v>0</v>
      </c>
      <c r="V56" s="25">
        <f t="shared" si="39"/>
        <v>0</v>
      </c>
      <c r="W56" s="25">
        <f t="shared" si="40"/>
        <v>0</v>
      </c>
      <c r="X56" s="25">
        <f t="shared" si="41"/>
        <v>0</v>
      </c>
      <c r="Y56" s="25">
        <f t="shared" si="42"/>
        <v>0</v>
      </c>
      <c r="Z56" s="25">
        <f t="shared" si="43"/>
        <v>0</v>
      </c>
      <c r="AA56" s="25">
        <f t="shared" si="44"/>
        <v>150</v>
      </c>
      <c r="AB56" s="25">
        <f t="shared" si="45"/>
        <v>0</v>
      </c>
      <c r="AC56" s="25">
        <f t="shared" si="46"/>
        <v>0</v>
      </c>
      <c r="AD56" s="25">
        <f t="shared" si="47"/>
        <v>0</v>
      </c>
      <c r="AS56" s="321"/>
      <c r="AT56" s="35" t="str">
        <f t="shared" si="48"/>
        <v>Ormonde</v>
      </c>
      <c r="AU56" s="49">
        <f t="shared" si="49"/>
        <v>150</v>
      </c>
      <c r="AV56" s="49">
        <f t="shared" si="50"/>
        <v>0</v>
      </c>
      <c r="AW56" s="49">
        <f t="shared" si="51"/>
        <v>0</v>
      </c>
      <c r="AX56" s="49">
        <f t="shared" si="52"/>
        <v>0</v>
      </c>
      <c r="AY56" s="222">
        <f t="shared" si="53"/>
        <v>0</v>
      </c>
      <c r="AZ56" s="219" t="str">
        <f t="shared" si="24"/>
        <v/>
      </c>
      <c r="BA56" s="219" t="str">
        <f t="shared" si="54"/>
        <v/>
      </c>
      <c r="BB56" s="219" t="str">
        <f t="shared" si="54"/>
        <v/>
      </c>
      <c r="BC56" s="219" t="str">
        <f t="shared" si="54"/>
        <v/>
      </c>
      <c r="BD56" s="219" t="str">
        <f t="shared" si="54"/>
        <v/>
      </c>
      <c r="BE56" s="219" t="str">
        <f t="shared" si="54"/>
        <v/>
      </c>
      <c r="BF56" s="219" t="str">
        <f t="shared" si="54"/>
        <v/>
      </c>
      <c r="BG56" s="219" t="str">
        <f t="shared" si="54"/>
        <v/>
      </c>
      <c r="BH56" s="219" t="str">
        <f t="shared" si="54"/>
        <v/>
      </c>
      <c r="BI56" s="219" t="str">
        <f t="shared" si="54"/>
        <v/>
      </c>
      <c r="BJ56" s="219">
        <f t="shared" si="25"/>
        <v>150</v>
      </c>
      <c r="BK56" s="219" t="str">
        <f t="shared" si="54"/>
        <v/>
      </c>
      <c r="BL56" s="219" t="str">
        <f t="shared" si="54"/>
        <v/>
      </c>
      <c r="BM56" s="219" t="str">
        <f t="shared" si="54"/>
        <v/>
      </c>
      <c r="BN56" s="217" t="str">
        <f t="shared" si="26"/>
        <v/>
      </c>
      <c r="BO56" s="219" t="str">
        <f t="shared" si="55"/>
        <v/>
      </c>
      <c r="BP56" s="219" t="str">
        <f t="shared" si="55"/>
        <v/>
      </c>
      <c r="BQ56" s="219" t="str">
        <f t="shared" si="55"/>
        <v/>
      </c>
      <c r="BR56" s="219" t="str">
        <f t="shared" si="55"/>
        <v/>
      </c>
      <c r="BS56" s="219" t="str">
        <f t="shared" si="55"/>
        <v/>
      </c>
      <c r="BT56" s="219" t="str">
        <f t="shared" si="55"/>
        <v/>
      </c>
      <c r="BU56" s="219" t="str">
        <f t="shared" si="55"/>
        <v/>
      </c>
      <c r="BV56" s="219" t="str">
        <f t="shared" si="55"/>
        <v/>
      </c>
      <c r="BW56" s="219" t="str">
        <f t="shared" si="55"/>
        <v/>
      </c>
      <c r="BX56" s="219">
        <f t="shared" si="27"/>
        <v>30</v>
      </c>
      <c r="BY56" s="219" t="str">
        <f t="shared" si="55"/>
        <v/>
      </c>
      <c r="BZ56" s="219" t="str">
        <f t="shared" si="55"/>
        <v/>
      </c>
      <c r="CA56" s="219" t="str">
        <f t="shared" si="55"/>
        <v/>
      </c>
    </row>
    <row r="57" spans="1:79" x14ac:dyDescent="0.3">
      <c r="A57" s="30" t="s">
        <v>165</v>
      </c>
      <c r="B57" s="26" t="str">
        <f>IF('EU WFs'!$L63="Fully grid-connected",'EU WFs'!A63,"")</f>
        <v>Pori Tahkoluoto 2</v>
      </c>
      <c r="C57" s="210">
        <f>IF('EU WFs'!$L63="Fully grid-connected",'EU WFs'!B63,"")</f>
        <v>40</v>
      </c>
      <c r="D57" s="26" t="str">
        <f>IF('EU WFs'!$L63="Fully grid-connected",'EU WFs'!C63,"")</f>
        <v>Finland</v>
      </c>
      <c r="E57" s="27">
        <f>IF('EU WFs'!$L63="Fully grid-connected",'EU WFs'!D63,"")</f>
        <v>10</v>
      </c>
      <c r="F57" s="27">
        <f t="shared" si="32"/>
        <v>4</v>
      </c>
      <c r="G57" s="26" t="s">
        <v>260</v>
      </c>
      <c r="H57" s="26" t="str">
        <f>IF('EU WFs'!$L63="Fully grid-connected",'EU WFs'!E63,"")</f>
        <v xml:space="preserve"> Siemens SWT-4.0-130</v>
      </c>
      <c r="I57" s="29" t="str">
        <f>IF(OR('EU WFs'!$L63="Fully grid-connected",'EU WFs'!F63=""),'EU WFs'!F63,"")</f>
        <v>VS/PR</v>
      </c>
      <c r="J57" s="29" t="str">
        <f>IF(OR('EU WFs'!$L63="Fully grid-connected",'EU WFs'!G63=""),'EU WFs'!G63,"")</f>
        <v>MG</v>
      </c>
      <c r="K57" s="29" t="str">
        <f>IF(OR('EU WFs'!$L63="Fully grid-connected",'EU WFs'!H63=""),'EU WFs'!H63,"")</f>
        <v>SCIG</v>
      </c>
      <c r="L57" s="29" t="str">
        <f>IF(OR('EU WFs'!$L63="Fully grid-connected",'EU WFs'!I63=""),'EU WFs'!I63,"")</f>
        <v>FC</v>
      </c>
      <c r="M57" s="27">
        <f>IF('EU WFs'!$L63="Fully grid-connected",'EU WFs'!J63,"")</f>
        <v>2017</v>
      </c>
      <c r="N57" s="28" t="str">
        <f t="shared" si="33"/>
        <v>DImS</v>
      </c>
      <c r="Q57" s="25">
        <f t="shared" si="34"/>
        <v>0</v>
      </c>
      <c r="R57" s="25">
        <f t="shared" si="35"/>
        <v>0</v>
      </c>
      <c r="S57" s="25">
        <f t="shared" si="36"/>
        <v>0</v>
      </c>
      <c r="T57" s="25">
        <f t="shared" si="37"/>
        <v>0</v>
      </c>
      <c r="U57" s="25">
        <f t="shared" si="38"/>
        <v>40</v>
      </c>
      <c r="V57" s="25">
        <f t="shared" si="39"/>
        <v>0</v>
      </c>
      <c r="W57" s="25">
        <f t="shared" si="40"/>
        <v>0</v>
      </c>
      <c r="X57" s="25">
        <f t="shared" si="41"/>
        <v>0</v>
      </c>
      <c r="Y57" s="25">
        <f t="shared" si="42"/>
        <v>0</v>
      </c>
      <c r="Z57" s="25">
        <f t="shared" si="43"/>
        <v>0</v>
      </c>
      <c r="AA57" s="25">
        <f t="shared" si="44"/>
        <v>0</v>
      </c>
      <c r="AB57" s="25">
        <f t="shared" si="45"/>
        <v>40</v>
      </c>
      <c r="AC57" s="25">
        <f t="shared" si="46"/>
        <v>0</v>
      </c>
      <c r="AD57" s="25">
        <f t="shared" si="47"/>
        <v>0</v>
      </c>
      <c r="AS57" s="321"/>
      <c r="AT57" s="35" t="str">
        <f t="shared" si="48"/>
        <v>Pori Tahkoluoto 2</v>
      </c>
      <c r="AU57" s="49">
        <f t="shared" si="49"/>
        <v>0</v>
      </c>
      <c r="AV57" s="49">
        <f t="shared" si="50"/>
        <v>0</v>
      </c>
      <c r="AW57" s="49">
        <f t="shared" si="51"/>
        <v>0</v>
      </c>
      <c r="AX57" s="49">
        <f t="shared" si="52"/>
        <v>0</v>
      </c>
      <c r="AY57" s="222">
        <f t="shared" si="53"/>
        <v>0</v>
      </c>
      <c r="AZ57" s="219" t="str">
        <f t="shared" si="24"/>
        <v/>
      </c>
      <c r="BA57" s="219" t="str">
        <f t="shared" si="54"/>
        <v/>
      </c>
      <c r="BB57" s="219" t="str">
        <f t="shared" si="54"/>
        <v/>
      </c>
      <c r="BC57" s="219" t="str">
        <f t="shared" si="54"/>
        <v/>
      </c>
      <c r="BD57" s="219" t="str">
        <f t="shared" si="54"/>
        <v/>
      </c>
      <c r="BE57" s="219" t="str">
        <f t="shared" si="54"/>
        <v/>
      </c>
      <c r="BF57" s="219" t="str">
        <f t="shared" si="54"/>
        <v/>
      </c>
      <c r="BG57" s="219" t="str">
        <f t="shared" si="54"/>
        <v/>
      </c>
      <c r="BH57" s="219" t="str">
        <f t="shared" si="54"/>
        <v/>
      </c>
      <c r="BI57" s="219" t="str">
        <f t="shared" si="54"/>
        <v/>
      </c>
      <c r="BJ57" s="219" t="str">
        <f t="shared" si="25"/>
        <v/>
      </c>
      <c r="BK57" s="219">
        <f t="shared" si="54"/>
        <v>40</v>
      </c>
      <c r="BL57" s="219" t="str">
        <f t="shared" si="54"/>
        <v/>
      </c>
      <c r="BM57" s="219" t="str">
        <f t="shared" si="54"/>
        <v/>
      </c>
      <c r="BN57" s="217" t="str">
        <f t="shared" si="26"/>
        <v/>
      </c>
      <c r="BO57" s="219" t="str">
        <f t="shared" si="55"/>
        <v/>
      </c>
      <c r="BP57" s="219" t="str">
        <f t="shared" si="55"/>
        <v/>
      </c>
      <c r="BQ57" s="219" t="str">
        <f t="shared" si="55"/>
        <v/>
      </c>
      <c r="BR57" s="219" t="str">
        <f t="shared" si="55"/>
        <v/>
      </c>
      <c r="BS57" s="219" t="str">
        <f t="shared" si="55"/>
        <v/>
      </c>
      <c r="BT57" s="219" t="str">
        <f t="shared" si="55"/>
        <v/>
      </c>
      <c r="BU57" s="219" t="str">
        <f t="shared" si="55"/>
        <v/>
      </c>
      <c r="BV57" s="219" t="str">
        <f t="shared" si="55"/>
        <v/>
      </c>
      <c r="BW57" s="219" t="str">
        <f t="shared" si="55"/>
        <v/>
      </c>
      <c r="BX57" s="219" t="str">
        <f t="shared" si="27"/>
        <v/>
      </c>
      <c r="BY57" s="219">
        <f t="shared" si="55"/>
        <v>10</v>
      </c>
      <c r="BZ57" s="219" t="str">
        <f t="shared" si="55"/>
        <v/>
      </c>
      <c r="CA57" s="219" t="str">
        <f t="shared" si="55"/>
        <v/>
      </c>
    </row>
    <row r="58" spans="1:79" x14ac:dyDescent="0.3">
      <c r="A58" s="30" t="s">
        <v>47</v>
      </c>
      <c r="B58" s="26" t="str">
        <f>IF('EU WFs'!$L64="Fully grid-connected",'EU WFs'!A64,"")</f>
        <v>Princess Amalia</v>
      </c>
      <c r="C58" s="210">
        <f>IF('EU WFs'!$L64="Fully grid-connected",'EU WFs'!B64,"")</f>
        <v>120</v>
      </c>
      <c r="D58" s="26" t="str">
        <f>IF('EU WFs'!$L64="Fully grid-connected",'EU WFs'!C64,"")</f>
        <v>Netherlands</v>
      </c>
      <c r="E58" s="27">
        <f>IF('EU WFs'!$L64="Fully grid-connected",'EU WFs'!D64,"")</f>
        <v>60</v>
      </c>
      <c r="F58" s="27">
        <f t="shared" si="32"/>
        <v>2</v>
      </c>
      <c r="G58" s="26" t="s">
        <v>263</v>
      </c>
      <c r="H58" s="26" t="str">
        <f>IF('EU WFs'!$L64="Fully grid-connected",'EU WFs'!E64,"")</f>
        <v xml:space="preserve"> Vestas V80-2MW</v>
      </c>
      <c r="I58" s="29" t="str">
        <f>IF(OR('EU WFs'!$L64="Fully grid-connected",'EU WFs'!F64=""),'EU WFs'!F64,"")</f>
        <v>VS/PR</v>
      </c>
      <c r="J58" s="29" t="str">
        <f>IF(OR('EU WFs'!$L64="Fully grid-connected",'EU WFs'!G64=""),'EU WFs'!G64,"")</f>
        <v>MG</v>
      </c>
      <c r="K58" s="29" t="str">
        <f>IF(OR('EU WFs'!$L64="Fully grid-connected",'EU WFs'!H64=""),'EU WFs'!H64,"")</f>
        <v>DFIG</v>
      </c>
      <c r="L58" s="29" t="str">
        <f>IF(OR('EU WFs'!$L64="Fully grid-connected",'EU WFs'!I64=""),'EU WFs'!I64,"")</f>
        <v>PC</v>
      </c>
      <c r="M58" s="27">
        <f>IF('EU WFs'!$L64="Fully grid-connected",'EU WFs'!J64,"")</f>
        <v>2008</v>
      </c>
      <c r="N58" s="28" t="str">
        <f t="shared" si="33"/>
        <v>C</v>
      </c>
      <c r="Q58" s="25">
        <f t="shared" si="34"/>
        <v>0</v>
      </c>
      <c r="R58" s="25">
        <f t="shared" si="35"/>
        <v>0</v>
      </c>
      <c r="S58" s="25">
        <f t="shared" si="36"/>
        <v>120</v>
      </c>
      <c r="T58" s="25">
        <f t="shared" si="37"/>
        <v>0</v>
      </c>
      <c r="U58" s="25">
        <f t="shared" si="38"/>
        <v>0</v>
      </c>
      <c r="V58" s="25">
        <f t="shared" si="39"/>
        <v>0</v>
      </c>
      <c r="W58" s="25">
        <f t="shared" si="40"/>
        <v>0</v>
      </c>
      <c r="X58" s="25">
        <f t="shared" si="41"/>
        <v>0</v>
      </c>
      <c r="Y58" s="25">
        <f t="shared" si="42"/>
        <v>0</v>
      </c>
      <c r="Z58" s="25">
        <f t="shared" si="43"/>
        <v>0</v>
      </c>
      <c r="AA58" s="25">
        <f t="shared" si="44"/>
        <v>120</v>
      </c>
      <c r="AB58" s="25">
        <f t="shared" si="45"/>
        <v>0</v>
      </c>
      <c r="AC58" s="25">
        <f t="shared" si="46"/>
        <v>0</v>
      </c>
      <c r="AD58" s="25">
        <f t="shared" si="47"/>
        <v>0</v>
      </c>
      <c r="AS58" s="321"/>
      <c r="AT58" s="35" t="str">
        <f t="shared" si="48"/>
        <v>Princess Amalia</v>
      </c>
      <c r="AU58" s="49">
        <f t="shared" si="49"/>
        <v>0</v>
      </c>
      <c r="AV58" s="49">
        <f t="shared" si="50"/>
        <v>0</v>
      </c>
      <c r="AW58" s="49">
        <f t="shared" si="51"/>
        <v>0</v>
      </c>
      <c r="AX58" s="49">
        <f t="shared" si="52"/>
        <v>120</v>
      </c>
      <c r="AY58" s="222">
        <f t="shared" si="53"/>
        <v>0</v>
      </c>
      <c r="AZ58" s="219" t="str">
        <f t="shared" si="24"/>
        <v/>
      </c>
      <c r="BA58" s="219" t="str">
        <f t="shared" si="54"/>
        <v/>
      </c>
      <c r="BB58" s="219" t="str">
        <f t="shared" si="54"/>
        <v/>
      </c>
      <c r="BC58" s="219" t="str">
        <f t="shared" si="54"/>
        <v/>
      </c>
      <c r="BD58" s="219" t="str">
        <f t="shared" si="54"/>
        <v/>
      </c>
      <c r="BE58" s="219" t="str">
        <f t="shared" si="54"/>
        <v/>
      </c>
      <c r="BF58" s="219" t="str">
        <f t="shared" si="54"/>
        <v/>
      </c>
      <c r="BG58" s="219" t="str">
        <f t="shared" si="54"/>
        <v/>
      </c>
      <c r="BH58" s="219" t="str">
        <f t="shared" si="54"/>
        <v/>
      </c>
      <c r="BI58" s="219" t="str">
        <f t="shared" si="54"/>
        <v/>
      </c>
      <c r="BJ58" s="219" t="str">
        <f t="shared" si="25"/>
        <v/>
      </c>
      <c r="BK58" s="219" t="str">
        <f t="shared" si="54"/>
        <v/>
      </c>
      <c r="BL58" s="219">
        <f t="shared" si="54"/>
        <v>120</v>
      </c>
      <c r="BM58" s="219" t="str">
        <f t="shared" si="54"/>
        <v/>
      </c>
      <c r="BN58" s="217" t="str">
        <f t="shared" si="26"/>
        <v/>
      </c>
      <c r="BO58" s="219" t="str">
        <f t="shared" si="55"/>
        <v/>
      </c>
      <c r="BP58" s="219" t="str">
        <f t="shared" si="55"/>
        <v/>
      </c>
      <c r="BQ58" s="219" t="str">
        <f t="shared" si="55"/>
        <v/>
      </c>
      <c r="BR58" s="219" t="str">
        <f t="shared" si="55"/>
        <v/>
      </c>
      <c r="BS58" s="219" t="str">
        <f t="shared" si="55"/>
        <v/>
      </c>
      <c r="BT58" s="219" t="str">
        <f t="shared" si="55"/>
        <v/>
      </c>
      <c r="BU58" s="219" t="str">
        <f t="shared" si="55"/>
        <v/>
      </c>
      <c r="BV58" s="219" t="str">
        <f t="shared" si="55"/>
        <v/>
      </c>
      <c r="BW58" s="219" t="str">
        <f t="shared" si="55"/>
        <v/>
      </c>
      <c r="BX58" s="219" t="str">
        <f t="shared" si="27"/>
        <v/>
      </c>
      <c r="BY58" s="219" t="str">
        <f t="shared" si="55"/>
        <v/>
      </c>
      <c r="BZ58" s="219">
        <f t="shared" si="55"/>
        <v>60</v>
      </c>
      <c r="CA58" s="219" t="str">
        <f t="shared" si="55"/>
        <v/>
      </c>
    </row>
    <row r="59" spans="1:79" x14ac:dyDescent="0.3">
      <c r="A59" s="30" t="s">
        <v>13</v>
      </c>
      <c r="B59" s="26" t="str">
        <f>IF('EU WFs'!$L67="Fully grid-connected",'EU WFs'!A67,"")</f>
        <v>Rhyl Flats</v>
      </c>
      <c r="C59" s="210">
        <f>IF('EU WFs'!$L67="Fully grid-connected",'EU WFs'!B67,"")</f>
        <v>90</v>
      </c>
      <c r="D59" s="26" t="str">
        <f>IF('EU WFs'!$L67="Fully grid-connected",'EU WFs'!C67,"")</f>
        <v>UK (Wales)</v>
      </c>
      <c r="E59" s="27">
        <f>IF('EU WFs'!$L67="Fully grid-connected",'EU WFs'!D67,"")</f>
        <v>25</v>
      </c>
      <c r="F59" s="27">
        <f t="shared" si="32"/>
        <v>3.6</v>
      </c>
      <c r="G59" s="26" t="s">
        <v>260</v>
      </c>
      <c r="H59" s="26" t="str">
        <f>IF('EU WFs'!$L67="Fully grid-connected",'EU WFs'!E67,"")</f>
        <v xml:space="preserve"> Siemens SWP 3.6-107</v>
      </c>
      <c r="I59" s="29" t="str">
        <f>IF(OR('EU WFs'!$L67="Fully grid-connected",'EU WFs'!F67=""),'EU WFs'!F67,"")</f>
        <v>VS/PR</v>
      </c>
      <c r="J59" s="29" t="str">
        <f>IF(OR('EU WFs'!$L67="Fully grid-connected",'EU WFs'!G67=""),'EU WFs'!G67,"")</f>
        <v>MG</v>
      </c>
      <c r="K59" s="29" t="str">
        <f>IF(OR('EU WFs'!$L67="Fully grid-connected",'EU WFs'!H67=""),'EU WFs'!H67,"")</f>
        <v>SCIG</v>
      </c>
      <c r="L59" s="29" t="str">
        <f>IF(OR('EU WFs'!$L67="Fully grid-connected",'EU WFs'!I67=""),'EU WFs'!I67,"")</f>
        <v>FC</v>
      </c>
      <c r="M59" s="27">
        <f>IF('EU WFs'!$L67="Fully grid-connected",'EU WFs'!J67,"")</f>
        <v>2009</v>
      </c>
      <c r="N59" s="28" t="str">
        <f t="shared" si="33"/>
        <v>DImS</v>
      </c>
      <c r="Q59" s="25">
        <f t="shared" si="34"/>
        <v>0</v>
      </c>
      <c r="R59" s="25">
        <f t="shared" si="35"/>
        <v>0</v>
      </c>
      <c r="S59" s="25">
        <f t="shared" si="36"/>
        <v>0</v>
      </c>
      <c r="T59" s="25">
        <f t="shared" si="37"/>
        <v>0</v>
      </c>
      <c r="U59" s="25">
        <f t="shared" si="38"/>
        <v>90</v>
      </c>
      <c r="V59" s="25">
        <f t="shared" si="39"/>
        <v>0</v>
      </c>
      <c r="W59" s="25">
        <f t="shared" si="40"/>
        <v>0</v>
      </c>
      <c r="X59" s="25">
        <f t="shared" si="41"/>
        <v>0</v>
      </c>
      <c r="Y59" s="25">
        <f t="shared" si="42"/>
        <v>0</v>
      </c>
      <c r="Z59" s="25">
        <f t="shared" si="43"/>
        <v>0</v>
      </c>
      <c r="AA59" s="25">
        <f t="shared" si="44"/>
        <v>0</v>
      </c>
      <c r="AB59" s="25">
        <f t="shared" si="45"/>
        <v>90</v>
      </c>
      <c r="AC59" s="25">
        <f t="shared" si="46"/>
        <v>0</v>
      </c>
      <c r="AD59" s="25">
        <f t="shared" si="47"/>
        <v>0</v>
      </c>
      <c r="AS59" s="321"/>
      <c r="AT59" s="35" t="str">
        <f t="shared" si="48"/>
        <v>Rhyl Flats</v>
      </c>
      <c r="AU59" s="49">
        <f t="shared" si="49"/>
        <v>90</v>
      </c>
      <c r="AV59" s="49">
        <f t="shared" si="50"/>
        <v>0</v>
      </c>
      <c r="AW59" s="49">
        <f t="shared" si="51"/>
        <v>0</v>
      </c>
      <c r="AX59" s="49">
        <f t="shared" si="52"/>
        <v>0</v>
      </c>
      <c r="AY59" s="222">
        <f t="shared" si="53"/>
        <v>0</v>
      </c>
      <c r="AZ59" s="219" t="str">
        <f t="shared" si="24"/>
        <v/>
      </c>
      <c r="BA59" s="219" t="str">
        <f t="shared" si="54"/>
        <v/>
      </c>
      <c r="BB59" s="219" t="str">
        <f t="shared" si="54"/>
        <v/>
      </c>
      <c r="BC59" s="219" t="str">
        <f t="shared" si="54"/>
        <v/>
      </c>
      <c r="BD59" s="219" t="str">
        <f t="shared" si="54"/>
        <v/>
      </c>
      <c r="BE59" s="219" t="str">
        <f t="shared" si="54"/>
        <v/>
      </c>
      <c r="BF59" s="219" t="str">
        <f t="shared" si="54"/>
        <v/>
      </c>
      <c r="BG59" s="219" t="str">
        <f t="shared" si="54"/>
        <v/>
      </c>
      <c r="BH59" s="219" t="str">
        <f t="shared" si="54"/>
        <v/>
      </c>
      <c r="BI59" s="219" t="str">
        <f t="shared" si="54"/>
        <v/>
      </c>
      <c r="BJ59" s="219" t="str">
        <f t="shared" si="25"/>
        <v/>
      </c>
      <c r="BK59" s="219">
        <f t="shared" si="54"/>
        <v>90</v>
      </c>
      <c r="BL59" s="219" t="str">
        <f t="shared" si="54"/>
        <v/>
      </c>
      <c r="BM59" s="219" t="str">
        <f t="shared" si="54"/>
        <v/>
      </c>
      <c r="BN59" s="217" t="str">
        <f t="shared" si="26"/>
        <v/>
      </c>
      <c r="BO59" s="219" t="str">
        <f t="shared" si="55"/>
        <v/>
      </c>
      <c r="BP59" s="219" t="str">
        <f t="shared" si="55"/>
        <v/>
      </c>
      <c r="BQ59" s="219" t="str">
        <f t="shared" si="55"/>
        <v/>
      </c>
      <c r="BR59" s="219" t="str">
        <f t="shared" si="55"/>
        <v/>
      </c>
      <c r="BS59" s="219" t="str">
        <f t="shared" si="55"/>
        <v/>
      </c>
      <c r="BT59" s="219" t="str">
        <f t="shared" si="55"/>
        <v/>
      </c>
      <c r="BU59" s="219" t="str">
        <f t="shared" si="55"/>
        <v/>
      </c>
      <c r="BV59" s="219" t="str">
        <f t="shared" si="55"/>
        <v/>
      </c>
      <c r="BW59" s="219" t="str">
        <f t="shared" si="55"/>
        <v/>
      </c>
      <c r="BX59" s="219" t="str">
        <f t="shared" si="27"/>
        <v/>
      </c>
      <c r="BY59" s="219">
        <f t="shared" si="55"/>
        <v>25</v>
      </c>
      <c r="BZ59" s="219" t="str">
        <f t="shared" si="55"/>
        <v/>
      </c>
      <c r="CA59" s="219" t="str">
        <f t="shared" si="55"/>
        <v/>
      </c>
    </row>
    <row r="60" spans="1:79" x14ac:dyDescent="0.3">
      <c r="A60" s="30" t="s">
        <v>14</v>
      </c>
      <c r="B60" s="26" t="str">
        <f>IF('EU WFs'!$L68="Fully grid-connected",'EU WFs'!A68,"")</f>
        <v>Robin Rigg</v>
      </c>
      <c r="C60" s="210">
        <f>IF('EU WFs'!$L68="Fully grid-connected",'EU WFs'!B68,"")</f>
        <v>90</v>
      </c>
      <c r="D60" s="26" t="str">
        <f>IF('EU WFs'!$L68="Fully grid-connected",'EU WFs'!C68,"")</f>
        <v>UK (Scottland)</v>
      </c>
      <c r="E60" s="27">
        <f>IF('EU WFs'!$L68="Fully grid-connected",'EU WFs'!D68,"")</f>
        <v>30</v>
      </c>
      <c r="F60" s="27">
        <f t="shared" si="32"/>
        <v>3</v>
      </c>
      <c r="G60" s="26" t="s">
        <v>263</v>
      </c>
      <c r="H60" s="26" t="str">
        <f>IF('EU WFs'!$L68="Fully grid-connected",'EU WFs'!E68,"")</f>
        <v xml:space="preserve"> Vestas V90-3MW</v>
      </c>
      <c r="I60" s="29" t="str">
        <f>IF(OR('EU WFs'!$L68="Fully grid-connected",'EU WFs'!F68=""),'EU WFs'!F68,"")</f>
        <v>VS/PR</v>
      </c>
      <c r="J60" s="29" t="str">
        <f>IF(OR('EU WFs'!$L68="Fully grid-connected",'EU WFs'!G68=""),'EU WFs'!G68,"")</f>
        <v>MG</v>
      </c>
      <c r="K60" s="29" t="str">
        <f>IF(OR('EU WFs'!$L68="Fully grid-connected",'EU WFs'!H68=""),'EU WFs'!H68,"")</f>
        <v>DFIG</v>
      </c>
      <c r="L60" s="29" t="str">
        <f>IF(OR('EU WFs'!$L68="Fully grid-connected",'EU WFs'!I68=""),'EU WFs'!I68,"")</f>
        <v>PC</v>
      </c>
      <c r="M60" s="27">
        <f>IF('EU WFs'!$L68="Fully grid-connected",'EU WFs'!J68,"")</f>
        <v>2009</v>
      </c>
      <c r="N60" s="28" t="str">
        <f t="shared" si="33"/>
        <v>C</v>
      </c>
      <c r="Q60" s="25">
        <f t="shared" si="34"/>
        <v>0</v>
      </c>
      <c r="R60" s="25">
        <f t="shared" si="35"/>
        <v>0</v>
      </c>
      <c r="S60" s="25">
        <f t="shared" si="36"/>
        <v>90</v>
      </c>
      <c r="T60" s="25">
        <f t="shared" si="37"/>
        <v>0</v>
      </c>
      <c r="U60" s="25">
        <f t="shared" si="38"/>
        <v>0</v>
      </c>
      <c r="V60" s="25">
        <f t="shared" si="39"/>
        <v>0</v>
      </c>
      <c r="W60" s="25">
        <f t="shared" si="40"/>
        <v>0</v>
      </c>
      <c r="X60" s="25">
        <f t="shared" si="41"/>
        <v>0</v>
      </c>
      <c r="Y60" s="25">
        <f t="shared" si="42"/>
        <v>0</v>
      </c>
      <c r="Z60" s="25">
        <f t="shared" si="43"/>
        <v>0</v>
      </c>
      <c r="AA60" s="25">
        <f t="shared" si="44"/>
        <v>90</v>
      </c>
      <c r="AB60" s="25">
        <f t="shared" si="45"/>
        <v>0</v>
      </c>
      <c r="AC60" s="25">
        <f t="shared" si="46"/>
        <v>0</v>
      </c>
      <c r="AD60" s="25">
        <f t="shared" si="47"/>
        <v>0</v>
      </c>
      <c r="AS60" s="321"/>
      <c r="AT60" s="35" t="str">
        <f t="shared" si="48"/>
        <v>Robin Rigg</v>
      </c>
      <c r="AU60" s="49">
        <f t="shared" si="49"/>
        <v>90</v>
      </c>
      <c r="AV60" s="49">
        <f t="shared" si="50"/>
        <v>0</v>
      </c>
      <c r="AW60" s="49">
        <f t="shared" si="51"/>
        <v>0</v>
      </c>
      <c r="AX60" s="49">
        <f t="shared" si="52"/>
        <v>0</v>
      </c>
      <c r="AY60" s="222">
        <f t="shared" si="53"/>
        <v>0</v>
      </c>
      <c r="AZ60" s="219" t="str">
        <f t="shared" si="24"/>
        <v/>
      </c>
      <c r="BA60" s="219" t="str">
        <f t="shared" si="54"/>
        <v/>
      </c>
      <c r="BB60" s="219" t="str">
        <f t="shared" si="54"/>
        <v/>
      </c>
      <c r="BC60" s="219" t="str">
        <f t="shared" si="54"/>
        <v/>
      </c>
      <c r="BD60" s="219" t="str">
        <f t="shared" si="54"/>
        <v/>
      </c>
      <c r="BE60" s="219" t="str">
        <f t="shared" si="54"/>
        <v/>
      </c>
      <c r="BF60" s="219" t="str">
        <f t="shared" si="54"/>
        <v/>
      </c>
      <c r="BG60" s="219" t="str">
        <f t="shared" si="54"/>
        <v/>
      </c>
      <c r="BH60" s="219" t="str">
        <f t="shared" si="54"/>
        <v/>
      </c>
      <c r="BI60" s="219" t="str">
        <f t="shared" si="54"/>
        <v/>
      </c>
      <c r="BJ60" s="219" t="str">
        <f t="shared" si="25"/>
        <v/>
      </c>
      <c r="BK60" s="219" t="str">
        <f t="shared" si="54"/>
        <v/>
      </c>
      <c r="BL60" s="219">
        <f t="shared" si="54"/>
        <v>90</v>
      </c>
      <c r="BM60" s="219" t="str">
        <f t="shared" si="54"/>
        <v/>
      </c>
      <c r="BN60" s="217" t="str">
        <f t="shared" si="26"/>
        <v/>
      </c>
      <c r="BO60" s="219" t="str">
        <f t="shared" si="55"/>
        <v/>
      </c>
      <c r="BP60" s="219" t="str">
        <f t="shared" si="55"/>
        <v/>
      </c>
      <c r="BQ60" s="219" t="str">
        <f t="shared" si="55"/>
        <v/>
      </c>
      <c r="BR60" s="219" t="str">
        <f t="shared" si="55"/>
        <v/>
      </c>
      <c r="BS60" s="219" t="str">
        <f t="shared" si="55"/>
        <v/>
      </c>
      <c r="BT60" s="219" t="str">
        <f t="shared" si="55"/>
        <v/>
      </c>
      <c r="BU60" s="219" t="str">
        <f t="shared" si="55"/>
        <v/>
      </c>
      <c r="BV60" s="219" t="str">
        <f t="shared" si="55"/>
        <v/>
      </c>
      <c r="BW60" s="219" t="str">
        <f t="shared" si="55"/>
        <v/>
      </c>
      <c r="BX60" s="219" t="str">
        <f t="shared" si="27"/>
        <v/>
      </c>
      <c r="BY60" s="219" t="str">
        <f t="shared" si="55"/>
        <v/>
      </c>
      <c r="BZ60" s="219">
        <f t="shared" si="55"/>
        <v>30</v>
      </c>
      <c r="CA60" s="219" t="str">
        <f t="shared" si="55"/>
        <v/>
      </c>
    </row>
    <row r="61" spans="1:79" x14ac:dyDescent="0.3">
      <c r="A61" s="323" t="s">
        <v>181</v>
      </c>
      <c r="B61" s="26" t="str">
        <f>IF('EU WFs'!$L69="Fully grid-connected",'EU WFs'!A69,"")</f>
        <v>Rødsand I (Nysted)</v>
      </c>
      <c r="C61" s="210">
        <f>IF('EU WFs'!$L69="Fully grid-connected",'EU WFs'!B69,"")</f>
        <v>165.6</v>
      </c>
      <c r="D61" s="26" t="str">
        <f>IF('EU WFs'!$L69="Fully grid-connected",'EU WFs'!C69,"")</f>
        <v>Denmark</v>
      </c>
      <c r="E61" s="27">
        <f>IF('EU WFs'!$L69="Fully grid-connected",'EU WFs'!D69,"")</f>
        <v>72</v>
      </c>
      <c r="F61" s="27">
        <f t="shared" si="32"/>
        <v>2.2999999999999998</v>
      </c>
      <c r="G61" s="26" t="s">
        <v>260</v>
      </c>
      <c r="H61" s="26" t="str">
        <f>IF('EU WFs'!$L69="Fully grid-connected",'EU WFs'!E69,"")</f>
        <v xml:space="preserve"> Siemens SWT-2.3-82</v>
      </c>
      <c r="I61" s="29" t="str">
        <f>IF(OR('EU WFs'!$L69="Fully grid-connected",'EU WFs'!F69=""),'EU WFs'!F69,"")</f>
        <v>FS/AS</v>
      </c>
      <c r="J61" s="29" t="str">
        <f>IF(OR('EU WFs'!$L69="Fully grid-connected",'EU WFs'!G69=""),'EU WFs'!G69,"")</f>
        <v>MG</v>
      </c>
      <c r="K61" s="29" t="str">
        <f>IF(OR('EU WFs'!$L69="Fully grid-connected",'EU WFs'!H69=""),'EU WFs'!H69,"")</f>
        <v>PSCIG</v>
      </c>
      <c r="L61" s="29" t="str">
        <f>IF(OR('EU WFs'!$L69="Fully grid-connected",'EU WFs'!I69=""),'EU WFs'!I69,"")</f>
        <v>DG</v>
      </c>
      <c r="M61" s="27">
        <f>IF('EU WFs'!$L69="Fully grid-connected",'EU WFs'!J69,"")</f>
        <v>2003</v>
      </c>
      <c r="N61" s="28" t="str">
        <f t="shared" si="33"/>
        <v>A</v>
      </c>
      <c r="Q61" s="25">
        <f t="shared" si="34"/>
        <v>165.6</v>
      </c>
      <c r="R61" s="25">
        <f t="shared" si="35"/>
        <v>0</v>
      </c>
      <c r="S61" s="25">
        <f t="shared" si="36"/>
        <v>0</v>
      </c>
      <c r="T61" s="25">
        <f t="shared" si="37"/>
        <v>0</v>
      </c>
      <c r="U61" s="25">
        <f t="shared" si="38"/>
        <v>0</v>
      </c>
      <c r="V61" s="25">
        <f t="shared" si="39"/>
        <v>0</v>
      </c>
      <c r="W61" s="25">
        <f t="shared" si="40"/>
        <v>0</v>
      </c>
      <c r="X61" s="25">
        <f t="shared" si="41"/>
        <v>0</v>
      </c>
      <c r="Y61" s="25">
        <f t="shared" si="42"/>
        <v>0</v>
      </c>
      <c r="Z61" s="25">
        <f t="shared" si="43"/>
        <v>165.6</v>
      </c>
      <c r="AA61" s="25">
        <f t="shared" si="44"/>
        <v>0</v>
      </c>
      <c r="AB61" s="25">
        <f t="shared" si="45"/>
        <v>0</v>
      </c>
      <c r="AC61" s="25">
        <f t="shared" si="46"/>
        <v>0</v>
      </c>
      <c r="AD61" s="25">
        <f t="shared" si="47"/>
        <v>0</v>
      </c>
      <c r="AS61" s="321"/>
      <c r="AT61" s="35" t="str">
        <f t="shared" si="48"/>
        <v>Rødsand I (Nysted)</v>
      </c>
      <c r="AU61" s="49">
        <f t="shared" si="49"/>
        <v>0</v>
      </c>
      <c r="AV61" s="49">
        <f t="shared" si="50"/>
        <v>0</v>
      </c>
      <c r="AW61" s="49">
        <f t="shared" si="51"/>
        <v>165.6</v>
      </c>
      <c r="AX61" s="49">
        <f t="shared" si="52"/>
        <v>0</v>
      </c>
      <c r="AY61" s="222">
        <f t="shared" si="53"/>
        <v>0</v>
      </c>
      <c r="AZ61" s="219" t="str">
        <f t="shared" si="24"/>
        <v/>
      </c>
      <c r="BA61" s="219" t="str">
        <f t="shared" si="54"/>
        <v/>
      </c>
      <c r="BB61" s="219" t="str">
        <f t="shared" si="54"/>
        <v/>
      </c>
      <c r="BC61" s="219" t="str">
        <f t="shared" si="54"/>
        <v/>
      </c>
      <c r="BD61" s="219" t="str">
        <f t="shared" si="54"/>
        <v/>
      </c>
      <c r="BE61" s="219" t="str">
        <f t="shared" si="54"/>
        <v/>
      </c>
      <c r="BF61" s="219" t="str">
        <f t="shared" si="54"/>
        <v/>
      </c>
      <c r="BG61" s="219" t="str">
        <f t="shared" si="54"/>
        <v/>
      </c>
      <c r="BH61" s="219" t="str">
        <f t="shared" si="54"/>
        <v/>
      </c>
      <c r="BI61" s="219" t="str">
        <f t="shared" si="54"/>
        <v/>
      </c>
      <c r="BJ61" s="219" t="str">
        <f t="shared" si="25"/>
        <v/>
      </c>
      <c r="BK61" s="219">
        <f t="shared" si="54"/>
        <v>165.6</v>
      </c>
      <c r="BL61" s="219" t="str">
        <f t="shared" si="54"/>
        <v/>
      </c>
      <c r="BM61" s="219" t="str">
        <f t="shared" si="54"/>
        <v/>
      </c>
      <c r="BN61" s="217" t="str">
        <f t="shared" si="26"/>
        <v/>
      </c>
      <c r="BO61" s="219" t="str">
        <f t="shared" si="55"/>
        <v/>
      </c>
      <c r="BP61" s="219" t="str">
        <f t="shared" si="55"/>
        <v/>
      </c>
      <c r="BQ61" s="219" t="str">
        <f t="shared" si="55"/>
        <v/>
      </c>
      <c r="BR61" s="219" t="str">
        <f t="shared" si="55"/>
        <v/>
      </c>
      <c r="BS61" s="219" t="str">
        <f t="shared" si="55"/>
        <v/>
      </c>
      <c r="BT61" s="219" t="str">
        <f t="shared" si="55"/>
        <v/>
      </c>
      <c r="BU61" s="219" t="str">
        <f t="shared" si="55"/>
        <v/>
      </c>
      <c r="BV61" s="219" t="str">
        <f t="shared" si="55"/>
        <v/>
      </c>
      <c r="BW61" s="219" t="str">
        <f t="shared" si="55"/>
        <v/>
      </c>
      <c r="BX61" s="219" t="str">
        <f t="shared" si="27"/>
        <v/>
      </c>
      <c r="BY61" s="219">
        <f t="shared" si="55"/>
        <v>72</v>
      </c>
      <c r="BZ61" s="219" t="str">
        <f t="shared" si="55"/>
        <v/>
      </c>
      <c r="CA61" s="219" t="str">
        <f t="shared" si="55"/>
        <v/>
      </c>
    </row>
    <row r="62" spans="1:79" x14ac:dyDescent="0.3">
      <c r="A62" s="323"/>
      <c r="B62" s="26" t="str">
        <f>IF('EU WFs'!$L70="Fully grid-connected",'EU WFs'!A70,"")</f>
        <v>Rødsand II</v>
      </c>
      <c r="C62" s="210">
        <f>IF('EU WFs'!$L70="Fully grid-connected",'EU WFs'!B70,"")</f>
        <v>207</v>
      </c>
      <c r="D62" s="26" t="str">
        <f>IF('EU WFs'!$L70="Fully grid-connected",'EU WFs'!C70,"")</f>
        <v>Denmark</v>
      </c>
      <c r="E62" s="27">
        <f>IF('EU WFs'!$L70="Fully grid-connected",'EU WFs'!D70,"")</f>
        <v>90</v>
      </c>
      <c r="F62" s="27">
        <f t="shared" si="32"/>
        <v>2.2999999999999998</v>
      </c>
      <c r="G62" s="26" t="s">
        <v>260</v>
      </c>
      <c r="H62" s="26" t="str">
        <f>IF('EU WFs'!$L70="Fully grid-connected",'EU WFs'!E70,"")</f>
        <v xml:space="preserve"> Siemens SWT-2.3-93</v>
      </c>
      <c r="I62" s="29" t="str">
        <f>IF(OR('EU WFs'!$L70="Fully grid-connected",'EU WFs'!F70=""),'EU WFs'!F70,"")</f>
        <v>VS/PR</v>
      </c>
      <c r="J62" s="29" t="str">
        <f>IF(OR('EU WFs'!$L70="Fully grid-connected",'EU WFs'!G70=""),'EU WFs'!G70,"")</f>
        <v>MG</v>
      </c>
      <c r="K62" s="29" t="str">
        <f>IF(OR('EU WFs'!$L70="Fully grid-connected",'EU WFs'!H70=""),'EU WFs'!H70,"")</f>
        <v>SCIG</v>
      </c>
      <c r="L62" s="29" t="str">
        <f>IF(OR('EU WFs'!$L70="Fully grid-connected",'EU WFs'!I70=""),'EU WFs'!I70,"")</f>
        <v>FC</v>
      </c>
      <c r="M62" s="27">
        <f>IF('EU WFs'!$L70="Fully grid-connected",'EU WFs'!J70,"")</f>
        <v>2010</v>
      </c>
      <c r="N62" s="28" t="str">
        <f t="shared" si="33"/>
        <v>DImS</v>
      </c>
      <c r="Q62" s="25">
        <f t="shared" si="34"/>
        <v>0</v>
      </c>
      <c r="R62" s="25">
        <f t="shared" si="35"/>
        <v>0</v>
      </c>
      <c r="S62" s="25">
        <f t="shared" si="36"/>
        <v>0</v>
      </c>
      <c r="T62" s="25">
        <f t="shared" si="37"/>
        <v>0</v>
      </c>
      <c r="U62" s="25">
        <f t="shared" si="38"/>
        <v>207</v>
      </c>
      <c r="V62" s="25">
        <f t="shared" si="39"/>
        <v>0</v>
      </c>
      <c r="W62" s="25">
        <f t="shared" si="40"/>
        <v>0</v>
      </c>
      <c r="X62" s="25">
        <f t="shared" si="41"/>
        <v>0</v>
      </c>
      <c r="Y62" s="25">
        <f t="shared" si="42"/>
        <v>0</v>
      </c>
      <c r="Z62" s="25">
        <f t="shared" si="43"/>
        <v>0</v>
      </c>
      <c r="AA62" s="25">
        <f t="shared" si="44"/>
        <v>0</v>
      </c>
      <c r="AB62" s="25">
        <f t="shared" si="45"/>
        <v>207</v>
      </c>
      <c r="AC62" s="25">
        <f t="shared" si="46"/>
        <v>0</v>
      </c>
      <c r="AD62" s="25">
        <f t="shared" si="47"/>
        <v>0</v>
      </c>
      <c r="AS62" s="321"/>
      <c r="AT62" s="35" t="str">
        <f t="shared" si="48"/>
        <v>Rødsand II</v>
      </c>
      <c r="AU62" s="49">
        <f t="shared" si="49"/>
        <v>0</v>
      </c>
      <c r="AV62" s="49">
        <f t="shared" si="50"/>
        <v>0</v>
      </c>
      <c r="AW62" s="49">
        <f t="shared" si="51"/>
        <v>207</v>
      </c>
      <c r="AX62" s="49">
        <f t="shared" si="52"/>
        <v>0</v>
      </c>
      <c r="AY62" s="222">
        <f t="shared" si="53"/>
        <v>0</v>
      </c>
      <c r="AZ62" s="219" t="str">
        <f t="shared" si="24"/>
        <v/>
      </c>
      <c r="BA62" s="219" t="str">
        <f t="shared" si="54"/>
        <v/>
      </c>
      <c r="BB62" s="219" t="str">
        <f t="shared" si="54"/>
        <v/>
      </c>
      <c r="BC62" s="219" t="str">
        <f t="shared" si="54"/>
        <v/>
      </c>
      <c r="BD62" s="219" t="str">
        <f t="shared" si="54"/>
        <v/>
      </c>
      <c r="BE62" s="219" t="str">
        <f t="shared" si="54"/>
        <v/>
      </c>
      <c r="BF62" s="219" t="str">
        <f t="shared" si="54"/>
        <v/>
      </c>
      <c r="BG62" s="219" t="str">
        <f t="shared" si="54"/>
        <v/>
      </c>
      <c r="BH62" s="219" t="str">
        <f t="shared" si="54"/>
        <v/>
      </c>
      <c r="BI62" s="219" t="str">
        <f t="shared" si="54"/>
        <v/>
      </c>
      <c r="BJ62" s="219" t="str">
        <f t="shared" si="25"/>
        <v/>
      </c>
      <c r="BK62" s="219">
        <f t="shared" si="54"/>
        <v>207</v>
      </c>
      <c r="BL62" s="219" t="str">
        <f t="shared" si="54"/>
        <v/>
      </c>
      <c r="BM62" s="219" t="str">
        <f t="shared" si="54"/>
        <v/>
      </c>
      <c r="BN62" s="217" t="str">
        <f t="shared" si="26"/>
        <v/>
      </c>
      <c r="BO62" s="219" t="str">
        <f t="shared" si="55"/>
        <v/>
      </c>
      <c r="BP62" s="219" t="str">
        <f t="shared" si="55"/>
        <v/>
      </c>
      <c r="BQ62" s="219" t="str">
        <f t="shared" si="55"/>
        <v/>
      </c>
      <c r="BR62" s="219" t="str">
        <f t="shared" si="55"/>
        <v/>
      </c>
      <c r="BS62" s="219" t="str">
        <f t="shared" si="55"/>
        <v/>
      </c>
      <c r="BT62" s="219" t="str">
        <f t="shared" si="55"/>
        <v/>
      </c>
      <c r="BU62" s="219" t="str">
        <f t="shared" si="55"/>
        <v/>
      </c>
      <c r="BV62" s="219" t="str">
        <f t="shared" si="55"/>
        <v/>
      </c>
      <c r="BW62" s="219" t="str">
        <f t="shared" si="55"/>
        <v/>
      </c>
      <c r="BX62" s="219" t="str">
        <f t="shared" si="27"/>
        <v/>
      </c>
      <c r="BY62" s="219">
        <f t="shared" si="55"/>
        <v>90</v>
      </c>
      <c r="BZ62" s="219" t="str">
        <f t="shared" si="55"/>
        <v/>
      </c>
      <c r="CA62" s="219" t="str">
        <f t="shared" si="55"/>
        <v/>
      </c>
    </row>
    <row r="63" spans="1:79" x14ac:dyDescent="0.3">
      <c r="A63" s="323" t="s">
        <v>36</v>
      </c>
      <c r="B63" s="26" t="str">
        <f>IF('EU WFs'!$L71="Fully grid-connected",'EU WFs'!A71,"")</f>
        <v>Rønland</v>
      </c>
      <c r="C63" s="210">
        <f>IF('EU WFs'!$L71="Fully grid-connected",'EU WFs'!B71,"")</f>
        <v>9.1999999999999993</v>
      </c>
      <c r="D63" s="26" t="str">
        <f>IF('EU WFs'!$L71="Fully grid-connected",'EU WFs'!C71,"")</f>
        <v>Denmark</v>
      </c>
      <c r="E63" s="27">
        <f>IF('EU WFs'!$L71="Fully grid-connected",'EU WFs'!D71,"")</f>
        <v>4</v>
      </c>
      <c r="F63" s="27">
        <f t="shared" si="32"/>
        <v>2.2999999999999998</v>
      </c>
      <c r="G63" s="26" t="s">
        <v>260</v>
      </c>
      <c r="H63" s="26" t="str">
        <f>IF('EU WFs'!$L71="Fully grid-connected",'EU WFs'!E71,"")</f>
        <v xml:space="preserve"> Siemens SWT-2.3-93</v>
      </c>
      <c r="I63" s="29" t="str">
        <f>IF(OR('EU WFs'!$L71="Fully grid-connected",'EU WFs'!F71=""),'EU WFs'!F71,"")</f>
        <v>FS/AS</v>
      </c>
      <c r="J63" s="29" t="str">
        <f>IF(OR('EU WFs'!$L71="Fully grid-connected",'EU WFs'!G71=""),'EU WFs'!G71,"")</f>
        <v>MG</v>
      </c>
      <c r="K63" s="29" t="str">
        <f>IF(OR('EU WFs'!$L71="Fully grid-connected",'EU WFs'!H71=""),'EU WFs'!H71,"")</f>
        <v>PSCIG</v>
      </c>
      <c r="L63" s="29" t="str">
        <f>IF(OR('EU WFs'!$L71="Fully grid-connected",'EU WFs'!I71=""),'EU WFs'!I71,"")</f>
        <v>DG</v>
      </c>
      <c r="M63" s="27">
        <f>IF('EU WFs'!$L71="Fully grid-connected",'EU WFs'!J71,"")</f>
        <v>2002</v>
      </c>
      <c r="N63" s="28" t="str">
        <f t="shared" si="33"/>
        <v>A</v>
      </c>
      <c r="Q63" s="25">
        <f t="shared" si="34"/>
        <v>9.1999999999999993</v>
      </c>
      <c r="R63" s="25">
        <f t="shared" si="35"/>
        <v>0</v>
      </c>
      <c r="S63" s="25">
        <f t="shared" si="36"/>
        <v>0</v>
      </c>
      <c r="T63" s="25">
        <f t="shared" si="37"/>
        <v>0</v>
      </c>
      <c r="U63" s="25">
        <f t="shared" si="38"/>
        <v>0</v>
      </c>
      <c r="V63" s="25">
        <f t="shared" si="39"/>
        <v>0</v>
      </c>
      <c r="W63" s="25">
        <f t="shared" si="40"/>
        <v>0</v>
      </c>
      <c r="X63" s="25">
        <f t="shared" si="41"/>
        <v>0</v>
      </c>
      <c r="Y63" s="25">
        <f t="shared" si="42"/>
        <v>0</v>
      </c>
      <c r="Z63" s="25">
        <f t="shared" si="43"/>
        <v>9.1999999999999993</v>
      </c>
      <c r="AA63" s="25">
        <f t="shared" si="44"/>
        <v>0</v>
      </c>
      <c r="AB63" s="25">
        <f t="shared" si="45"/>
        <v>0</v>
      </c>
      <c r="AC63" s="25">
        <f t="shared" si="46"/>
        <v>0</v>
      </c>
      <c r="AD63" s="25">
        <f t="shared" si="47"/>
        <v>0</v>
      </c>
      <c r="AS63" s="321"/>
      <c r="AT63" s="35" t="str">
        <f t="shared" si="48"/>
        <v>Rønland</v>
      </c>
      <c r="AU63" s="49">
        <f t="shared" si="49"/>
        <v>0</v>
      </c>
      <c r="AV63" s="49">
        <f t="shared" si="50"/>
        <v>0</v>
      </c>
      <c r="AW63" s="49">
        <f t="shared" si="51"/>
        <v>9.1999999999999993</v>
      </c>
      <c r="AX63" s="49">
        <f t="shared" si="52"/>
        <v>0</v>
      </c>
      <c r="AY63" s="222">
        <f t="shared" si="53"/>
        <v>0</v>
      </c>
      <c r="AZ63" s="219" t="str">
        <f t="shared" si="24"/>
        <v/>
      </c>
      <c r="BA63" s="219" t="str">
        <f t="shared" si="54"/>
        <v/>
      </c>
      <c r="BB63" s="219" t="str">
        <f t="shared" si="54"/>
        <v/>
      </c>
      <c r="BC63" s="219" t="str">
        <f t="shared" si="54"/>
        <v/>
      </c>
      <c r="BD63" s="219" t="str">
        <f t="shared" si="54"/>
        <v/>
      </c>
      <c r="BE63" s="219" t="str">
        <f t="shared" si="54"/>
        <v/>
      </c>
      <c r="BF63" s="219" t="str">
        <f t="shared" si="54"/>
        <v/>
      </c>
      <c r="BG63" s="219" t="str">
        <f t="shared" si="54"/>
        <v/>
      </c>
      <c r="BH63" s="219" t="str">
        <f t="shared" si="54"/>
        <v/>
      </c>
      <c r="BI63" s="219" t="str">
        <f t="shared" si="54"/>
        <v/>
      </c>
      <c r="BJ63" s="219" t="str">
        <f t="shared" si="25"/>
        <v/>
      </c>
      <c r="BK63" s="219">
        <f t="shared" si="54"/>
        <v>9.1999999999999993</v>
      </c>
      <c r="BL63" s="219" t="str">
        <f t="shared" si="54"/>
        <v/>
      </c>
      <c r="BM63" s="219" t="str">
        <f t="shared" si="54"/>
        <v/>
      </c>
      <c r="BN63" s="217" t="str">
        <f t="shared" si="26"/>
        <v/>
      </c>
      <c r="BO63" s="219" t="str">
        <f t="shared" si="55"/>
        <v/>
      </c>
      <c r="BP63" s="219" t="str">
        <f t="shared" si="55"/>
        <v/>
      </c>
      <c r="BQ63" s="219" t="str">
        <f t="shared" si="55"/>
        <v/>
      </c>
      <c r="BR63" s="219" t="str">
        <f t="shared" si="55"/>
        <v/>
      </c>
      <c r="BS63" s="219" t="str">
        <f t="shared" si="55"/>
        <v/>
      </c>
      <c r="BT63" s="219" t="str">
        <f t="shared" si="55"/>
        <v/>
      </c>
      <c r="BU63" s="219" t="str">
        <f t="shared" si="55"/>
        <v/>
      </c>
      <c r="BV63" s="219" t="str">
        <f t="shared" si="55"/>
        <v/>
      </c>
      <c r="BW63" s="219" t="str">
        <f t="shared" si="55"/>
        <v/>
      </c>
      <c r="BX63" s="219" t="str">
        <f t="shared" si="27"/>
        <v/>
      </c>
      <c r="BY63" s="219">
        <f t="shared" si="55"/>
        <v>4</v>
      </c>
      <c r="BZ63" s="219" t="str">
        <f t="shared" si="55"/>
        <v/>
      </c>
      <c r="CA63" s="219" t="str">
        <f t="shared" si="55"/>
        <v/>
      </c>
    </row>
    <row r="64" spans="1:79" x14ac:dyDescent="0.3">
      <c r="A64" s="323"/>
      <c r="B64" s="26" t="str">
        <f>IF('EU WFs'!$L72="Fully grid-connected",'EU WFs'!A72,"")</f>
        <v>Rønland</v>
      </c>
      <c r="C64" s="210">
        <f>IF('EU WFs'!$L72="Fully grid-connected",'EU WFs'!B72,"")</f>
        <v>8</v>
      </c>
      <c r="D64" s="26" t="str">
        <f>IF('EU WFs'!$L72="Fully grid-connected",'EU WFs'!C72,"")</f>
        <v>Denmark</v>
      </c>
      <c r="E64" s="27">
        <f>IF('EU WFs'!$L72="Fully grid-connected",'EU WFs'!D72,"")</f>
        <v>4</v>
      </c>
      <c r="F64" s="27">
        <f t="shared" si="32"/>
        <v>2</v>
      </c>
      <c r="G64" s="26" t="s">
        <v>263</v>
      </c>
      <c r="H64" s="26" t="str">
        <f>IF('EU WFs'!$L72="Fully grid-connected",'EU WFs'!E72,"")</f>
        <v xml:space="preserve"> Vestas V80-2MW</v>
      </c>
      <c r="I64" s="29" t="str">
        <f>IF(OR('EU WFs'!$L72="Fully grid-connected",'EU WFs'!F72=""),'EU WFs'!F72,"")</f>
        <v>VS/PR</v>
      </c>
      <c r="J64" s="29" t="str">
        <f>IF(OR('EU WFs'!$L72="Fully grid-connected",'EU WFs'!G72=""),'EU WFs'!G72,"")</f>
        <v>MG</v>
      </c>
      <c r="K64" s="29" t="str">
        <f>IF(OR('EU WFs'!$L72="Fully grid-connected",'EU WFs'!H72=""),'EU WFs'!H72,"")</f>
        <v>DFIG</v>
      </c>
      <c r="L64" s="29" t="str">
        <f>IF(OR('EU WFs'!$L72="Fully grid-connected",'EU WFs'!I72=""),'EU WFs'!I72,"")</f>
        <v>PC</v>
      </c>
      <c r="M64" s="27">
        <f>IF('EU WFs'!$L72="Fully grid-connected",'EU WFs'!J72,"")</f>
        <v>2002</v>
      </c>
      <c r="N64" s="28" t="str">
        <f t="shared" si="33"/>
        <v>C</v>
      </c>
      <c r="Q64" s="25">
        <f t="shared" si="34"/>
        <v>0</v>
      </c>
      <c r="R64" s="25">
        <f t="shared" si="35"/>
        <v>0</v>
      </c>
      <c r="S64" s="25">
        <f t="shared" si="36"/>
        <v>8</v>
      </c>
      <c r="T64" s="25">
        <f t="shared" si="37"/>
        <v>0</v>
      </c>
      <c r="U64" s="25">
        <f t="shared" si="38"/>
        <v>0</v>
      </c>
      <c r="V64" s="25">
        <f t="shared" si="39"/>
        <v>0</v>
      </c>
      <c r="W64" s="25">
        <f t="shared" si="40"/>
        <v>0</v>
      </c>
      <c r="X64" s="25">
        <f t="shared" si="41"/>
        <v>0</v>
      </c>
      <c r="Y64" s="25">
        <f t="shared" si="42"/>
        <v>0</v>
      </c>
      <c r="Z64" s="25">
        <f t="shared" si="43"/>
        <v>0</v>
      </c>
      <c r="AA64" s="25">
        <f t="shared" si="44"/>
        <v>8</v>
      </c>
      <c r="AB64" s="25">
        <f t="shared" si="45"/>
        <v>0</v>
      </c>
      <c r="AC64" s="25">
        <f t="shared" si="46"/>
        <v>0</v>
      </c>
      <c r="AD64" s="25">
        <f t="shared" si="47"/>
        <v>0</v>
      </c>
      <c r="AS64" s="321"/>
      <c r="AT64" s="35" t="str">
        <f t="shared" si="48"/>
        <v>Rønland</v>
      </c>
      <c r="AU64" s="49">
        <f t="shared" si="49"/>
        <v>0</v>
      </c>
      <c r="AV64" s="49">
        <f t="shared" si="50"/>
        <v>0</v>
      </c>
      <c r="AW64" s="49">
        <f t="shared" si="51"/>
        <v>8</v>
      </c>
      <c r="AX64" s="49">
        <f t="shared" si="52"/>
        <v>0</v>
      </c>
      <c r="AY64" s="222">
        <f t="shared" si="53"/>
        <v>0</v>
      </c>
      <c r="AZ64" s="219" t="str">
        <f t="shared" si="24"/>
        <v/>
      </c>
      <c r="BA64" s="219" t="str">
        <f t="shared" si="54"/>
        <v/>
      </c>
      <c r="BB64" s="219" t="str">
        <f t="shared" si="54"/>
        <v/>
      </c>
      <c r="BC64" s="219" t="str">
        <f t="shared" si="54"/>
        <v/>
      </c>
      <c r="BD64" s="219" t="str">
        <f t="shared" si="54"/>
        <v/>
      </c>
      <c r="BE64" s="219" t="str">
        <f t="shared" si="54"/>
        <v/>
      </c>
      <c r="BF64" s="219" t="str">
        <f t="shared" si="54"/>
        <v/>
      </c>
      <c r="BG64" s="219" t="str">
        <f t="shared" si="54"/>
        <v/>
      </c>
      <c r="BH64" s="219" t="str">
        <f t="shared" si="54"/>
        <v/>
      </c>
      <c r="BI64" s="219" t="str">
        <f t="shared" si="54"/>
        <v/>
      </c>
      <c r="BJ64" s="219" t="str">
        <f t="shared" si="25"/>
        <v/>
      </c>
      <c r="BK64" s="219" t="str">
        <f t="shared" si="54"/>
        <v/>
      </c>
      <c r="BL64" s="219">
        <f t="shared" si="54"/>
        <v>8</v>
      </c>
      <c r="BM64" s="219" t="str">
        <f t="shared" si="54"/>
        <v/>
      </c>
      <c r="BN64" s="217" t="str">
        <f t="shared" si="26"/>
        <v/>
      </c>
      <c r="BO64" s="219" t="str">
        <f t="shared" si="55"/>
        <v/>
      </c>
      <c r="BP64" s="219" t="str">
        <f t="shared" si="55"/>
        <v/>
      </c>
      <c r="BQ64" s="219" t="str">
        <f t="shared" si="55"/>
        <v/>
      </c>
      <c r="BR64" s="219" t="str">
        <f t="shared" si="55"/>
        <v/>
      </c>
      <c r="BS64" s="219" t="str">
        <f t="shared" si="55"/>
        <v/>
      </c>
      <c r="BT64" s="219" t="str">
        <f t="shared" si="55"/>
        <v/>
      </c>
      <c r="BU64" s="219" t="str">
        <f t="shared" si="55"/>
        <v/>
      </c>
      <c r="BV64" s="219" t="str">
        <f t="shared" si="55"/>
        <v/>
      </c>
      <c r="BW64" s="219" t="str">
        <f t="shared" si="55"/>
        <v/>
      </c>
      <c r="BX64" s="219" t="str">
        <f t="shared" si="27"/>
        <v/>
      </c>
      <c r="BY64" s="219" t="str">
        <f t="shared" si="55"/>
        <v/>
      </c>
      <c r="BZ64" s="219">
        <f t="shared" si="55"/>
        <v>4</v>
      </c>
      <c r="CA64" s="219" t="str">
        <f t="shared" si="55"/>
        <v/>
      </c>
    </row>
    <row r="65" spans="1:79" x14ac:dyDescent="0.3">
      <c r="A65" s="30" t="s">
        <v>40</v>
      </c>
      <c r="B65" s="26" t="str">
        <f>IF('EU WFs'!$L73="Fully grid-connected",'EU WFs'!A73,"")</f>
        <v>Samsø</v>
      </c>
      <c r="C65" s="210">
        <f>IF('EU WFs'!$L73="Fully grid-connected",'EU WFs'!B73,"")</f>
        <v>23</v>
      </c>
      <c r="D65" s="26" t="str">
        <f>IF('EU WFs'!$L73="Fully grid-connected",'EU WFs'!C73,"")</f>
        <v>Denmark</v>
      </c>
      <c r="E65" s="27">
        <f>IF('EU WFs'!$L73="Fully grid-connected",'EU WFs'!D73,"")</f>
        <v>10</v>
      </c>
      <c r="F65" s="27">
        <f t="shared" si="32"/>
        <v>2.2999999999999998</v>
      </c>
      <c r="G65" s="26" t="s">
        <v>260</v>
      </c>
      <c r="H65" s="26" t="str">
        <f>IF('EU WFs'!$L73="Fully grid-connected",'EU WFs'!E73,"")</f>
        <v xml:space="preserve"> Siemens SWT-2.3-82</v>
      </c>
      <c r="I65" s="29" t="str">
        <f>IF(OR('EU WFs'!$L73="Fully grid-connected",'EU WFs'!F73=""),'EU WFs'!F73,"")</f>
        <v>FS/AS</v>
      </c>
      <c r="J65" s="29" t="str">
        <f>IF(OR('EU WFs'!$L73="Fully grid-connected",'EU WFs'!G73=""),'EU WFs'!G73,"")</f>
        <v>MG</v>
      </c>
      <c r="K65" s="29" t="str">
        <f>IF(OR('EU WFs'!$L73="Fully grid-connected",'EU WFs'!H73=""),'EU WFs'!H73,"")</f>
        <v>PSCIG</v>
      </c>
      <c r="L65" s="29" t="str">
        <f>IF(OR('EU WFs'!$L73="Fully grid-connected",'EU WFs'!I73=""),'EU WFs'!I73,"")</f>
        <v>DG</v>
      </c>
      <c r="M65" s="27">
        <f>IF('EU WFs'!$L73="Fully grid-connected",'EU WFs'!J73,"")</f>
        <v>2003</v>
      </c>
      <c r="N65" s="28" t="str">
        <f t="shared" si="33"/>
        <v>A</v>
      </c>
      <c r="Q65" s="25">
        <f t="shared" si="34"/>
        <v>23</v>
      </c>
      <c r="R65" s="25">
        <f t="shared" si="35"/>
        <v>0</v>
      </c>
      <c r="S65" s="25">
        <f t="shared" si="36"/>
        <v>0</v>
      </c>
      <c r="T65" s="25">
        <f t="shared" si="37"/>
        <v>0</v>
      </c>
      <c r="U65" s="25">
        <f t="shared" si="38"/>
        <v>0</v>
      </c>
      <c r="V65" s="25">
        <f t="shared" si="39"/>
        <v>0</v>
      </c>
      <c r="W65" s="25">
        <f t="shared" si="40"/>
        <v>0</v>
      </c>
      <c r="X65" s="25">
        <f t="shared" si="41"/>
        <v>0</v>
      </c>
      <c r="Y65" s="25">
        <f t="shared" si="42"/>
        <v>0</v>
      </c>
      <c r="Z65" s="25">
        <f t="shared" si="43"/>
        <v>23</v>
      </c>
      <c r="AA65" s="25">
        <f t="shared" si="44"/>
        <v>0</v>
      </c>
      <c r="AB65" s="25">
        <f t="shared" si="45"/>
        <v>0</v>
      </c>
      <c r="AC65" s="25">
        <f t="shared" si="46"/>
        <v>0</v>
      </c>
      <c r="AD65" s="25">
        <f t="shared" si="47"/>
        <v>0</v>
      </c>
      <c r="AS65" s="321"/>
      <c r="AT65" s="35" t="str">
        <f t="shared" si="48"/>
        <v>Samsø</v>
      </c>
      <c r="AU65" s="49">
        <f t="shared" si="49"/>
        <v>0</v>
      </c>
      <c r="AV65" s="49">
        <f t="shared" si="50"/>
        <v>0</v>
      </c>
      <c r="AW65" s="49">
        <f t="shared" si="51"/>
        <v>23</v>
      </c>
      <c r="AX65" s="49">
        <f t="shared" si="52"/>
        <v>0</v>
      </c>
      <c r="AY65" s="222">
        <f t="shared" si="53"/>
        <v>0</v>
      </c>
      <c r="AZ65" s="219" t="str">
        <f t="shared" si="24"/>
        <v/>
      </c>
      <c r="BA65" s="219" t="str">
        <f t="shared" si="54"/>
        <v/>
      </c>
      <c r="BB65" s="219" t="str">
        <f t="shared" si="54"/>
        <v/>
      </c>
      <c r="BC65" s="219" t="str">
        <f t="shared" si="54"/>
        <v/>
      </c>
      <c r="BD65" s="219" t="str">
        <f t="shared" si="54"/>
        <v/>
      </c>
      <c r="BE65" s="219" t="str">
        <f t="shared" si="54"/>
        <v/>
      </c>
      <c r="BF65" s="219" t="str">
        <f t="shared" si="54"/>
        <v/>
      </c>
      <c r="BG65" s="219" t="str">
        <f t="shared" si="54"/>
        <v/>
      </c>
      <c r="BH65" s="219" t="str">
        <f t="shared" si="54"/>
        <v/>
      </c>
      <c r="BI65" s="219" t="str">
        <f t="shared" si="54"/>
        <v/>
      </c>
      <c r="BJ65" s="219" t="str">
        <f t="shared" si="25"/>
        <v/>
      </c>
      <c r="BK65" s="219">
        <f t="shared" si="54"/>
        <v>23</v>
      </c>
      <c r="BL65" s="219" t="str">
        <f t="shared" si="54"/>
        <v/>
      </c>
      <c r="BM65" s="219" t="str">
        <f t="shared" si="54"/>
        <v/>
      </c>
      <c r="BN65" s="217" t="str">
        <f t="shared" si="26"/>
        <v/>
      </c>
      <c r="BO65" s="219" t="str">
        <f t="shared" si="55"/>
        <v/>
      </c>
      <c r="BP65" s="219" t="str">
        <f t="shared" si="55"/>
        <v/>
      </c>
      <c r="BQ65" s="219" t="str">
        <f t="shared" si="55"/>
        <v/>
      </c>
      <c r="BR65" s="219" t="str">
        <f t="shared" si="55"/>
        <v/>
      </c>
      <c r="BS65" s="219" t="str">
        <f t="shared" si="55"/>
        <v/>
      </c>
      <c r="BT65" s="219" t="str">
        <f t="shared" si="55"/>
        <v/>
      </c>
      <c r="BU65" s="219" t="str">
        <f t="shared" si="55"/>
        <v/>
      </c>
      <c r="BV65" s="219" t="str">
        <f t="shared" si="55"/>
        <v/>
      </c>
      <c r="BW65" s="219" t="str">
        <f t="shared" si="55"/>
        <v/>
      </c>
      <c r="BX65" s="219" t="str">
        <f t="shared" si="27"/>
        <v/>
      </c>
      <c r="BY65" s="219">
        <f t="shared" si="55"/>
        <v>10</v>
      </c>
      <c r="BZ65" s="219" t="str">
        <f t="shared" si="55"/>
        <v/>
      </c>
      <c r="CA65" s="219" t="str">
        <f t="shared" si="55"/>
        <v/>
      </c>
    </row>
    <row r="66" spans="1:79" x14ac:dyDescent="0.3">
      <c r="A66" s="30" t="s">
        <v>143</v>
      </c>
      <c r="B66" s="26" t="str">
        <f>IF('EU WFs'!$L74="Fully grid-connected",'EU WFs'!A74,"")</f>
        <v>Sandbank (Phase 1)</v>
      </c>
      <c r="C66" s="210">
        <f>IF('EU WFs'!$L74="Fully grid-connected",'EU WFs'!B74,"")</f>
        <v>288</v>
      </c>
      <c r="D66" s="26" t="str">
        <f>IF('EU WFs'!$L74="Fully grid-connected",'EU WFs'!C74,"")</f>
        <v>Germany</v>
      </c>
      <c r="E66" s="27">
        <f>IF('EU WFs'!$L74="Fully grid-connected",'EU WFs'!D74,"")</f>
        <v>72</v>
      </c>
      <c r="F66" s="27">
        <f t="shared" si="32"/>
        <v>4</v>
      </c>
      <c r="G66" s="26" t="s">
        <v>260</v>
      </c>
      <c r="H66" s="26" t="str">
        <f>IF('EU WFs'!$L74="Fully grid-connected",'EU WFs'!E74,"")</f>
        <v xml:space="preserve"> Siemens SWT-4.0-130</v>
      </c>
      <c r="I66" s="29" t="str">
        <f>IF(OR('EU WFs'!$L74="Fully grid-connected",'EU WFs'!F74=""),'EU WFs'!F74,"")</f>
        <v>VS/PR</v>
      </c>
      <c r="J66" s="29" t="str">
        <f>IF(OR('EU WFs'!$L74="Fully grid-connected",'EU WFs'!G74=""),'EU WFs'!G74,"")</f>
        <v>MG</v>
      </c>
      <c r="K66" s="29" t="str">
        <f>IF(OR('EU WFs'!$L74="Fully grid-connected",'EU WFs'!H74=""),'EU WFs'!H74,"")</f>
        <v>SCIG</v>
      </c>
      <c r="L66" s="29" t="str">
        <f>IF(OR('EU WFs'!$L74="Fully grid-connected",'EU WFs'!I74=""),'EU WFs'!I74,"")</f>
        <v>FC</v>
      </c>
      <c r="M66" s="27">
        <f>IF('EU WFs'!$L74="Fully grid-connected",'EU WFs'!J74,"")</f>
        <v>2017</v>
      </c>
      <c r="N66" s="28" t="str">
        <f t="shared" si="33"/>
        <v>DImS</v>
      </c>
      <c r="Q66" s="25">
        <f t="shared" si="34"/>
        <v>0</v>
      </c>
      <c r="R66" s="25">
        <f t="shared" si="35"/>
        <v>0</v>
      </c>
      <c r="S66" s="25">
        <f t="shared" si="36"/>
        <v>0</v>
      </c>
      <c r="T66" s="25">
        <f t="shared" si="37"/>
        <v>0</v>
      </c>
      <c r="U66" s="25">
        <f t="shared" si="38"/>
        <v>288</v>
      </c>
      <c r="V66" s="25">
        <f t="shared" si="39"/>
        <v>0</v>
      </c>
      <c r="W66" s="25">
        <f t="shared" si="40"/>
        <v>0</v>
      </c>
      <c r="X66" s="25">
        <f t="shared" si="41"/>
        <v>0</v>
      </c>
      <c r="Y66" s="25">
        <f t="shared" si="42"/>
        <v>0</v>
      </c>
      <c r="Z66" s="25">
        <f t="shared" si="43"/>
        <v>0</v>
      </c>
      <c r="AA66" s="25">
        <f t="shared" si="44"/>
        <v>0</v>
      </c>
      <c r="AB66" s="25">
        <f t="shared" si="45"/>
        <v>288</v>
      </c>
      <c r="AC66" s="25">
        <f t="shared" si="46"/>
        <v>0</v>
      </c>
      <c r="AD66" s="25">
        <f t="shared" si="47"/>
        <v>0</v>
      </c>
      <c r="AS66" s="321"/>
      <c r="AT66" s="35" t="str">
        <f t="shared" si="48"/>
        <v>Sandbank (Phase 1)</v>
      </c>
      <c r="AU66" s="49">
        <f t="shared" si="49"/>
        <v>0</v>
      </c>
      <c r="AV66" s="49">
        <f t="shared" si="50"/>
        <v>288</v>
      </c>
      <c r="AW66" s="49">
        <f t="shared" si="51"/>
        <v>0</v>
      </c>
      <c r="AX66" s="49">
        <f t="shared" si="52"/>
        <v>0</v>
      </c>
      <c r="AY66" s="222">
        <f t="shared" si="53"/>
        <v>0</v>
      </c>
      <c r="AZ66" s="219" t="str">
        <f t="shared" si="24"/>
        <v/>
      </c>
      <c r="BA66" s="219" t="str">
        <f t="shared" si="54"/>
        <v/>
      </c>
      <c r="BB66" s="219" t="str">
        <f t="shared" si="54"/>
        <v/>
      </c>
      <c r="BC66" s="219" t="str">
        <f t="shared" si="54"/>
        <v/>
      </c>
      <c r="BD66" s="219" t="str">
        <f t="shared" si="54"/>
        <v/>
      </c>
      <c r="BE66" s="219" t="str">
        <f t="shared" si="54"/>
        <v/>
      </c>
      <c r="BF66" s="219" t="str">
        <f t="shared" si="54"/>
        <v/>
      </c>
      <c r="BG66" s="219" t="str">
        <f t="shared" si="54"/>
        <v/>
      </c>
      <c r="BH66" s="219" t="str">
        <f t="shared" si="54"/>
        <v/>
      </c>
      <c r="BI66" s="219" t="str">
        <f t="shared" si="54"/>
        <v/>
      </c>
      <c r="BJ66" s="219" t="str">
        <f t="shared" si="25"/>
        <v/>
      </c>
      <c r="BK66" s="219">
        <f t="shared" si="54"/>
        <v>288</v>
      </c>
      <c r="BL66" s="219" t="str">
        <f t="shared" si="54"/>
        <v/>
      </c>
      <c r="BM66" s="219" t="str">
        <f t="shared" ref="BA66:BM83" si="56">IF($G66=BM$2,$C66,"")</f>
        <v/>
      </c>
      <c r="BN66" s="217" t="str">
        <f t="shared" si="26"/>
        <v/>
      </c>
      <c r="BO66" s="219" t="str">
        <f t="shared" si="55"/>
        <v/>
      </c>
      <c r="BP66" s="219" t="str">
        <f t="shared" si="55"/>
        <v/>
      </c>
      <c r="BQ66" s="219" t="str">
        <f t="shared" si="55"/>
        <v/>
      </c>
      <c r="BR66" s="219" t="str">
        <f t="shared" si="55"/>
        <v/>
      </c>
      <c r="BS66" s="219" t="str">
        <f t="shared" si="55"/>
        <v/>
      </c>
      <c r="BT66" s="219" t="str">
        <f t="shared" si="55"/>
        <v/>
      </c>
      <c r="BU66" s="219" t="str">
        <f t="shared" si="55"/>
        <v/>
      </c>
      <c r="BV66" s="219" t="str">
        <f t="shared" si="55"/>
        <v/>
      </c>
      <c r="BW66" s="219" t="str">
        <f t="shared" si="55"/>
        <v/>
      </c>
      <c r="BX66" s="219" t="str">
        <f t="shared" si="27"/>
        <v/>
      </c>
      <c r="BY66" s="219">
        <f t="shared" si="55"/>
        <v>72</v>
      </c>
      <c r="BZ66" s="219" t="str">
        <f t="shared" si="55"/>
        <v/>
      </c>
      <c r="CA66" s="219" t="str">
        <f t="shared" si="55"/>
        <v/>
      </c>
    </row>
    <row r="67" spans="1:79" x14ac:dyDescent="0.3">
      <c r="A67" s="30" t="s">
        <v>15</v>
      </c>
      <c r="B67" s="26" t="str">
        <f>IF('EU WFs'!$L75="Fully grid-connected",'EU WFs'!A75,"")</f>
        <v>Scroby Sands</v>
      </c>
      <c r="C67" s="210">
        <f>IF('EU WFs'!$L75="Fully grid-connected",'EU WFs'!B75,"")</f>
        <v>60</v>
      </c>
      <c r="D67" s="26" t="str">
        <f>IF('EU WFs'!$L75="Fully grid-connected",'EU WFs'!C75,"")</f>
        <v>UK (England)</v>
      </c>
      <c r="E67" s="27">
        <f>IF('EU WFs'!$L75="Fully grid-connected",'EU WFs'!D75,"")</f>
        <v>30</v>
      </c>
      <c r="F67" s="27">
        <f t="shared" ref="F67:F83" si="57">C67/E67</f>
        <v>2</v>
      </c>
      <c r="G67" s="26" t="s">
        <v>263</v>
      </c>
      <c r="H67" s="26" t="str">
        <f>IF('EU WFs'!$L75="Fully grid-connected",'EU WFs'!E75,"")</f>
        <v xml:space="preserve"> Vestas V80-2MW</v>
      </c>
      <c r="I67" s="29" t="str">
        <f>IF(OR('EU WFs'!$L75="Fully grid-connected",'EU WFs'!F75=""),'EU WFs'!F75,"")</f>
        <v>VS/PR</v>
      </c>
      <c r="J67" s="29" t="str">
        <f>IF(OR('EU WFs'!$L75="Fully grid-connected",'EU WFs'!G75=""),'EU WFs'!G75,"")</f>
        <v>MG</v>
      </c>
      <c r="K67" s="29" t="str">
        <f>IF(OR('EU WFs'!$L75="Fully grid-connected",'EU WFs'!H75=""),'EU WFs'!H75,"")</f>
        <v>DFIG</v>
      </c>
      <c r="L67" s="29" t="str">
        <f>IF(OR('EU WFs'!$L75="Fully grid-connected",'EU WFs'!I75=""),'EU WFs'!I75,"")</f>
        <v>PC</v>
      </c>
      <c r="M67" s="27">
        <f>IF('EU WFs'!$L75="Fully grid-connected",'EU WFs'!J75,"")</f>
        <v>2004</v>
      </c>
      <c r="N67" s="28" t="str">
        <f t="shared" ref="N67:N83" si="58">IF(AND(I67=$AI$3,J67=$AJ$3,K67=$AK$3),$AH$3,IF(AND(I67=$AI$4,J67=$AJ$4,K67=$AK$4),$AH$4,IF(AND(I67=$AI$5,J67=$AJ$5,K67=$AK$5),$AH$5,IF(AND(I67=$AI$6,J67=$AJ$6,K67=$AK$6),$AH$6,IF(AND(I67=$AI$7,J67=$AJ$7,K67=$AK$7),$AH$7,IF(AND(I67=$AI$8,J67=$AJ$8,K67=$AK$8),$AH$8,IF(AND(I67=$AI$9,J67=$AJ$9,K67=$AK$9),$AH$9,IF(AND(I67=$AI$10,J67=$AJ$10,K67=$AK$10),$AH$10,IF(AND(I67=$AI$11,J67=$AJ$11,K67=$AK$11),$AH$11,"error")))))))))</f>
        <v>C</v>
      </c>
      <c r="Q67" s="25">
        <f t="shared" ref="Q67:Q83" si="59">IF($N67="A",$C67,0)</f>
        <v>0</v>
      </c>
      <c r="R67" s="25">
        <f t="shared" ref="R67:R83" si="60">IF($N67="B",$C67,0)</f>
        <v>0</v>
      </c>
      <c r="S67" s="25">
        <f t="shared" ref="S67:S83" si="61">IF($N67="C",$C67,0)</f>
        <v>60</v>
      </c>
      <c r="T67" s="25">
        <f t="shared" ref="T67:T83" si="62">IF($N67="DImW",$C67,0)</f>
        <v>0</v>
      </c>
      <c r="U67" s="25">
        <f t="shared" ref="U67:U83" si="63">IF($N67="DImS",$C67,0)</f>
        <v>0</v>
      </c>
      <c r="V67" s="25">
        <f t="shared" ref="V67:V83" si="64">IF($N67="DImP",$C67,0)</f>
        <v>0</v>
      </c>
      <c r="W67" s="25">
        <f t="shared" ref="W67:W83" si="65">IF($N67="DI1P",$C67,0)</f>
        <v>0</v>
      </c>
      <c r="X67" s="25">
        <f t="shared" ref="X67:X83" si="66">IF($N67="DDP",$C67,0)</f>
        <v>0</v>
      </c>
      <c r="Y67" s="25">
        <f t="shared" ref="Y67:Y83" si="67">IF($N67="DDE",$C67,0)</f>
        <v>0</v>
      </c>
      <c r="Z67" s="25">
        <f t="shared" ref="Z67:Z84" si="68">Q67+R67</f>
        <v>0</v>
      </c>
      <c r="AA67" s="25">
        <f t="shared" ref="AA67:AA84" si="69">S67</f>
        <v>60</v>
      </c>
      <c r="AB67" s="25">
        <f t="shared" ref="AB67:AB84" si="70">U67</f>
        <v>0</v>
      </c>
      <c r="AC67" s="25">
        <f t="shared" ref="AC67:AC84" si="71">V67+W67</f>
        <v>0</v>
      </c>
      <c r="AD67" s="25">
        <f t="shared" ref="AD67:AD84" si="72">X67+Y67</f>
        <v>0</v>
      </c>
      <c r="AS67" s="321"/>
      <c r="AT67" s="35" t="str">
        <f t="shared" ref="AT67:AT83" si="73">B67</f>
        <v>Scroby Sands</v>
      </c>
      <c r="AU67" s="49">
        <f t="shared" ref="AU67:AU83" si="74">IF(OR($D67="UK (England)",$D67="UK (Scottland)",$D67="UK (Wales)"),$C67,0)</f>
        <v>60</v>
      </c>
      <c r="AV67" s="49">
        <f t="shared" ref="AV67:AV83" si="75">IF($D67="Germany",$C67,0)</f>
        <v>0</v>
      </c>
      <c r="AW67" s="49">
        <f t="shared" ref="AW67:AW83" si="76">IF($D67="Denmark",$C67,0)</f>
        <v>0</v>
      </c>
      <c r="AX67" s="49">
        <f t="shared" ref="AX67:AX83" si="77">IF($D67="Netherlands",$C67,0)</f>
        <v>0</v>
      </c>
      <c r="AY67" s="222">
        <f t="shared" ref="AY67:AY83" si="78">IF($D67="Belgium",$C67,0)</f>
        <v>0</v>
      </c>
      <c r="AZ67" s="219" t="str">
        <f t="shared" si="24"/>
        <v/>
      </c>
      <c r="BA67" s="219" t="str">
        <f t="shared" si="56"/>
        <v/>
      </c>
      <c r="BB67" s="219" t="str">
        <f t="shared" si="56"/>
        <v/>
      </c>
      <c r="BC67" s="219" t="str">
        <f t="shared" si="56"/>
        <v/>
      </c>
      <c r="BD67" s="219" t="str">
        <f t="shared" si="56"/>
        <v/>
      </c>
      <c r="BE67" s="219" t="str">
        <f t="shared" si="56"/>
        <v/>
      </c>
      <c r="BF67" s="219" t="str">
        <f t="shared" si="56"/>
        <v/>
      </c>
      <c r="BG67" s="219" t="str">
        <f t="shared" si="56"/>
        <v/>
      </c>
      <c r="BH67" s="219" t="str">
        <f t="shared" si="56"/>
        <v/>
      </c>
      <c r="BI67" s="219" t="str">
        <f t="shared" si="56"/>
        <v/>
      </c>
      <c r="BJ67" s="219" t="str">
        <f t="shared" si="25"/>
        <v/>
      </c>
      <c r="BK67" s="219" t="str">
        <f t="shared" si="56"/>
        <v/>
      </c>
      <c r="BL67" s="219">
        <f t="shared" si="56"/>
        <v>60</v>
      </c>
      <c r="BM67" s="219" t="str">
        <f t="shared" si="56"/>
        <v/>
      </c>
      <c r="BN67" s="217" t="str">
        <f t="shared" si="26"/>
        <v/>
      </c>
      <c r="BO67" s="219" t="str">
        <f t="shared" si="55"/>
        <v/>
      </c>
      <c r="BP67" s="219" t="str">
        <f t="shared" si="55"/>
        <v/>
      </c>
      <c r="BQ67" s="219" t="str">
        <f t="shared" si="55"/>
        <v/>
      </c>
      <c r="BR67" s="219" t="str">
        <f t="shared" si="55"/>
        <v/>
      </c>
      <c r="BS67" s="219" t="str">
        <f t="shared" si="55"/>
        <v/>
      </c>
      <c r="BT67" s="219" t="str">
        <f t="shared" si="55"/>
        <v/>
      </c>
      <c r="BU67" s="219" t="str">
        <f t="shared" si="55"/>
        <v/>
      </c>
      <c r="BV67" s="219" t="str">
        <f t="shared" si="55"/>
        <v/>
      </c>
      <c r="BW67" s="219" t="str">
        <f t="shared" si="55"/>
        <v/>
      </c>
      <c r="BX67" s="219" t="str">
        <f t="shared" si="27"/>
        <v/>
      </c>
      <c r="BY67" s="219" t="str">
        <f t="shared" si="55"/>
        <v/>
      </c>
      <c r="BZ67" s="219">
        <f t="shared" si="55"/>
        <v>30</v>
      </c>
      <c r="CA67" s="219" t="str">
        <f t="shared" si="55"/>
        <v/>
      </c>
    </row>
    <row r="68" spans="1:79" x14ac:dyDescent="0.3">
      <c r="A68" s="30" t="s">
        <v>16</v>
      </c>
      <c r="B68" s="26" t="str">
        <f>IF('EU WFs'!$L76="Fully grid-connected",'EU WFs'!A76,"")</f>
        <v>Sheringham Shoal</v>
      </c>
      <c r="C68" s="210">
        <f>IF('EU WFs'!$L76="Fully grid-connected",'EU WFs'!B76,"")</f>
        <v>316.8</v>
      </c>
      <c r="D68" s="26" t="str">
        <f>IF('EU WFs'!$L76="Fully grid-connected",'EU WFs'!C76,"")</f>
        <v>UK (England)</v>
      </c>
      <c r="E68" s="27">
        <f>IF('EU WFs'!$L76="Fully grid-connected",'EU WFs'!D76,"")</f>
        <v>88</v>
      </c>
      <c r="F68" s="27">
        <f t="shared" si="57"/>
        <v>3.6</v>
      </c>
      <c r="G68" s="26" t="s">
        <v>260</v>
      </c>
      <c r="H68" s="26" t="str">
        <f>IF('EU WFs'!$L76="Fully grid-connected",'EU WFs'!E76,"")</f>
        <v xml:space="preserve"> Siemens SWT-3.6-107</v>
      </c>
      <c r="I68" s="29" t="str">
        <f>IF(OR('EU WFs'!$L76="Fully grid-connected",'EU WFs'!F76=""),'EU WFs'!F76,"")</f>
        <v>VS/PR</v>
      </c>
      <c r="J68" s="29" t="str">
        <f>IF(OR('EU WFs'!$L76="Fully grid-connected",'EU WFs'!G76=""),'EU WFs'!G76,"")</f>
        <v>MG</v>
      </c>
      <c r="K68" s="29" t="str">
        <f>IF(OR('EU WFs'!$L76="Fully grid-connected",'EU WFs'!H76=""),'EU WFs'!H76,"")</f>
        <v>SCIG</v>
      </c>
      <c r="L68" s="29" t="str">
        <f>IF(OR('EU WFs'!$L76="Fully grid-connected",'EU WFs'!I76=""),'EU WFs'!I76,"")</f>
        <v>FC</v>
      </c>
      <c r="M68" s="27">
        <f>IF('EU WFs'!$L76="Fully grid-connected",'EU WFs'!J76,"")</f>
        <v>2012</v>
      </c>
      <c r="N68" s="28" t="str">
        <f t="shared" si="58"/>
        <v>DImS</v>
      </c>
      <c r="Q68" s="25">
        <f t="shared" si="59"/>
        <v>0</v>
      </c>
      <c r="R68" s="25">
        <f t="shared" si="60"/>
        <v>0</v>
      </c>
      <c r="S68" s="25">
        <f t="shared" si="61"/>
        <v>0</v>
      </c>
      <c r="T68" s="25">
        <f t="shared" si="62"/>
        <v>0</v>
      </c>
      <c r="U68" s="25">
        <f t="shared" si="63"/>
        <v>316.8</v>
      </c>
      <c r="V68" s="25">
        <f t="shared" si="64"/>
        <v>0</v>
      </c>
      <c r="W68" s="25">
        <f t="shared" si="65"/>
        <v>0</v>
      </c>
      <c r="X68" s="25">
        <f t="shared" si="66"/>
        <v>0</v>
      </c>
      <c r="Y68" s="25">
        <f t="shared" si="67"/>
        <v>0</v>
      </c>
      <c r="Z68" s="25">
        <f t="shared" si="68"/>
        <v>0</v>
      </c>
      <c r="AA68" s="25">
        <f t="shared" si="69"/>
        <v>0</v>
      </c>
      <c r="AB68" s="25">
        <f t="shared" si="70"/>
        <v>316.8</v>
      </c>
      <c r="AC68" s="25">
        <f t="shared" si="71"/>
        <v>0</v>
      </c>
      <c r="AD68" s="25">
        <f t="shared" si="72"/>
        <v>0</v>
      </c>
      <c r="AS68" s="321"/>
      <c r="AT68" s="35" t="str">
        <f t="shared" si="73"/>
        <v>Sheringham Shoal</v>
      </c>
      <c r="AU68" s="49">
        <f t="shared" si="74"/>
        <v>316.8</v>
      </c>
      <c r="AV68" s="49">
        <f t="shared" si="75"/>
        <v>0</v>
      </c>
      <c r="AW68" s="49">
        <f t="shared" si="76"/>
        <v>0</v>
      </c>
      <c r="AX68" s="49">
        <f t="shared" si="77"/>
        <v>0</v>
      </c>
      <c r="AY68" s="222">
        <f t="shared" si="78"/>
        <v>0</v>
      </c>
      <c r="AZ68" s="219" t="str">
        <f t="shared" ref="AZ68:AZ83" si="79">IF(OR($G68="Adwen",$G68="Areva Wind"),$C68,"")</f>
        <v/>
      </c>
      <c r="BA68" s="219" t="str">
        <f t="shared" si="56"/>
        <v/>
      </c>
      <c r="BB68" s="219" t="str">
        <f t="shared" si="56"/>
        <v/>
      </c>
      <c r="BC68" s="219" t="str">
        <f t="shared" si="56"/>
        <v/>
      </c>
      <c r="BD68" s="219" t="str">
        <f t="shared" si="56"/>
        <v/>
      </c>
      <c r="BE68" s="219" t="str">
        <f t="shared" si="56"/>
        <v/>
      </c>
      <c r="BF68" s="219" t="str">
        <f t="shared" si="56"/>
        <v/>
      </c>
      <c r="BG68" s="219" t="str">
        <f t="shared" si="56"/>
        <v/>
      </c>
      <c r="BH68" s="219" t="str">
        <f t="shared" si="56"/>
        <v/>
      </c>
      <c r="BI68" s="219" t="str">
        <f t="shared" si="56"/>
        <v/>
      </c>
      <c r="BJ68" s="219" t="str">
        <f t="shared" ref="BJ68:BJ83" si="80">IF(OR($G68="Senvion",$G68="REpower Group"),$C68,"")</f>
        <v/>
      </c>
      <c r="BK68" s="219">
        <f t="shared" si="56"/>
        <v>316.8</v>
      </c>
      <c r="BL68" s="219" t="str">
        <f t="shared" si="56"/>
        <v/>
      </c>
      <c r="BM68" s="219" t="str">
        <f t="shared" si="56"/>
        <v/>
      </c>
      <c r="BN68" s="217" t="str">
        <f t="shared" ref="BN68:BN83" si="81">IF(OR($G68="Adwen",$G68="Areva Wind"),$E68,"")</f>
        <v/>
      </c>
      <c r="BO68" s="219" t="str">
        <f t="shared" si="55"/>
        <v/>
      </c>
      <c r="BP68" s="219" t="str">
        <f t="shared" si="55"/>
        <v/>
      </c>
      <c r="BQ68" s="219" t="str">
        <f t="shared" si="55"/>
        <v/>
      </c>
      <c r="BR68" s="219" t="str">
        <f t="shared" si="55"/>
        <v/>
      </c>
      <c r="BS68" s="219" t="str">
        <f t="shared" si="55"/>
        <v/>
      </c>
      <c r="BT68" s="219" t="str">
        <f t="shared" si="55"/>
        <v/>
      </c>
      <c r="BU68" s="219" t="str">
        <f t="shared" si="55"/>
        <v/>
      </c>
      <c r="BV68" s="219" t="str">
        <f t="shared" si="55"/>
        <v/>
      </c>
      <c r="BW68" s="219" t="str">
        <f t="shared" si="55"/>
        <v/>
      </c>
      <c r="BX68" s="219" t="str">
        <f t="shared" ref="BX68:BX83" si="82">IF(OR($G68="Senvion",$G68="REpower Group"),$E68,"")</f>
        <v/>
      </c>
      <c r="BY68" s="219">
        <f t="shared" si="55"/>
        <v>88</v>
      </c>
      <c r="BZ68" s="219" t="str">
        <f t="shared" si="55"/>
        <v/>
      </c>
      <c r="CA68" s="219" t="str">
        <f t="shared" ref="BO68:CA83" si="83">IF($G68=CA$2,$E68,"")</f>
        <v/>
      </c>
    </row>
    <row r="69" spans="1:79" x14ac:dyDescent="0.3">
      <c r="A69" s="30" t="s">
        <v>55</v>
      </c>
      <c r="B69" s="26" t="str">
        <f>IF('EU WFs'!$L77="Fully grid-connected",'EU WFs'!A77,"")</f>
        <v>Sprogø</v>
      </c>
      <c r="C69" s="210">
        <f>IF('EU WFs'!$L77="Fully grid-connected",'EU WFs'!B77,"")</f>
        <v>21</v>
      </c>
      <c r="D69" s="26" t="str">
        <f>IF('EU WFs'!$L77="Fully grid-connected",'EU WFs'!C77,"")</f>
        <v>Denmark</v>
      </c>
      <c r="E69" s="27">
        <f>IF('EU WFs'!$L77="Fully grid-connected",'EU WFs'!D77,"")</f>
        <v>7</v>
      </c>
      <c r="F69" s="27">
        <f t="shared" si="57"/>
        <v>3</v>
      </c>
      <c r="G69" s="26" t="s">
        <v>263</v>
      </c>
      <c r="H69" s="26" t="str">
        <f>IF('EU WFs'!$L77="Fully grid-connected",'EU WFs'!E77,"")</f>
        <v xml:space="preserve"> Vestas V90-3MW</v>
      </c>
      <c r="I69" s="29" t="str">
        <f>IF(OR('EU WFs'!$L77="Fully grid-connected",'EU WFs'!F77=""),'EU WFs'!F77,"")</f>
        <v>VS/PR</v>
      </c>
      <c r="J69" s="29" t="str">
        <f>IF(OR('EU WFs'!$L77="Fully grid-connected",'EU WFs'!G77=""),'EU WFs'!G77,"")</f>
        <v>MG</v>
      </c>
      <c r="K69" s="29" t="str">
        <f>IF(OR('EU WFs'!$L77="Fully grid-connected",'EU WFs'!H77=""),'EU WFs'!H77,"")</f>
        <v>DFIG</v>
      </c>
      <c r="L69" s="29" t="str">
        <f>IF(OR('EU WFs'!$L77="Fully grid-connected",'EU WFs'!I77=""),'EU WFs'!I77,"")</f>
        <v>PC</v>
      </c>
      <c r="M69" s="27">
        <f>IF('EU WFs'!$L77="Fully grid-connected",'EU WFs'!J77,"")</f>
        <v>2009</v>
      </c>
      <c r="N69" s="28" t="str">
        <f t="shared" si="58"/>
        <v>C</v>
      </c>
      <c r="Q69" s="25">
        <f t="shared" si="59"/>
        <v>0</v>
      </c>
      <c r="R69" s="25">
        <f t="shared" si="60"/>
        <v>0</v>
      </c>
      <c r="S69" s="25">
        <f t="shared" si="61"/>
        <v>21</v>
      </c>
      <c r="T69" s="25">
        <f t="shared" si="62"/>
        <v>0</v>
      </c>
      <c r="U69" s="25">
        <f t="shared" si="63"/>
        <v>0</v>
      </c>
      <c r="V69" s="25">
        <f t="shared" si="64"/>
        <v>0</v>
      </c>
      <c r="W69" s="25">
        <f t="shared" si="65"/>
        <v>0</v>
      </c>
      <c r="X69" s="25">
        <f t="shared" si="66"/>
        <v>0</v>
      </c>
      <c r="Y69" s="25">
        <f t="shared" si="67"/>
        <v>0</v>
      </c>
      <c r="Z69" s="25">
        <f t="shared" si="68"/>
        <v>0</v>
      </c>
      <c r="AA69" s="25">
        <f t="shared" si="69"/>
        <v>21</v>
      </c>
      <c r="AB69" s="25">
        <f t="shared" si="70"/>
        <v>0</v>
      </c>
      <c r="AC69" s="25">
        <f t="shared" si="71"/>
        <v>0</v>
      </c>
      <c r="AD69" s="25">
        <f t="shared" si="72"/>
        <v>0</v>
      </c>
      <c r="AS69" s="321"/>
      <c r="AT69" s="35" t="str">
        <f t="shared" si="73"/>
        <v>Sprogø</v>
      </c>
      <c r="AU69" s="49">
        <f t="shared" si="74"/>
        <v>0</v>
      </c>
      <c r="AV69" s="49">
        <f t="shared" si="75"/>
        <v>0</v>
      </c>
      <c r="AW69" s="49">
        <f t="shared" si="76"/>
        <v>21</v>
      </c>
      <c r="AX69" s="49">
        <f t="shared" si="77"/>
        <v>0</v>
      </c>
      <c r="AY69" s="222">
        <f t="shared" si="78"/>
        <v>0</v>
      </c>
      <c r="AZ69" s="219" t="str">
        <f t="shared" si="79"/>
        <v/>
      </c>
      <c r="BA69" s="219" t="str">
        <f t="shared" si="56"/>
        <v/>
      </c>
      <c r="BB69" s="219" t="str">
        <f t="shared" si="56"/>
        <v/>
      </c>
      <c r="BC69" s="219" t="str">
        <f t="shared" si="56"/>
        <v/>
      </c>
      <c r="BD69" s="219" t="str">
        <f t="shared" si="56"/>
        <v/>
      </c>
      <c r="BE69" s="219" t="str">
        <f t="shared" si="56"/>
        <v/>
      </c>
      <c r="BF69" s="219" t="str">
        <f t="shared" si="56"/>
        <v/>
      </c>
      <c r="BG69" s="219" t="str">
        <f t="shared" si="56"/>
        <v/>
      </c>
      <c r="BH69" s="219" t="str">
        <f t="shared" si="56"/>
        <v/>
      </c>
      <c r="BI69" s="219" t="str">
        <f t="shared" si="56"/>
        <v/>
      </c>
      <c r="BJ69" s="219" t="str">
        <f t="shared" si="80"/>
        <v/>
      </c>
      <c r="BK69" s="219" t="str">
        <f t="shared" si="56"/>
        <v/>
      </c>
      <c r="BL69" s="219">
        <f t="shared" si="56"/>
        <v>21</v>
      </c>
      <c r="BM69" s="219" t="str">
        <f t="shared" si="56"/>
        <v/>
      </c>
      <c r="BN69" s="217" t="str">
        <f t="shared" si="81"/>
        <v/>
      </c>
      <c r="BO69" s="219" t="str">
        <f t="shared" si="83"/>
        <v/>
      </c>
      <c r="BP69" s="219" t="str">
        <f t="shared" si="83"/>
        <v/>
      </c>
      <c r="BQ69" s="219" t="str">
        <f t="shared" si="83"/>
        <v/>
      </c>
      <c r="BR69" s="219" t="str">
        <f t="shared" si="83"/>
        <v/>
      </c>
      <c r="BS69" s="219" t="str">
        <f t="shared" si="83"/>
        <v/>
      </c>
      <c r="BT69" s="219" t="str">
        <f t="shared" si="83"/>
        <v/>
      </c>
      <c r="BU69" s="219" t="str">
        <f t="shared" si="83"/>
        <v/>
      </c>
      <c r="BV69" s="219" t="str">
        <f t="shared" si="83"/>
        <v/>
      </c>
      <c r="BW69" s="219" t="str">
        <f t="shared" si="83"/>
        <v/>
      </c>
      <c r="BX69" s="219" t="str">
        <f t="shared" si="82"/>
        <v/>
      </c>
      <c r="BY69" s="219" t="str">
        <f t="shared" si="83"/>
        <v/>
      </c>
      <c r="BZ69" s="219">
        <f t="shared" si="83"/>
        <v>7</v>
      </c>
      <c r="CA69" s="219" t="str">
        <f t="shared" si="83"/>
        <v/>
      </c>
    </row>
    <row r="70" spans="1:79" x14ac:dyDescent="0.3">
      <c r="A70" s="30" t="s">
        <v>17</v>
      </c>
      <c r="B70" s="26" t="str">
        <f>IF('EU WFs'!$L78="Fully grid-connected",'EU WFs'!A78,"")</f>
        <v>Teesside</v>
      </c>
      <c r="C70" s="210">
        <f>IF('EU WFs'!$L78="Fully grid-connected",'EU WFs'!B78,"")</f>
        <v>62.1</v>
      </c>
      <c r="D70" s="26" t="str">
        <f>IF('EU WFs'!$L78="Fully grid-connected",'EU WFs'!C78,"")</f>
        <v>UK (England)</v>
      </c>
      <c r="E70" s="27">
        <f>IF('EU WFs'!$L78="Fully grid-connected",'EU WFs'!D78,"")</f>
        <v>27</v>
      </c>
      <c r="F70" s="27">
        <f t="shared" si="57"/>
        <v>2.3000000000000003</v>
      </c>
      <c r="G70" s="26" t="s">
        <v>260</v>
      </c>
      <c r="H70" s="26" t="str">
        <f>IF('EU WFs'!$L78="Fully grid-connected",'EU WFs'!E78,"")</f>
        <v xml:space="preserve"> Siemens SWT-2.3-93</v>
      </c>
      <c r="I70" s="29" t="str">
        <f>IF(OR('EU WFs'!$L78="Fully grid-connected",'EU WFs'!F78=""),'EU WFs'!F78,"")</f>
        <v>VS/PR</v>
      </c>
      <c r="J70" s="29" t="str">
        <f>IF(OR('EU WFs'!$L78="Fully grid-connected",'EU WFs'!G78=""),'EU WFs'!G78,"")</f>
        <v>MG</v>
      </c>
      <c r="K70" s="29" t="str">
        <f>IF(OR('EU WFs'!$L78="Fully grid-connected",'EU WFs'!H78=""),'EU WFs'!H78,"")</f>
        <v>SCIG</v>
      </c>
      <c r="L70" s="29" t="str">
        <f>IF(OR('EU WFs'!$L78="Fully grid-connected",'EU WFs'!I78=""),'EU WFs'!I78,"")</f>
        <v>FC</v>
      </c>
      <c r="M70" s="27">
        <f>IF('EU WFs'!$L78="Fully grid-connected",'EU WFs'!J78,"")</f>
        <v>2013</v>
      </c>
      <c r="N70" s="28" t="str">
        <f t="shared" si="58"/>
        <v>DImS</v>
      </c>
      <c r="Q70" s="25">
        <f t="shared" si="59"/>
        <v>0</v>
      </c>
      <c r="R70" s="25">
        <f t="shared" si="60"/>
        <v>0</v>
      </c>
      <c r="S70" s="25">
        <f t="shared" si="61"/>
        <v>0</v>
      </c>
      <c r="T70" s="25">
        <f t="shared" si="62"/>
        <v>0</v>
      </c>
      <c r="U70" s="25">
        <f t="shared" si="63"/>
        <v>62.1</v>
      </c>
      <c r="V70" s="25">
        <f t="shared" si="64"/>
        <v>0</v>
      </c>
      <c r="W70" s="25">
        <f t="shared" si="65"/>
        <v>0</v>
      </c>
      <c r="X70" s="25">
        <f t="shared" si="66"/>
        <v>0</v>
      </c>
      <c r="Y70" s="25">
        <f t="shared" si="67"/>
        <v>0</v>
      </c>
      <c r="Z70" s="25">
        <f t="shared" si="68"/>
        <v>0</v>
      </c>
      <c r="AA70" s="25">
        <f t="shared" si="69"/>
        <v>0</v>
      </c>
      <c r="AB70" s="25">
        <f t="shared" si="70"/>
        <v>62.1</v>
      </c>
      <c r="AC70" s="25">
        <f t="shared" si="71"/>
        <v>0</v>
      </c>
      <c r="AD70" s="25">
        <f t="shared" si="72"/>
        <v>0</v>
      </c>
      <c r="AS70" s="321"/>
      <c r="AT70" s="35" t="str">
        <f t="shared" si="73"/>
        <v>Teesside</v>
      </c>
      <c r="AU70" s="49">
        <f t="shared" si="74"/>
        <v>62.1</v>
      </c>
      <c r="AV70" s="49">
        <f t="shared" si="75"/>
        <v>0</v>
      </c>
      <c r="AW70" s="49">
        <f t="shared" si="76"/>
        <v>0</v>
      </c>
      <c r="AX70" s="49">
        <f t="shared" si="77"/>
        <v>0</v>
      </c>
      <c r="AY70" s="222">
        <f t="shared" si="78"/>
        <v>0</v>
      </c>
      <c r="AZ70" s="219" t="str">
        <f t="shared" si="79"/>
        <v/>
      </c>
      <c r="BA70" s="219" t="str">
        <f t="shared" si="56"/>
        <v/>
      </c>
      <c r="BB70" s="219" t="str">
        <f t="shared" si="56"/>
        <v/>
      </c>
      <c r="BC70" s="219" t="str">
        <f t="shared" si="56"/>
        <v/>
      </c>
      <c r="BD70" s="219" t="str">
        <f t="shared" si="56"/>
        <v/>
      </c>
      <c r="BE70" s="219" t="str">
        <f t="shared" si="56"/>
        <v/>
      </c>
      <c r="BF70" s="219" t="str">
        <f t="shared" si="56"/>
        <v/>
      </c>
      <c r="BG70" s="219" t="str">
        <f t="shared" si="56"/>
        <v/>
      </c>
      <c r="BH70" s="219" t="str">
        <f t="shared" si="56"/>
        <v/>
      </c>
      <c r="BI70" s="219" t="str">
        <f t="shared" si="56"/>
        <v/>
      </c>
      <c r="BJ70" s="219" t="str">
        <f t="shared" si="80"/>
        <v/>
      </c>
      <c r="BK70" s="219">
        <f t="shared" si="56"/>
        <v>62.1</v>
      </c>
      <c r="BL70" s="219" t="str">
        <f t="shared" si="56"/>
        <v/>
      </c>
      <c r="BM70" s="219" t="str">
        <f t="shared" si="56"/>
        <v/>
      </c>
      <c r="BN70" s="217" t="str">
        <f t="shared" si="81"/>
        <v/>
      </c>
      <c r="BO70" s="219" t="str">
        <f t="shared" si="83"/>
        <v/>
      </c>
      <c r="BP70" s="219" t="str">
        <f t="shared" si="83"/>
        <v/>
      </c>
      <c r="BQ70" s="219" t="str">
        <f t="shared" si="83"/>
        <v/>
      </c>
      <c r="BR70" s="219" t="str">
        <f t="shared" si="83"/>
        <v/>
      </c>
      <c r="BS70" s="219" t="str">
        <f t="shared" si="83"/>
        <v/>
      </c>
      <c r="BT70" s="219" t="str">
        <f t="shared" si="83"/>
        <v/>
      </c>
      <c r="BU70" s="219" t="str">
        <f t="shared" si="83"/>
        <v/>
      </c>
      <c r="BV70" s="219" t="str">
        <f t="shared" si="83"/>
        <v/>
      </c>
      <c r="BW70" s="219" t="str">
        <f t="shared" si="83"/>
        <v/>
      </c>
      <c r="BX70" s="219" t="str">
        <f t="shared" si="82"/>
        <v/>
      </c>
      <c r="BY70" s="219">
        <f t="shared" si="83"/>
        <v>27</v>
      </c>
      <c r="BZ70" s="219" t="str">
        <f t="shared" si="83"/>
        <v/>
      </c>
      <c r="CA70" s="219" t="str">
        <f t="shared" si="83"/>
        <v/>
      </c>
    </row>
    <row r="71" spans="1:79" x14ac:dyDescent="0.3">
      <c r="A71" s="30" t="s">
        <v>18</v>
      </c>
      <c r="B71" s="26" t="str">
        <f>IF('EU WFs'!$L79="Fully grid-connected",'EU WFs'!A79,"")</f>
        <v>Thanet</v>
      </c>
      <c r="C71" s="210">
        <f>IF('EU WFs'!$L79="Fully grid-connected",'EU WFs'!B79,"")</f>
        <v>300</v>
      </c>
      <c r="D71" s="26" t="str">
        <f>IF('EU WFs'!$L79="Fully grid-connected",'EU WFs'!C79,"")</f>
        <v>UK (England)</v>
      </c>
      <c r="E71" s="27">
        <f>IF('EU WFs'!$L79="Fully grid-connected",'EU WFs'!D79,"")</f>
        <v>100</v>
      </c>
      <c r="F71" s="27">
        <f t="shared" si="57"/>
        <v>3</v>
      </c>
      <c r="G71" s="26" t="s">
        <v>263</v>
      </c>
      <c r="H71" s="26" t="str">
        <f>IF('EU WFs'!$L79="Fully grid-connected",'EU WFs'!E79,"")</f>
        <v xml:space="preserve"> Vestas V90-3MW</v>
      </c>
      <c r="I71" s="29" t="str">
        <f>IF(OR('EU WFs'!$L79="Fully grid-connected",'EU WFs'!F79=""),'EU WFs'!F79,"")</f>
        <v>VS/PR</v>
      </c>
      <c r="J71" s="29" t="str">
        <f>IF(OR('EU WFs'!$L79="Fully grid-connected",'EU WFs'!G79=""),'EU WFs'!G79,"")</f>
        <v>MG</v>
      </c>
      <c r="K71" s="29" t="str">
        <f>IF(OR('EU WFs'!$L79="Fully grid-connected",'EU WFs'!H79=""),'EU WFs'!H79,"")</f>
        <v>DFIG</v>
      </c>
      <c r="L71" s="29" t="str">
        <f>IF(OR('EU WFs'!$L79="Fully grid-connected",'EU WFs'!I79=""),'EU WFs'!I79,"")</f>
        <v>PC</v>
      </c>
      <c r="M71" s="27">
        <f>IF('EU WFs'!$L79="Fully grid-connected",'EU WFs'!J79,"")</f>
        <v>2010</v>
      </c>
      <c r="N71" s="28" t="str">
        <f t="shared" si="58"/>
        <v>C</v>
      </c>
      <c r="Q71" s="25">
        <f t="shared" si="59"/>
        <v>0</v>
      </c>
      <c r="R71" s="25">
        <f t="shared" si="60"/>
        <v>0</v>
      </c>
      <c r="S71" s="25">
        <f t="shared" si="61"/>
        <v>300</v>
      </c>
      <c r="T71" s="25">
        <f t="shared" si="62"/>
        <v>0</v>
      </c>
      <c r="U71" s="25">
        <f t="shared" si="63"/>
        <v>0</v>
      </c>
      <c r="V71" s="25">
        <f t="shared" si="64"/>
        <v>0</v>
      </c>
      <c r="W71" s="25">
        <f t="shared" si="65"/>
        <v>0</v>
      </c>
      <c r="X71" s="25">
        <f t="shared" si="66"/>
        <v>0</v>
      </c>
      <c r="Y71" s="25">
        <f t="shared" si="67"/>
        <v>0</v>
      </c>
      <c r="Z71" s="25">
        <f t="shared" si="68"/>
        <v>0</v>
      </c>
      <c r="AA71" s="25">
        <f t="shared" si="69"/>
        <v>300</v>
      </c>
      <c r="AB71" s="25">
        <f t="shared" si="70"/>
        <v>0</v>
      </c>
      <c r="AC71" s="25">
        <f t="shared" si="71"/>
        <v>0</v>
      </c>
      <c r="AD71" s="25">
        <f t="shared" si="72"/>
        <v>0</v>
      </c>
      <c r="AS71" s="321"/>
      <c r="AT71" s="35" t="str">
        <f t="shared" si="73"/>
        <v>Thanet</v>
      </c>
      <c r="AU71" s="49">
        <f t="shared" si="74"/>
        <v>300</v>
      </c>
      <c r="AV71" s="49">
        <f t="shared" si="75"/>
        <v>0</v>
      </c>
      <c r="AW71" s="49">
        <f t="shared" si="76"/>
        <v>0</v>
      </c>
      <c r="AX71" s="49">
        <f t="shared" si="77"/>
        <v>0</v>
      </c>
      <c r="AY71" s="222">
        <f t="shared" si="78"/>
        <v>0</v>
      </c>
      <c r="AZ71" s="219" t="str">
        <f t="shared" si="79"/>
        <v/>
      </c>
      <c r="BA71" s="219" t="str">
        <f t="shared" si="56"/>
        <v/>
      </c>
      <c r="BB71" s="219" t="str">
        <f t="shared" si="56"/>
        <v/>
      </c>
      <c r="BC71" s="219" t="str">
        <f t="shared" si="56"/>
        <v/>
      </c>
      <c r="BD71" s="219" t="str">
        <f t="shared" si="56"/>
        <v/>
      </c>
      <c r="BE71" s="219" t="str">
        <f t="shared" si="56"/>
        <v/>
      </c>
      <c r="BF71" s="219" t="str">
        <f t="shared" si="56"/>
        <v/>
      </c>
      <c r="BG71" s="219" t="str">
        <f t="shared" si="56"/>
        <v/>
      </c>
      <c r="BH71" s="219" t="str">
        <f t="shared" si="56"/>
        <v/>
      </c>
      <c r="BI71" s="219" t="str">
        <f t="shared" si="56"/>
        <v/>
      </c>
      <c r="BJ71" s="219" t="str">
        <f t="shared" si="80"/>
        <v/>
      </c>
      <c r="BK71" s="219" t="str">
        <f t="shared" si="56"/>
        <v/>
      </c>
      <c r="BL71" s="219">
        <f t="shared" si="56"/>
        <v>300</v>
      </c>
      <c r="BM71" s="219" t="str">
        <f t="shared" si="56"/>
        <v/>
      </c>
      <c r="BN71" s="217" t="str">
        <f t="shared" si="81"/>
        <v/>
      </c>
      <c r="BO71" s="219" t="str">
        <f t="shared" si="83"/>
        <v/>
      </c>
      <c r="BP71" s="219" t="str">
        <f t="shared" si="83"/>
        <v/>
      </c>
      <c r="BQ71" s="219" t="str">
        <f t="shared" si="83"/>
        <v/>
      </c>
      <c r="BR71" s="219" t="str">
        <f t="shared" si="83"/>
        <v/>
      </c>
      <c r="BS71" s="219" t="str">
        <f t="shared" si="83"/>
        <v/>
      </c>
      <c r="BT71" s="219" t="str">
        <f t="shared" si="83"/>
        <v/>
      </c>
      <c r="BU71" s="219" t="str">
        <f t="shared" si="83"/>
        <v/>
      </c>
      <c r="BV71" s="219" t="str">
        <f t="shared" si="83"/>
        <v/>
      </c>
      <c r="BW71" s="219" t="str">
        <f t="shared" si="83"/>
        <v/>
      </c>
      <c r="BX71" s="219" t="str">
        <f t="shared" si="82"/>
        <v/>
      </c>
      <c r="BY71" s="219" t="str">
        <f t="shared" si="83"/>
        <v/>
      </c>
      <c r="BZ71" s="219">
        <f t="shared" si="83"/>
        <v>100</v>
      </c>
      <c r="CA71" s="219" t="str">
        <f t="shared" si="83"/>
        <v/>
      </c>
    </row>
    <row r="72" spans="1:79" x14ac:dyDescent="0.3">
      <c r="A72" s="324" t="s">
        <v>182</v>
      </c>
      <c r="B72" s="26" t="str">
        <f>IF('EU WFs'!$L80="Fully grid-connected",'EU WFs'!A80,"")</f>
        <v>Thornton Bank I</v>
      </c>
      <c r="C72" s="210">
        <f>IF('EU WFs'!$L80="Fully grid-connected",'EU WFs'!B80,"")</f>
        <v>30</v>
      </c>
      <c r="D72" s="26" t="str">
        <f>IF('EU WFs'!$L80="Fully grid-connected",'EU WFs'!C80,"")</f>
        <v>Belgium</v>
      </c>
      <c r="E72" s="27">
        <f>IF('EU WFs'!$L80="Fully grid-connected",'EU WFs'!D80,"")</f>
        <v>6</v>
      </c>
      <c r="F72" s="27">
        <f t="shared" si="57"/>
        <v>5</v>
      </c>
      <c r="G72" s="26" t="s">
        <v>287</v>
      </c>
      <c r="H72" s="26" t="str">
        <f>IF('EU WFs'!$L80="Fully grid-connected",'EU WFs'!E80,"")</f>
        <v xml:space="preserve"> REpower 5 MW</v>
      </c>
      <c r="I72" s="29" t="str">
        <f>IF(OR('EU WFs'!$L80="Fully grid-connected",'EU WFs'!F80=""),'EU WFs'!F80,"")</f>
        <v>VS/PR</v>
      </c>
      <c r="J72" s="29" t="str">
        <f>IF(OR('EU WFs'!$L80="Fully grid-connected",'EU WFs'!G80=""),'EU WFs'!G80,"")</f>
        <v>MG</v>
      </c>
      <c r="K72" s="29" t="str">
        <f>IF(OR('EU WFs'!$L80="Fully grid-connected",'EU WFs'!H80=""),'EU WFs'!H80,"")</f>
        <v>DFIG</v>
      </c>
      <c r="L72" s="29" t="str">
        <f>IF(OR('EU WFs'!$L80="Fully grid-connected",'EU WFs'!I80=""),'EU WFs'!I80,"")</f>
        <v>PC</v>
      </c>
      <c r="M72" s="27">
        <f>IF('EU WFs'!$L80="Fully grid-connected",'EU WFs'!J80,"")</f>
        <v>2008</v>
      </c>
      <c r="N72" s="28" t="str">
        <f t="shared" si="58"/>
        <v>C</v>
      </c>
      <c r="Q72" s="25">
        <f t="shared" si="59"/>
        <v>0</v>
      </c>
      <c r="R72" s="25">
        <f t="shared" si="60"/>
        <v>0</v>
      </c>
      <c r="S72" s="25">
        <f t="shared" si="61"/>
        <v>30</v>
      </c>
      <c r="T72" s="25">
        <f t="shared" si="62"/>
        <v>0</v>
      </c>
      <c r="U72" s="25">
        <f t="shared" si="63"/>
        <v>0</v>
      </c>
      <c r="V72" s="25">
        <f t="shared" si="64"/>
        <v>0</v>
      </c>
      <c r="W72" s="25">
        <f t="shared" si="65"/>
        <v>0</v>
      </c>
      <c r="X72" s="25">
        <f t="shared" si="66"/>
        <v>0</v>
      </c>
      <c r="Y72" s="25">
        <f t="shared" si="67"/>
        <v>0</v>
      </c>
      <c r="Z72" s="25">
        <f t="shared" si="68"/>
        <v>0</v>
      </c>
      <c r="AA72" s="25">
        <f t="shared" si="69"/>
        <v>30</v>
      </c>
      <c r="AB72" s="25">
        <f t="shared" si="70"/>
        <v>0</v>
      </c>
      <c r="AC72" s="25">
        <f t="shared" si="71"/>
        <v>0</v>
      </c>
      <c r="AD72" s="25">
        <f t="shared" si="72"/>
        <v>0</v>
      </c>
      <c r="AS72" s="321"/>
      <c r="AT72" s="35" t="str">
        <f t="shared" si="73"/>
        <v>Thornton Bank I</v>
      </c>
      <c r="AU72" s="49">
        <f t="shared" si="74"/>
        <v>0</v>
      </c>
      <c r="AV72" s="49">
        <f t="shared" si="75"/>
        <v>0</v>
      </c>
      <c r="AW72" s="49">
        <f t="shared" si="76"/>
        <v>0</v>
      </c>
      <c r="AX72" s="49">
        <f t="shared" si="77"/>
        <v>0</v>
      </c>
      <c r="AY72" s="222">
        <f t="shared" si="78"/>
        <v>30</v>
      </c>
      <c r="AZ72" s="219" t="str">
        <f t="shared" si="79"/>
        <v/>
      </c>
      <c r="BA72" s="219" t="str">
        <f t="shared" si="56"/>
        <v/>
      </c>
      <c r="BB72" s="219" t="str">
        <f t="shared" si="56"/>
        <v/>
      </c>
      <c r="BC72" s="219" t="str">
        <f t="shared" si="56"/>
        <v/>
      </c>
      <c r="BD72" s="219" t="str">
        <f t="shared" si="56"/>
        <v/>
      </c>
      <c r="BE72" s="219" t="str">
        <f t="shared" si="56"/>
        <v/>
      </c>
      <c r="BF72" s="219" t="str">
        <f t="shared" si="56"/>
        <v/>
      </c>
      <c r="BG72" s="219" t="str">
        <f t="shared" si="56"/>
        <v/>
      </c>
      <c r="BH72" s="219" t="str">
        <f t="shared" si="56"/>
        <v/>
      </c>
      <c r="BI72" s="219" t="str">
        <f t="shared" si="56"/>
        <v/>
      </c>
      <c r="BJ72" s="219">
        <f t="shared" si="80"/>
        <v>30</v>
      </c>
      <c r="BK72" s="219" t="str">
        <f t="shared" si="56"/>
        <v/>
      </c>
      <c r="BL72" s="219" t="str">
        <f t="shared" si="56"/>
        <v/>
      </c>
      <c r="BM72" s="219" t="str">
        <f t="shared" si="56"/>
        <v/>
      </c>
      <c r="BN72" s="217" t="str">
        <f t="shared" si="81"/>
        <v/>
      </c>
      <c r="BO72" s="219" t="str">
        <f t="shared" si="83"/>
        <v/>
      </c>
      <c r="BP72" s="219" t="str">
        <f t="shared" si="83"/>
        <v/>
      </c>
      <c r="BQ72" s="219" t="str">
        <f t="shared" si="83"/>
        <v/>
      </c>
      <c r="BR72" s="219" t="str">
        <f t="shared" si="83"/>
        <v/>
      </c>
      <c r="BS72" s="219" t="str">
        <f t="shared" si="83"/>
        <v/>
      </c>
      <c r="BT72" s="219" t="str">
        <f t="shared" si="83"/>
        <v/>
      </c>
      <c r="BU72" s="219" t="str">
        <f t="shared" si="83"/>
        <v/>
      </c>
      <c r="BV72" s="219" t="str">
        <f t="shared" si="83"/>
        <v/>
      </c>
      <c r="BW72" s="219" t="str">
        <f t="shared" si="83"/>
        <v/>
      </c>
      <c r="BX72" s="219">
        <f t="shared" si="82"/>
        <v>6</v>
      </c>
      <c r="BY72" s="219" t="str">
        <f t="shared" si="83"/>
        <v/>
      </c>
      <c r="BZ72" s="219" t="str">
        <f t="shared" si="83"/>
        <v/>
      </c>
      <c r="CA72" s="219" t="str">
        <f t="shared" si="83"/>
        <v/>
      </c>
    </row>
    <row r="73" spans="1:79" x14ac:dyDescent="0.3">
      <c r="A73" s="324"/>
      <c r="B73" s="26" t="str">
        <f>IF('EU WFs'!$L81="Fully grid-connected",'EU WFs'!A81,"")</f>
        <v>Thornton Bank II</v>
      </c>
      <c r="C73" s="210">
        <f>IF('EU WFs'!$L81="Fully grid-connected",'EU WFs'!B81,"")</f>
        <v>184.5</v>
      </c>
      <c r="D73" s="26" t="str">
        <f>IF('EU WFs'!$L81="Fully grid-connected",'EU WFs'!C81,"")</f>
        <v>Belgium</v>
      </c>
      <c r="E73" s="27">
        <f>IF('EU WFs'!$L81="Fully grid-connected",'EU WFs'!D81,"")</f>
        <v>30</v>
      </c>
      <c r="F73" s="27">
        <f t="shared" si="57"/>
        <v>6.15</v>
      </c>
      <c r="G73" s="26" t="s">
        <v>269</v>
      </c>
      <c r="H73" s="26" t="str">
        <f>IF('EU WFs'!$L81="Fully grid-connected",'EU WFs'!E81,"")</f>
        <v xml:space="preserve"> Senvion 6.15MW</v>
      </c>
      <c r="I73" s="29" t="str">
        <f>IF(OR('EU WFs'!$L81="Fully grid-connected",'EU WFs'!F81=""),'EU WFs'!F81,"")</f>
        <v>VS/PR</v>
      </c>
      <c r="J73" s="29" t="str">
        <f>IF(OR('EU WFs'!$L81="Fully grid-connected",'EU WFs'!G81=""),'EU WFs'!G81,"")</f>
        <v>MG</v>
      </c>
      <c r="K73" s="29" t="str">
        <f>IF(OR('EU WFs'!$L81="Fully grid-connected",'EU WFs'!H81=""),'EU WFs'!H81,"")</f>
        <v>DFIG</v>
      </c>
      <c r="L73" s="29" t="str">
        <f>IF(OR('EU WFs'!$L81="Fully grid-connected",'EU WFs'!I81=""),'EU WFs'!I81,"")</f>
        <v>PC</v>
      </c>
      <c r="M73" s="27">
        <f>IF('EU WFs'!$L81="Fully grid-connected",'EU WFs'!J81,"")</f>
        <v>2013</v>
      </c>
      <c r="N73" s="28" t="str">
        <f t="shared" si="58"/>
        <v>C</v>
      </c>
      <c r="Q73" s="25">
        <f t="shared" si="59"/>
        <v>0</v>
      </c>
      <c r="R73" s="25">
        <f t="shared" si="60"/>
        <v>0</v>
      </c>
      <c r="S73" s="25">
        <f t="shared" si="61"/>
        <v>184.5</v>
      </c>
      <c r="T73" s="25">
        <f t="shared" si="62"/>
        <v>0</v>
      </c>
      <c r="U73" s="25">
        <f t="shared" si="63"/>
        <v>0</v>
      </c>
      <c r="V73" s="25">
        <f t="shared" si="64"/>
        <v>0</v>
      </c>
      <c r="W73" s="25">
        <f t="shared" si="65"/>
        <v>0</v>
      </c>
      <c r="X73" s="25">
        <f t="shared" si="66"/>
        <v>0</v>
      </c>
      <c r="Y73" s="25">
        <f t="shared" si="67"/>
        <v>0</v>
      </c>
      <c r="Z73" s="25">
        <f t="shared" si="68"/>
        <v>0</v>
      </c>
      <c r="AA73" s="25">
        <f t="shared" si="69"/>
        <v>184.5</v>
      </c>
      <c r="AB73" s="25">
        <f t="shared" si="70"/>
        <v>0</v>
      </c>
      <c r="AC73" s="25">
        <f t="shared" si="71"/>
        <v>0</v>
      </c>
      <c r="AD73" s="25">
        <f t="shared" si="72"/>
        <v>0</v>
      </c>
      <c r="AS73" s="321"/>
      <c r="AT73" s="35" t="str">
        <f t="shared" si="73"/>
        <v>Thornton Bank II</v>
      </c>
      <c r="AU73" s="49">
        <f t="shared" si="74"/>
        <v>0</v>
      </c>
      <c r="AV73" s="49">
        <f t="shared" si="75"/>
        <v>0</v>
      </c>
      <c r="AW73" s="49">
        <f t="shared" si="76"/>
        <v>0</v>
      </c>
      <c r="AX73" s="49">
        <f t="shared" si="77"/>
        <v>0</v>
      </c>
      <c r="AY73" s="222">
        <f t="shared" si="78"/>
        <v>184.5</v>
      </c>
      <c r="AZ73" s="219" t="str">
        <f t="shared" si="79"/>
        <v/>
      </c>
      <c r="BA73" s="219" t="str">
        <f t="shared" si="56"/>
        <v/>
      </c>
      <c r="BB73" s="219" t="str">
        <f t="shared" si="56"/>
        <v/>
      </c>
      <c r="BC73" s="219" t="str">
        <f t="shared" si="56"/>
        <v/>
      </c>
      <c r="BD73" s="219" t="str">
        <f t="shared" si="56"/>
        <v/>
      </c>
      <c r="BE73" s="219" t="str">
        <f t="shared" si="56"/>
        <v/>
      </c>
      <c r="BF73" s="219" t="str">
        <f t="shared" si="56"/>
        <v/>
      </c>
      <c r="BG73" s="219" t="str">
        <f t="shared" si="56"/>
        <v/>
      </c>
      <c r="BH73" s="219" t="str">
        <f t="shared" si="56"/>
        <v/>
      </c>
      <c r="BI73" s="219" t="str">
        <f t="shared" si="56"/>
        <v/>
      </c>
      <c r="BJ73" s="219">
        <f t="shared" si="80"/>
        <v>184.5</v>
      </c>
      <c r="BK73" s="219" t="str">
        <f t="shared" si="56"/>
        <v/>
      </c>
      <c r="BL73" s="219" t="str">
        <f t="shared" si="56"/>
        <v/>
      </c>
      <c r="BM73" s="219" t="str">
        <f t="shared" si="56"/>
        <v/>
      </c>
      <c r="BN73" s="217" t="str">
        <f t="shared" si="81"/>
        <v/>
      </c>
      <c r="BO73" s="219" t="str">
        <f t="shared" si="83"/>
        <v/>
      </c>
      <c r="BP73" s="219" t="str">
        <f t="shared" si="83"/>
        <v/>
      </c>
      <c r="BQ73" s="219" t="str">
        <f t="shared" si="83"/>
        <v/>
      </c>
      <c r="BR73" s="219" t="str">
        <f t="shared" si="83"/>
        <v/>
      </c>
      <c r="BS73" s="219" t="str">
        <f t="shared" si="83"/>
        <v/>
      </c>
      <c r="BT73" s="219" t="str">
        <f t="shared" si="83"/>
        <v/>
      </c>
      <c r="BU73" s="219" t="str">
        <f t="shared" si="83"/>
        <v/>
      </c>
      <c r="BV73" s="219" t="str">
        <f t="shared" si="83"/>
        <v/>
      </c>
      <c r="BW73" s="219" t="str">
        <f t="shared" si="83"/>
        <v/>
      </c>
      <c r="BX73" s="219">
        <f t="shared" si="82"/>
        <v>30</v>
      </c>
      <c r="BY73" s="219" t="str">
        <f t="shared" si="83"/>
        <v/>
      </c>
      <c r="BZ73" s="219" t="str">
        <f t="shared" si="83"/>
        <v/>
      </c>
      <c r="CA73" s="219" t="str">
        <f t="shared" si="83"/>
        <v/>
      </c>
    </row>
    <row r="74" spans="1:79" x14ac:dyDescent="0.3">
      <c r="A74" s="324"/>
      <c r="B74" s="26" t="str">
        <f>IF('EU WFs'!$L82="Fully grid-connected",'EU WFs'!A82,"")</f>
        <v>Thornton Bank III</v>
      </c>
      <c r="C74" s="210">
        <f>IF('EU WFs'!$L82="Fully grid-connected",'EU WFs'!B82,"")</f>
        <v>110.7</v>
      </c>
      <c r="D74" s="26" t="str">
        <f>IF('EU WFs'!$L82="Fully grid-connected",'EU WFs'!C82,"")</f>
        <v>Belgium</v>
      </c>
      <c r="E74" s="27">
        <f>IF('EU WFs'!$L82="Fully grid-connected",'EU WFs'!D82,"")</f>
        <v>18</v>
      </c>
      <c r="F74" s="27">
        <f t="shared" si="57"/>
        <v>6.15</v>
      </c>
      <c r="G74" s="26" t="s">
        <v>269</v>
      </c>
      <c r="H74" s="26" t="str">
        <f>IF('EU WFs'!$L82="Fully grid-connected",'EU WFs'!E82,"")</f>
        <v xml:space="preserve"> Senvion 6.15MW</v>
      </c>
      <c r="I74" s="29" t="str">
        <f>IF(OR('EU WFs'!$L82="Fully grid-connected",'EU WFs'!F82=""),'EU WFs'!F82,"")</f>
        <v>VS/PR</v>
      </c>
      <c r="J74" s="29" t="str">
        <f>IF(OR('EU WFs'!$L82="Fully grid-connected",'EU WFs'!G82=""),'EU WFs'!G82,"")</f>
        <v>MG</v>
      </c>
      <c r="K74" s="29" t="str">
        <f>IF(OR('EU WFs'!$L82="Fully grid-connected",'EU WFs'!H82=""),'EU WFs'!H82,"")</f>
        <v>DFIG</v>
      </c>
      <c r="L74" s="29" t="str">
        <f>IF(OR('EU WFs'!$L82="Fully grid-connected",'EU WFs'!I82=""),'EU WFs'!I82,"")</f>
        <v>PC</v>
      </c>
      <c r="M74" s="27">
        <f>IF('EU WFs'!$L82="Fully grid-connected",'EU WFs'!J82,"")</f>
        <v>2013</v>
      </c>
      <c r="N74" s="28" t="str">
        <f t="shared" si="58"/>
        <v>C</v>
      </c>
      <c r="Q74" s="25">
        <f t="shared" si="59"/>
        <v>0</v>
      </c>
      <c r="R74" s="25">
        <f t="shared" si="60"/>
        <v>0</v>
      </c>
      <c r="S74" s="25">
        <f t="shared" si="61"/>
        <v>110.7</v>
      </c>
      <c r="T74" s="25">
        <f t="shared" si="62"/>
        <v>0</v>
      </c>
      <c r="U74" s="25">
        <f t="shared" si="63"/>
        <v>0</v>
      </c>
      <c r="V74" s="25">
        <f t="shared" si="64"/>
        <v>0</v>
      </c>
      <c r="W74" s="25">
        <f t="shared" si="65"/>
        <v>0</v>
      </c>
      <c r="X74" s="25">
        <f t="shared" si="66"/>
        <v>0</v>
      </c>
      <c r="Y74" s="25">
        <f t="shared" si="67"/>
        <v>0</v>
      </c>
      <c r="Z74" s="25">
        <f t="shared" si="68"/>
        <v>0</v>
      </c>
      <c r="AA74" s="25">
        <f t="shared" si="69"/>
        <v>110.7</v>
      </c>
      <c r="AB74" s="25">
        <f t="shared" si="70"/>
        <v>0</v>
      </c>
      <c r="AC74" s="25">
        <f t="shared" si="71"/>
        <v>0</v>
      </c>
      <c r="AD74" s="25">
        <f t="shared" si="72"/>
        <v>0</v>
      </c>
      <c r="AS74" s="321"/>
      <c r="AT74" s="35" t="str">
        <f t="shared" si="73"/>
        <v>Thornton Bank III</v>
      </c>
      <c r="AU74" s="49">
        <f t="shared" si="74"/>
        <v>0</v>
      </c>
      <c r="AV74" s="49">
        <f t="shared" si="75"/>
        <v>0</v>
      </c>
      <c r="AW74" s="49">
        <f t="shared" si="76"/>
        <v>0</v>
      </c>
      <c r="AX74" s="49">
        <f t="shared" si="77"/>
        <v>0</v>
      </c>
      <c r="AY74" s="222">
        <f t="shared" si="78"/>
        <v>110.7</v>
      </c>
      <c r="AZ74" s="219" t="str">
        <f t="shared" si="79"/>
        <v/>
      </c>
      <c r="BA74" s="219" t="str">
        <f t="shared" si="56"/>
        <v/>
      </c>
      <c r="BB74" s="219" t="str">
        <f t="shared" si="56"/>
        <v/>
      </c>
      <c r="BC74" s="219" t="str">
        <f t="shared" si="56"/>
        <v/>
      </c>
      <c r="BD74" s="219" t="str">
        <f t="shared" si="56"/>
        <v/>
      </c>
      <c r="BE74" s="219" t="str">
        <f t="shared" si="56"/>
        <v/>
      </c>
      <c r="BF74" s="219" t="str">
        <f t="shared" si="56"/>
        <v/>
      </c>
      <c r="BG74" s="219" t="str">
        <f t="shared" si="56"/>
        <v/>
      </c>
      <c r="BH74" s="219" t="str">
        <f t="shared" si="56"/>
        <v/>
      </c>
      <c r="BI74" s="219" t="str">
        <f t="shared" si="56"/>
        <v/>
      </c>
      <c r="BJ74" s="219">
        <f t="shared" si="80"/>
        <v>110.7</v>
      </c>
      <c r="BK74" s="219" t="str">
        <f t="shared" si="56"/>
        <v/>
      </c>
      <c r="BL74" s="219" t="str">
        <f t="shared" si="56"/>
        <v/>
      </c>
      <c r="BM74" s="219" t="str">
        <f t="shared" si="56"/>
        <v/>
      </c>
      <c r="BN74" s="217" t="str">
        <f t="shared" si="81"/>
        <v/>
      </c>
      <c r="BO74" s="219" t="str">
        <f t="shared" si="83"/>
        <v/>
      </c>
      <c r="BP74" s="219" t="str">
        <f t="shared" si="83"/>
        <v/>
      </c>
      <c r="BQ74" s="219" t="str">
        <f t="shared" si="83"/>
        <v/>
      </c>
      <c r="BR74" s="219" t="str">
        <f t="shared" si="83"/>
        <v/>
      </c>
      <c r="BS74" s="219" t="str">
        <f t="shared" si="83"/>
        <v/>
      </c>
      <c r="BT74" s="219" t="str">
        <f t="shared" si="83"/>
        <v/>
      </c>
      <c r="BU74" s="219" t="str">
        <f t="shared" si="83"/>
        <v/>
      </c>
      <c r="BV74" s="219" t="str">
        <f t="shared" si="83"/>
        <v/>
      </c>
      <c r="BW74" s="219" t="str">
        <f t="shared" si="83"/>
        <v/>
      </c>
      <c r="BX74" s="219">
        <f t="shared" si="82"/>
        <v>18</v>
      </c>
      <c r="BY74" s="219" t="str">
        <f t="shared" si="83"/>
        <v/>
      </c>
      <c r="BZ74" s="219" t="str">
        <f t="shared" si="83"/>
        <v/>
      </c>
      <c r="CA74" s="219" t="str">
        <f t="shared" si="83"/>
        <v/>
      </c>
    </row>
    <row r="75" spans="1:79" x14ac:dyDescent="0.3">
      <c r="A75" s="38" t="s">
        <v>144</v>
      </c>
      <c r="B75" s="26" t="str">
        <f>IF('EU WFs'!$L83="Fully grid-connected",'EU WFs'!A83,"")</f>
        <v>Trianel Borkum I</v>
      </c>
      <c r="C75" s="210">
        <f>IF('EU WFs'!$L83="Fully grid-connected",'EU WFs'!B83,"")</f>
        <v>200</v>
      </c>
      <c r="D75" s="26" t="str">
        <f>IF('EU WFs'!$L83="Fully grid-connected",'EU WFs'!C83,"")</f>
        <v>Germany</v>
      </c>
      <c r="E75" s="27">
        <f>IF('EU WFs'!$L83="Fully grid-connected",'EU WFs'!D83,"")</f>
        <v>40</v>
      </c>
      <c r="F75" s="27">
        <f t="shared" si="57"/>
        <v>5</v>
      </c>
      <c r="G75" s="26" t="s">
        <v>266</v>
      </c>
      <c r="H75" s="26" t="str">
        <f>IF('EU WFs'!$L83="Fully grid-connected",'EU WFs'!E83,"")</f>
        <v xml:space="preserve"> Areva Multibrid M5000 5.0MW</v>
      </c>
      <c r="I75" s="29" t="str">
        <f>IF(OR('EU WFs'!$L83="Fully grid-connected",'EU WFs'!F83=""),'EU WFs'!F83,"")</f>
        <v>VS/PR</v>
      </c>
      <c r="J75" s="29" t="str">
        <f>IF(OR('EU WFs'!$L83="Fully grid-connected",'EU WFs'!G83=""),'EU WFs'!G83,"")</f>
        <v>SG</v>
      </c>
      <c r="K75" s="29" t="str">
        <f>IF(OR('EU WFs'!$L83="Fully grid-connected",'EU WFs'!H83=""),'EU WFs'!H83,"")</f>
        <v>PMSG</v>
      </c>
      <c r="L75" s="29" t="str">
        <f>IF(OR('EU WFs'!$L83="Fully grid-connected",'EU WFs'!I83=""),'EU WFs'!I83,"")</f>
        <v>FC</v>
      </c>
      <c r="M75" s="27">
        <f>IF('EU WFs'!$L83="Fully grid-connected",'EU WFs'!J83,"")</f>
        <v>2015</v>
      </c>
      <c r="N75" s="28" t="str">
        <f t="shared" si="58"/>
        <v>DI1P</v>
      </c>
      <c r="Q75" s="25">
        <f t="shared" si="59"/>
        <v>0</v>
      </c>
      <c r="R75" s="25">
        <f t="shared" si="60"/>
        <v>0</v>
      </c>
      <c r="S75" s="25">
        <f t="shared" si="61"/>
        <v>0</v>
      </c>
      <c r="T75" s="25">
        <f t="shared" si="62"/>
        <v>0</v>
      </c>
      <c r="U75" s="25">
        <f t="shared" si="63"/>
        <v>0</v>
      </c>
      <c r="V75" s="25">
        <f t="shared" si="64"/>
        <v>0</v>
      </c>
      <c r="W75" s="25">
        <f t="shared" si="65"/>
        <v>200</v>
      </c>
      <c r="X75" s="25">
        <f t="shared" si="66"/>
        <v>0</v>
      </c>
      <c r="Y75" s="25">
        <f t="shared" si="67"/>
        <v>0</v>
      </c>
      <c r="Z75" s="25">
        <f t="shared" si="68"/>
        <v>0</v>
      </c>
      <c r="AA75" s="25">
        <f t="shared" si="69"/>
        <v>0</v>
      </c>
      <c r="AB75" s="25">
        <f t="shared" si="70"/>
        <v>0</v>
      </c>
      <c r="AC75" s="25">
        <f t="shared" si="71"/>
        <v>200</v>
      </c>
      <c r="AD75" s="25">
        <f t="shared" si="72"/>
        <v>0</v>
      </c>
      <c r="AS75" s="321"/>
      <c r="AT75" s="35" t="str">
        <f t="shared" si="73"/>
        <v>Trianel Borkum I</v>
      </c>
      <c r="AU75" s="49">
        <f t="shared" si="74"/>
        <v>0</v>
      </c>
      <c r="AV75" s="49">
        <f t="shared" si="75"/>
        <v>200</v>
      </c>
      <c r="AW75" s="49">
        <f t="shared" si="76"/>
        <v>0</v>
      </c>
      <c r="AX75" s="49">
        <f t="shared" si="77"/>
        <v>0</v>
      </c>
      <c r="AY75" s="222">
        <f t="shared" si="78"/>
        <v>0</v>
      </c>
      <c r="AZ75" s="219">
        <f t="shared" si="79"/>
        <v>200</v>
      </c>
      <c r="BA75" s="219" t="str">
        <f t="shared" si="56"/>
        <v/>
      </c>
      <c r="BB75" s="219" t="str">
        <f t="shared" si="56"/>
        <v/>
      </c>
      <c r="BC75" s="219" t="str">
        <f t="shared" si="56"/>
        <v/>
      </c>
      <c r="BD75" s="219" t="str">
        <f t="shared" si="56"/>
        <v/>
      </c>
      <c r="BE75" s="219" t="str">
        <f t="shared" si="56"/>
        <v/>
      </c>
      <c r="BF75" s="219" t="str">
        <f t="shared" si="56"/>
        <v/>
      </c>
      <c r="BG75" s="219" t="str">
        <f t="shared" si="56"/>
        <v/>
      </c>
      <c r="BH75" s="219" t="str">
        <f t="shared" si="56"/>
        <v/>
      </c>
      <c r="BI75" s="219" t="str">
        <f t="shared" si="56"/>
        <v/>
      </c>
      <c r="BJ75" s="219" t="str">
        <f t="shared" si="80"/>
        <v/>
      </c>
      <c r="BK75" s="219" t="str">
        <f t="shared" si="56"/>
        <v/>
      </c>
      <c r="BL75" s="219" t="str">
        <f t="shared" si="56"/>
        <v/>
      </c>
      <c r="BM75" s="219" t="str">
        <f t="shared" si="56"/>
        <v/>
      </c>
      <c r="BN75" s="217">
        <f t="shared" si="81"/>
        <v>40</v>
      </c>
      <c r="BO75" s="219" t="str">
        <f t="shared" si="83"/>
        <v/>
      </c>
      <c r="BP75" s="219" t="str">
        <f t="shared" si="83"/>
        <v/>
      </c>
      <c r="BQ75" s="219" t="str">
        <f t="shared" si="83"/>
        <v/>
      </c>
      <c r="BR75" s="219" t="str">
        <f t="shared" si="83"/>
        <v/>
      </c>
      <c r="BS75" s="219" t="str">
        <f t="shared" si="83"/>
        <v/>
      </c>
      <c r="BT75" s="219" t="str">
        <f t="shared" si="83"/>
        <v/>
      </c>
      <c r="BU75" s="219" t="str">
        <f t="shared" si="83"/>
        <v/>
      </c>
      <c r="BV75" s="219" t="str">
        <f t="shared" si="83"/>
        <v/>
      </c>
      <c r="BW75" s="219" t="str">
        <f t="shared" si="83"/>
        <v/>
      </c>
      <c r="BX75" s="219" t="str">
        <f t="shared" si="82"/>
        <v/>
      </c>
      <c r="BY75" s="219" t="str">
        <f t="shared" si="83"/>
        <v/>
      </c>
      <c r="BZ75" s="219" t="str">
        <f t="shared" si="83"/>
        <v/>
      </c>
      <c r="CA75" s="219" t="str">
        <f t="shared" si="83"/>
        <v/>
      </c>
    </row>
    <row r="76" spans="1:79" x14ac:dyDescent="0.3">
      <c r="A76" s="38" t="s">
        <v>33</v>
      </c>
      <c r="B76" s="26" t="str">
        <f>IF('EU WFs'!$L84="Fully grid-connected",'EU WFs'!A84,"")</f>
        <v>Utgrunden I</v>
      </c>
      <c r="C76" s="210">
        <f>IF('EU WFs'!$L84="Fully grid-connected",'EU WFs'!B84,"")</f>
        <v>10.5</v>
      </c>
      <c r="D76" s="26" t="str">
        <f>IF('EU WFs'!$L84="Fully grid-connected",'EU WFs'!C84,"")</f>
        <v>Sweden</v>
      </c>
      <c r="E76" s="27">
        <f>IF('EU WFs'!$L84="Fully grid-connected",'EU WFs'!D84,"")</f>
        <v>7</v>
      </c>
      <c r="F76" s="27">
        <f t="shared" si="57"/>
        <v>1.5</v>
      </c>
      <c r="G76" s="26" t="s">
        <v>271</v>
      </c>
      <c r="H76" s="26" t="str">
        <f>IF('EU WFs'!$L84="Fully grid-connected",'EU WFs'!E84,"")</f>
        <v xml:space="preserve"> Enron EW70-1.5MW</v>
      </c>
      <c r="I76" s="29" t="str">
        <f>IF(OR('EU WFs'!$L84="Fully grid-connected",'EU WFs'!F84=""),'EU WFs'!F84,"")</f>
        <v>VS/PR</v>
      </c>
      <c r="J76" s="29" t="str">
        <f>IF(OR('EU WFs'!$L84="Fully grid-connected",'EU WFs'!G84=""),'EU WFs'!G84,"")</f>
        <v>MG</v>
      </c>
      <c r="K76" s="29" t="str">
        <f>IF(OR('EU WFs'!$L84="Fully grid-connected",'EU WFs'!H84=""),'EU WFs'!H84,"")</f>
        <v>DFIG</v>
      </c>
      <c r="L76" s="29" t="str">
        <f>IF(OR('EU WFs'!$L84="Fully grid-connected",'EU WFs'!I84=""),'EU WFs'!I84,"")</f>
        <v>PC</v>
      </c>
      <c r="M76" s="27">
        <f>IF('EU WFs'!$L84="Fully grid-connected",'EU WFs'!J84,"")</f>
        <v>2001</v>
      </c>
      <c r="N76" s="28" t="str">
        <f t="shared" si="58"/>
        <v>C</v>
      </c>
      <c r="Q76" s="25">
        <f t="shared" si="59"/>
        <v>0</v>
      </c>
      <c r="R76" s="25">
        <f t="shared" si="60"/>
        <v>0</v>
      </c>
      <c r="S76" s="25">
        <f t="shared" si="61"/>
        <v>10.5</v>
      </c>
      <c r="T76" s="25">
        <f t="shared" si="62"/>
        <v>0</v>
      </c>
      <c r="U76" s="25">
        <f t="shared" si="63"/>
        <v>0</v>
      </c>
      <c r="V76" s="25">
        <f t="shared" si="64"/>
        <v>0</v>
      </c>
      <c r="W76" s="25">
        <f t="shared" si="65"/>
        <v>0</v>
      </c>
      <c r="X76" s="25">
        <f t="shared" si="66"/>
        <v>0</v>
      </c>
      <c r="Y76" s="25">
        <f t="shared" si="67"/>
        <v>0</v>
      </c>
      <c r="Z76" s="25">
        <f t="shared" si="68"/>
        <v>0</v>
      </c>
      <c r="AA76" s="25">
        <f t="shared" si="69"/>
        <v>10.5</v>
      </c>
      <c r="AB76" s="25">
        <f t="shared" si="70"/>
        <v>0</v>
      </c>
      <c r="AC76" s="25">
        <f t="shared" si="71"/>
        <v>0</v>
      </c>
      <c r="AD76" s="25">
        <f t="shared" si="72"/>
        <v>0</v>
      </c>
      <c r="AS76" s="321"/>
      <c r="AT76" s="35" t="str">
        <f t="shared" si="73"/>
        <v>Utgrunden I</v>
      </c>
      <c r="AU76" s="49">
        <f t="shared" si="74"/>
        <v>0</v>
      </c>
      <c r="AV76" s="49">
        <f t="shared" si="75"/>
        <v>0</v>
      </c>
      <c r="AW76" s="49">
        <f t="shared" si="76"/>
        <v>0</v>
      </c>
      <c r="AX76" s="49">
        <f t="shared" si="77"/>
        <v>0</v>
      </c>
      <c r="AY76" s="222">
        <f t="shared" si="78"/>
        <v>0</v>
      </c>
      <c r="AZ76" s="219" t="str">
        <f t="shared" si="79"/>
        <v/>
      </c>
      <c r="BA76" s="219" t="str">
        <f t="shared" si="56"/>
        <v/>
      </c>
      <c r="BB76" s="219" t="str">
        <f t="shared" si="56"/>
        <v/>
      </c>
      <c r="BC76" s="219" t="str">
        <f t="shared" si="56"/>
        <v/>
      </c>
      <c r="BD76" s="219">
        <f t="shared" si="56"/>
        <v>10.5</v>
      </c>
      <c r="BE76" s="219" t="str">
        <f t="shared" si="56"/>
        <v/>
      </c>
      <c r="BF76" s="219" t="str">
        <f t="shared" si="56"/>
        <v/>
      </c>
      <c r="BG76" s="219" t="str">
        <f t="shared" si="56"/>
        <v/>
      </c>
      <c r="BH76" s="219" t="str">
        <f t="shared" si="56"/>
        <v/>
      </c>
      <c r="BI76" s="219" t="str">
        <f t="shared" si="56"/>
        <v/>
      </c>
      <c r="BJ76" s="219" t="str">
        <f t="shared" si="80"/>
        <v/>
      </c>
      <c r="BK76" s="219" t="str">
        <f t="shared" si="56"/>
        <v/>
      </c>
      <c r="BL76" s="219" t="str">
        <f t="shared" si="56"/>
        <v/>
      </c>
      <c r="BM76" s="219" t="str">
        <f t="shared" si="56"/>
        <v/>
      </c>
      <c r="BN76" s="217" t="str">
        <f t="shared" si="81"/>
        <v/>
      </c>
      <c r="BO76" s="219" t="str">
        <f t="shared" si="83"/>
        <v/>
      </c>
      <c r="BP76" s="219" t="str">
        <f t="shared" si="83"/>
        <v/>
      </c>
      <c r="BQ76" s="219" t="str">
        <f t="shared" si="83"/>
        <v/>
      </c>
      <c r="BR76" s="219">
        <f t="shared" si="83"/>
        <v>7</v>
      </c>
      <c r="BS76" s="219" t="str">
        <f t="shared" si="83"/>
        <v/>
      </c>
      <c r="BT76" s="219" t="str">
        <f t="shared" si="83"/>
        <v/>
      </c>
      <c r="BU76" s="219" t="str">
        <f t="shared" si="83"/>
        <v/>
      </c>
      <c r="BV76" s="219" t="str">
        <f t="shared" si="83"/>
        <v/>
      </c>
      <c r="BW76" s="219" t="str">
        <f t="shared" si="83"/>
        <v/>
      </c>
      <c r="BX76" s="219" t="str">
        <f t="shared" si="82"/>
        <v/>
      </c>
      <c r="BY76" s="219" t="str">
        <f t="shared" si="83"/>
        <v/>
      </c>
      <c r="BZ76" s="219" t="str">
        <f t="shared" si="83"/>
        <v/>
      </c>
      <c r="CA76" s="219" t="str">
        <f t="shared" si="83"/>
        <v/>
      </c>
    </row>
    <row r="77" spans="1:79" x14ac:dyDescent="0.3">
      <c r="A77" s="38" t="s">
        <v>119</v>
      </c>
      <c r="B77" s="26" t="str">
        <f>IF('EU WFs'!$L85="Fully grid-connected",'EU WFs'!A85,"")</f>
        <v>Veja Mate</v>
      </c>
      <c r="C77" s="210">
        <f>IF('EU WFs'!$L85="Fully grid-connected",'EU WFs'!B85,"")</f>
        <v>402</v>
      </c>
      <c r="D77" s="26" t="str">
        <f>IF('EU WFs'!$L85="Fully grid-connected",'EU WFs'!C85,"")</f>
        <v>Germany</v>
      </c>
      <c r="E77" s="27">
        <f>IF('EU WFs'!$L85="Fully grid-connected",'EU WFs'!D85,"")</f>
        <v>67</v>
      </c>
      <c r="F77" s="27">
        <f t="shared" si="57"/>
        <v>6</v>
      </c>
      <c r="G77" s="26" t="s">
        <v>260</v>
      </c>
      <c r="H77" s="26" t="str">
        <f>IF('EU WFs'!$L85="Fully grid-connected",'EU WFs'!E85,"")</f>
        <v xml:space="preserve"> Siemens SWT-6.0-154</v>
      </c>
      <c r="I77" s="29" t="str">
        <f>IF(OR('EU WFs'!$L85="Fully grid-connected",'EU WFs'!F85=""),'EU WFs'!F85,"")</f>
        <v>VS/PR</v>
      </c>
      <c r="J77" s="29" t="str">
        <f>IF(OR('EU WFs'!$L85="Fully grid-connected",'EU WFs'!G85=""),'EU WFs'!G85,"")</f>
        <v>DD</v>
      </c>
      <c r="K77" s="29" t="str">
        <f>IF(OR('EU WFs'!$L85="Fully grid-connected",'EU WFs'!H85=""),'EU WFs'!H85,"")</f>
        <v>PMSG</v>
      </c>
      <c r="L77" s="29" t="str">
        <f>IF(OR('EU WFs'!$L85="Fully grid-connected",'EU WFs'!I85=""),'EU WFs'!I85,"")</f>
        <v>FC</v>
      </c>
      <c r="M77" s="27">
        <f>IF('EU WFs'!$L85="Fully grid-connected",'EU WFs'!J85,"")</f>
        <v>2017</v>
      </c>
      <c r="N77" s="28" t="str">
        <f t="shared" si="58"/>
        <v>DDP</v>
      </c>
      <c r="Q77" s="25">
        <f t="shared" si="59"/>
        <v>0</v>
      </c>
      <c r="R77" s="25">
        <f t="shared" si="60"/>
        <v>0</v>
      </c>
      <c r="S77" s="25">
        <f t="shared" si="61"/>
        <v>0</v>
      </c>
      <c r="T77" s="25">
        <f t="shared" si="62"/>
        <v>0</v>
      </c>
      <c r="U77" s="25">
        <f t="shared" si="63"/>
        <v>0</v>
      </c>
      <c r="V77" s="25">
        <f t="shared" si="64"/>
        <v>0</v>
      </c>
      <c r="W77" s="25">
        <f t="shared" si="65"/>
        <v>0</v>
      </c>
      <c r="X77" s="25">
        <f t="shared" si="66"/>
        <v>402</v>
      </c>
      <c r="Y77" s="25">
        <f t="shared" si="67"/>
        <v>0</v>
      </c>
      <c r="Z77" s="25">
        <f t="shared" si="68"/>
        <v>0</v>
      </c>
      <c r="AA77" s="25">
        <f t="shared" si="69"/>
        <v>0</v>
      </c>
      <c r="AB77" s="25">
        <f t="shared" si="70"/>
        <v>0</v>
      </c>
      <c r="AC77" s="25">
        <f t="shared" si="71"/>
        <v>0</v>
      </c>
      <c r="AD77" s="25">
        <f t="shared" si="72"/>
        <v>402</v>
      </c>
      <c r="AS77" s="321"/>
      <c r="AT77" s="35" t="str">
        <f t="shared" si="73"/>
        <v>Veja Mate</v>
      </c>
      <c r="AU77" s="49">
        <f t="shared" si="74"/>
        <v>0</v>
      </c>
      <c r="AV77" s="49">
        <f t="shared" si="75"/>
        <v>402</v>
      </c>
      <c r="AW77" s="49">
        <f t="shared" si="76"/>
        <v>0</v>
      </c>
      <c r="AX77" s="49">
        <f t="shared" si="77"/>
        <v>0</v>
      </c>
      <c r="AY77" s="222">
        <f t="shared" si="78"/>
        <v>0</v>
      </c>
      <c r="AZ77" s="219" t="str">
        <f t="shared" si="79"/>
        <v/>
      </c>
      <c r="BA77" s="219" t="str">
        <f t="shared" si="56"/>
        <v/>
      </c>
      <c r="BB77" s="219" t="str">
        <f t="shared" si="56"/>
        <v/>
      </c>
      <c r="BC77" s="219" t="str">
        <f t="shared" si="56"/>
        <v/>
      </c>
      <c r="BD77" s="219" t="str">
        <f t="shared" si="56"/>
        <v/>
      </c>
      <c r="BE77" s="219" t="str">
        <f t="shared" si="56"/>
        <v/>
      </c>
      <c r="BF77" s="219" t="str">
        <f t="shared" si="56"/>
        <v/>
      </c>
      <c r="BG77" s="219" t="str">
        <f t="shared" si="56"/>
        <v/>
      </c>
      <c r="BH77" s="219" t="str">
        <f t="shared" si="56"/>
        <v/>
      </c>
      <c r="BI77" s="219" t="str">
        <f t="shared" si="56"/>
        <v/>
      </c>
      <c r="BJ77" s="219" t="str">
        <f t="shared" si="80"/>
        <v/>
      </c>
      <c r="BK77" s="219">
        <f t="shared" si="56"/>
        <v>402</v>
      </c>
      <c r="BL77" s="219" t="str">
        <f t="shared" si="56"/>
        <v/>
      </c>
      <c r="BM77" s="219" t="str">
        <f t="shared" si="56"/>
        <v/>
      </c>
      <c r="BN77" s="217" t="str">
        <f t="shared" si="81"/>
        <v/>
      </c>
      <c r="BO77" s="219" t="str">
        <f t="shared" si="83"/>
        <v/>
      </c>
      <c r="BP77" s="219" t="str">
        <f t="shared" si="83"/>
        <v/>
      </c>
      <c r="BQ77" s="219" t="str">
        <f t="shared" si="83"/>
        <v/>
      </c>
      <c r="BR77" s="219" t="str">
        <f t="shared" si="83"/>
        <v/>
      </c>
      <c r="BS77" s="219" t="str">
        <f t="shared" si="83"/>
        <v/>
      </c>
      <c r="BT77" s="219" t="str">
        <f t="shared" si="83"/>
        <v/>
      </c>
      <c r="BU77" s="219" t="str">
        <f t="shared" si="83"/>
        <v/>
      </c>
      <c r="BV77" s="219" t="str">
        <f t="shared" si="83"/>
        <v/>
      </c>
      <c r="BW77" s="219" t="str">
        <f t="shared" si="83"/>
        <v/>
      </c>
      <c r="BX77" s="219" t="str">
        <f t="shared" si="82"/>
        <v/>
      </c>
      <c r="BY77" s="219">
        <f t="shared" si="83"/>
        <v>67</v>
      </c>
      <c r="BZ77" s="219" t="str">
        <f t="shared" si="83"/>
        <v/>
      </c>
      <c r="CA77" s="219" t="str">
        <f t="shared" si="83"/>
        <v/>
      </c>
    </row>
    <row r="78" spans="1:79" x14ac:dyDescent="0.3">
      <c r="A78" s="324" t="s">
        <v>120</v>
      </c>
      <c r="B78" s="26" t="str">
        <f>IF('EU WFs'!$L86="Fully grid-connected",'EU WFs'!A86,"")</f>
        <v>Walney Phase 1</v>
      </c>
      <c r="C78" s="210">
        <f>IF('EU WFs'!$L86="Fully grid-connected",'EU WFs'!B86,"")</f>
        <v>183.6</v>
      </c>
      <c r="D78" s="26" t="str">
        <f>IF('EU WFs'!$L86="Fully grid-connected",'EU WFs'!C86,"")</f>
        <v>UK (England)</v>
      </c>
      <c r="E78" s="27">
        <f>IF('EU WFs'!$L86="Fully grid-connected",'EU WFs'!D86,"")</f>
        <v>51</v>
      </c>
      <c r="F78" s="27">
        <f t="shared" si="57"/>
        <v>3.6</v>
      </c>
      <c r="G78" s="26" t="s">
        <v>260</v>
      </c>
      <c r="H78" s="26" t="str">
        <f>IF('EU WFs'!$L86="Fully grid-connected",'EU WFs'!E86,"")</f>
        <v xml:space="preserve"> Siemens SWP 3.6-107</v>
      </c>
      <c r="I78" s="29" t="str">
        <f>IF(OR('EU WFs'!$L86="Fully grid-connected",'EU WFs'!F86=""),'EU WFs'!F86,"")</f>
        <v>VS/PR</v>
      </c>
      <c r="J78" s="29" t="str">
        <f>IF(OR('EU WFs'!$L86="Fully grid-connected",'EU WFs'!G86=""),'EU WFs'!G86,"")</f>
        <v>MG</v>
      </c>
      <c r="K78" s="29" t="str">
        <f>IF(OR('EU WFs'!$L86="Fully grid-connected",'EU WFs'!H86=""),'EU WFs'!H86,"")</f>
        <v>SCIG</v>
      </c>
      <c r="L78" s="29" t="str">
        <f>IF(OR('EU WFs'!$L86="Fully grid-connected",'EU WFs'!I86=""),'EU WFs'!I86,"")</f>
        <v>FC</v>
      </c>
      <c r="M78" s="27">
        <f>IF('EU WFs'!$L86="Fully grid-connected",'EU WFs'!J86,"")</f>
        <v>2010</v>
      </c>
      <c r="N78" s="28" t="str">
        <f t="shared" si="58"/>
        <v>DImS</v>
      </c>
      <c r="Q78" s="25">
        <f t="shared" si="59"/>
        <v>0</v>
      </c>
      <c r="R78" s="25">
        <f t="shared" si="60"/>
        <v>0</v>
      </c>
      <c r="S78" s="25">
        <f t="shared" si="61"/>
        <v>0</v>
      </c>
      <c r="T78" s="25">
        <f t="shared" si="62"/>
        <v>0</v>
      </c>
      <c r="U78" s="25">
        <f t="shared" si="63"/>
        <v>183.6</v>
      </c>
      <c r="V78" s="25">
        <f t="shared" si="64"/>
        <v>0</v>
      </c>
      <c r="W78" s="25">
        <f t="shared" si="65"/>
        <v>0</v>
      </c>
      <c r="X78" s="25">
        <f t="shared" si="66"/>
        <v>0</v>
      </c>
      <c r="Y78" s="25">
        <f t="shared" si="67"/>
        <v>0</v>
      </c>
      <c r="Z78" s="25">
        <f t="shared" si="68"/>
        <v>0</v>
      </c>
      <c r="AA78" s="25">
        <f t="shared" si="69"/>
        <v>0</v>
      </c>
      <c r="AB78" s="25">
        <f t="shared" si="70"/>
        <v>183.6</v>
      </c>
      <c r="AC78" s="25">
        <f t="shared" si="71"/>
        <v>0</v>
      </c>
      <c r="AD78" s="25">
        <f t="shared" si="72"/>
        <v>0</v>
      </c>
      <c r="AS78" s="321"/>
      <c r="AT78" s="35" t="str">
        <f t="shared" si="73"/>
        <v>Walney Phase 1</v>
      </c>
      <c r="AU78" s="49">
        <f t="shared" si="74"/>
        <v>183.6</v>
      </c>
      <c r="AV78" s="49">
        <f t="shared" si="75"/>
        <v>0</v>
      </c>
      <c r="AW78" s="49">
        <f t="shared" si="76"/>
        <v>0</v>
      </c>
      <c r="AX78" s="49">
        <f t="shared" si="77"/>
        <v>0</v>
      </c>
      <c r="AY78" s="222">
        <f t="shared" si="78"/>
        <v>0</v>
      </c>
      <c r="AZ78" s="219" t="str">
        <f t="shared" si="79"/>
        <v/>
      </c>
      <c r="BA78" s="219" t="str">
        <f t="shared" si="56"/>
        <v/>
      </c>
      <c r="BB78" s="219" t="str">
        <f t="shared" si="56"/>
        <v/>
      </c>
      <c r="BC78" s="219" t="str">
        <f t="shared" si="56"/>
        <v/>
      </c>
      <c r="BD78" s="219" t="str">
        <f t="shared" si="56"/>
        <v/>
      </c>
      <c r="BE78" s="219" t="str">
        <f t="shared" si="56"/>
        <v/>
      </c>
      <c r="BF78" s="219" t="str">
        <f t="shared" si="56"/>
        <v/>
      </c>
      <c r="BG78" s="219" t="str">
        <f t="shared" si="56"/>
        <v/>
      </c>
      <c r="BH78" s="219" t="str">
        <f t="shared" si="56"/>
        <v/>
      </c>
      <c r="BI78" s="219" t="str">
        <f t="shared" si="56"/>
        <v/>
      </c>
      <c r="BJ78" s="219" t="str">
        <f t="shared" si="80"/>
        <v/>
      </c>
      <c r="BK78" s="219">
        <f t="shared" si="56"/>
        <v>183.6</v>
      </c>
      <c r="BL78" s="219" t="str">
        <f t="shared" si="56"/>
        <v/>
      </c>
      <c r="BM78" s="219" t="str">
        <f t="shared" si="56"/>
        <v/>
      </c>
      <c r="BN78" s="217" t="str">
        <f t="shared" si="81"/>
        <v/>
      </c>
      <c r="BO78" s="219" t="str">
        <f t="shared" si="83"/>
        <v/>
      </c>
      <c r="BP78" s="219" t="str">
        <f t="shared" si="83"/>
        <v/>
      </c>
      <c r="BQ78" s="219" t="str">
        <f t="shared" si="83"/>
        <v/>
      </c>
      <c r="BR78" s="219" t="str">
        <f t="shared" si="83"/>
        <v/>
      </c>
      <c r="BS78" s="219" t="str">
        <f t="shared" si="83"/>
        <v/>
      </c>
      <c r="BT78" s="219" t="str">
        <f t="shared" si="83"/>
        <v/>
      </c>
      <c r="BU78" s="219" t="str">
        <f t="shared" si="83"/>
        <v/>
      </c>
      <c r="BV78" s="219" t="str">
        <f t="shared" si="83"/>
        <v/>
      </c>
      <c r="BW78" s="219" t="str">
        <f t="shared" si="83"/>
        <v/>
      </c>
      <c r="BX78" s="219" t="str">
        <f t="shared" si="82"/>
        <v/>
      </c>
      <c r="BY78" s="219">
        <f t="shared" si="83"/>
        <v>51</v>
      </c>
      <c r="BZ78" s="219" t="str">
        <f t="shared" si="83"/>
        <v/>
      </c>
      <c r="CA78" s="219" t="str">
        <f t="shared" si="83"/>
        <v/>
      </c>
    </row>
    <row r="79" spans="1:79" x14ac:dyDescent="0.3">
      <c r="A79" s="324"/>
      <c r="B79" s="26" t="str">
        <f>IF('EU WFs'!$L87="Fully grid-connected",'EU WFs'!A87,"")</f>
        <v>Walney Phase 2</v>
      </c>
      <c r="C79" s="210">
        <f>IF('EU WFs'!$L87="Fully grid-connected",'EU WFs'!B87,"")</f>
        <v>183.6</v>
      </c>
      <c r="D79" s="26" t="str">
        <f>IF('EU WFs'!$L87="Fully grid-connected",'EU WFs'!C87,"")</f>
        <v>UK (England)</v>
      </c>
      <c r="E79" s="27">
        <f>IF('EU WFs'!$L87="Fully grid-connected",'EU WFs'!D87,"")</f>
        <v>51</v>
      </c>
      <c r="F79" s="27">
        <f t="shared" si="57"/>
        <v>3.6</v>
      </c>
      <c r="G79" s="26" t="s">
        <v>260</v>
      </c>
      <c r="H79" s="26" t="str">
        <f>IF('EU WFs'!$L87="Fully grid-connected",'EU WFs'!E87,"")</f>
        <v xml:space="preserve"> Siemens SWP 3.6-120</v>
      </c>
      <c r="I79" s="29" t="str">
        <f>IF(OR('EU WFs'!$L87="Fully grid-connected",'EU WFs'!F87=""),'EU WFs'!F87,"")</f>
        <v>VS/PR</v>
      </c>
      <c r="J79" s="29" t="str">
        <f>IF(OR('EU WFs'!$L87="Fully grid-connected",'EU WFs'!G87=""),'EU WFs'!G87,"")</f>
        <v>MG</v>
      </c>
      <c r="K79" s="29" t="str">
        <f>IF(OR('EU WFs'!$L87="Fully grid-connected",'EU WFs'!H87=""),'EU WFs'!H87,"")</f>
        <v>DFIG</v>
      </c>
      <c r="L79" s="29" t="str">
        <f>IF(OR('EU WFs'!$L87="Fully grid-connected",'EU WFs'!I87=""),'EU WFs'!I87,"")</f>
        <v>PC</v>
      </c>
      <c r="M79" s="27">
        <f>IF('EU WFs'!$L87="Fully grid-connected",'EU WFs'!J87,"")</f>
        <v>2010</v>
      </c>
      <c r="N79" s="28" t="str">
        <f t="shared" si="58"/>
        <v>C</v>
      </c>
      <c r="Q79" s="25">
        <f t="shared" si="59"/>
        <v>0</v>
      </c>
      <c r="R79" s="25">
        <f t="shared" si="60"/>
        <v>0</v>
      </c>
      <c r="S79" s="25">
        <f t="shared" si="61"/>
        <v>183.6</v>
      </c>
      <c r="T79" s="25">
        <f t="shared" si="62"/>
        <v>0</v>
      </c>
      <c r="U79" s="25">
        <f t="shared" si="63"/>
        <v>0</v>
      </c>
      <c r="V79" s="25">
        <f t="shared" si="64"/>
        <v>0</v>
      </c>
      <c r="W79" s="25">
        <f t="shared" si="65"/>
        <v>0</v>
      </c>
      <c r="X79" s="25">
        <f t="shared" si="66"/>
        <v>0</v>
      </c>
      <c r="Y79" s="25">
        <f t="shared" si="67"/>
        <v>0</v>
      </c>
      <c r="Z79" s="25">
        <f t="shared" si="68"/>
        <v>0</v>
      </c>
      <c r="AA79" s="25">
        <f t="shared" si="69"/>
        <v>183.6</v>
      </c>
      <c r="AB79" s="25">
        <f t="shared" si="70"/>
        <v>0</v>
      </c>
      <c r="AC79" s="25">
        <f t="shared" si="71"/>
        <v>0</v>
      </c>
      <c r="AD79" s="25">
        <f t="shared" si="72"/>
        <v>0</v>
      </c>
      <c r="AS79" s="321"/>
      <c r="AT79" s="35" t="str">
        <f t="shared" si="73"/>
        <v>Walney Phase 2</v>
      </c>
      <c r="AU79" s="49">
        <f t="shared" si="74"/>
        <v>183.6</v>
      </c>
      <c r="AV79" s="49">
        <f t="shared" si="75"/>
        <v>0</v>
      </c>
      <c r="AW79" s="49">
        <f t="shared" si="76"/>
        <v>0</v>
      </c>
      <c r="AX79" s="49">
        <f t="shared" si="77"/>
        <v>0</v>
      </c>
      <c r="AY79" s="222">
        <f t="shared" si="78"/>
        <v>0</v>
      </c>
      <c r="AZ79" s="219" t="str">
        <f t="shared" si="79"/>
        <v/>
      </c>
      <c r="BA79" s="219" t="str">
        <f t="shared" si="56"/>
        <v/>
      </c>
      <c r="BB79" s="219" t="str">
        <f t="shared" si="56"/>
        <v/>
      </c>
      <c r="BC79" s="219" t="str">
        <f t="shared" si="56"/>
        <v/>
      </c>
      <c r="BD79" s="219" t="str">
        <f t="shared" si="56"/>
        <v/>
      </c>
      <c r="BE79" s="219" t="str">
        <f t="shared" si="56"/>
        <v/>
      </c>
      <c r="BF79" s="219" t="str">
        <f t="shared" si="56"/>
        <v/>
      </c>
      <c r="BG79" s="219" t="str">
        <f t="shared" si="56"/>
        <v/>
      </c>
      <c r="BH79" s="219" t="str">
        <f t="shared" si="56"/>
        <v/>
      </c>
      <c r="BI79" s="219" t="str">
        <f t="shared" si="56"/>
        <v/>
      </c>
      <c r="BJ79" s="219" t="str">
        <f t="shared" si="80"/>
        <v/>
      </c>
      <c r="BK79" s="219">
        <f t="shared" si="56"/>
        <v>183.6</v>
      </c>
      <c r="BL79" s="219" t="str">
        <f t="shared" si="56"/>
        <v/>
      </c>
      <c r="BM79" s="219" t="str">
        <f t="shared" si="56"/>
        <v/>
      </c>
      <c r="BN79" s="217" t="str">
        <f t="shared" si="81"/>
        <v/>
      </c>
      <c r="BO79" s="219" t="str">
        <f t="shared" si="83"/>
        <v/>
      </c>
      <c r="BP79" s="219" t="str">
        <f t="shared" si="83"/>
        <v/>
      </c>
      <c r="BQ79" s="219" t="str">
        <f t="shared" si="83"/>
        <v/>
      </c>
      <c r="BR79" s="219" t="str">
        <f t="shared" si="83"/>
        <v/>
      </c>
      <c r="BS79" s="219" t="str">
        <f t="shared" si="83"/>
        <v/>
      </c>
      <c r="BT79" s="219" t="str">
        <f t="shared" si="83"/>
        <v/>
      </c>
      <c r="BU79" s="219" t="str">
        <f t="shared" si="83"/>
        <v/>
      </c>
      <c r="BV79" s="219" t="str">
        <f t="shared" si="83"/>
        <v/>
      </c>
      <c r="BW79" s="219" t="str">
        <f t="shared" si="83"/>
        <v/>
      </c>
      <c r="BX79" s="219" t="str">
        <f t="shared" si="82"/>
        <v/>
      </c>
      <c r="BY79" s="219">
        <f t="shared" si="83"/>
        <v>51</v>
      </c>
      <c r="BZ79" s="219" t="str">
        <f t="shared" si="83"/>
        <v/>
      </c>
      <c r="CA79" s="219" t="str">
        <f t="shared" si="83"/>
        <v/>
      </c>
    </row>
    <row r="80" spans="1:79" x14ac:dyDescent="0.3">
      <c r="A80" s="38" t="s">
        <v>22</v>
      </c>
      <c r="B80" s="26" t="str">
        <f>IF('EU WFs'!$L89="Fully grid-connected",'EU WFs'!A89,"")</f>
        <v>West of Duddon Sands</v>
      </c>
      <c r="C80" s="210">
        <f>IF('EU WFs'!$L89="Fully grid-connected",'EU WFs'!B89,"")</f>
        <v>388.8</v>
      </c>
      <c r="D80" s="26" t="str">
        <f>IF('EU WFs'!$L89="Fully grid-connected",'EU WFs'!C89,"")</f>
        <v>UK (England)</v>
      </c>
      <c r="E80" s="27">
        <f>IF('EU WFs'!$L89="Fully grid-connected",'EU WFs'!D89,"")</f>
        <v>108</v>
      </c>
      <c r="F80" s="27">
        <f t="shared" si="57"/>
        <v>3.6</v>
      </c>
      <c r="G80" s="26" t="s">
        <v>260</v>
      </c>
      <c r="H80" s="26" t="str">
        <f>IF('EU WFs'!$L89="Fully grid-connected",'EU WFs'!E89,"")</f>
        <v xml:space="preserve"> Siemens SWP 3.6-120</v>
      </c>
      <c r="I80" s="29" t="str">
        <f>IF(OR('EU WFs'!$L89="Fully grid-connected",'EU WFs'!F89=""),'EU WFs'!F89,"")</f>
        <v>VS/PR</v>
      </c>
      <c r="J80" s="29" t="str">
        <f>IF(OR('EU WFs'!$L89="Fully grid-connected",'EU WFs'!G89=""),'EU WFs'!G89,"")</f>
        <v>MG</v>
      </c>
      <c r="K80" s="29" t="str">
        <f>IF(OR('EU WFs'!$L89="Fully grid-connected",'EU WFs'!H89=""),'EU WFs'!H89,"")</f>
        <v>DFIG</v>
      </c>
      <c r="L80" s="29" t="str">
        <f>IF(OR('EU WFs'!$L89="Fully grid-connected",'EU WFs'!I89=""),'EU WFs'!I89,"")</f>
        <v>PC</v>
      </c>
      <c r="M80" s="27">
        <f>IF('EU WFs'!$L89="Fully grid-connected",'EU WFs'!J89,"")</f>
        <v>2014</v>
      </c>
      <c r="N80" s="28" t="str">
        <f t="shared" si="58"/>
        <v>C</v>
      </c>
      <c r="Q80" s="25">
        <f t="shared" si="59"/>
        <v>0</v>
      </c>
      <c r="R80" s="25">
        <f t="shared" si="60"/>
        <v>0</v>
      </c>
      <c r="S80" s="25">
        <f t="shared" si="61"/>
        <v>388.8</v>
      </c>
      <c r="T80" s="25">
        <f t="shared" si="62"/>
        <v>0</v>
      </c>
      <c r="U80" s="25">
        <f t="shared" si="63"/>
        <v>0</v>
      </c>
      <c r="V80" s="25">
        <f t="shared" si="64"/>
        <v>0</v>
      </c>
      <c r="W80" s="25">
        <f t="shared" si="65"/>
        <v>0</v>
      </c>
      <c r="X80" s="25">
        <f t="shared" si="66"/>
        <v>0</v>
      </c>
      <c r="Y80" s="25">
        <f t="shared" si="67"/>
        <v>0</v>
      </c>
      <c r="Z80" s="25">
        <f t="shared" si="68"/>
        <v>0</v>
      </c>
      <c r="AA80" s="25">
        <f t="shared" si="69"/>
        <v>388.8</v>
      </c>
      <c r="AB80" s="25">
        <f t="shared" si="70"/>
        <v>0</v>
      </c>
      <c r="AC80" s="25">
        <f t="shared" si="71"/>
        <v>0</v>
      </c>
      <c r="AD80" s="25">
        <f t="shared" si="72"/>
        <v>0</v>
      </c>
      <c r="AS80" s="321"/>
      <c r="AT80" s="35" t="str">
        <f t="shared" si="73"/>
        <v>West of Duddon Sands</v>
      </c>
      <c r="AU80" s="49">
        <f t="shared" si="74"/>
        <v>388.8</v>
      </c>
      <c r="AV80" s="49">
        <f t="shared" si="75"/>
        <v>0</v>
      </c>
      <c r="AW80" s="49">
        <f t="shared" si="76"/>
        <v>0</v>
      </c>
      <c r="AX80" s="49">
        <f t="shared" si="77"/>
        <v>0</v>
      </c>
      <c r="AY80" s="222">
        <f t="shared" si="78"/>
        <v>0</v>
      </c>
      <c r="AZ80" s="219" t="str">
        <f t="shared" si="79"/>
        <v/>
      </c>
      <c r="BA80" s="219" t="str">
        <f t="shared" si="56"/>
        <v/>
      </c>
      <c r="BB80" s="219" t="str">
        <f t="shared" si="56"/>
        <v/>
      </c>
      <c r="BC80" s="219" t="str">
        <f t="shared" si="56"/>
        <v/>
      </c>
      <c r="BD80" s="219" t="str">
        <f t="shared" si="56"/>
        <v/>
      </c>
      <c r="BE80" s="219" t="str">
        <f t="shared" si="56"/>
        <v/>
      </c>
      <c r="BF80" s="219" t="str">
        <f t="shared" si="56"/>
        <v/>
      </c>
      <c r="BG80" s="219" t="str">
        <f t="shared" si="56"/>
        <v/>
      </c>
      <c r="BH80" s="219" t="str">
        <f t="shared" si="56"/>
        <v/>
      </c>
      <c r="BI80" s="219" t="str">
        <f t="shared" si="56"/>
        <v/>
      </c>
      <c r="BJ80" s="219" t="str">
        <f t="shared" si="80"/>
        <v/>
      </c>
      <c r="BK80" s="219">
        <f t="shared" si="56"/>
        <v>388.8</v>
      </c>
      <c r="BL80" s="219" t="str">
        <f t="shared" si="56"/>
        <v/>
      </c>
      <c r="BM80" s="219" t="str">
        <f t="shared" si="56"/>
        <v/>
      </c>
      <c r="BN80" s="217" t="str">
        <f t="shared" si="81"/>
        <v/>
      </c>
      <c r="BO80" s="219" t="str">
        <f t="shared" si="83"/>
        <v/>
      </c>
      <c r="BP80" s="219" t="str">
        <f t="shared" si="83"/>
        <v/>
      </c>
      <c r="BQ80" s="219" t="str">
        <f t="shared" si="83"/>
        <v/>
      </c>
      <c r="BR80" s="219" t="str">
        <f t="shared" si="83"/>
        <v/>
      </c>
      <c r="BS80" s="219" t="str">
        <f t="shared" si="83"/>
        <v/>
      </c>
      <c r="BT80" s="219" t="str">
        <f t="shared" si="83"/>
        <v/>
      </c>
      <c r="BU80" s="219" t="str">
        <f t="shared" si="83"/>
        <v/>
      </c>
      <c r="BV80" s="219" t="str">
        <f t="shared" si="83"/>
        <v/>
      </c>
      <c r="BW80" s="219" t="str">
        <f t="shared" si="83"/>
        <v/>
      </c>
      <c r="BX80" s="219" t="str">
        <f t="shared" si="82"/>
        <v/>
      </c>
      <c r="BY80" s="219">
        <f t="shared" si="83"/>
        <v>108</v>
      </c>
      <c r="BZ80" s="219" t="str">
        <f t="shared" si="83"/>
        <v/>
      </c>
      <c r="CA80" s="219" t="str">
        <f t="shared" si="83"/>
        <v/>
      </c>
    </row>
    <row r="81" spans="1:79" x14ac:dyDescent="0.3">
      <c r="A81" s="38" t="s">
        <v>21</v>
      </c>
      <c r="B81" s="26" t="str">
        <f>IF('EU WFs'!$L90="Fully grid-connected",'EU WFs'!A90,"")</f>
        <v>Westermost Rough</v>
      </c>
      <c r="C81" s="210">
        <f>IF('EU WFs'!$L90="Fully grid-connected",'EU WFs'!B90,"")</f>
        <v>210</v>
      </c>
      <c r="D81" s="26" t="str">
        <f>IF('EU WFs'!$L90="Fully grid-connected",'EU WFs'!C90,"")</f>
        <v>UK (England)</v>
      </c>
      <c r="E81" s="27">
        <f>IF('EU WFs'!$L90="Fully grid-connected",'EU WFs'!D90,"")</f>
        <v>35</v>
      </c>
      <c r="F81" s="27">
        <f t="shared" si="57"/>
        <v>6</v>
      </c>
      <c r="G81" s="26" t="s">
        <v>260</v>
      </c>
      <c r="H81" s="26" t="str">
        <f>IF('EU WFs'!$L90="Fully grid-connected",'EU WFs'!E90,"")</f>
        <v xml:space="preserve"> Siemens SWT-6.0-154</v>
      </c>
      <c r="I81" s="29" t="str">
        <f>IF(OR('EU WFs'!$L90="Fully grid-connected",'EU WFs'!F90=""),'EU WFs'!F90,"")</f>
        <v>VS/PR</v>
      </c>
      <c r="J81" s="29" t="str">
        <f>IF(OR('EU WFs'!$L90="Fully grid-connected",'EU WFs'!G90=""),'EU WFs'!G90,"")</f>
        <v>DD</v>
      </c>
      <c r="K81" s="29" t="str">
        <f>IF(OR('EU WFs'!$L90="Fully grid-connected",'EU WFs'!H90=""),'EU WFs'!H90,"")</f>
        <v>PMSG</v>
      </c>
      <c r="L81" s="29" t="str">
        <f>IF(OR('EU WFs'!$L90="Fully grid-connected",'EU WFs'!I90=""),'EU WFs'!I90,"")</f>
        <v>FC</v>
      </c>
      <c r="M81" s="27">
        <f>IF('EU WFs'!$L90="Fully grid-connected",'EU WFs'!J90,"")</f>
        <v>2015</v>
      </c>
      <c r="N81" s="28" t="str">
        <f t="shared" si="58"/>
        <v>DDP</v>
      </c>
      <c r="Q81" s="25">
        <f t="shared" si="59"/>
        <v>0</v>
      </c>
      <c r="R81" s="25">
        <f t="shared" si="60"/>
        <v>0</v>
      </c>
      <c r="S81" s="25">
        <f t="shared" si="61"/>
        <v>0</v>
      </c>
      <c r="T81" s="25">
        <f t="shared" si="62"/>
        <v>0</v>
      </c>
      <c r="U81" s="25">
        <f t="shared" si="63"/>
        <v>0</v>
      </c>
      <c r="V81" s="25">
        <f t="shared" si="64"/>
        <v>0</v>
      </c>
      <c r="W81" s="25">
        <f t="shared" si="65"/>
        <v>0</v>
      </c>
      <c r="X81" s="25">
        <f t="shared" si="66"/>
        <v>210</v>
      </c>
      <c r="Y81" s="25">
        <f t="shared" si="67"/>
        <v>0</v>
      </c>
      <c r="Z81" s="25">
        <f t="shared" si="68"/>
        <v>0</v>
      </c>
      <c r="AA81" s="25">
        <f t="shared" si="69"/>
        <v>0</v>
      </c>
      <c r="AB81" s="25">
        <f t="shared" si="70"/>
        <v>0</v>
      </c>
      <c r="AC81" s="25">
        <f t="shared" si="71"/>
        <v>0</v>
      </c>
      <c r="AD81" s="25">
        <f t="shared" si="72"/>
        <v>210</v>
      </c>
      <c r="AS81" s="321"/>
      <c r="AT81" s="35" t="str">
        <f t="shared" si="73"/>
        <v>Westermost Rough</v>
      </c>
      <c r="AU81" s="49">
        <f t="shared" si="74"/>
        <v>210</v>
      </c>
      <c r="AV81" s="49">
        <f t="shared" si="75"/>
        <v>0</v>
      </c>
      <c r="AW81" s="49">
        <f t="shared" si="76"/>
        <v>0</v>
      </c>
      <c r="AX81" s="49">
        <f t="shared" si="77"/>
        <v>0</v>
      </c>
      <c r="AY81" s="222">
        <f t="shared" si="78"/>
        <v>0</v>
      </c>
      <c r="AZ81" s="219" t="str">
        <f t="shared" si="79"/>
        <v/>
      </c>
      <c r="BA81" s="219" t="str">
        <f t="shared" si="56"/>
        <v/>
      </c>
      <c r="BB81" s="219" t="str">
        <f t="shared" si="56"/>
        <v/>
      </c>
      <c r="BC81" s="219" t="str">
        <f t="shared" si="56"/>
        <v/>
      </c>
      <c r="BD81" s="219" t="str">
        <f t="shared" si="56"/>
        <v/>
      </c>
      <c r="BE81" s="219" t="str">
        <f t="shared" si="56"/>
        <v/>
      </c>
      <c r="BF81" s="219" t="str">
        <f t="shared" si="56"/>
        <v/>
      </c>
      <c r="BG81" s="219" t="str">
        <f t="shared" si="56"/>
        <v/>
      </c>
      <c r="BH81" s="219" t="str">
        <f t="shared" si="56"/>
        <v/>
      </c>
      <c r="BI81" s="219" t="str">
        <f t="shared" si="56"/>
        <v/>
      </c>
      <c r="BJ81" s="219" t="str">
        <f t="shared" si="80"/>
        <v/>
      </c>
      <c r="BK81" s="219">
        <f t="shared" si="56"/>
        <v>210</v>
      </c>
      <c r="BL81" s="219" t="str">
        <f t="shared" si="56"/>
        <v/>
      </c>
      <c r="BM81" s="219" t="str">
        <f t="shared" si="56"/>
        <v/>
      </c>
      <c r="BN81" s="217" t="str">
        <f t="shared" si="81"/>
        <v/>
      </c>
      <c r="BO81" s="219" t="str">
        <f t="shared" si="83"/>
        <v/>
      </c>
      <c r="BP81" s="219" t="str">
        <f t="shared" si="83"/>
        <v/>
      </c>
      <c r="BQ81" s="219" t="str">
        <f t="shared" si="83"/>
        <v/>
      </c>
      <c r="BR81" s="219" t="str">
        <f t="shared" si="83"/>
        <v/>
      </c>
      <c r="BS81" s="219" t="str">
        <f t="shared" si="83"/>
        <v/>
      </c>
      <c r="BT81" s="219" t="str">
        <f t="shared" si="83"/>
        <v/>
      </c>
      <c r="BU81" s="219" t="str">
        <f t="shared" si="83"/>
        <v/>
      </c>
      <c r="BV81" s="219" t="str">
        <f t="shared" si="83"/>
        <v/>
      </c>
      <c r="BW81" s="219" t="str">
        <f t="shared" si="83"/>
        <v/>
      </c>
      <c r="BX81" s="219" t="str">
        <f t="shared" si="82"/>
        <v/>
      </c>
      <c r="BY81" s="219">
        <f t="shared" si="83"/>
        <v>35</v>
      </c>
      <c r="BZ81" s="219" t="str">
        <f t="shared" si="83"/>
        <v/>
      </c>
      <c r="CA81" s="219" t="str">
        <f t="shared" si="83"/>
        <v/>
      </c>
    </row>
    <row r="82" spans="1:79" x14ac:dyDescent="0.3">
      <c r="A82" s="38" t="s">
        <v>163</v>
      </c>
      <c r="B82" s="26" t="str">
        <f>IF('EU WFs'!$L91="Fully grid-connected",'EU WFs'!A91,"")</f>
        <v>Wikinger</v>
      </c>
      <c r="C82" s="210">
        <f>IF('EU WFs'!$L91="Fully grid-connected",'EU WFs'!B91,"")</f>
        <v>350</v>
      </c>
      <c r="D82" s="26" t="str">
        <f>IF('EU WFs'!$L91="Fully grid-connected",'EU WFs'!C91,"")</f>
        <v>Germany</v>
      </c>
      <c r="E82" s="27">
        <f>IF('EU WFs'!$L91="Fully grid-connected",'EU WFs'!D91,"")</f>
        <v>70</v>
      </c>
      <c r="F82" s="27">
        <f t="shared" si="57"/>
        <v>5</v>
      </c>
      <c r="G82" s="26" t="s">
        <v>272</v>
      </c>
      <c r="H82" s="26" t="str">
        <f>IF('EU WFs'!$L91="Fully grid-connected",'EU WFs'!E91,"")</f>
        <v xml:space="preserve"> AD 5-135 (Adwen)</v>
      </c>
      <c r="I82" s="29" t="str">
        <f>IF(OR('EU WFs'!$L91="Fully grid-connected",'EU WFs'!F91=""),'EU WFs'!F91,"")</f>
        <v>VS/PR</v>
      </c>
      <c r="J82" s="29" t="str">
        <f>IF(OR('EU WFs'!$L91="Fully grid-connected",'EU WFs'!G91=""),'EU WFs'!G91,"")</f>
        <v>SG</v>
      </c>
      <c r="K82" s="29" t="str">
        <f>IF(OR('EU WFs'!$L91="Fully grid-connected",'EU WFs'!H91=""),'EU WFs'!H91,"")</f>
        <v>PMSG</v>
      </c>
      <c r="L82" s="29" t="str">
        <f>IF(OR('EU WFs'!$L91="Fully grid-connected",'EU WFs'!I91=""),'EU WFs'!I91,"")</f>
        <v>FC</v>
      </c>
      <c r="M82" s="27">
        <f>IF('EU WFs'!$L91="Fully grid-connected",'EU WFs'!J91,"")</f>
        <v>2017</v>
      </c>
      <c r="N82" s="28" t="str">
        <f t="shared" si="58"/>
        <v>DI1P</v>
      </c>
      <c r="Q82" s="25">
        <f t="shared" si="59"/>
        <v>0</v>
      </c>
      <c r="R82" s="25">
        <f t="shared" si="60"/>
        <v>0</v>
      </c>
      <c r="S82" s="25">
        <f t="shared" si="61"/>
        <v>0</v>
      </c>
      <c r="T82" s="25">
        <f t="shared" si="62"/>
        <v>0</v>
      </c>
      <c r="U82" s="25">
        <f t="shared" si="63"/>
        <v>0</v>
      </c>
      <c r="V82" s="25">
        <f t="shared" si="64"/>
        <v>0</v>
      </c>
      <c r="W82" s="25">
        <f t="shared" si="65"/>
        <v>350</v>
      </c>
      <c r="X82" s="25">
        <f t="shared" si="66"/>
        <v>0</v>
      </c>
      <c r="Y82" s="25">
        <f t="shared" si="67"/>
        <v>0</v>
      </c>
      <c r="Z82" s="25">
        <f t="shared" si="68"/>
        <v>0</v>
      </c>
      <c r="AA82" s="25">
        <f t="shared" si="69"/>
        <v>0</v>
      </c>
      <c r="AB82" s="25">
        <f t="shared" si="70"/>
        <v>0</v>
      </c>
      <c r="AC82" s="25">
        <f t="shared" si="71"/>
        <v>350</v>
      </c>
      <c r="AD82" s="25">
        <f t="shared" si="72"/>
        <v>0</v>
      </c>
      <c r="AS82" s="321"/>
      <c r="AT82" s="35" t="str">
        <f t="shared" si="73"/>
        <v>Wikinger</v>
      </c>
      <c r="AU82" s="49">
        <f t="shared" si="74"/>
        <v>0</v>
      </c>
      <c r="AV82" s="49">
        <f t="shared" si="75"/>
        <v>350</v>
      </c>
      <c r="AW82" s="49">
        <f t="shared" si="76"/>
        <v>0</v>
      </c>
      <c r="AX82" s="49">
        <f t="shared" si="77"/>
        <v>0</v>
      </c>
      <c r="AY82" s="222">
        <f t="shared" si="78"/>
        <v>0</v>
      </c>
      <c r="AZ82" s="219">
        <f t="shared" si="79"/>
        <v>350</v>
      </c>
      <c r="BA82" s="219" t="str">
        <f t="shared" si="56"/>
        <v/>
      </c>
      <c r="BB82" s="219" t="str">
        <f t="shared" si="56"/>
        <v/>
      </c>
      <c r="BC82" s="219" t="str">
        <f t="shared" si="56"/>
        <v/>
      </c>
      <c r="BD82" s="219" t="str">
        <f t="shared" si="56"/>
        <v/>
      </c>
      <c r="BE82" s="219" t="str">
        <f t="shared" si="56"/>
        <v/>
      </c>
      <c r="BF82" s="219" t="str">
        <f t="shared" si="56"/>
        <v/>
      </c>
      <c r="BG82" s="219" t="str">
        <f t="shared" si="56"/>
        <v/>
      </c>
      <c r="BH82" s="219" t="str">
        <f t="shared" si="56"/>
        <v/>
      </c>
      <c r="BI82" s="219" t="str">
        <f t="shared" si="56"/>
        <v/>
      </c>
      <c r="BJ82" s="219" t="str">
        <f t="shared" si="80"/>
        <v/>
      </c>
      <c r="BK82" s="219" t="str">
        <f t="shared" si="56"/>
        <v/>
      </c>
      <c r="BL82" s="219" t="str">
        <f t="shared" si="56"/>
        <v/>
      </c>
      <c r="BM82" s="219" t="str">
        <f t="shared" si="56"/>
        <v/>
      </c>
      <c r="BN82" s="217">
        <f t="shared" si="81"/>
        <v>70</v>
      </c>
      <c r="BO82" s="219" t="str">
        <f t="shared" si="83"/>
        <v/>
      </c>
      <c r="BP82" s="219" t="str">
        <f t="shared" si="83"/>
        <v/>
      </c>
      <c r="BQ82" s="219" t="str">
        <f t="shared" si="83"/>
        <v/>
      </c>
      <c r="BR82" s="219" t="str">
        <f t="shared" si="83"/>
        <v/>
      </c>
      <c r="BS82" s="219" t="str">
        <f t="shared" si="83"/>
        <v/>
      </c>
      <c r="BT82" s="219" t="str">
        <f t="shared" si="83"/>
        <v/>
      </c>
      <c r="BU82" s="219" t="str">
        <f t="shared" si="83"/>
        <v/>
      </c>
      <c r="BV82" s="219" t="str">
        <f t="shared" si="83"/>
        <v/>
      </c>
      <c r="BW82" s="219" t="str">
        <f t="shared" si="83"/>
        <v/>
      </c>
      <c r="BX82" s="219" t="str">
        <f t="shared" si="82"/>
        <v/>
      </c>
      <c r="BY82" s="219" t="str">
        <f t="shared" si="83"/>
        <v/>
      </c>
      <c r="BZ82" s="219" t="str">
        <f t="shared" si="83"/>
        <v/>
      </c>
      <c r="CA82" s="219" t="str">
        <f t="shared" si="83"/>
        <v/>
      </c>
    </row>
    <row r="83" spans="1:79" x14ac:dyDescent="0.3">
      <c r="A83" s="39" t="s">
        <v>37</v>
      </c>
      <c r="B83" s="40" t="str">
        <f>IF('EU WFs'!$L92="Fully grid-connected",'EU WFs'!A92,"")</f>
        <v>Yttre Stengrund</v>
      </c>
      <c r="C83" s="211">
        <f>IF('EU WFs'!$L92="Fully grid-connected",'EU WFs'!B92,"")</f>
        <v>10</v>
      </c>
      <c r="D83" s="40" t="str">
        <f>IF('EU WFs'!$L92="Fully grid-connected",'EU WFs'!C92,"")</f>
        <v>Sweden</v>
      </c>
      <c r="E83" s="41">
        <f>IF('EU WFs'!$L92="Fully grid-connected",'EU WFs'!D92,"")</f>
        <v>5</v>
      </c>
      <c r="F83" s="41">
        <f t="shared" si="57"/>
        <v>2</v>
      </c>
      <c r="G83" s="40" t="s">
        <v>273</v>
      </c>
      <c r="H83" s="40" t="str">
        <f>IF('EU WFs'!$L92="Fully grid-connected",'EU WFs'!E92,"")</f>
        <v xml:space="preserve"> NEG Micon NM72-2MW</v>
      </c>
      <c r="I83" s="43" t="str">
        <f>IF(OR('EU WFs'!$L92="Fully grid-connected",'EU WFs'!F92=""),'EU WFs'!F92,"")</f>
        <v>FS/AS</v>
      </c>
      <c r="J83" s="43" t="str">
        <f>IF(OR('EU WFs'!$L92="Fully grid-connected",'EU WFs'!G92=""),'EU WFs'!G92,"")</f>
        <v>MG</v>
      </c>
      <c r="K83" s="43" t="str">
        <f>IF(OR('EU WFs'!$L92="Fully grid-connected",'EU WFs'!H92=""),'EU WFs'!H92,"")</f>
        <v>PSCIG</v>
      </c>
      <c r="L83" s="43" t="str">
        <f>IF(OR('EU WFs'!$L92="Fully grid-connected",'EU WFs'!I92=""),'EU WFs'!I92,"")</f>
        <v>DG</v>
      </c>
      <c r="M83" s="41">
        <f>IF('EU WFs'!$L92="Fully grid-connected",'EU WFs'!J92,"")</f>
        <v>2002</v>
      </c>
      <c r="N83" s="42" t="str">
        <f t="shared" si="58"/>
        <v>A</v>
      </c>
      <c r="Q83" s="25">
        <f t="shared" si="59"/>
        <v>10</v>
      </c>
      <c r="R83" s="25">
        <f t="shared" si="60"/>
        <v>0</v>
      </c>
      <c r="S83" s="25">
        <f t="shared" si="61"/>
        <v>0</v>
      </c>
      <c r="T83" s="25">
        <f t="shared" si="62"/>
        <v>0</v>
      </c>
      <c r="U83" s="25">
        <f t="shared" si="63"/>
        <v>0</v>
      </c>
      <c r="V83" s="25">
        <f t="shared" si="64"/>
        <v>0</v>
      </c>
      <c r="W83" s="25">
        <f t="shared" si="65"/>
        <v>0</v>
      </c>
      <c r="X83" s="25">
        <f t="shared" si="66"/>
        <v>0</v>
      </c>
      <c r="Y83" s="25">
        <f t="shared" si="67"/>
        <v>0</v>
      </c>
      <c r="Z83" s="25">
        <f t="shared" si="68"/>
        <v>10</v>
      </c>
      <c r="AA83" s="25">
        <f t="shared" si="69"/>
        <v>0</v>
      </c>
      <c r="AB83" s="25">
        <f t="shared" si="70"/>
        <v>0</v>
      </c>
      <c r="AC83" s="25">
        <f t="shared" si="71"/>
        <v>0</v>
      </c>
      <c r="AD83" s="25">
        <f t="shared" si="72"/>
        <v>0</v>
      </c>
      <c r="AS83" s="322"/>
      <c r="AT83" s="50" t="str">
        <f t="shared" si="73"/>
        <v>Yttre Stengrund</v>
      </c>
      <c r="AU83" s="51">
        <f t="shared" si="74"/>
        <v>0</v>
      </c>
      <c r="AV83" s="51">
        <f t="shared" si="75"/>
        <v>0</v>
      </c>
      <c r="AW83" s="51">
        <f t="shared" si="76"/>
        <v>0</v>
      </c>
      <c r="AX83" s="51">
        <f t="shared" si="77"/>
        <v>0</v>
      </c>
      <c r="AY83" s="223">
        <f t="shared" si="78"/>
        <v>0</v>
      </c>
      <c r="AZ83" s="219" t="str">
        <f t="shared" si="79"/>
        <v/>
      </c>
      <c r="BA83" s="219" t="str">
        <f t="shared" si="56"/>
        <v/>
      </c>
      <c r="BB83" s="219" t="str">
        <f t="shared" si="56"/>
        <v/>
      </c>
      <c r="BC83" s="219" t="str">
        <f t="shared" si="56"/>
        <v/>
      </c>
      <c r="BD83" s="219" t="str">
        <f t="shared" si="56"/>
        <v/>
      </c>
      <c r="BE83" s="219" t="str">
        <f t="shared" si="56"/>
        <v/>
      </c>
      <c r="BF83" s="219" t="str">
        <f t="shared" si="56"/>
        <v/>
      </c>
      <c r="BG83" s="219">
        <f t="shared" si="56"/>
        <v>10</v>
      </c>
      <c r="BH83" s="219" t="str">
        <f t="shared" si="56"/>
        <v/>
      </c>
      <c r="BI83" s="219" t="str">
        <f t="shared" si="56"/>
        <v/>
      </c>
      <c r="BJ83" s="219" t="str">
        <f t="shared" si="80"/>
        <v/>
      </c>
      <c r="BK83" s="219" t="str">
        <f t="shared" si="56"/>
        <v/>
      </c>
      <c r="BL83" s="219" t="str">
        <f t="shared" si="56"/>
        <v/>
      </c>
      <c r="BM83" s="219" t="str">
        <f t="shared" ref="BM83" si="84">IF($G83=BM$2,$C83,"")</f>
        <v/>
      </c>
      <c r="BN83" s="217" t="str">
        <f t="shared" si="81"/>
        <v/>
      </c>
      <c r="BO83" s="219" t="str">
        <f t="shared" si="83"/>
        <v/>
      </c>
      <c r="BP83" s="219" t="str">
        <f t="shared" si="83"/>
        <v/>
      </c>
      <c r="BQ83" s="219" t="str">
        <f t="shared" si="83"/>
        <v/>
      </c>
      <c r="BR83" s="219" t="str">
        <f t="shared" si="83"/>
        <v/>
      </c>
      <c r="BS83" s="219" t="str">
        <f t="shared" si="83"/>
        <v/>
      </c>
      <c r="BT83" s="219" t="str">
        <f t="shared" si="83"/>
        <v/>
      </c>
      <c r="BU83" s="219">
        <f t="shared" si="83"/>
        <v>5</v>
      </c>
      <c r="BV83" s="219" t="str">
        <f t="shared" si="83"/>
        <v/>
      </c>
      <c r="BW83" s="219" t="str">
        <f t="shared" si="83"/>
        <v/>
      </c>
      <c r="BX83" s="219" t="str">
        <f t="shared" si="82"/>
        <v/>
      </c>
      <c r="BY83" s="219" t="str">
        <f t="shared" si="83"/>
        <v/>
      </c>
      <c r="BZ83" s="219" t="str">
        <f t="shared" si="83"/>
        <v/>
      </c>
      <c r="CA83" s="219" t="str">
        <f t="shared" si="83"/>
        <v/>
      </c>
    </row>
    <row r="84" spans="1:79" s="44" customFormat="1" x14ac:dyDescent="0.3">
      <c r="A84" s="360" t="s">
        <v>108</v>
      </c>
      <c r="C84" s="359">
        <f>SUM(C3:C83)</f>
        <v>14065.400000000003</v>
      </c>
      <c r="E84" s="359">
        <f>SUM(E3:E83)</f>
        <v>3712</v>
      </c>
      <c r="F84" s="207"/>
      <c r="G84" s="207"/>
      <c r="J84" s="45"/>
      <c r="O84" s="46"/>
      <c r="Q84" s="47">
        <f t="shared" ref="Q84:Y84" si="85">SUM(Q3:Q72)</f>
        <v>240.09999999999997</v>
      </c>
      <c r="R84" s="47">
        <f t="shared" si="85"/>
        <v>0</v>
      </c>
      <c r="S84" s="47">
        <f t="shared" si="85"/>
        <v>5421.4</v>
      </c>
      <c r="T84" s="47">
        <f t="shared" si="85"/>
        <v>0</v>
      </c>
      <c r="U84" s="47">
        <f t="shared" si="85"/>
        <v>3937.8</v>
      </c>
      <c r="V84" s="47">
        <f t="shared" si="85"/>
        <v>216</v>
      </c>
      <c r="W84" s="47">
        <f t="shared" si="85"/>
        <v>983.5</v>
      </c>
      <c r="X84" s="47">
        <f t="shared" si="85"/>
        <v>1028.4000000000001</v>
      </c>
      <c r="Y84" s="47">
        <f t="shared" si="85"/>
        <v>4.5</v>
      </c>
      <c r="Z84" s="47">
        <f t="shared" si="68"/>
        <v>240.09999999999997</v>
      </c>
      <c r="AA84" s="47">
        <f t="shared" si="69"/>
        <v>5421.4</v>
      </c>
      <c r="AB84" s="47">
        <f t="shared" si="70"/>
        <v>3937.8</v>
      </c>
      <c r="AC84" s="47">
        <f t="shared" si="71"/>
        <v>1199.5</v>
      </c>
      <c r="AD84" s="47">
        <f t="shared" si="72"/>
        <v>1032.9000000000001</v>
      </c>
      <c r="AS84" s="361" t="s">
        <v>108</v>
      </c>
      <c r="AT84" s="362"/>
      <c r="AU84" s="52">
        <f t="shared" ref="AU84:AZ84" si="86">SUM(AU3:AU83)</f>
        <v>5659.6000000000013</v>
      </c>
      <c r="AV84" s="52">
        <f t="shared" si="86"/>
        <v>5184</v>
      </c>
      <c r="AW84" s="52">
        <f t="shared" si="86"/>
        <v>1264.1000000000001</v>
      </c>
      <c r="AX84" s="52">
        <f t="shared" si="86"/>
        <v>828</v>
      </c>
      <c r="AY84" s="52">
        <f t="shared" si="86"/>
        <v>877.2</v>
      </c>
      <c r="AZ84" s="238">
        <f t="shared" si="86"/>
        <v>980</v>
      </c>
      <c r="BA84" s="238">
        <f t="shared" ref="BA84:BM84" si="87">SUM(BA3:BA83)</f>
        <v>405</v>
      </c>
      <c r="BB84" s="238">
        <f t="shared" si="87"/>
        <v>40</v>
      </c>
      <c r="BC84" s="238">
        <f t="shared" si="87"/>
        <v>4.5</v>
      </c>
      <c r="BD84" s="238">
        <f t="shared" si="87"/>
        <v>10.5</v>
      </c>
      <c r="BE84" s="238">
        <f t="shared" si="87"/>
        <v>6</v>
      </c>
      <c r="BF84" s="238">
        <f t="shared" si="87"/>
        <v>25.2</v>
      </c>
      <c r="BG84" s="238">
        <f t="shared" si="87"/>
        <v>10</v>
      </c>
      <c r="BH84" s="238">
        <f t="shared" si="87"/>
        <v>4.8</v>
      </c>
      <c r="BI84" s="238">
        <f t="shared" si="87"/>
        <v>7</v>
      </c>
      <c r="BJ84" s="238">
        <f t="shared" si="87"/>
        <v>1253.2</v>
      </c>
      <c r="BK84" s="238">
        <f t="shared" si="87"/>
        <v>9113.6999999999989</v>
      </c>
      <c r="BL84" s="238">
        <f t="shared" si="87"/>
        <v>2175.5</v>
      </c>
      <c r="BM84" s="239">
        <f t="shared" si="87"/>
        <v>30</v>
      </c>
      <c r="BN84" s="258">
        <f>SUM(BN3:BN83)</f>
        <v>196</v>
      </c>
      <c r="BO84" s="238">
        <f t="shared" ref="BO84" si="88">SUM(BO3:BO83)</f>
        <v>81</v>
      </c>
      <c r="BP84" s="238">
        <f t="shared" ref="BP84" si="89">SUM(BP3:BP83)</f>
        <v>20</v>
      </c>
      <c r="BQ84" s="238">
        <f t="shared" ref="BQ84" si="90">SUM(BQ3:BQ83)</f>
        <v>1</v>
      </c>
      <c r="BR84" s="238">
        <f t="shared" ref="BR84" si="91">SUM(BR3:BR83)</f>
        <v>7</v>
      </c>
      <c r="BS84" s="238">
        <f t="shared" ref="BS84" si="92">SUM(BS3:BS83)</f>
        <v>1</v>
      </c>
      <c r="BT84" s="238">
        <f t="shared" ref="BT84" si="93">SUM(BT3:BT83)</f>
        <v>7</v>
      </c>
      <c r="BU84" s="238">
        <f t="shared" ref="BU84" si="94">SUM(BU3:BU83)</f>
        <v>5</v>
      </c>
      <c r="BV84" s="238">
        <f t="shared" ref="BV84" si="95">SUM(BV3:BV83)</f>
        <v>2</v>
      </c>
      <c r="BW84" s="238">
        <f t="shared" ref="BW84" si="96">SUM(BW3:BW83)</f>
        <v>1</v>
      </c>
      <c r="BX84" s="238">
        <f t="shared" ref="BX84" si="97">SUM(BX3:BX83)</f>
        <v>212</v>
      </c>
      <c r="BY84" s="238">
        <f t="shared" ref="BY84" si="98">SUM(BY3:BY83)</f>
        <v>2443</v>
      </c>
      <c r="BZ84" s="238">
        <f t="shared" ref="BZ84" si="99">SUM(BZ3:BZ83)</f>
        <v>726</v>
      </c>
      <c r="CA84" s="239">
        <f t="shared" ref="CA84" si="100">SUM(CA3:CA83)</f>
        <v>10</v>
      </c>
    </row>
    <row r="85" spans="1:79" ht="42.6" customHeight="1" x14ac:dyDescent="0.3">
      <c r="B85" s="4"/>
      <c r="C85" s="4"/>
      <c r="G85" s="4"/>
      <c r="H85" s="4"/>
      <c r="I85" s="4"/>
      <c r="K85" s="4"/>
      <c r="L85" s="4"/>
      <c r="AS85" s="364" t="s">
        <v>295</v>
      </c>
      <c r="AT85" s="365"/>
      <c r="AU85" s="160">
        <f>6835-(498+256+179+72)</f>
        <v>5830</v>
      </c>
      <c r="AV85" s="160">
        <v>5355</v>
      </c>
      <c r="AW85" s="160">
        <v>1266</v>
      </c>
      <c r="AX85" s="160">
        <v>1118</v>
      </c>
      <c r="AY85" s="160">
        <v>877</v>
      </c>
      <c r="AZ85" s="237">
        <v>1000</v>
      </c>
      <c r="BA85" s="233" t="s">
        <v>183</v>
      </c>
      <c r="BB85" s="233" t="s">
        <v>183</v>
      </c>
      <c r="BC85" s="233" t="s">
        <v>183</v>
      </c>
      <c r="BD85" s="233" t="s">
        <v>183</v>
      </c>
      <c r="BE85" s="233" t="s">
        <v>183</v>
      </c>
      <c r="BF85" s="233" t="s">
        <v>183</v>
      </c>
      <c r="BG85" s="233" t="s">
        <v>183</v>
      </c>
      <c r="BH85" s="233" t="s">
        <v>183</v>
      </c>
      <c r="BI85" s="233" t="s">
        <v>183</v>
      </c>
      <c r="BJ85" s="234">
        <v>1200</v>
      </c>
      <c r="BK85" s="234">
        <v>10000</v>
      </c>
      <c r="BL85" s="234">
        <v>2900</v>
      </c>
      <c r="BM85" s="235" t="s">
        <v>183</v>
      </c>
      <c r="BN85" s="237">
        <v>202</v>
      </c>
      <c r="BO85" s="233" t="s">
        <v>183</v>
      </c>
      <c r="BP85" s="233" t="s">
        <v>183</v>
      </c>
      <c r="BQ85" s="233" t="s">
        <v>183</v>
      </c>
      <c r="BR85" s="233" t="s">
        <v>183</v>
      </c>
      <c r="BS85" s="233" t="s">
        <v>183</v>
      </c>
      <c r="BT85" s="233" t="s">
        <v>183</v>
      </c>
      <c r="BU85" s="233" t="s">
        <v>183</v>
      </c>
      <c r="BV85" s="233" t="s">
        <v>183</v>
      </c>
      <c r="BW85" s="233" t="s">
        <v>183</v>
      </c>
      <c r="BX85" s="234">
        <v>206</v>
      </c>
      <c r="BY85" s="234">
        <v>2647</v>
      </c>
      <c r="BZ85" s="234">
        <v>918</v>
      </c>
      <c r="CA85" s="235" t="s">
        <v>183</v>
      </c>
    </row>
    <row r="86" spans="1:79" ht="30.6" customHeight="1" x14ac:dyDescent="0.3">
      <c r="J86" s="7"/>
      <c r="AS86" s="364" t="s">
        <v>282</v>
      </c>
      <c r="AT86" s="365"/>
      <c r="AU86" s="53">
        <f>AU84/AU85</f>
        <v>0.97077186963979434</v>
      </c>
      <c r="AV86" s="53">
        <f>AV84/AV85</f>
        <v>0.9680672268907563</v>
      </c>
      <c r="AW86" s="53">
        <f>AW84/AW85</f>
        <v>0.99849921011058462</v>
      </c>
      <c r="AX86" s="53">
        <f>AX84/AX85</f>
        <v>0.74060822898032197</v>
      </c>
      <c r="AY86" s="53">
        <f>AY84/AY85</f>
        <v>1.0002280501710377</v>
      </c>
      <c r="AZ86" s="230">
        <f t="shared" ref="AZ86:BL86" si="101">AZ84/AZ85</f>
        <v>0.98</v>
      </c>
      <c r="BA86" s="233" t="s">
        <v>183</v>
      </c>
      <c r="BB86" s="233" t="s">
        <v>183</v>
      </c>
      <c r="BC86" s="233" t="s">
        <v>183</v>
      </c>
      <c r="BD86" s="233" t="s">
        <v>183</v>
      </c>
      <c r="BE86" s="233" t="s">
        <v>183</v>
      </c>
      <c r="BF86" s="233" t="s">
        <v>183</v>
      </c>
      <c r="BG86" s="233" t="s">
        <v>183</v>
      </c>
      <c r="BH86" s="233" t="s">
        <v>183</v>
      </c>
      <c r="BI86" s="233" t="s">
        <v>183</v>
      </c>
      <c r="BJ86" s="231">
        <f t="shared" si="101"/>
        <v>1.0443333333333333</v>
      </c>
      <c r="BK86" s="231">
        <f t="shared" si="101"/>
        <v>0.9113699999999999</v>
      </c>
      <c r="BL86" s="231">
        <f t="shared" si="101"/>
        <v>0.7501724137931034</v>
      </c>
      <c r="BM86" s="232" t="s">
        <v>183</v>
      </c>
      <c r="BN86" s="230">
        <f t="shared" ref="BN86" si="102">BN84/BN85</f>
        <v>0.97029702970297027</v>
      </c>
      <c r="BO86" s="233" t="s">
        <v>183</v>
      </c>
      <c r="BP86" s="233" t="s">
        <v>183</v>
      </c>
      <c r="BQ86" s="233" t="s">
        <v>183</v>
      </c>
      <c r="BR86" s="233" t="s">
        <v>183</v>
      </c>
      <c r="BS86" s="233" t="s">
        <v>183</v>
      </c>
      <c r="BT86" s="233" t="s">
        <v>183</v>
      </c>
      <c r="BU86" s="233" t="s">
        <v>183</v>
      </c>
      <c r="BV86" s="233" t="s">
        <v>183</v>
      </c>
      <c r="BW86" s="233" t="s">
        <v>183</v>
      </c>
      <c r="BX86" s="231">
        <f t="shared" ref="BX86" si="103">BX84/BX85</f>
        <v>1.029126213592233</v>
      </c>
      <c r="BY86" s="231">
        <f t="shared" ref="BY86" si="104">BY84/BY85</f>
        <v>0.92293162070268231</v>
      </c>
      <c r="BZ86" s="231">
        <f t="shared" ref="BZ86" si="105">BZ84/BZ85</f>
        <v>0.79084967320261434</v>
      </c>
      <c r="CA86" s="232" t="s">
        <v>183</v>
      </c>
    </row>
    <row r="87" spans="1:79" x14ac:dyDescent="0.3">
      <c r="I87" s="140"/>
      <c r="J87" s="140"/>
      <c r="K87" s="140"/>
      <c r="L87" s="140"/>
    </row>
    <row r="88" spans="1:79" x14ac:dyDescent="0.3">
      <c r="I88" s="140"/>
      <c r="J88" s="140"/>
      <c r="K88" s="140"/>
      <c r="L88" s="140"/>
    </row>
    <row r="89" spans="1:79" x14ac:dyDescent="0.3">
      <c r="I89" s="140"/>
      <c r="J89" s="140"/>
      <c r="K89" s="140"/>
      <c r="L89" s="140"/>
    </row>
    <row r="90" spans="1:79" x14ac:dyDescent="0.3">
      <c r="I90" s="140"/>
      <c r="J90" s="140"/>
      <c r="K90" s="140"/>
      <c r="L90" s="140"/>
    </row>
    <row r="91" spans="1:79" x14ac:dyDescent="0.3">
      <c r="I91" s="140"/>
      <c r="J91" s="140"/>
      <c r="K91" s="140"/>
      <c r="L91" s="140"/>
    </row>
    <row r="92" spans="1:79" x14ac:dyDescent="0.3">
      <c r="I92" s="140"/>
      <c r="J92" s="140"/>
      <c r="K92" s="140"/>
      <c r="L92" s="140"/>
    </row>
    <row r="93" spans="1:79" x14ac:dyDescent="0.3">
      <c r="I93" s="140"/>
      <c r="J93" s="140"/>
      <c r="K93" s="140"/>
      <c r="L93" s="140"/>
    </row>
    <row r="94" spans="1:79" x14ac:dyDescent="0.3">
      <c r="I94" s="140"/>
      <c r="J94" s="140"/>
      <c r="K94" s="140"/>
      <c r="L94" s="140"/>
    </row>
    <row r="95" spans="1:79" x14ac:dyDescent="0.3">
      <c r="I95" s="140"/>
      <c r="J95" s="140"/>
      <c r="K95" s="140"/>
      <c r="L95" s="140"/>
    </row>
    <row r="96" spans="1:79" x14ac:dyDescent="0.3">
      <c r="I96" s="140"/>
      <c r="J96" s="140"/>
      <c r="K96" s="140"/>
      <c r="L96" s="140"/>
    </row>
    <row r="97" spans="9:12" x14ac:dyDescent="0.3">
      <c r="I97" s="140"/>
      <c r="J97" s="140"/>
      <c r="K97" s="140"/>
      <c r="L97" s="140"/>
    </row>
    <row r="98" spans="9:12" x14ac:dyDescent="0.3">
      <c r="I98" s="140"/>
      <c r="J98" s="140"/>
      <c r="K98" s="140"/>
      <c r="L98" s="140"/>
    </row>
    <row r="99" spans="9:12" x14ac:dyDescent="0.3">
      <c r="I99" s="140"/>
      <c r="J99" s="140"/>
      <c r="K99" s="140"/>
      <c r="L99" s="140"/>
    </row>
    <row r="100" spans="9:12" x14ac:dyDescent="0.3">
      <c r="I100" s="140"/>
      <c r="J100" s="140"/>
      <c r="K100" s="140"/>
      <c r="L100" s="140"/>
    </row>
    <row r="101" spans="9:12" x14ac:dyDescent="0.3">
      <c r="I101" s="140"/>
      <c r="J101" s="140"/>
      <c r="K101" s="140"/>
      <c r="L101" s="140"/>
    </row>
    <row r="102" spans="9:12" x14ac:dyDescent="0.3">
      <c r="I102" s="140"/>
      <c r="J102" s="140"/>
      <c r="K102" s="140"/>
      <c r="L102" s="140"/>
    </row>
    <row r="103" spans="9:12" x14ac:dyDescent="0.3">
      <c r="I103" s="140"/>
      <c r="J103" s="140"/>
      <c r="K103" s="140"/>
      <c r="L103" s="140"/>
    </row>
    <row r="104" spans="9:12" x14ac:dyDescent="0.3">
      <c r="I104" s="140"/>
      <c r="J104" s="140"/>
      <c r="K104" s="140"/>
      <c r="L104" s="140"/>
    </row>
    <row r="105" spans="9:12" x14ac:dyDescent="0.3">
      <c r="I105" s="140"/>
      <c r="J105" s="140"/>
      <c r="K105" s="140"/>
      <c r="L105" s="140"/>
    </row>
    <row r="106" spans="9:12" x14ac:dyDescent="0.3">
      <c r="I106" s="140"/>
      <c r="J106" s="140"/>
      <c r="K106" s="140"/>
      <c r="L106" s="140"/>
    </row>
    <row r="107" spans="9:12" x14ac:dyDescent="0.3">
      <c r="I107" s="140"/>
      <c r="J107" s="140"/>
      <c r="K107" s="140"/>
      <c r="L107" s="140"/>
    </row>
    <row r="108" spans="9:12" x14ac:dyDescent="0.3">
      <c r="I108" s="140"/>
      <c r="J108" s="140"/>
      <c r="K108" s="140"/>
      <c r="L108" s="140"/>
    </row>
    <row r="109" spans="9:12" x14ac:dyDescent="0.3">
      <c r="I109" s="140"/>
      <c r="J109" s="140"/>
      <c r="K109" s="140"/>
      <c r="L109" s="140"/>
    </row>
    <row r="110" spans="9:12" x14ac:dyDescent="0.3">
      <c r="I110" s="140"/>
      <c r="J110" s="140"/>
      <c r="K110" s="140"/>
      <c r="L110" s="140"/>
    </row>
    <row r="111" spans="9:12" x14ac:dyDescent="0.3">
      <c r="I111" s="140"/>
      <c r="J111" s="140"/>
      <c r="K111" s="140"/>
      <c r="L111" s="140"/>
    </row>
    <row r="112" spans="9:12" x14ac:dyDescent="0.3">
      <c r="I112" s="140"/>
      <c r="J112" s="140"/>
      <c r="K112" s="140"/>
      <c r="L112" s="140"/>
    </row>
    <row r="113" spans="9:12" x14ac:dyDescent="0.3">
      <c r="I113" s="140"/>
      <c r="J113" s="140"/>
      <c r="K113" s="140"/>
      <c r="L113" s="140"/>
    </row>
    <row r="114" spans="9:12" x14ac:dyDescent="0.3">
      <c r="I114" s="140"/>
      <c r="J114" s="140"/>
      <c r="K114" s="140"/>
      <c r="L114" s="140"/>
    </row>
    <row r="115" spans="9:12" x14ac:dyDescent="0.3">
      <c r="I115" s="140"/>
      <c r="J115" s="140"/>
      <c r="K115" s="140"/>
      <c r="L115" s="140"/>
    </row>
    <row r="116" spans="9:12" x14ac:dyDescent="0.3">
      <c r="I116" s="140"/>
      <c r="J116" s="140"/>
      <c r="K116" s="140"/>
      <c r="L116" s="140"/>
    </row>
    <row r="117" spans="9:12" x14ac:dyDescent="0.3">
      <c r="I117" s="140"/>
      <c r="J117" s="140"/>
      <c r="K117" s="140"/>
      <c r="L117" s="140"/>
    </row>
    <row r="118" spans="9:12" x14ac:dyDescent="0.3">
      <c r="I118" s="140"/>
      <c r="J118" s="140"/>
      <c r="K118" s="140"/>
      <c r="L118" s="140"/>
    </row>
    <row r="119" spans="9:12" x14ac:dyDescent="0.3">
      <c r="I119" s="140"/>
      <c r="J119" s="140"/>
      <c r="K119" s="140"/>
      <c r="L119" s="140"/>
    </row>
    <row r="120" spans="9:12" x14ac:dyDescent="0.3">
      <c r="I120" s="140"/>
      <c r="J120" s="140"/>
      <c r="K120" s="140"/>
      <c r="L120" s="140"/>
    </row>
    <row r="121" spans="9:12" x14ac:dyDescent="0.3">
      <c r="I121" s="140"/>
      <c r="J121" s="140"/>
      <c r="K121" s="140"/>
      <c r="L121" s="140"/>
    </row>
    <row r="122" spans="9:12" x14ac:dyDescent="0.3">
      <c r="I122" s="140"/>
      <c r="J122" s="140"/>
      <c r="K122" s="140"/>
      <c r="L122" s="140"/>
    </row>
    <row r="123" spans="9:12" x14ac:dyDescent="0.3">
      <c r="I123" s="140"/>
      <c r="J123" s="140"/>
      <c r="K123" s="140"/>
      <c r="L123" s="140"/>
    </row>
    <row r="124" spans="9:12" x14ac:dyDescent="0.3">
      <c r="I124" s="140"/>
      <c r="J124" s="140"/>
      <c r="K124" s="140"/>
      <c r="L124" s="140"/>
    </row>
    <row r="125" spans="9:12" x14ac:dyDescent="0.3">
      <c r="I125" s="140"/>
      <c r="J125" s="140"/>
      <c r="K125" s="140"/>
      <c r="L125" s="140"/>
    </row>
    <row r="126" spans="9:12" x14ac:dyDescent="0.3">
      <c r="I126" s="140"/>
      <c r="J126" s="140"/>
      <c r="K126" s="140"/>
      <c r="L126" s="140"/>
    </row>
    <row r="127" spans="9:12" x14ac:dyDescent="0.3">
      <c r="I127" s="140"/>
      <c r="J127" s="140"/>
      <c r="K127" s="140"/>
      <c r="L127" s="140"/>
    </row>
    <row r="128" spans="9:12" x14ac:dyDescent="0.3">
      <c r="I128" s="140"/>
      <c r="J128" s="140"/>
      <c r="K128" s="140"/>
      <c r="L128" s="140"/>
    </row>
    <row r="129" spans="9:12" x14ac:dyDescent="0.3">
      <c r="I129" s="140"/>
      <c r="J129" s="140"/>
      <c r="K129" s="140"/>
      <c r="L129" s="140"/>
    </row>
    <row r="130" spans="9:12" x14ac:dyDescent="0.3">
      <c r="I130" s="140"/>
      <c r="J130" s="140"/>
      <c r="K130" s="140"/>
      <c r="L130" s="140"/>
    </row>
    <row r="131" spans="9:12" x14ac:dyDescent="0.3">
      <c r="I131" s="140"/>
      <c r="J131" s="140"/>
      <c r="K131" s="140"/>
      <c r="L131" s="140"/>
    </row>
    <row r="132" spans="9:12" x14ac:dyDescent="0.3">
      <c r="I132" s="140"/>
      <c r="J132" s="140"/>
      <c r="K132" s="140"/>
      <c r="L132" s="140"/>
    </row>
    <row r="133" spans="9:12" x14ac:dyDescent="0.3">
      <c r="I133" s="140"/>
      <c r="J133" s="140"/>
      <c r="K133" s="140"/>
      <c r="L133" s="140"/>
    </row>
    <row r="134" spans="9:12" x14ac:dyDescent="0.3">
      <c r="I134" s="140"/>
      <c r="J134" s="140"/>
      <c r="K134" s="140"/>
      <c r="L134" s="140"/>
    </row>
    <row r="135" spans="9:12" x14ac:dyDescent="0.3">
      <c r="I135" s="140"/>
      <c r="J135" s="140"/>
      <c r="K135" s="140"/>
      <c r="L135" s="140"/>
    </row>
    <row r="136" spans="9:12" x14ac:dyDescent="0.3">
      <c r="I136" s="140"/>
      <c r="J136" s="140"/>
      <c r="K136" s="140"/>
      <c r="L136" s="140"/>
    </row>
    <row r="137" spans="9:12" x14ac:dyDescent="0.3">
      <c r="I137" s="140"/>
      <c r="J137" s="140"/>
      <c r="K137" s="140"/>
      <c r="L137" s="140"/>
    </row>
    <row r="138" spans="9:12" x14ac:dyDescent="0.3">
      <c r="I138" s="140"/>
      <c r="J138" s="140"/>
      <c r="K138" s="140"/>
      <c r="L138" s="140"/>
    </row>
    <row r="139" spans="9:12" x14ac:dyDescent="0.3">
      <c r="I139" s="140"/>
      <c r="J139" s="140"/>
      <c r="K139" s="140"/>
      <c r="L139" s="140"/>
    </row>
    <row r="140" spans="9:12" x14ac:dyDescent="0.3">
      <c r="I140" s="140"/>
      <c r="J140" s="140"/>
      <c r="K140" s="140"/>
      <c r="L140" s="140"/>
    </row>
    <row r="141" spans="9:12" x14ac:dyDescent="0.3">
      <c r="I141" s="140"/>
      <c r="J141" s="140"/>
      <c r="K141" s="140"/>
      <c r="L141" s="140"/>
    </row>
    <row r="142" spans="9:12" x14ac:dyDescent="0.3">
      <c r="I142" s="140"/>
      <c r="J142" s="140"/>
      <c r="K142" s="140"/>
      <c r="L142" s="140"/>
    </row>
    <row r="143" spans="9:12" x14ac:dyDescent="0.3">
      <c r="I143" s="140"/>
      <c r="J143" s="140"/>
      <c r="K143" s="140"/>
      <c r="L143" s="140"/>
    </row>
    <row r="144" spans="9:12" x14ac:dyDescent="0.3">
      <c r="I144" s="140"/>
      <c r="J144" s="140"/>
      <c r="K144" s="140"/>
      <c r="L144" s="140"/>
    </row>
    <row r="145" spans="9:12" x14ac:dyDescent="0.3">
      <c r="I145" s="140"/>
      <c r="J145" s="140"/>
      <c r="K145" s="140"/>
      <c r="L145" s="140"/>
    </row>
    <row r="146" spans="9:12" x14ac:dyDescent="0.3">
      <c r="I146" s="140"/>
      <c r="J146" s="140"/>
      <c r="K146" s="140"/>
      <c r="L146" s="140"/>
    </row>
    <row r="147" spans="9:12" x14ac:dyDescent="0.3">
      <c r="I147" s="140"/>
      <c r="J147" s="140"/>
      <c r="K147" s="140"/>
      <c r="L147" s="140"/>
    </row>
    <row r="148" spans="9:12" x14ac:dyDescent="0.3">
      <c r="I148" s="140"/>
      <c r="J148" s="140"/>
      <c r="K148" s="140"/>
      <c r="L148" s="140"/>
    </row>
    <row r="149" spans="9:12" x14ac:dyDescent="0.3">
      <c r="I149" s="140"/>
      <c r="J149" s="140"/>
      <c r="K149" s="140"/>
      <c r="L149" s="140"/>
    </row>
    <row r="150" spans="9:12" x14ac:dyDescent="0.3">
      <c r="I150" s="140"/>
      <c r="J150" s="140"/>
      <c r="K150" s="140"/>
      <c r="L150" s="140"/>
    </row>
    <row r="151" spans="9:12" x14ac:dyDescent="0.3">
      <c r="I151" s="140"/>
      <c r="J151" s="140"/>
      <c r="K151" s="140"/>
      <c r="L151" s="140"/>
    </row>
    <row r="152" spans="9:12" x14ac:dyDescent="0.3">
      <c r="I152" s="140"/>
      <c r="J152" s="140"/>
      <c r="K152" s="140"/>
      <c r="L152" s="140"/>
    </row>
    <row r="153" spans="9:12" x14ac:dyDescent="0.3">
      <c r="I153" s="140"/>
      <c r="J153" s="140"/>
      <c r="K153" s="140"/>
      <c r="L153" s="140"/>
    </row>
    <row r="154" spans="9:12" x14ac:dyDescent="0.3">
      <c r="I154" s="140"/>
      <c r="J154" s="140"/>
      <c r="K154" s="140"/>
      <c r="L154" s="140"/>
    </row>
    <row r="155" spans="9:12" x14ac:dyDescent="0.3">
      <c r="I155" s="140"/>
      <c r="J155" s="140"/>
      <c r="K155" s="140"/>
      <c r="L155" s="140"/>
    </row>
    <row r="156" spans="9:12" x14ac:dyDescent="0.3">
      <c r="I156" s="140"/>
      <c r="J156" s="140"/>
      <c r="K156" s="140"/>
      <c r="L156" s="140"/>
    </row>
    <row r="157" spans="9:12" x14ac:dyDescent="0.3">
      <c r="I157" s="140"/>
      <c r="J157" s="140"/>
      <c r="K157" s="140"/>
      <c r="L157" s="140"/>
    </row>
    <row r="158" spans="9:12" x14ac:dyDescent="0.3">
      <c r="I158" s="140"/>
      <c r="J158" s="140"/>
      <c r="K158" s="140"/>
      <c r="L158" s="140"/>
    </row>
    <row r="159" spans="9:12" x14ac:dyDescent="0.3">
      <c r="I159" s="140"/>
      <c r="J159" s="140"/>
      <c r="K159" s="140"/>
      <c r="L159" s="140"/>
    </row>
    <row r="160" spans="9:12" x14ac:dyDescent="0.3">
      <c r="I160" s="140"/>
      <c r="J160" s="140"/>
      <c r="K160" s="140"/>
      <c r="L160" s="140"/>
    </row>
    <row r="161" spans="2:15" x14ac:dyDescent="0.3">
      <c r="I161" s="140"/>
      <c r="J161" s="140"/>
      <c r="K161" s="140"/>
      <c r="L161" s="140"/>
    </row>
    <row r="162" spans="2:15" x14ac:dyDescent="0.3">
      <c r="I162" s="140"/>
      <c r="J162" s="140"/>
      <c r="K162" s="140"/>
      <c r="L162" s="140"/>
    </row>
    <row r="163" spans="2:15" x14ac:dyDescent="0.3">
      <c r="I163" s="140"/>
      <c r="J163" s="140"/>
      <c r="K163" s="140"/>
      <c r="L163" s="140"/>
    </row>
    <row r="164" spans="2:15" x14ac:dyDescent="0.3">
      <c r="I164" s="140"/>
      <c r="J164" s="140"/>
      <c r="K164" s="140"/>
      <c r="L164" s="140"/>
    </row>
    <row r="165" spans="2:15" x14ac:dyDescent="0.3">
      <c r="I165" s="140"/>
      <c r="J165" s="140"/>
      <c r="K165" s="140"/>
      <c r="L165" s="140"/>
    </row>
    <row r="166" spans="2:15" x14ac:dyDescent="0.3">
      <c r="I166" s="140"/>
      <c r="J166" s="140"/>
      <c r="K166" s="140"/>
      <c r="L166" s="140"/>
    </row>
    <row r="167" spans="2:15" x14ac:dyDescent="0.3">
      <c r="I167" s="140"/>
      <c r="J167" s="140"/>
      <c r="K167" s="140"/>
      <c r="L167" s="140"/>
    </row>
    <row r="168" spans="2:15" x14ac:dyDescent="0.3">
      <c r="I168" s="140"/>
      <c r="J168" s="140"/>
      <c r="K168" s="140"/>
      <c r="L168" s="140"/>
    </row>
    <row r="169" spans="2:15" x14ac:dyDescent="0.3">
      <c r="I169" s="140"/>
      <c r="J169" s="140"/>
      <c r="K169" s="140"/>
      <c r="L169" s="140"/>
    </row>
    <row r="170" spans="2:15" x14ac:dyDescent="0.3">
      <c r="I170" s="140"/>
      <c r="J170" s="142"/>
      <c r="K170" s="67"/>
      <c r="L170" s="67"/>
      <c r="O170" s="4"/>
    </row>
    <row r="171" spans="2:15" x14ac:dyDescent="0.3">
      <c r="I171" s="140"/>
      <c r="J171" s="142"/>
      <c r="K171" s="67"/>
      <c r="L171" s="67"/>
      <c r="O171" s="4"/>
    </row>
    <row r="172" spans="2:15" x14ac:dyDescent="0.3">
      <c r="I172" s="140"/>
      <c r="J172" s="142"/>
      <c r="K172" s="67"/>
      <c r="L172" s="67"/>
      <c r="O172" s="4"/>
    </row>
    <row r="173" spans="2:15" x14ac:dyDescent="0.3">
      <c r="I173" s="140"/>
      <c r="J173" s="142"/>
      <c r="K173" s="67"/>
      <c r="L173" s="67"/>
      <c r="O173" s="4"/>
    </row>
    <row r="174" spans="2:15" x14ac:dyDescent="0.3">
      <c r="B174" s="154"/>
      <c r="C174" s="155"/>
      <c r="D174" s="156"/>
      <c r="E174" s="156"/>
      <c r="F174" s="156"/>
      <c r="I174" s="140"/>
      <c r="J174" s="142"/>
      <c r="K174" s="67"/>
      <c r="L174" s="67"/>
      <c r="O174" s="4"/>
    </row>
    <row r="175" spans="2:15" x14ac:dyDescent="0.3">
      <c r="B175" s="154"/>
      <c r="C175" s="157"/>
      <c r="D175" s="156"/>
      <c r="E175" s="156"/>
      <c r="F175" s="156"/>
      <c r="I175" s="140"/>
      <c r="J175" s="142"/>
      <c r="K175" s="67"/>
      <c r="L175" s="67"/>
      <c r="O175" s="4"/>
    </row>
    <row r="176" spans="2:15" x14ac:dyDescent="0.3">
      <c r="B176" s="154"/>
      <c r="C176" s="155"/>
      <c r="D176" s="156"/>
      <c r="E176" s="156"/>
      <c r="F176" s="156"/>
      <c r="K176" s="4"/>
      <c r="L176" s="4"/>
      <c r="O176" s="4"/>
    </row>
    <row r="177" spans="11:15" x14ac:dyDescent="0.3">
      <c r="K177" s="4"/>
      <c r="L177" s="4"/>
      <c r="O177" s="4"/>
    </row>
    <row r="178" spans="11:15" x14ac:dyDescent="0.3">
      <c r="K178" s="4"/>
      <c r="L178" s="4"/>
      <c r="O178" s="4"/>
    </row>
    <row r="179" spans="11:15" x14ac:dyDescent="0.3">
      <c r="K179" s="4"/>
      <c r="L179" s="4"/>
      <c r="O179" s="4"/>
    </row>
    <row r="180" spans="11:15" x14ac:dyDescent="0.3">
      <c r="K180" s="4"/>
      <c r="L180" s="4"/>
      <c r="O180" s="4"/>
    </row>
    <row r="181" spans="11:15" x14ac:dyDescent="0.3">
      <c r="K181" s="4"/>
      <c r="L181" s="4"/>
      <c r="O181" s="4"/>
    </row>
    <row r="182" spans="11:15" x14ac:dyDescent="0.3">
      <c r="K182" s="4"/>
      <c r="L182" s="4"/>
      <c r="O182" s="4"/>
    </row>
    <row r="183" spans="11:15" x14ac:dyDescent="0.3">
      <c r="K183" s="4"/>
      <c r="L183" s="4"/>
      <c r="O183" s="4"/>
    </row>
    <row r="184" spans="11:15" x14ac:dyDescent="0.3">
      <c r="K184" s="4"/>
      <c r="L184" s="4"/>
      <c r="O184" s="4"/>
    </row>
    <row r="185" spans="11:15" x14ac:dyDescent="0.3">
      <c r="K185" s="4"/>
      <c r="L185" s="4"/>
      <c r="O185" s="4"/>
    </row>
    <row r="186" spans="11:15" x14ac:dyDescent="0.3">
      <c r="K186" s="4"/>
      <c r="L186" s="4"/>
      <c r="O186" s="4"/>
    </row>
    <row r="187" spans="11:15" x14ac:dyDescent="0.3">
      <c r="K187" s="4"/>
      <c r="L187" s="4"/>
      <c r="O187" s="4"/>
    </row>
    <row r="188" spans="11:15" x14ac:dyDescent="0.3">
      <c r="K188" s="4"/>
      <c r="L188" s="4"/>
      <c r="O188" s="4"/>
    </row>
    <row r="189" spans="11:15" x14ac:dyDescent="0.3">
      <c r="K189" s="4"/>
      <c r="L189" s="4"/>
      <c r="O189" s="4"/>
    </row>
    <row r="190" spans="11:15" x14ac:dyDescent="0.3">
      <c r="K190" s="4"/>
      <c r="L190" s="4"/>
      <c r="O190" s="4"/>
    </row>
    <row r="191" spans="11:15" x14ac:dyDescent="0.3">
      <c r="K191" s="4"/>
      <c r="L191" s="4"/>
      <c r="O191" s="4"/>
    </row>
    <row r="192" spans="11:15" x14ac:dyDescent="0.3">
      <c r="K192" s="4"/>
      <c r="L192" s="4"/>
      <c r="O192" s="4"/>
    </row>
    <row r="193" spans="11:15" x14ac:dyDescent="0.3">
      <c r="K193" s="4"/>
      <c r="L193" s="4"/>
      <c r="O193" s="4"/>
    </row>
    <row r="194" spans="11:15" x14ac:dyDescent="0.3">
      <c r="K194" s="4"/>
      <c r="L194" s="4"/>
      <c r="O194" s="4"/>
    </row>
    <row r="195" spans="11:15" x14ac:dyDescent="0.3">
      <c r="K195" s="4"/>
      <c r="L195" s="4"/>
      <c r="O195" s="4"/>
    </row>
    <row r="196" spans="11:15" x14ac:dyDescent="0.3">
      <c r="K196" s="4"/>
      <c r="L196" s="4"/>
      <c r="O196" s="4"/>
    </row>
    <row r="197" spans="11:15" x14ac:dyDescent="0.3">
      <c r="K197" s="4"/>
      <c r="L197" s="4"/>
      <c r="O197" s="4"/>
    </row>
    <row r="198" spans="11:15" x14ac:dyDescent="0.3">
      <c r="K198" s="4"/>
      <c r="L198" s="4"/>
      <c r="O198" s="4"/>
    </row>
    <row r="199" spans="11:15" x14ac:dyDescent="0.3">
      <c r="K199" s="4"/>
      <c r="L199" s="4"/>
      <c r="O199" s="4"/>
    </row>
    <row r="200" spans="11:15" x14ac:dyDescent="0.3">
      <c r="K200" s="4"/>
      <c r="L200" s="4"/>
      <c r="O200" s="4"/>
    </row>
    <row r="201" spans="11:15" x14ac:dyDescent="0.3">
      <c r="K201" s="4"/>
      <c r="L201" s="4"/>
      <c r="O201" s="4"/>
    </row>
    <row r="202" spans="11:15" x14ac:dyDescent="0.3">
      <c r="K202" s="4"/>
      <c r="L202" s="4"/>
      <c r="O202" s="4"/>
    </row>
    <row r="203" spans="11:15" x14ac:dyDescent="0.3">
      <c r="K203" s="4"/>
      <c r="L203" s="4"/>
      <c r="O203" s="4"/>
    </row>
    <row r="204" spans="11:15" x14ac:dyDescent="0.3">
      <c r="K204" s="4"/>
      <c r="L204" s="4"/>
      <c r="O204" s="4"/>
    </row>
    <row r="205" spans="11:15" x14ac:dyDescent="0.3">
      <c r="K205" s="4"/>
      <c r="L205" s="4"/>
      <c r="O205" s="4"/>
    </row>
    <row r="206" spans="11:15" x14ac:dyDescent="0.3">
      <c r="K206" s="4"/>
      <c r="L206" s="4"/>
      <c r="O206" s="4"/>
    </row>
    <row r="207" spans="11:15" x14ac:dyDescent="0.3">
      <c r="K207" s="4"/>
      <c r="L207" s="4"/>
      <c r="O207" s="4"/>
    </row>
    <row r="208" spans="11:15" x14ac:dyDescent="0.3">
      <c r="K208" s="4"/>
      <c r="L208" s="4"/>
      <c r="O208" s="4"/>
    </row>
    <row r="209" spans="11:15" x14ac:dyDescent="0.3">
      <c r="K209" s="4"/>
      <c r="L209" s="4"/>
      <c r="O209" s="4"/>
    </row>
    <row r="210" spans="11:15" x14ac:dyDescent="0.3">
      <c r="K210" s="4"/>
      <c r="L210" s="4"/>
      <c r="O210" s="4"/>
    </row>
    <row r="211" spans="11:15" x14ac:dyDescent="0.3">
      <c r="K211" s="4"/>
      <c r="L211" s="4"/>
      <c r="O211" s="4"/>
    </row>
    <row r="212" spans="11:15" x14ac:dyDescent="0.3">
      <c r="K212" s="4"/>
      <c r="L212" s="4"/>
      <c r="O212" s="4"/>
    </row>
    <row r="213" spans="11:15" x14ac:dyDescent="0.3">
      <c r="K213" s="4"/>
      <c r="L213" s="4"/>
      <c r="O213" s="4"/>
    </row>
    <row r="214" spans="11:15" x14ac:dyDescent="0.3">
      <c r="K214" s="4"/>
      <c r="L214" s="4"/>
      <c r="O214" s="4"/>
    </row>
    <row r="215" spans="11:15" x14ac:dyDescent="0.3">
      <c r="K215" s="4"/>
      <c r="L215" s="4"/>
      <c r="O215" s="4"/>
    </row>
    <row r="216" spans="11:15" x14ac:dyDescent="0.3">
      <c r="K216" s="4"/>
      <c r="L216" s="4"/>
      <c r="O216" s="4"/>
    </row>
    <row r="217" spans="11:15" x14ac:dyDescent="0.3">
      <c r="K217" s="4"/>
      <c r="L217" s="4"/>
      <c r="O217" s="4"/>
    </row>
    <row r="218" spans="11:15" x14ac:dyDescent="0.3">
      <c r="K218" s="4"/>
      <c r="L218" s="4"/>
      <c r="O218" s="4"/>
    </row>
    <row r="219" spans="11:15" x14ac:dyDescent="0.3">
      <c r="K219" s="4"/>
      <c r="L219" s="4"/>
      <c r="O219" s="4"/>
    </row>
    <row r="220" spans="11:15" x14ac:dyDescent="0.3">
      <c r="K220" s="4"/>
      <c r="L220" s="4"/>
      <c r="O220" s="4"/>
    </row>
    <row r="221" spans="11:15" x14ac:dyDescent="0.3">
      <c r="K221" s="4"/>
      <c r="L221" s="4"/>
      <c r="O221" s="4"/>
    </row>
    <row r="222" spans="11:15" x14ac:dyDescent="0.3">
      <c r="K222" s="4"/>
      <c r="L222" s="4"/>
      <c r="O222" s="4"/>
    </row>
    <row r="223" spans="11:15" x14ac:dyDescent="0.3">
      <c r="K223" s="4"/>
      <c r="L223" s="4"/>
      <c r="O223" s="4"/>
    </row>
    <row r="224" spans="11:15" x14ac:dyDescent="0.3">
      <c r="K224" s="4"/>
      <c r="L224" s="4"/>
      <c r="O224" s="4"/>
    </row>
    <row r="225" spans="11:15" x14ac:dyDescent="0.3">
      <c r="K225" s="4"/>
      <c r="L225" s="4"/>
      <c r="O225" s="4"/>
    </row>
    <row r="226" spans="11:15" x14ac:dyDescent="0.3">
      <c r="K226" s="4"/>
      <c r="L226" s="4"/>
      <c r="O226" s="4"/>
    </row>
    <row r="227" spans="11:15" x14ac:dyDescent="0.3">
      <c r="K227" s="4"/>
      <c r="L227" s="4"/>
      <c r="O227" s="4"/>
    </row>
    <row r="228" spans="11:15" x14ac:dyDescent="0.3">
      <c r="K228" s="4"/>
      <c r="L228" s="4"/>
      <c r="O228" s="4"/>
    </row>
    <row r="229" spans="11:15" x14ac:dyDescent="0.3">
      <c r="K229" s="4"/>
      <c r="L229" s="4"/>
      <c r="O229" s="4"/>
    </row>
    <row r="230" spans="11:15" x14ac:dyDescent="0.3">
      <c r="K230" s="4"/>
      <c r="L230" s="4"/>
      <c r="O230" s="4"/>
    </row>
    <row r="231" spans="11:15" x14ac:dyDescent="0.3">
      <c r="K231" s="4"/>
      <c r="L231" s="4"/>
      <c r="O231" s="4"/>
    </row>
    <row r="232" spans="11:15" x14ac:dyDescent="0.3">
      <c r="K232" s="4"/>
      <c r="L232" s="4"/>
      <c r="O232" s="4"/>
    </row>
    <row r="233" spans="11:15" x14ac:dyDescent="0.3">
      <c r="K233" s="4"/>
      <c r="L233" s="4"/>
      <c r="O233" s="4"/>
    </row>
    <row r="234" spans="11:15" x14ac:dyDescent="0.3">
      <c r="K234" s="4"/>
      <c r="L234" s="4"/>
      <c r="O234" s="4"/>
    </row>
    <row r="235" spans="11:15" x14ac:dyDescent="0.3">
      <c r="K235" s="4"/>
      <c r="L235" s="4"/>
      <c r="O235" s="4"/>
    </row>
    <row r="236" spans="11:15" x14ac:dyDescent="0.3">
      <c r="K236" s="4"/>
      <c r="L236" s="4"/>
      <c r="O236" s="4"/>
    </row>
    <row r="237" spans="11:15" x14ac:dyDescent="0.3">
      <c r="K237" s="4"/>
      <c r="L237" s="4"/>
      <c r="O237" s="4"/>
    </row>
    <row r="238" spans="11:15" x14ac:dyDescent="0.3">
      <c r="K238" s="4"/>
      <c r="L238" s="4"/>
      <c r="O238" s="4"/>
    </row>
    <row r="239" spans="11:15" x14ac:dyDescent="0.3">
      <c r="K239" s="4"/>
      <c r="L239" s="4"/>
      <c r="O239" s="4"/>
    </row>
    <row r="240" spans="11:15" x14ac:dyDescent="0.3">
      <c r="K240" s="4"/>
      <c r="L240" s="4"/>
      <c r="O240" s="4"/>
    </row>
    <row r="241" spans="11:15" x14ac:dyDescent="0.3">
      <c r="K241" s="4"/>
      <c r="L241" s="4"/>
      <c r="O241" s="4"/>
    </row>
    <row r="242" spans="11:15" x14ac:dyDescent="0.3">
      <c r="K242" s="4"/>
      <c r="L242" s="4"/>
      <c r="O242" s="4"/>
    </row>
    <row r="243" spans="11:15" x14ac:dyDescent="0.3">
      <c r="K243" s="4"/>
      <c r="L243" s="4"/>
      <c r="O243" s="4"/>
    </row>
    <row r="244" spans="11:15" x14ac:dyDescent="0.3">
      <c r="K244" s="4"/>
      <c r="L244" s="4"/>
      <c r="O244" s="4"/>
    </row>
    <row r="245" spans="11:15" x14ac:dyDescent="0.3">
      <c r="K245" s="4"/>
      <c r="L245" s="4"/>
      <c r="O245" s="4"/>
    </row>
    <row r="246" spans="11:15" x14ac:dyDescent="0.3">
      <c r="K246" s="4"/>
      <c r="L246" s="4"/>
      <c r="O246" s="4"/>
    </row>
    <row r="247" spans="11:15" x14ac:dyDescent="0.3">
      <c r="K247" s="4"/>
      <c r="L247" s="4"/>
      <c r="O247" s="4"/>
    </row>
    <row r="248" spans="11:15" x14ac:dyDescent="0.3">
      <c r="K248" s="4"/>
      <c r="L248" s="4"/>
      <c r="O248" s="4"/>
    </row>
    <row r="249" spans="11:15" x14ac:dyDescent="0.3">
      <c r="K249" s="4"/>
      <c r="L249" s="4"/>
      <c r="O249" s="4"/>
    </row>
    <row r="250" spans="11:15" x14ac:dyDescent="0.3">
      <c r="K250" s="4"/>
      <c r="L250" s="4"/>
      <c r="O250" s="4"/>
    </row>
    <row r="251" spans="11:15" x14ac:dyDescent="0.3">
      <c r="K251" s="4"/>
      <c r="L251" s="4"/>
      <c r="O251" s="4"/>
    </row>
    <row r="252" spans="11:15" x14ac:dyDescent="0.3">
      <c r="K252" s="4"/>
      <c r="L252" s="4"/>
      <c r="O252" s="4"/>
    </row>
    <row r="253" spans="11:15" x14ac:dyDescent="0.3">
      <c r="K253" s="4"/>
      <c r="L253" s="4"/>
      <c r="O253" s="4"/>
    </row>
    <row r="254" spans="11:15" x14ac:dyDescent="0.3">
      <c r="K254" s="4"/>
      <c r="L254" s="4"/>
      <c r="O254" s="4"/>
    </row>
    <row r="255" spans="11:15" x14ac:dyDescent="0.3">
      <c r="K255" s="4"/>
      <c r="L255" s="4"/>
      <c r="O255" s="4"/>
    </row>
    <row r="256" spans="11:15" x14ac:dyDescent="0.3">
      <c r="K256" s="4"/>
      <c r="L256" s="4"/>
      <c r="O256" s="4"/>
    </row>
    <row r="257" spans="11:15" x14ac:dyDescent="0.3">
      <c r="K257" s="4"/>
      <c r="L257" s="4"/>
      <c r="O257" s="4"/>
    </row>
    <row r="258" spans="11:15" x14ac:dyDescent="0.3">
      <c r="K258" s="4"/>
      <c r="L258" s="4"/>
      <c r="O258" s="4"/>
    </row>
    <row r="259" spans="11:15" x14ac:dyDescent="0.3">
      <c r="K259" s="4"/>
      <c r="L259" s="4"/>
      <c r="O259" s="4"/>
    </row>
    <row r="260" spans="11:15" x14ac:dyDescent="0.3">
      <c r="K260" s="4"/>
      <c r="L260" s="4"/>
      <c r="O260" s="4"/>
    </row>
    <row r="261" spans="11:15" x14ac:dyDescent="0.3">
      <c r="K261" s="4"/>
      <c r="L261" s="4"/>
      <c r="O261" s="4"/>
    </row>
    <row r="262" spans="11:15" x14ac:dyDescent="0.3">
      <c r="K262" s="4"/>
      <c r="L262" s="4"/>
      <c r="O262" s="4"/>
    </row>
    <row r="263" spans="11:15" x14ac:dyDescent="0.3">
      <c r="K263" s="4"/>
      <c r="L263" s="4"/>
      <c r="O263" s="4"/>
    </row>
    <row r="264" spans="11:15" x14ac:dyDescent="0.3">
      <c r="K264" s="4"/>
      <c r="L264" s="4"/>
      <c r="O264" s="4"/>
    </row>
    <row r="265" spans="11:15" x14ac:dyDescent="0.3">
      <c r="K265" s="4"/>
      <c r="L265" s="4"/>
      <c r="O265" s="4"/>
    </row>
    <row r="266" spans="11:15" x14ac:dyDescent="0.3">
      <c r="K266" s="4"/>
      <c r="L266" s="4"/>
      <c r="O266" s="4"/>
    </row>
    <row r="267" spans="11:15" x14ac:dyDescent="0.3">
      <c r="K267" s="4"/>
      <c r="L267" s="4"/>
      <c r="O267" s="4"/>
    </row>
    <row r="268" spans="11:15" x14ac:dyDescent="0.3">
      <c r="K268" s="4"/>
      <c r="L268" s="4"/>
      <c r="O268" s="4"/>
    </row>
    <row r="269" spans="11:15" x14ac:dyDescent="0.3">
      <c r="K269" s="4"/>
      <c r="L269" s="4"/>
      <c r="O269" s="4"/>
    </row>
    <row r="270" spans="11:15" x14ac:dyDescent="0.3">
      <c r="K270" s="4"/>
      <c r="L270" s="4"/>
      <c r="O270" s="4"/>
    </row>
    <row r="271" spans="11:15" x14ac:dyDescent="0.3">
      <c r="K271" s="4"/>
      <c r="L271" s="4"/>
      <c r="O271" s="4"/>
    </row>
    <row r="272" spans="11:15" x14ac:dyDescent="0.3">
      <c r="K272" s="4"/>
      <c r="L272" s="4"/>
      <c r="O272" s="4"/>
    </row>
    <row r="273" spans="11:15" x14ac:dyDescent="0.3">
      <c r="K273" s="4"/>
      <c r="L273" s="4"/>
      <c r="O273" s="4"/>
    </row>
    <row r="274" spans="11:15" x14ac:dyDescent="0.3">
      <c r="K274" s="4"/>
      <c r="L274" s="4"/>
      <c r="O274" s="4"/>
    </row>
    <row r="275" spans="11:15" x14ac:dyDescent="0.3">
      <c r="K275" s="4"/>
      <c r="L275" s="4"/>
      <c r="O275" s="4"/>
    </row>
    <row r="276" spans="11:15" x14ac:dyDescent="0.3">
      <c r="K276" s="4"/>
      <c r="L276" s="4"/>
      <c r="O276" s="4"/>
    </row>
    <row r="277" spans="11:15" x14ac:dyDescent="0.3">
      <c r="K277" s="4"/>
      <c r="L277" s="4"/>
      <c r="O277" s="4"/>
    </row>
    <row r="278" spans="11:15" x14ac:dyDescent="0.3">
      <c r="K278" s="4"/>
      <c r="L278" s="4"/>
      <c r="O278" s="4"/>
    </row>
    <row r="279" spans="11:15" x14ac:dyDescent="0.3">
      <c r="K279" s="4"/>
      <c r="L279" s="4"/>
      <c r="O279" s="4"/>
    </row>
    <row r="280" spans="11:15" x14ac:dyDescent="0.3">
      <c r="K280" s="4"/>
      <c r="L280" s="4"/>
      <c r="O280" s="4"/>
    </row>
    <row r="281" spans="11:15" x14ac:dyDescent="0.3">
      <c r="K281" s="4"/>
      <c r="L281" s="4"/>
      <c r="O281" s="4"/>
    </row>
    <row r="282" spans="11:15" x14ac:dyDescent="0.3">
      <c r="K282" s="4"/>
      <c r="L282" s="4"/>
      <c r="O282" s="4"/>
    </row>
    <row r="283" spans="11:15" x14ac:dyDescent="0.3">
      <c r="K283" s="4"/>
      <c r="L283" s="4"/>
      <c r="O283" s="4"/>
    </row>
    <row r="284" spans="11:15" x14ac:dyDescent="0.3">
      <c r="K284" s="4"/>
      <c r="L284" s="4"/>
      <c r="O284" s="4"/>
    </row>
    <row r="285" spans="11:15" x14ac:dyDescent="0.3">
      <c r="K285" s="4"/>
      <c r="L285" s="4"/>
      <c r="O285" s="4"/>
    </row>
    <row r="286" spans="11:15" x14ac:dyDescent="0.3">
      <c r="K286" s="4"/>
      <c r="L286" s="4"/>
      <c r="O286" s="4"/>
    </row>
    <row r="287" spans="11:15" x14ac:dyDescent="0.3">
      <c r="K287" s="4"/>
      <c r="L287" s="4"/>
      <c r="O287" s="4"/>
    </row>
    <row r="288" spans="11:15" x14ac:dyDescent="0.3">
      <c r="K288" s="4"/>
      <c r="L288" s="4"/>
      <c r="O288" s="4"/>
    </row>
    <row r="289" spans="11:15" x14ac:dyDescent="0.3">
      <c r="K289" s="4"/>
      <c r="L289" s="4"/>
      <c r="O289" s="4"/>
    </row>
    <row r="290" spans="11:15" x14ac:dyDescent="0.3">
      <c r="K290" s="4"/>
      <c r="L290" s="4"/>
      <c r="O290" s="4"/>
    </row>
    <row r="291" spans="11:15" x14ac:dyDescent="0.3">
      <c r="K291" s="4"/>
      <c r="L291" s="4"/>
      <c r="O291" s="4"/>
    </row>
    <row r="292" spans="11:15" x14ac:dyDescent="0.3">
      <c r="K292" s="4"/>
      <c r="L292" s="4"/>
      <c r="O292" s="4"/>
    </row>
    <row r="293" spans="11:15" x14ac:dyDescent="0.3">
      <c r="K293" s="4"/>
      <c r="L293" s="4"/>
      <c r="O293" s="4"/>
    </row>
    <row r="294" spans="11:15" x14ac:dyDescent="0.3">
      <c r="K294" s="4"/>
      <c r="L294" s="4"/>
      <c r="O294" s="4"/>
    </row>
    <row r="295" spans="11:15" x14ac:dyDescent="0.3">
      <c r="K295" s="4"/>
      <c r="L295" s="4"/>
      <c r="O295" s="4"/>
    </row>
    <row r="296" spans="11:15" x14ac:dyDescent="0.3">
      <c r="K296" s="4"/>
      <c r="L296" s="4"/>
      <c r="O296" s="4"/>
    </row>
    <row r="297" spans="11:15" x14ac:dyDescent="0.3">
      <c r="K297" s="4"/>
      <c r="L297" s="4"/>
      <c r="O297" s="4"/>
    </row>
    <row r="298" spans="11:15" x14ac:dyDescent="0.3">
      <c r="K298" s="4"/>
      <c r="L298" s="4"/>
      <c r="O298" s="4"/>
    </row>
    <row r="299" spans="11:15" x14ac:dyDescent="0.3">
      <c r="K299" s="4"/>
      <c r="L299" s="4"/>
      <c r="O299" s="4"/>
    </row>
    <row r="300" spans="11:15" x14ac:dyDescent="0.3">
      <c r="K300" s="4"/>
      <c r="L300" s="4"/>
      <c r="O300" s="4"/>
    </row>
    <row r="301" spans="11:15" x14ac:dyDescent="0.3">
      <c r="K301" s="4"/>
      <c r="L301" s="4"/>
      <c r="O301" s="4"/>
    </row>
    <row r="302" spans="11:15" x14ac:dyDescent="0.3">
      <c r="K302" s="4"/>
      <c r="L302" s="4"/>
      <c r="O302" s="4"/>
    </row>
    <row r="303" spans="11:15" x14ac:dyDescent="0.3">
      <c r="K303" s="4"/>
      <c r="L303" s="4"/>
      <c r="O303" s="4"/>
    </row>
    <row r="304" spans="11:15" x14ac:dyDescent="0.3">
      <c r="K304" s="4"/>
      <c r="L304" s="4"/>
      <c r="O304" s="4"/>
    </row>
    <row r="305" spans="11:15" x14ac:dyDescent="0.3">
      <c r="K305" s="4"/>
      <c r="L305" s="4"/>
      <c r="O305" s="4"/>
    </row>
    <row r="306" spans="11:15" x14ac:dyDescent="0.3">
      <c r="K306" s="4"/>
      <c r="L306" s="4"/>
      <c r="O306" s="4"/>
    </row>
    <row r="307" spans="11:15" x14ac:dyDescent="0.3">
      <c r="K307" s="4"/>
      <c r="L307" s="4"/>
      <c r="O307" s="4"/>
    </row>
    <row r="308" spans="11:15" x14ac:dyDescent="0.3">
      <c r="K308" s="4"/>
      <c r="L308" s="4"/>
      <c r="O308" s="4"/>
    </row>
    <row r="309" spans="11:15" x14ac:dyDescent="0.3">
      <c r="K309" s="4"/>
      <c r="L309" s="4"/>
      <c r="O309" s="4"/>
    </row>
    <row r="310" spans="11:15" x14ac:dyDescent="0.3">
      <c r="K310" s="4"/>
      <c r="L310" s="4"/>
      <c r="O310" s="4"/>
    </row>
    <row r="311" spans="11:15" x14ac:dyDescent="0.3">
      <c r="K311" s="4"/>
      <c r="L311" s="4"/>
      <c r="O311" s="4"/>
    </row>
    <row r="312" spans="11:15" x14ac:dyDescent="0.3">
      <c r="K312" s="4"/>
      <c r="L312" s="4"/>
      <c r="O312" s="4"/>
    </row>
    <row r="313" spans="11:15" x14ac:dyDescent="0.3">
      <c r="K313" s="4"/>
      <c r="L313" s="4"/>
      <c r="O313" s="4"/>
    </row>
    <row r="314" spans="11:15" x14ac:dyDescent="0.3">
      <c r="K314" s="4"/>
      <c r="L314" s="4"/>
      <c r="O314" s="4"/>
    </row>
    <row r="315" spans="11:15" x14ac:dyDescent="0.3">
      <c r="K315" s="4"/>
      <c r="L315" s="4"/>
      <c r="O315" s="4"/>
    </row>
    <row r="316" spans="11:15" x14ac:dyDescent="0.3">
      <c r="K316" s="4"/>
      <c r="L316" s="4"/>
      <c r="O316" s="4"/>
    </row>
    <row r="317" spans="11:15" x14ac:dyDescent="0.3">
      <c r="K317" s="4"/>
      <c r="L317" s="4"/>
      <c r="O317" s="4"/>
    </row>
    <row r="318" spans="11:15" x14ac:dyDescent="0.3">
      <c r="K318" s="4"/>
      <c r="L318" s="4"/>
      <c r="O318" s="4"/>
    </row>
    <row r="319" spans="11:15" x14ac:dyDescent="0.3">
      <c r="K319" s="4"/>
      <c r="L319" s="4"/>
      <c r="O319" s="4"/>
    </row>
    <row r="320" spans="11:15" x14ac:dyDescent="0.3">
      <c r="K320" s="4"/>
      <c r="L320" s="4"/>
      <c r="O320" s="4"/>
    </row>
    <row r="321" spans="11:15" x14ac:dyDescent="0.3">
      <c r="K321" s="4"/>
      <c r="L321" s="4"/>
      <c r="O321" s="4"/>
    </row>
    <row r="322" spans="11:15" x14ac:dyDescent="0.3">
      <c r="K322" s="4"/>
      <c r="L322" s="4"/>
      <c r="O322" s="4"/>
    </row>
    <row r="323" spans="11:15" x14ac:dyDescent="0.3">
      <c r="K323" s="4"/>
      <c r="L323" s="4"/>
      <c r="O323" s="4"/>
    </row>
    <row r="324" spans="11:15" x14ac:dyDescent="0.3">
      <c r="K324" s="4"/>
      <c r="L324" s="4"/>
      <c r="O324" s="4"/>
    </row>
    <row r="325" spans="11:15" x14ac:dyDescent="0.3">
      <c r="K325" s="4"/>
      <c r="L325" s="4"/>
      <c r="O325" s="4"/>
    </row>
  </sheetData>
  <mergeCells count="21">
    <mergeCell ref="AS84:AT84"/>
    <mergeCell ref="AS85:AT85"/>
    <mergeCell ref="AS86:AT86"/>
    <mergeCell ref="BN1:CA1"/>
    <mergeCell ref="A63:A64"/>
    <mergeCell ref="A61:A62"/>
    <mergeCell ref="A78:A79"/>
    <mergeCell ref="A72:A74"/>
    <mergeCell ref="A26:A28"/>
    <mergeCell ref="A34:A35"/>
    <mergeCell ref="A38:A39"/>
    <mergeCell ref="AH2:AL2"/>
    <mergeCell ref="A1:N1"/>
    <mergeCell ref="A3:A4"/>
    <mergeCell ref="A12:A14"/>
    <mergeCell ref="A18:A19"/>
    <mergeCell ref="Z1:AD1"/>
    <mergeCell ref="Q1:Y1"/>
    <mergeCell ref="AZ1:BM1"/>
    <mergeCell ref="AS3:AS83"/>
    <mergeCell ref="AU1:AY1"/>
  </mergeCells>
  <conditionalFormatting sqref="D3:D83">
    <cfRule type="containsText" dxfId="8" priority="8" operator="containsText" text="Denmark">
      <formula>NOT(ISERROR(SEARCH("Denmark",D3)))</formula>
    </cfRule>
    <cfRule type="containsText" dxfId="7" priority="9" operator="containsText" text="Germany">
      <formula>NOT(ISERROR(SEARCH("Germany",D3)))</formula>
    </cfRule>
    <cfRule type="containsText" dxfId="6" priority="10" operator="containsText" text="UK">
      <formula>NOT(ISERROR(SEARCH("UK",D3)))</formula>
    </cfRule>
  </conditionalFormatting>
  <conditionalFormatting sqref="D3:D84">
    <cfRule type="containsText" dxfId="5" priority="3" operator="containsText" text="Netherlands">
      <formula>NOT(ISERROR(SEARCH("Netherlands",D3)))</formula>
    </cfRule>
    <cfRule type="containsText" dxfId="4" priority="4" operator="containsText" text="Finland">
      <formula>NOT(ISERROR(SEARCH("Finland",D3)))</formula>
    </cfRule>
    <cfRule type="containsText" dxfId="3" priority="5" operator="containsText" text="Sweden">
      <formula>NOT(ISERROR(SEARCH("Sweden",D3)))</formula>
    </cfRule>
    <cfRule type="containsText" dxfId="2" priority="6" operator="containsText" text="Belgium">
      <formula>NOT(ISERROR(SEARCH("Belgium",D3)))</formula>
    </cfRule>
    <cfRule type="containsText" dxfId="1" priority="7" operator="containsText" text="Ireland">
      <formula>NOT(ISERROR(SEARCH("Ireland",D3)))</formula>
    </cfRule>
  </conditionalFormatting>
  <hyperlinks>
    <hyperlink ref="AH2:AL2" location="Legend!A14" display="Drivetrain Types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214AACEE-DC39-423A-8D48-70DEF0C2AF9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F3:F83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6"/>
  <sheetViews>
    <sheetView tabSelected="1" topLeftCell="A70" zoomScale="85" zoomScaleNormal="85" workbookViewId="0">
      <selection activeCell="H95" sqref="H95"/>
    </sheetView>
  </sheetViews>
  <sheetFormatPr defaultRowHeight="14.4" x14ac:dyDescent="0.3"/>
  <cols>
    <col min="1" max="1" width="3.5" style="7" bestFit="1" customWidth="1"/>
    <col min="2" max="2" width="30.796875" style="4" customWidth="1"/>
    <col min="3" max="11" width="8.796875" style="7"/>
    <col min="12" max="26" width="11.796875" style="7" customWidth="1"/>
    <col min="27" max="38" width="7.5" style="214" customWidth="1"/>
    <col min="39" max="16384" width="8.796875" style="7"/>
  </cols>
  <sheetData>
    <row r="1" spans="1:38" ht="31.8" customHeight="1" x14ac:dyDescent="0.3">
      <c r="C1" s="317" t="s">
        <v>203</v>
      </c>
      <c r="D1" s="318"/>
      <c r="E1" s="318"/>
      <c r="F1" s="318"/>
      <c r="G1" s="318"/>
      <c r="H1" s="318"/>
      <c r="I1" s="318"/>
      <c r="J1" s="318"/>
      <c r="K1" s="318"/>
      <c r="AA1" s="342" t="s">
        <v>260</v>
      </c>
      <c r="AB1" s="343"/>
      <c r="AC1" s="343"/>
      <c r="AD1" s="343"/>
      <c r="AE1" s="343"/>
      <c r="AF1" s="344"/>
      <c r="AG1" s="342" t="s">
        <v>263</v>
      </c>
      <c r="AH1" s="343"/>
      <c r="AI1" s="343"/>
      <c r="AJ1" s="343"/>
      <c r="AK1" s="343"/>
      <c r="AL1" s="344"/>
    </row>
    <row r="2" spans="1:38" ht="36.6" customHeight="1" x14ac:dyDescent="0.3">
      <c r="C2" s="335" t="s">
        <v>253</v>
      </c>
      <c r="D2" s="350"/>
      <c r="E2" s="336"/>
      <c r="F2" s="351" t="s">
        <v>201</v>
      </c>
      <c r="G2" s="351"/>
      <c r="H2" s="334"/>
      <c r="I2" s="351" t="s">
        <v>202</v>
      </c>
      <c r="J2" s="351"/>
      <c r="K2" s="334"/>
      <c r="L2" s="317" t="s">
        <v>285</v>
      </c>
      <c r="M2" s="318"/>
      <c r="N2" s="318"/>
      <c r="O2" s="318"/>
      <c r="P2" s="318"/>
      <c r="Q2" s="318"/>
      <c r="R2" s="318"/>
      <c r="S2" s="318"/>
      <c r="T2" s="318"/>
      <c r="U2" s="318"/>
      <c r="V2" s="318"/>
      <c r="W2" s="318"/>
      <c r="X2" s="318"/>
      <c r="Y2" s="319"/>
      <c r="AA2" s="317" t="s">
        <v>201</v>
      </c>
      <c r="AB2" s="318"/>
      <c r="AC2" s="319"/>
      <c r="AD2" s="318" t="s">
        <v>202</v>
      </c>
      <c r="AE2" s="318"/>
      <c r="AF2" s="319"/>
      <c r="AG2" s="318" t="s">
        <v>201</v>
      </c>
      <c r="AH2" s="318"/>
      <c r="AI2" s="319"/>
      <c r="AJ2" s="318" t="s">
        <v>202</v>
      </c>
      <c r="AK2" s="318"/>
      <c r="AL2" s="319"/>
    </row>
    <row r="3" spans="1:38" ht="28.8" customHeight="1" x14ac:dyDescent="0.3">
      <c r="C3" s="206" t="s">
        <v>65</v>
      </c>
      <c r="D3" s="152" t="s">
        <v>70</v>
      </c>
      <c r="E3" s="153" t="s">
        <v>60</v>
      </c>
      <c r="F3" s="206" t="s">
        <v>65</v>
      </c>
      <c r="G3" s="152" t="s">
        <v>70</v>
      </c>
      <c r="H3" s="153" t="s">
        <v>60</v>
      </c>
      <c r="I3" s="206" t="s">
        <v>65</v>
      </c>
      <c r="J3" s="152" t="s">
        <v>70</v>
      </c>
      <c r="K3" s="218" t="s">
        <v>60</v>
      </c>
      <c r="L3" s="227" t="s">
        <v>288</v>
      </c>
      <c r="M3" s="227" t="s">
        <v>262</v>
      </c>
      <c r="N3" s="227" t="s">
        <v>274</v>
      </c>
      <c r="O3" s="227" t="s">
        <v>267</v>
      </c>
      <c r="P3" s="227" t="s">
        <v>271</v>
      </c>
      <c r="Q3" s="227" t="s">
        <v>264</v>
      </c>
      <c r="R3" s="227" t="s">
        <v>261</v>
      </c>
      <c r="S3" s="227" t="s">
        <v>273</v>
      </c>
      <c r="T3" s="227" t="s">
        <v>265</v>
      </c>
      <c r="U3" s="227" t="s">
        <v>268</v>
      </c>
      <c r="V3" s="229" t="s">
        <v>286</v>
      </c>
      <c r="W3" s="227" t="s">
        <v>260</v>
      </c>
      <c r="X3" s="227" t="s">
        <v>263</v>
      </c>
      <c r="Y3" s="227" t="s">
        <v>275</v>
      </c>
      <c r="AA3" s="240" t="s">
        <v>65</v>
      </c>
      <c r="AB3" s="241" t="s">
        <v>70</v>
      </c>
      <c r="AC3" s="242" t="s">
        <v>60</v>
      </c>
      <c r="AD3" s="240" t="s">
        <v>65</v>
      </c>
      <c r="AE3" s="241" t="s">
        <v>70</v>
      </c>
      <c r="AF3" s="242" t="s">
        <v>60</v>
      </c>
      <c r="AG3" s="240" t="s">
        <v>65</v>
      </c>
      <c r="AH3" s="241" t="s">
        <v>70</v>
      </c>
      <c r="AI3" s="242" t="s">
        <v>60</v>
      </c>
      <c r="AJ3" s="240" t="s">
        <v>65</v>
      </c>
      <c r="AK3" s="241" t="s">
        <v>70</v>
      </c>
      <c r="AL3" s="242" t="s">
        <v>60</v>
      </c>
    </row>
    <row r="4" spans="1:38" x14ac:dyDescent="0.3">
      <c r="A4" s="320" t="s">
        <v>281</v>
      </c>
      <c r="B4" s="61" t="str">
        <f>'EU WFs (Fully-Grid Connected)'!B3</f>
        <v>Alpha ventus</v>
      </c>
      <c r="C4" s="204" t="str">
        <f>IF(AND(OR('EU WFs (Fully-Grid Connected)'!$J3="MG",'EU WFs (Fully-Grid Connected)'!$J3="SG"),'EU WFs (Fully-Grid Connected)'!$K3="SCIG",AND('EU WFs (Fully-Grid Connected)'!$F3&lt;=4,'EU WFs (Fully-Grid Connected)'!$F3&gt;=2)),2016-'EU WFs (Fully-Grid Connected)'!$M3,"")</f>
        <v/>
      </c>
      <c r="D4" s="54" t="str">
        <f>IF(AND(OR('EU WFs (Fully-Grid Connected)'!$J3="MG",'EU WFs (Fully-Grid Connected)'!$J3="SG"),'EU WFs (Fully-Grid Connected)'!$K3="WRIG",AND('EU WFs (Fully-Grid Connected)'!$F3&lt;=4,'EU WFs (Fully-Grid Connected)'!$F3&gt;=2)),2016-'EU WFs (Fully-Grid Connected)'!$M3,"")</f>
        <v/>
      </c>
      <c r="E4" s="205" t="str">
        <f>IF(AND(OR('EU WFs (Fully-Grid Connected)'!$J3="MG",'EU WFs (Fully-Grid Connected)'!$J3="SG"),'EU WFs (Fully-Grid Connected)'!$K3="DFIG",AND('EU WFs (Fully-Grid Connected)'!$F3&lt;=4,'EU WFs (Fully-Grid Connected)'!$F3&gt;=2)),2016-'EU WFs (Fully-Grid Connected)'!$M3,"")</f>
        <v/>
      </c>
      <c r="F4" s="204" t="str">
        <f>IF(AND(C4&lt;=5,C4&gt;=3),'EU WFs (Fully-Grid Connected)'!$E3,"")</f>
        <v/>
      </c>
      <c r="G4" s="54" t="str">
        <f>IF(AND(D4&lt;=5,D4&gt;=3),'EU WFs (Fully-Grid Connected)'!$E3,"")</f>
        <v/>
      </c>
      <c r="H4" s="205" t="str">
        <f>IF(AND(E4&lt;=5,E4&gt;=3),'EU WFs (Fully-Grid Connected)'!$E3,"")</f>
        <v/>
      </c>
      <c r="I4" s="204" t="str">
        <f>IF(AND(C4&lt;&gt;"",C4&gt;5),'EU WFs (Fully-Grid Connected)'!$E3,"")</f>
        <v/>
      </c>
      <c r="J4" s="54" t="str">
        <f>IF(AND(D4&lt;&gt;"",D4&gt;5),'EU WFs (Fully-Grid Connected)'!$E3,"")</f>
        <v/>
      </c>
      <c r="K4" s="205" t="str">
        <f>IF(AND(E4&lt;&gt;"",E4&gt;5),'EU WFs (Fully-Grid Connected)'!$E3,"")</f>
        <v/>
      </c>
      <c r="L4" s="217" t="str">
        <f>IF(AND('EU WFs (Fully-Grid Connected)'!BN3&lt;&gt;"",OR($F4&lt;&gt;"",$G4&lt;&gt;"",$H4&lt;&gt;"",$I4&lt;&gt;"",$J4&lt;&gt;"",$K4&lt;&gt;"")),'EU WFs (Fully-Grid Connected)'!BN3,"")</f>
        <v/>
      </c>
      <c r="M4" s="217" t="str">
        <f>IF(AND('EU WFs (Fully-Grid Connected)'!BO3&lt;&gt;"",OR($F4&lt;&gt;"",$G4&lt;&gt;"",$H4&lt;&gt;"",$I4&lt;&gt;"",$J4&lt;&gt;"",$K4&lt;&gt;"")),'EU WFs (Fully-Grid Connected)'!BO3,"")</f>
        <v/>
      </c>
      <c r="N4" s="217" t="str">
        <f>IF(AND('EU WFs (Fully-Grid Connected)'!BP3&lt;&gt;"",OR($F4&lt;&gt;"",$G4&lt;&gt;"",$H4&lt;&gt;"",$I4&lt;&gt;"",$J4&lt;&gt;"",$K4&lt;&gt;"")),'EU WFs (Fully-Grid Connected)'!BP3,"")</f>
        <v/>
      </c>
      <c r="O4" s="217" t="str">
        <f>IF(AND('EU WFs (Fully-Grid Connected)'!BQ3&lt;&gt;"",OR($F4&lt;&gt;"",$G4&lt;&gt;"",$H4&lt;&gt;"",$I4&lt;&gt;"",$J4&lt;&gt;"",$K4&lt;&gt;"")),'EU WFs (Fully-Grid Connected)'!BQ3,"")</f>
        <v/>
      </c>
      <c r="P4" s="217" t="str">
        <f>IF(AND('EU WFs (Fully-Grid Connected)'!BR3&lt;&gt;"",OR($F4&lt;&gt;"",$G4&lt;&gt;"",$H4&lt;&gt;"",$I4&lt;&gt;"",$J4&lt;&gt;"",$K4&lt;&gt;"")),'EU WFs (Fully-Grid Connected)'!BR3,"")</f>
        <v/>
      </c>
      <c r="Q4" s="217" t="str">
        <f>IF(AND('EU WFs (Fully-Grid Connected)'!BS3&lt;&gt;"",OR($F4&lt;&gt;"",$G4&lt;&gt;"",$H4&lt;&gt;"",$I4&lt;&gt;"",$J4&lt;&gt;"",$K4&lt;&gt;"")),'EU WFs (Fully-Grid Connected)'!BS3,"")</f>
        <v/>
      </c>
      <c r="R4" s="217" t="str">
        <f>IF(AND('EU WFs (Fully-Grid Connected)'!BT3&lt;&gt;"",OR($F4&lt;&gt;"",$G4&lt;&gt;"",$H4&lt;&gt;"",$I4&lt;&gt;"",$J4&lt;&gt;"",$K4&lt;&gt;"")),'EU WFs (Fully-Grid Connected)'!BT3,"")</f>
        <v/>
      </c>
      <c r="S4" s="217" t="str">
        <f>IF(AND('EU WFs (Fully-Grid Connected)'!BU3&lt;&gt;"",OR($F4&lt;&gt;"",$G4&lt;&gt;"",$H4&lt;&gt;"",$I4&lt;&gt;"",$J4&lt;&gt;"",$K4&lt;&gt;"")),'EU WFs (Fully-Grid Connected)'!BU3,"")</f>
        <v/>
      </c>
      <c r="T4" s="217" t="str">
        <f>IF(AND('EU WFs (Fully-Grid Connected)'!BV3&lt;&gt;"",OR($F4&lt;&gt;"",$G4&lt;&gt;"",$H4&lt;&gt;"",$I4&lt;&gt;"",$J4&lt;&gt;"",$K4&lt;&gt;"")),'EU WFs (Fully-Grid Connected)'!BV3,"")</f>
        <v/>
      </c>
      <c r="U4" s="217" t="str">
        <f>IF(AND('EU WFs (Fully-Grid Connected)'!BW3&lt;&gt;"",OR($F4&lt;&gt;"",$G4&lt;&gt;"",$H4&lt;&gt;"",$I4&lt;&gt;"",$J4&lt;&gt;"",$K4&lt;&gt;"")),'EU WFs (Fully-Grid Connected)'!BW3,"")</f>
        <v/>
      </c>
      <c r="V4" s="217" t="str">
        <f>IF(AND('EU WFs (Fully-Grid Connected)'!BX3&lt;&gt;"",OR($F4&lt;&gt;"",$G4&lt;&gt;"",$H4&lt;&gt;"",$I4&lt;&gt;"",$J4&lt;&gt;"",$K4&lt;&gt;"")),'EU WFs (Fully-Grid Connected)'!BX3,"")</f>
        <v/>
      </c>
      <c r="W4" s="217" t="str">
        <f>IF(AND('EU WFs (Fully-Grid Connected)'!BY3&lt;&gt;"",OR($F4&lt;&gt;"",$G4&lt;&gt;"",$H4&lt;&gt;"",$I4&lt;&gt;"",$J4&lt;&gt;"",$K4&lt;&gt;"")),'EU WFs (Fully-Grid Connected)'!BY3,"")</f>
        <v/>
      </c>
      <c r="X4" s="217" t="str">
        <f>IF(AND('EU WFs (Fully-Grid Connected)'!BZ3&lt;&gt;"",OR($F4&lt;&gt;"",$G4&lt;&gt;"",$H4&lt;&gt;"",$I4&lt;&gt;"",$J4&lt;&gt;"",$K4&lt;&gt;"")),'EU WFs (Fully-Grid Connected)'!BZ3,"")</f>
        <v/>
      </c>
      <c r="Y4" s="217" t="str">
        <f>IF(AND('EU WFs (Fully-Grid Connected)'!CA3&lt;&gt;"",OR($F4&lt;&gt;"",$G4&lt;&gt;"",$H4&lt;&gt;"",$I4&lt;&gt;"",$J4&lt;&gt;"",$K4&lt;&gt;"")),'EU WFs (Fully-Grid Connected)'!CA3,"")</f>
        <v/>
      </c>
      <c r="AA4" s="246" t="str">
        <f t="shared" ref="AA4:AA35" si="0">IF(AND($W4&lt;&gt;"",F4&lt;&gt;""),F4,"")</f>
        <v/>
      </c>
      <c r="AB4" s="247" t="str">
        <f t="shared" ref="AB4:AB35" si="1">IF(AND($W4&lt;&gt;"",G4&lt;&gt;""),G4,"")</f>
        <v/>
      </c>
      <c r="AC4" s="248" t="str">
        <f t="shared" ref="AC4:AC35" si="2">IF(AND($W4&lt;&gt;"",H4&lt;&gt;""),H4,"")</f>
        <v/>
      </c>
      <c r="AD4" s="247" t="str">
        <f t="shared" ref="AD4:AD35" si="3">IF(AND($W4&lt;&gt;"",I4&lt;&gt;""),I4,"")</f>
        <v/>
      </c>
      <c r="AE4" s="247" t="str">
        <f t="shared" ref="AE4:AE35" si="4">IF(AND($W4&lt;&gt;"",J4&lt;&gt;""),J4,"")</f>
        <v/>
      </c>
      <c r="AF4" s="247" t="str">
        <f t="shared" ref="AF4:AF35" si="5">IF(AND($W4&lt;&gt;"",K4&lt;&gt;""),K4,"")</f>
        <v/>
      </c>
      <c r="AG4" s="246" t="str">
        <f t="shared" ref="AG4:AG35" si="6">IF(AND($X4&lt;&gt;"",F4&lt;&gt;""),F4,"")</f>
        <v/>
      </c>
      <c r="AH4" s="247" t="str">
        <f t="shared" ref="AH4:AH35" si="7">IF(AND($X4&lt;&gt;"",G4&lt;&gt;""),G4,"")</f>
        <v/>
      </c>
      <c r="AI4" s="248" t="str">
        <f t="shared" ref="AI4:AI35" si="8">IF(AND($X4&lt;&gt;"",H4&lt;&gt;""),H4,"")</f>
        <v/>
      </c>
      <c r="AJ4" s="247" t="str">
        <f t="shared" ref="AJ4:AJ35" si="9">IF(AND($X4&lt;&gt;"",I4&lt;&gt;""),I4,"")</f>
        <v/>
      </c>
      <c r="AK4" s="247" t="str">
        <f t="shared" ref="AK4:AK35" si="10">IF(AND($X4&lt;&gt;"",J4&lt;&gt;""),J4,"")</f>
        <v/>
      </c>
      <c r="AL4" s="248" t="str">
        <f t="shared" ref="AL4:AL35" si="11">IF(AND($X4&lt;&gt;"",K4&lt;&gt;""),K4,"")</f>
        <v/>
      </c>
    </row>
    <row r="5" spans="1:38" x14ac:dyDescent="0.3">
      <c r="A5" s="321"/>
      <c r="B5" s="122" t="str">
        <f>'EU WFs (Fully-Grid Connected)'!B4</f>
        <v>Alpha ventus</v>
      </c>
      <c r="C5" s="147" t="str">
        <f>IF(AND(OR('EU WFs (Fully-Grid Connected)'!$J4="MG",'EU WFs (Fully-Grid Connected)'!$J4="SG"),'EU WFs (Fully-Grid Connected)'!$K4="SCIG",AND('EU WFs (Fully-Grid Connected)'!$F4&lt;=4,'EU WFs (Fully-Grid Connected)'!$F4&gt;=2)),2016-'EU WFs (Fully-Grid Connected)'!$M4,"")</f>
        <v/>
      </c>
      <c r="D5" s="146" t="str">
        <f>IF(AND(OR('EU WFs (Fully-Grid Connected)'!$J4="MG",'EU WFs (Fully-Grid Connected)'!$J4="SG"),'EU WFs (Fully-Grid Connected)'!$K4="WRIG",AND('EU WFs (Fully-Grid Connected)'!$F4&lt;=4,'EU WFs (Fully-Grid Connected)'!$F4&gt;=2)),2016-'EU WFs (Fully-Grid Connected)'!$M4,"")</f>
        <v/>
      </c>
      <c r="E5" s="148" t="str">
        <f>IF(AND(OR('EU WFs (Fully-Grid Connected)'!$J4="MG",'EU WFs (Fully-Grid Connected)'!$J4="SG"),'EU WFs (Fully-Grid Connected)'!$K4="DFIG",AND('EU WFs (Fully-Grid Connected)'!$F4&lt;=4,'EU WFs (Fully-Grid Connected)'!$F4&gt;=2)),2016-'EU WFs (Fully-Grid Connected)'!$M4,"")</f>
        <v/>
      </c>
      <c r="F5" s="147" t="str">
        <f>IF(AND(C5&lt;=5,C5&gt;=3),'EU WFs (Fully-Grid Connected)'!$E4,"")</f>
        <v/>
      </c>
      <c r="G5" s="146" t="str">
        <f>IF(AND(D5&lt;=5,D5&gt;=3),'EU WFs (Fully-Grid Connected)'!$E4,"")</f>
        <v/>
      </c>
      <c r="H5" s="148" t="str">
        <f>IF(AND(E5&lt;=5,E5&gt;=3),'EU WFs (Fully-Grid Connected)'!$E4,"")</f>
        <v/>
      </c>
      <c r="I5" s="147" t="str">
        <f>IF(AND(C5&lt;&gt;"",C5&gt;5),'EU WFs (Fully-Grid Connected)'!$E4,"")</f>
        <v/>
      </c>
      <c r="J5" s="146" t="str">
        <f>IF(AND(D5&lt;&gt;"",D5&gt;5),'EU WFs (Fully-Grid Connected)'!$E4,"")</f>
        <v/>
      </c>
      <c r="K5" s="148" t="str">
        <f>IF(AND(E5&lt;&gt;"",E5&gt;5),'EU WFs (Fully-Grid Connected)'!$E4,"")</f>
        <v/>
      </c>
      <c r="L5" s="217" t="str">
        <f>IF(AND('EU WFs (Fully-Grid Connected)'!BN4&lt;&gt;"",OR($F5&lt;&gt;"",$G5&lt;&gt;"",$H5&lt;&gt;"",$I5&lt;&gt;"",$J5&lt;&gt;"",$K5&lt;&gt;"")),'EU WFs (Fully-Grid Connected)'!BN4,"")</f>
        <v/>
      </c>
      <c r="M5" s="217" t="str">
        <f>IF(AND('EU WFs (Fully-Grid Connected)'!BO4&lt;&gt;"",OR($F5&lt;&gt;"",$G5&lt;&gt;"",$H5&lt;&gt;"",$I5&lt;&gt;"",$J5&lt;&gt;"",$K5&lt;&gt;"")),'EU WFs (Fully-Grid Connected)'!BO4,"")</f>
        <v/>
      </c>
      <c r="N5" s="217" t="str">
        <f>IF(AND('EU WFs (Fully-Grid Connected)'!BP4&lt;&gt;"",OR($F5&lt;&gt;"",$G5&lt;&gt;"",$H5&lt;&gt;"",$I5&lt;&gt;"",$J5&lt;&gt;"",$K5&lt;&gt;"")),'EU WFs (Fully-Grid Connected)'!BP4,"")</f>
        <v/>
      </c>
      <c r="O5" s="217" t="str">
        <f>IF(AND('EU WFs (Fully-Grid Connected)'!BQ4&lt;&gt;"",OR($F5&lt;&gt;"",$G5&lt;&gt;"",$H5&lt;&gt;"",$I5&lt;&gt;"",$J5&lt;&gt;"",$K5&lt;&gt;"")),'EU WFs (Fully-Grid Connected)'!BQ4,"")</f>
        <v/>
      </c>
      <c r="P5" s="217" t="str">
        <f>IF(AND('EU WFs (Fully-Grid Connected)'!BR4&lt;&gt;"",OR($F5&lt;&gt;"",$G5&lt;&gt;"",$H5&lt;&gt;"",$I5&lt;&gt;"",$J5&lt;&gt;"",$K5&lt;&gt;"")),'EU WFs (Fully-Grid Connected)'!BR4,"")</f>
        <v/>
      </c>
      <c r="Q5" s="217" t="str">
        <f>IF(AND('EU WFs (Fully-Grid Connected)'!BS4&lt;&gt;"",OR($F5&lt;&gt;"",$G5&lt;&gt;"",$H5&lt;&gt;"",$I5&lt;&gt;"",$J5&lt;&gt;"",$K5&lt;&gt;"")),'EU WFs (Fully-Grid Connected)'!BS4,"")</f>
        <v/>
      </c>
      <c r="R5" s="217" t="str">
        <f>IF(AND('EU WFs (Fully-Grid Connected)'!BT4&lt;&gt;"",OR($F5&lt;&gt;"",$G5&lt;&gt;"",$H5&lt;&gt;"",$I5&lt;&gt;"",$J5&lt;&gt;"",$K5&lt;&gt;"")),'EU WFs (Fully-Grid Connected)'!BT4,"")</f>
        <v/>
      </c>
      <c r="S5" s="217" t="str">
        <f>IF(AND('EU WFs (Fully-Grid Connected)'!BU4&lt;&gt;"",OR($F5&lt;&gt;"",$G5&lt;&gt;"",$H5&lt;&gt;"",$I5&lt;&gt;"",$J5&lt;&gt;"",$K5&lt;&gt;"")),'EU WFs (Fully-Grid Connected)'!BU4,"")</f>
        <v/>
      </c>
      <c r="T5" s="217" t="str">
        <f>IF(AND('EU WFs (Fully-Grid Connected)'!BV4&lt;&gt;"",OR($F5&lt;&gt;"",$G5&lt;&gt;"",$H5&lt;&gt;"",$I5&lt;&gt;"",$J5&lt;&gt;"",$K5&lt;&gt;"")),'EU WFs (Fully-Grid Connected)'!BV4,"")</f>
        <v/>
      </c>
      <c r="U5" s="217" t="str">
        <f>IF(AND('EU WFs (Fully-Grid Connected)'!BW4&lt;&gt;"",OR($F5&lt;&gt;"",$G5&lt;&gt;"",$H5&lt;&gt;"",$I5&lt;&gt;"",$J5&lt;&gt;"",$K5&lt;&gt;"")),'EU WFs (Fully-Grid Connected)'!BW4,"")</f>
        <v/>
      </c>
      <c r="V5" s="217" t="str">
        <f>IF(AND('EU WFs (Fully-Grid Connected)'!BX4&lt;&gt;"",OR($F5&lt;&gt;"",$G5&lt;&gt;"",$H5&lt;&gt;"",$I5&lt;&gt;"",$J5&lt;&gt;"",$K5&lt;&gt;"")),'EU WFs (Fully-Grid Connected)'!BX4,"")</f>
        <v/>
      </c>
      <c r="W5" s="217" t="str">
        <f>IF(AND('EU WFs (Fully-Grid Connected)'!BY4&lt;&gt;"",OR($F5&lt;&gt;"",$G5&lt;&gt;"",$H5&lt;&gt;"",$I5&lt;&gt;"",$J5&lt;&gt;"",$K5&lt;&gt;"")),'EU WFs (Fully-Grid Connected)'!BY4,"")</f>
        <v/>
      </c>
      <c r="X5" s="217" t="str">
        <f>IF(AND('EU WFs (Fully-Grid Connected)'!BZ4&lt;&gt;"",OR($F5&lt;&gt;"",$G5&lt;&gt;"",$H5&lt;&gt;"",$I5&lt;&gt;"",$J5&lt;&gt;"",$K5&lt;&gt;"")),'EU WFs (Fully-Grid Connected)'!BZ4,"")</f>
        <v/>
      </c>
      <c r="Y5" s="217" t="str">
        <f>IF(AND('EU WFs (Fully-Grid Connected)'!CA4&lt;&gt;"",OR($F5&lt;&gt;"",$G5&lt;&gt;"",$H5&lt;&gt;"",$I5&lt;&gt;"",$J5&lt;&gt;"",$K5&lt;&gt;"")),'EU WFs (Fully-Grid Connected)'!CA4,"")</f>
        <v/>
      </c>
      <c r="AA5" s="215" t="str">
        <f t="shared" si="0"/>
        <v/>
      </c>
      <c r="AB5" s="216" t="str">
        <f t="shared" si="1"/>
        <v/>
      </c>
      <c r="AC5" s="217" t="str">
        <f t="shared" si="2"/>
        <v/>
      </c>
      <c r="AD5" s="216" t="str">
        <f t="shared" si="3"/>
        <v/>
      </c>
      <c r="AE5" s="216" t="str">
        <f t="shared" si="4"/>
        <v/>
      </c>
      <c r="AF5" s="216" t="str">
        <f t="shared" si="5"/>
        <v/>
      </c>
      <c r="AG5" s="215" t="str">
        <f t="shared" si="6"/>
        <v/>
      </c>
      <c r="AH5" s="216" t="str">
        <f t="shared" si="7"/>
        <v/>
      </c>
      <c r="AI5" s="217" t="str">
        <f t="shared" si="8"/>
        <v/>
      </c>
      <c r="AJ5" s="216" t="str">
        <f t="shared" si="9"/>
        <v/>
      </c>
      <c r="AK5" s="216" t="str">
        <f t="shared" si="10"/>
        <v/>
      </c>
      <c r="AL5" s="217" t="str">
        <f t="shared" si="11"/>
        <v/>
      </c>
    </row>
    <row r="6" spans="1:38" x14ac:dyDescent="0.3">
      <c r="A6" s="321"/>
      <c r="B6" s="122" t="str">
        <f>'EU WFs (Fully-Grid Connected)'!B5</f>
        <v>Amrumbank West</v>
      </c>
      <c r="C6" s="147" t="str">
        <f>IF(AND(OR('EU WFs (Fully-Grid Connected)'!$J5="MG",'EU WFs (Fully-Grid Connected)'!$J5="SG"),'EU WFs (Fully-Grid Connected)'!$K5="SCIG",AND('EU WFs (Fully-Grid Connected)'!$F5&lt;=4,'EU WFs (Fully-Grid Connected)'!$F5&gt;=2)),2016-'EU WFs (Fully-Grid Connected)'!$M5,"")</f>
        <v/>
      </c>
      <c r="D6" s="146" t="str">
        <f>IF(AND(OR('EU WFs (Fully-Grid Connected)'!$J5="MG",'EU WFs (Fully-Grid Connected)'!$J5="SG"),'EU WFs (Fully-Grid Connected)'!$K5="WRIG",AND('EU WFs (Fully-Grid Connected)'!$F5&lt;=4,'EU WFs (Fully-Grid Connected)'!$F5&gt;=2)),2016-'EU WFs (Fully-Grid Connected)'!$M5,"")</f>
        <v/>
      </c>
      <c r="E6" s="148">
        <f>IF(AND(OR('EU WFs (Fully-Grid Connected)'!$J5="MG",'EU WFs (Fully-Grid Connected)'!$J5="SG"),'EU WFs (Fully-Grid Connected)'!$K5="DFIG",AND('EU WFs (Fully-Grid Connected)'!$F5&lt;=4,'EU WFs (Fully-Grid Connected)'!$F5&gt;=2)),2016-'EU WFs (Fully-Grid Connected)'!$M5,"")</f>
        <v>1</v>
      </c>
      <c r="F6" s="147" t="str">
        <f>IF(AND(C6&lt;=5,C6&gt;=3),'EU WFs (Fully-Grid Connected)'!$E5,"")</f>
        <v/>
      </c>
      <c r="G6" s="146" t="str">
        <f>IF(AND(D6&lt;=5,D6&gt;=3),'EU WFs (Fully-Grid Connected)'!$E5,"")</f>
        <v/>
      </c>
      <c r="H6" s="148" t="str">
        <f>IF(AND(E6&lt;=5,E6&gt;=3),'EU WFs (Fully-Grid Connected)'!$E5,"")</f>
        <v/>
      </c>
      <c r="I6" s="147" t="str">
        <f>IF(AND(C6&lt;&gt;"",C6&gt;5),'EU WFs (Fully-Grid Connected)'!$E5,"")</f>
        <v/>
      </c>
      <c r="J6" s="146" t="str">
        <f>IF(AND(D6&lt;&gt;"",D6&gt;5),'EU WFs (Fully-Grid Connected)'!$E5,"")</f>
        <v/>
      </c>
      <c r="K6" s="148" t="str">
        <f>IF(AND(E6&lt;&gt;"",E6&gt;5),'EU WFs (Fully-Grid Connected)'!$E5,"")</f>
        <v/>
      </c>
      <c r="L6" s="217" t="str">
        <f>IF(AND('EU WFs (Fully-Grid Connected)'!BN5&lt;&gt;"",OR($F6&lt;&gt;"",$G6&lt;&gt;"",$H6&lt;&gt;"",$I6&lt;&gt;"",$J6&lt;&gt;"",$K6&lt;&gt;"")),'EU WFs (Fully-Grid Connected)'!BN5,"")</f>
        <v/>
      </c>
      <c r="M6" s="217" t="str">
        <f>IF(AND('EU WFs (Fully-Grid Connected)'!BO5&lt;&gt;"",OR($F6&lt;&gt;"",$G6&lt;&gt;"",$H6&lt;&gt;"",$I6&lt;&gt;"",$J6&lt;&gt;"",$K6&lt;&gt;"")),'EU WFs (Fully-Grid Connected)'!BO5,"")</f>
        <v/>
      </c>
      <c r="N6" s="217" t="str">
        <f>IF(AND('EU WFs (Fully-Grid Connected)'!BP5&lt;&gt;"",OR($F6&lt;&gt;"",$G6&lt;&gt;"",$H6&lt;&gt;"",$I6&lt;&gt;"",$J6&lt;&gt;"",$K6&lt;&gt;"")),'EU WFs (Fully-Grid Connected)'!BP5,"")</f>
        <v/>
      </c>
      <c r="O6" s="217" t="str">
        <f>IF(AND('EU WFs (Fully-Grid Connected)'!BQ5&lt;&gt;"",OR($F6&lt;&gt;"",$G6&lt;&gt;"",$H6&lt;&gt;"",$I6&lt;&gt;"",$J6&lt;&gt;"",$K6&lt;&gt;"")),'EU WFs (Fully-Grid Connected)'!BQ5,"")</f>
        <v/>
      </c>
      <c r="P6" s="217" t="str">
        <f>IF(AND('EU WFs (Fully-Grid Connected)'!BR5&lt;&gt;"",OR($F6&lt;&gt;"",$G6&lt;&gt;"",$H6&lt;&gt;"",$I6&lt;&gt;"",$J6&lt;&gt;"",$K6&lt;&gt;"")),'EU WFs (Fully-Grid Connected)'!BR5,"")</f>
        <v/>
      </c>
      <c r="Q6" s="217" t="str">
        <f>IF(AND('EU WFs (Fully-Grid Connected)'!BS5&lt;&gt;"",OR($F6&lt;&gt;"",$G6&lt;&gt;"",$H6&lt;&gt;"",$I6&lt;&gt;"",$J6&lt;&gt;"",$K6&lt;&gt;"")),'EU WFs (Fully-Grid Connected)'!BS5,"")</f>
        <v/>
      </c>
      <c r="R6" s="217" t="str">
        <f>IF(AND('EU WFs (Fully-Grid Connected)'!BT5&lt;&gt;"",OR($F6&lt;&gt;"",$G6&lt;&gt;"",$H6&lt;&gt;"",$I6&lt;&gt;"",$J6&lt;&gt;"",$K6&lt;&gt;"")),'EU WFs (Fully-Grid Connected)'!BT5,"")</f>
        <v/>
      </c>
      <c r="S6" s="217" t="str">
        <f>IF(AND('EU WFs (Fully-Grid Connected)'!BU5&lt;&gt;"",OR($F6&lt;&gt;"",$G6&lt;&gt;"",$H6&lt;&gt;"",$I6&lt;&gt;"",$J6&lt;&gt;"",$K6&lt;&gt;"")),'EU WFs (Fully-Grid Connected)'!BU5,"")</f>
        <v/>
      </c>
      <c r="T6" s="217" t="str">
        <f>IF(AND('EU WFs (Fully-Grid Connected)'!BV5&lt;&gt;"",OR($F6&lt;&gt;"",$G6&lt;&gt;"",$H6&lt;&gt;"",$I6&lt;&gt;"",$J6&lt;&gt;"",$K6&lt;&gt;"")),'EU WFs (Fully-Grid Connected)'!BV5,"")</f>
        <v/>
      </c>
      <c r="U6" s="217" t="str">
        <f>IF(AND('EU WFs (Fully-Grid Connected)'!BW5&lt;&gt;"",OR($F6&lt;&gt;"",$G6&lt;&gt;"",$H6&lt;&gt;"",$I6&lt;&gt;"",$J6&lt;&gt;"",$K6&lt;&gt;"")),'EU WFs (Fully-Grid Connected)'!BW5,"")</f>
        <v/>
      </c>
      <c r="V6" s="217" t="str">
        <f>IF(AND('EU WFs (Fully-Grid Connected)'!BX5&lt;&gt;"",OR($F6&lt;&gt;"",$G6&lt;&gt;"",$H6&lt;&gt;"",$I6&lt;&gt;"",$J6&lt;&gt;"",$K6&lt;&gt;"")),'EU WFs (Fully-Grid Connected)'!BX5,"")</f>
        <v/>
      </c>
      <c r="W6" s="217" t="str">
        <f>IF(AND('EU WFs (Fully-Grid Connected)'!BY5&lt;&gt;"",OR($F6&lt;&gt;"",$G6&lt;&gt;"",$H6&lt;&gt;"",$I6&lt;&gt;"",$J6&lt;&gt;"",$K6&lt;&gt;"")),'EU WFs (Fully-Grid Connected)'!BY5,"")</f>
        <v/>
      </c>
      <c r="X6" s="217" t="str">
        <f>IF(AND('EU WFs (Fully-Grid Connected)'!BZ5&lt;&gt;"",OR($F6&lt;&gt;"",$G6&lt;&gt;"",$H6&lt;&gt;"",$I6&lt;&gt;"",$J6&lt;&gt;"",$K6&lt;&gt;"")),'EU WFs (Fully-Grid Connected)'!BZ5,"")</f>
        <v/>
      </c>
      <c r="Y6" s="217" t="str">
        <f>IF(AND('EU WFs (Fully-Grid Connected)'!CA5&lt;&gt;"",OR($F6&lt;&gt;"",$G6&lt;&gt;"",$H6&lt;&gt;"",$I6&lt;&gt;"",$J6&lt;&gt;"",$K6&lt;&gt;"")),'EU WFs (Fully-Grid Connected)'!CA5,"")</f>
        <v/>
      </c>
      <c r="AA6" s="215" t="str">
        <f t="shared" si="0"/>
        <v/>
      </c>
      <c r="AB6" s="216" t="str">
        <f t="shared" si="1"/>
        <v/>
      </c>
      <c r="AC6" s="217" t="str">
        <f t="shared" si="2"/>
        <v/>
      </c>
      <c r="AD6" s="216" t="str">
        <f t="shared" si="3"/>
        <v/>
      </c>
      <c r="AE6" s="216" t="str">
        <f t="shared" si="4"/>
        <v/>
      </c>
      <c r="AF6" s="216" t="str">
        <f t="shared" si="5"/>
        <v/>
      </c>
      <c r="AG6" s="215" t="str">
        <f t="shared" si="6"/>
        <v/>
      </c>
      <c r="AH6" s="216" t="str">
        <f t="shared" si="7"/>
        <v/>
      </c>
      <c r="AI6" s="217" t="str">
        <f t="shared" si="8"/>
        <v/>
      </c>
      <c r="AJ6" s="216" t="str">
        <f t="shared" si="9"/>
        <v/>
      </c>
      <c r="AK6" s="216" t="str">
        <f t="shared" si="10"/>
        <v/>
      </c>
      <c r="AL6" s="217" t="str">
        <f t="shared" si="11"/>
        <v/>
      </c>
    </row>
    <row r="7" spans="1:38" x14ac:dyDescent="0.3">
      <c r="A7" s="321"/>
      <c r="B7" s="122" t="str">
        <f>'EU WFs (Fully-Grid Connected)'!B6</f>
        <v>Anholt</v>
      </c>
      <c r="C7" s="147" t="str">
        <f>IF(AND(OR('EU WFs (Fully-Grid Connected)'!$J6="MG",'EU WFs (Fully-Grid Connected)'!$J6="SG"),'EU WFs (Fully-Grid Connected)'!$K6="SCIG",AND('EU WFs (Fully-Grid Connected)'!$F6&lt;=4,'EU WFs (Fully-Grid Connected)'!$F6&gt;=2)),2016-'EU WFs (Fully-Grid Connected)'!$M6,"")</f>
        <v/>
      </c>
      <c r="D7" s="146" t="str">
        <f>IF(AND(OR('EU WFs (Fully-Grid Connected)'!$J6="MG",'EU WFs (Fully-Grid Connected)'!$J6="SG"),'EU WFs (Fully-Grid Connected)'!$K6="WRIG",AND('EU WFs (Fully-Grid Connected)'!$F6&lt;=4,'EU WFs (Fully-Grid Connected)'!$F6&gt;=2)),2016-'EU WFs (Fully-Grid Connected)'!$M6,"")</f>
        <v/>
      </c>
      <c r="E7" s="148">
        <f>IF(AND(OR('EU WFs (Fully-Grid Connected)'!$J6="MG",'EU WFs (Fully-Grid Connected)'!$J6="SG"),'EU WFs (Fully-Grid Connected)'!$K6="DFIG",AND('EU WFs (Fully-Grid Connected)'!$F6&lt;=4,'EU WFs (Fully-Grid Connected)'!$F6&gt;=2)),2016-'EU WFs (Fully-Grid Connected)'!$M6,"")</f>
        <v>3</v>
      </c>
      <c r="F7" s="147" t="str">
        <f>IF(AND(C7&lt;=5,C7&gt;=3),'EU WFs (Fully-Grid Connected)'!$E6,"")</f>
        <v/>
      </c>
      <c r="G7" s="146" t="str">
        <f>IF(AND(D7&lt;=5,D7&gt;=3),'EU WFs (Fully-Grid Connected)'!$E6,"")</f>
        <v/>
      </c>
      <c r="H7" s="148">
        <f>IF(AND(E7&lt;=5,E7&gt;=3),'EU WFs (Fully-Grid Connected)'!$E6,"")</f>
        <v>111</v>
      </c>
      <c r="I7" s="147" t="str">
        <f>IF(AND(C7&lt;&gt;"",C7&gt;5),'EU WFs (Fully-Grid Connected)'!$E6,"")</f>
        <v/>
      </c>
      <c r="J7" s="146" t="str">
        <f>IF(AND(D7&lt;&gt;"",D7&gt;5),'EU WFs (Fully-Grid Connected)'!$E6,"")</f>
        <v/>
      </c>
      <c r="K7" s="148" t="str">
        <f>IF(AND(E7&lt;&gt;"",E7&gt;5),'EU WFs (Fully-Grid Connected)'!$E6,"")</f>
        <v/>
      </c>
      <c r="L7" s="217" t="str">
        <f>IF(AND('EU WFs (Fully-Grid Connected)'!BN6&lt;&gt;"",OR($F7&lt;&gt;"",$G7&lt;&gt;"",$H7&lt;&gt;"",$I7&lt;&gt;"",$J7&lt;&gt;"",$K7&lt;&gt;"")),'EU WFs (Fully-Grid Connected)'!BN6,"")</f>
        <v/>
      </c>
      <c r="M7" s="217" t="str">
        <f>IF(AND('EU WFs (Fully-Grid Connected)'!BO6&lt;&gt;"",OR($F7&lt;&gt;"",$G7&lt;&gt;"",$H7&lt;&gt;"",$I7&lt;&gt;"",$J7&lt;&gt;"",$K7&lt;&gt;"")),'EU WFs (Fully-Grid Connected)'!BO6,"")</f>
        <v/>
      </c>
      <c r="N7" s="217" t="str">
        <f>IF(AND('EU WFs (Fully-Grid Connected)'!BP6&lt;&gt;"",OR($F7&lt;&gt;"",$G7&lt;&gt;"",$H7&lt;&gt;"",$I7&lt;&gt;"",$J7&lt;&gt;"",$K7&lt;&gt;"")),'EU WFs (Fully-Grid Connected)'!BP6,"")</f>
        <v/>
      </c>
      <c r="O7" s="217" t="str">
        <f>IF(AND('EU WFs (Fully-Grid Connected)'!BQ6&lt;&gt;"",OR($F7&lt;&gt;"",$G7&lt;&gt;"",$H7&lt;&gt;"",$I7&lt;&gt;"",$J7&lt;&gt;"",$K7&lt;&gt;"")),'EU WFs (Fully-Grid Connected)'!BQ6,"")</f>
        <v/>
      </c>
      <c r="P7" s="217" t="str">
        <f>IF(AND('EU WFs (Fully-Grid Connected)'!BR6&lt;&gt;"",OR($F7&lt;&gt;"",$G7&lt;&gt;"",$H7&lt;&gt;"",$I7&lt;&gt;"",$J7&lt;&gt;"",$K7&lt;&gt;"")),'EU WFs (Fully-Grid Connected)'!BR6,"")</f>
        <v/>
      </c>
      <c r="Q7" s="217" t="str">
        <f>IF(AND('EU WFs (Fully-Grid Connected)'!BS6&lt;&gt;"",OR($F7&lt;&gt;"",$G7&lt;&gt;"",$H7&lt;&gt;"",$I7&lt;&gt;"",$J7&lt;&gt;"",$K7&lt;&gt;"")),'EU WFs (Fully-Grid Connected)'!BS6,"")</f>
        <v/>
      </c>
      <c r="R7" s="217" t="str">
        <f>IF(AND('EU WFs (Fully-Grid Connected)'!BT6&lt;&gt;"",OR($F7&lt;&gt;"",$G7&lt;&gt;"",$H7&lt;&gt;"",$I7&lt;&gt;"",$J7&lt;&gt;"",$K7&lt;&gt;"")),'EU WFs (Fully-Grid Connected)'!BT6,"")</f>
        <v/>
      </c>
      <c r="S7" s="217" t="str">
        <f>IF(AND('EU WFs (Fully-Grid Connected)'!BU6&lt;&gt;"",OR($F7&lt;&gt;"",$G7&lt;&gt;"",$H7&lt;&gt;"",$I7&lt;&gt;"",$J7&lt;&gt;"",$K7&lt;&gt;"")),'EU WFs (Fully-Grid Connected)'!BU6,"")</f>
        <v/>
      </c>
      <c r="T7" s="217" t="str">
        <f>IF(AND('EU WFs (Fully-Grid Connected)'!BV6&lt;&gt;"",OR($F7&lt;&gt;"",$G7&lt;&gt;"",$H7&lt;&gt;"",$I7&lt;&gt;"",$J7&lt;&gt;"",$K7&lt;&gt;"")),'EU WFs (Fully-Grid Connected)'!BV6,"")</f>
        <v/>
      </c>
      <c r="U7" s="217" t="str">
        <f>IF(AND('EU WFs (Fully-Grid Connected)'!BW6&lt;&gt;"",OR($F7&lt;&gt;"",$G7&lt;&gt;"",$H7&lt;&gt;"",$I7&lt;&gt;"",$J7&lt;&gt;"",$K7&lt;&gt;"")),'EU WFs (Fully-Grid Connected)'!BW6,"")</f>
        <v/>
      </c>
      <c r="V7" s="217" t="str">
        <f>IF(AND('EU WFs (Fully-Grid Connected)'!BX6&lt;&gt;"",OR($F7&lt;&gt;"",$G7&lt;&gt;"",$H7&lt;&gt;"",$I7&lt;&gt;"",$J7&lt;&gt;"",$K7&lt;&gt;"")),'EU WFs (Fully-Grid Connected)'!BX6,"")</f>
        <v/>
      </c>
      <c r="W7" s="217">
        <f>IF(AND('EU WFs (Fully-Grid Connected)'!BY6&lt;&gt;"",OR($F7&lt;&gt;"",$G7&lt;&gt;"",$H7&lt;&gt;"",$I7&lt;&gt;"",$J7&lt;&gt;"",$K7&lt;&gt;"")),'EU WFs (Fully-Grid Connected)'!BY6,"")</f>
        <v>111</v>
      </c>
      <c r="X7" s="217" t="str">
        <f>IF(AND('EU WFs (Fully-Grid Connected)'!BZ6&lt;&gt;"",OR($F7&lt;&gt;"",$G7&lt;&gt;"",$H7&lt;&gt;"",$I7&lt;&gt;"",$J7&lt;&gt;"",$K7&lt;&gt;"")),'EU WFs (Fully-Grid Connected)'!BZ6,"")</f>
        <v/>
      </c>
      <c r="Y7" s="217" t="str">
        <f>IF(AND('EU WFs (Fully-Grid Connected)'!CA6&lt;&gt;"",OR($F7&lt;&gt;"",$G7&lt;&gt;"",$H7&lt;&gt;"",$I7&lt;&gt;"",$J7&lt;&gt;"",$K7&lt;&gt;"")),'EU WFs (Fully-Grid Connected)'!CA6,"")</f>
        <v/>
      </c>
      <c r="AA7" s="215" t="str">
        <f t="shared" si="0"/>
        <v/>
      </c>
      <c r="AB7" s="216" t="str">
        <f t="shared" si="1"/>
        <v/>
      </c>
      <c r="AC7" s="217">
        <f t="shared" si="2"/>
        <v>111</v>
      </c>
      <c r="AD7" s="216" t="str">
        <f t="shared" si="3"/>
        <v/>
      </c>
      <c r="AE7" s="216" t="str">
        <f t="shared" si="4"/>
        <v/>
      </c>
      <c r="AF7" s="216" t="str">
        <f t="shared" si="5"/>
        <v/>
      </c>
      <c r="AG7" s="215" t="str">
        <f t="shared" si="6"/>
        <v/>
      </c>
      <c r="AH7" s="216" t="str">
        <f t="shared" si="7"/>
        <v/>
      </c>
      <c r="AI7" s="217" t="str">
        <f t="shared" si="8"/>
        <v/>
      </c>
      <c r="AJ7" s="216" t="str">
        <f t="shared" si="9"/>
        <v/>
      </c>
      <c r="AK7" s="216" t="str">
        <f t="shared" si="10"/>
        <v/>
      </c>
      <c r="AL7" s="217" t="str">
        <f t="shared" si="11"/>
        <v/>
      </c>
    </row>
    <row r="8" spans="1:38" x14ac:dyDescent="0.3">
      <c r="A8" s="321"/>
      <c r="B8" s="122" t="str">
        <f>'EU WFs (Fully-Grid Connected)'!B7</f>
        <v>Arklow Bank 1</v>
      </c>
      <c r="C8" s="147" t="str">
        <f>IF(AND(OR('EU WFs (Fully-Grid Connected)'!$J7="MG",'EU WFs (Fully-Grid Connected)'!$J7="SG"),'EU WFs (Fully-Grid Connected)'!$K7="SCIG",AND('EU WFs (Fully-Grid Connected)'!$F7&lt;=4,'EU WFs (Fully-Grid Connected)'!$F7&gt;=2)),2016-'EU WFs (Fully-Grid Connected)'!$M7,"")</f>
        <v/>
      </c>
      <c r="D8" s="146" t="str">
        <f>IF(AND(OR('EU WFs (Fully-Grid Connected)'!$J7="MG",'EU WFs (Fully-Grid Connected)'!$J7="SG"),'EU WFs (Fully-Grid Connected)'!$K7="WRIG",AND('EU WFs (Fully-Grid Connected)'!$F7&lt;=4,'EU WFs (Fully-Grid Connected)'!$F7&gt;=2)),2016-'EU WFs (Fully-Grid Connected)'!$M7,"")</f>
        <v/>
      </c>
      <c r="E8" s="148">
        <f>IF(AND(OR('EU WFs (Fully-Grid Connected)'!$J7="MG",'EU WFs (Fully-Grid Connected)'!$J7="SG"),'EU WFs (Fully-Grid Connected)'!$K7="DFIG",AND('EU WFs (Fully-Grid Connected)'!$F7&lt;=4,'EU WFs (Fully-Grid Connected)'!$F7&gt;=2)),2016-'EU WFs (Fully-Grid Connected)'!$M7,"")</f>
        <v>13</v>
      </c>
      <c r="F8" s="147" t="str">
        <f>IF(AND(C8&lt;=5,C8&gt;=3),'EU WFs (Fully-Grid Connected)'!$E7,"")</f>
        <v/>
      </c>
      <c r="G8" s="146" t="str">
        <f>IF(AND(D8&lt;=5,D8&gt;=3),'EU WFs (Fully-Grid Connected)'!$E7,"")</f>
        <v/>
      </c>
      <c r="H8" s="148" t="str">
        <f>IF(AND(E8&lt;=5,E8&gt;=3),'EU WFs (Fully-Grid Connected)'!$E7,"")</f>
        <v/>
      </c>
      <c r="I8" s="147" t="str">
        <f>IF(AND(C8&lt;&gt;"",C8&gt;5),'EU WFs (Fully-Grid Connected)'!$E7,"")</f>
        <v/>
      </c>
      <c r="J8" s="146" t="str">
        <f>IF(AND(D8&lt;&gt;"",D8&gt;5),'EU WFs (Fully-Grid Connected)'!$E7,"")</f>
        <v/>
      </c>
      <c r="K8" s="148">
        <f>IF(AND(E8&lt;&gt;"",E8&gt;5),'EU WFs (Fully-Grid Connected)'!$E7,"")</f>
        <v>7</v>
      </c>
      <c r="L8" s="217" t="str">
        <f>IF(AND('EU WFs (Fully-Grid Connected)'!BN7&lt;&gt;"",OR($F8&lt;&gt;"",$G8&lt;&gt;"",$H8&lt;&gt;"",$I8&lt;&gt;"",$J8&lt;&gt;"",$K8&lt;&gt;"")),'EU WFs (Fully-Grid Connected)'!BN7,"")</f>
        <v/>
      </c>
      <c r="M8" s="217" t="str">
        <f>IF(AND('EU WFs (Fully-Grid Connected)'!BO7&lt;&gt;"",OR($F8&lt;&gt;"",$G8&lt;&gt;"",$H8&lt;&gt;"",$I8&lt;&gt;"",$J8&lt;&gt;"",$K8&lt;&gt;"")),'EU WFs (Fully-Grid Connected)'!BO7,"")</f>
        <v/>
      </c>
      <c r="N8" s="217" t="str">
        <f>IF(AND('EU WFs (Fully-Grid Connected)'!BP7&lt;&gt;"",OR($F8&lt;&gt;"",$G8&lt;&gt;"",$H8&lt;&gt;"",$I8&lt;&gt;"",$J8&lt;&gt;"",$K8&lt;&gt;"")),'EU WFs (Fully-Grid Connected)'!BP7,"")</f>
        <v/>
      </c>
      <c r="O8" s="217" t="str">
        <f>IF(AND('EU WFs (Fully-Grid Connected)'!BQ7&lt;&gt;"",OR($F8&lt;&gt;"",$G8&lt;&gt;"",$H8&lt;&gt;"",$I8&lt;&gt;"",$J8&lt;&gt;"",$K8&lt;&gt;"")),'EU WFs (Fully-Grid Connected)'!BQ7,"")</f>
        <v/>
      </c>
      <c r="P8" s="217" t="str">
        <f>IF(AND('EU WFs (Fully-Grid Connected)'!BR7&lt;&gt;"",OR($F8&lt;&gt;"",$G8&lt;&gt;"",$H8&lt;&gt;"",$I8&lt;&gt;"",$J8&lt;&gt;"",$K8&lt;&gt;"")),'EU WFs (Fully-Grid Connected)'!BR7,"")</f>
        <v/>
      </c>
      <c r="Q8" s="217" t="str">
        <f>IF(AND('EU WFs (Fully-Grid Connected)'!BS7&lt;&gt;"",OR($F8&lt;&gt;"",$G8&lt;&gt;"",$H8&lt;&gt;"",$I8&lt;&gt;"",$J8&lt;&gt;"",$K8&lt;&gt;"")),'EU WFs (Fully-Grid Connected)'!BS7,"")</f>
        <v/>
      </c>
      <c r="R8" s="217">
        <f>IF(AND('EU WFs (Fully-Grid Connected)'!BT7&lt;&gt;"",OR($F8&lt;&gt;"",$G8&lt;&gt;"",$H8&lt;&gt;"",$I8&lt;&gt;"",$J8&lt;&gt;"",$K8&lt;&gt;"")),'EU WFs (Fully-Grid Connected)'!BT7,"")</f>
        <v>7</v>
      </c>
      <c r="S8" s="217" t="str">
        <f>IF(AND('EU WFs (Fully-Grid Connected)'!BU7&lt;&gt;"",OR($F8&lt;&gt;"",$G8&lt;&gt;"",$H8&lt;&gt;"",$I8&lt;&gt;"",$J8&lt;&gt;"",$K8&lt;&gt;"")),'EU WFs (Fully-Grid Connected)'!BU7,"")</f>
        <v/>
      </c>
      <c r="T8" s="217" t="str">
        <f>IF(AND('EU WFs (Fully-Grid Connected)'!BV7&lt;&gt;"",OR($F8&lt;&gt;"",$G8&lt;&gt;"",$H8&lt;&gt;"",$I8&lt;&gt;"",$J8&lt;&gt;"",$K8&lt;&gt;"")),'EU WFs (Fully-Grid Connected)'!BV7,"")</f>
        <v/>
      </c>
      <c r="U8" s="217" t="str">
        <f>IF(AND('EU WFs (Fully-Grid Connected)'!BW7&lt;&gt;"",OR($F8&lt;&gt;"",$G8&lt;&gt;"",$H8&lt;&gt;"",$I8&lt;&gt;"",$J8&lt;&gt;"",$K8&lt;&gt;"")),'EU WFs (Fully-Grid Connected)'!BW7,"")</f>
        <v/>
      </c>
      <c r="V8" s="217" t="str">
        <f>IF(AND('EU WFs (Fully-Grid Connected)'!BX7&lt;&gt;"",OR($F8&lt;&gt;"",$G8&lt;&gt;"",$H8&lt;&gt;"",$I8&lt;&gt;"",$J8&lt;&gt;"",$K8&lt;&gt;"")),'EU WFs (Fully-Grid Connected)'!BX7,"")</f>
        <v/>
      </c>
      <c r="W8" s="217" t="str">
        <f>IF(AND('EU WFs (Fully-Grid Connected)'!BY7&lt;&gt;"",OR($F8&lt;&gt;"",$G8&lt;&gt;"",$H8&lt;&gt;"",$I8&lt;&gt;"",$J8&lt;&gt;"",$K8&lt;&gt;"")),'EU WFs (Fully-Grid Connected)'!BY7,"")</f>
        <v/>
      </c>
      <c r="X8" s="217" t="str">
        <f>IF(AND('EU WFs (Fully-Grid Connected)'!BZ7&lt;&gt;"",OR($F8&lt;&gt;"",$G8&lt;&gt;"",$H8&lt;&gt;"",$I8&lt;&gt;"",$J8&lt;&gt;"",$K8&lt;&gt;"")),'EU WFs (Fully-Grid Connected)'!BZ7,"")</f>
        <v/>
      </c>
      <c r="Y8" s="217" t="str">
        <f>IF(AND('EU WFs (Fully-Grid Connected)'!CA7&lt;&gt;"",OR($F8&lt;&gt;"",$G8&lt;&gt;"",$H8&lt;&gt;"",$I8&lt;&gt;"",$J8&lt;&gt;"",$K8&lt;&gt;"")),'EU WFs (Fully-Grid Connected)'!CA7,"")</f>
        <v/>
      </c>
      <c r="AA8" s="215" t="str">
        <f t="shared" si="0"/>
        <v/>
      </c>
      <c r="AB8" s="216" t="str">
        <f t="shared" si="1"/>
        <v/>
      </c>
      <c r="AC8" s="217" t="str">
        <f t="shared" si="2"/>
        <v/>
      </c>
      <c r="AD8" s="216" t="str">
        <f t="shared" si="3"/>
        <v/>
      </c>
      <c r="AE8" s="216" t="str">
        <f t="shared" si="4"/>
        <v/>
      </c>
      <c r="AF8" s="216" t="str">
        <f t="shared" si="5"/>
        <v/>
      </c>
      <c r="AG8" s="215" t="str">
        <f t="shared" si="6"/>
        <v/>
      </c>
      <c r="AH8" s="216" t="str">
        <f t="shared" si="7"/>
        <v/>
      </c>
      <c r="AI8" s="217" t="str">
        <f t="shared" si="8"/>
        <v/>
      </c>
      <c r="AJ8" s="216" t="str">
        <f t="shared" si="9"/>
        <v/>
      </c>
      <c r="AK8" s="216" t="str">
        <f t="shared" si="10"/>
        <v/>
      </c>
      <c r="AL8" s="217" t="str">
        <f t="shared" si="11"/>
        <v/>
      </c>
    </row>
    <row r="9" spans="1:38" x14ac:dyDescent="0.3">
      <c r="A9" s="321"/>
      <c r="B9" s="122" t="str">
        <f>'EU WFs (Fully-Grid Connected)'!B8</f>
        <v>Avedøre Holme</v>
      </c>
      <c r="C9" s="147" t="str">
        <f>IF(AND(OR('EU WFs (Fully-Grid Connected)'!$J8="MG",'EU WFs (Fully-Grid Connected)'!$J8="SG"),'EU WFs (Fully-Grid Connected)'!$K8="SCIG",AND('EU WFs (Fully-Grid Connected)'!$F8&lt;=4,'EU WFs (Fully-Grid Connected)'!$F8&gt;=2)),2016-'EU WFs (Fully-Grid Connected)'!$M8,"")</f>
        <v/>
      </c>
      <c r="D9" s="146" t="str">
        <f>IF(AND(OR('EU WFs (Fully-Grid Connected)'!$J8="MG",'EU WFs (Fully-Grid Connected)'!$J8="SG"),'EU WFs (Fully-Grid Connected)'!$K8="WRIG",AND('EU WFs (Fully-Grid Connected)'!$F8&lt;=4,'EU WFs (Fully-Grid Connected)'!$F8&gt;=2)),2016-'EU WFs (Fully-Grid Connected)'!$M8,"")</f>
        <v/>
      </c>
      <c r="E9" s="148">
        <f>IF(AND(OR('EU WFs (Fully-Grid Connected)'!$J8="MG",'EU WFs (Fully-Grid Connected)'!$J8="SG"),'EU WFs (Fully-Grid Connected)'!$K8="DFIG",AND('EU WFs (Fully-Grid Connected)'!$F8&lt;=4,'EU WFs (Fully-Grid Connected)'!$F8&gt;=2)),2016-'EU WFs (Fully-Grid Connected)'!$M8,"")</f>
        <v>7</v>
      </c>
      <c r="F9" s="147" t="str">
        <f>IF(AND(C9&lt;=5,C9&gt;=3),'EU WFs (Fully-Grid Connected)'!$E8,"")</f>
        <v/>
      </c>
      <c r="G9" s="146" t="str">
        <f>IF(AND(D9&lt;=5,D9&gt;=3),'EU WFs (Fully-Grid Connected)'!$E8,"")</f>
        <v/>
      </c>
      <c r="H9" s="148" t="str">
        <f>IF(AND(E9&lt;=5,E9&gt;=3),'EU WFs (Fully-Grid Connected)'!$E8,"")</f>
        <v/>
      </c>
      <c r="I9" s="147" t="str">
        <f>IF(AND(C9&lt;&gt;"",C9&gt;5),'EU WFs (Fully-Grid Connected)'!$E8,"")</f>
        <v/>
      </c>
      <c r="J9" s="146" t="str">
        <f>IF(AND(D9&lt;&gt;"",D9&gt;5),'EU WFs (Fully-Grid Connected)'!$E8,"")</f>
        <v/>
      </c>
      <c r="K9" s="148">
        <f>IF(AND(E9&lt;&gt;"",E9&gt;5),'EU WFs (Fully-Grid Connected)'!$E8,"")</f>
        <v>3</v>
      </c>
      <c r="L9" s="217" t="str">
        <f>IF(AND('EU WFs (Fully-Grid Connected)'!BN8&lt;&gt;"",OR($F9&lt;&gt;"",$G9&lt;&gt;"",$H9&lt;&gt;"",$I9&lt;&gt;"",$J9&lt;&gt;"",$K9&lt;&gt;"")),'EU WFs (Fully-Grid Connected)'!BN8,"")</f>
        <v/>
      </c>
      <c r="M9" s="217" t="str">
        <f>IF(AND('EU WFs (Fully-Grid Connected)'!BO8&lt;&gt;"",OR($F9&lt;&gt;"",$G9&lt;&gt;"",$H9&lt;&gt;"",$I9&lt;&gt;"",$J9&lt;&gt;"",$K9&lt;&gt;"")),'EU WFs (Fully-Grid Connected)'!BO8,"")</f>
        <v/>
      </c>
      <c r="N9" s="217" t="str">
        <f>IF(AND('EU WFs (Fully-Grid Connected)'!BP8&lt;&gt;"",OR($F9&lt;&gt;"",$G9&lt;&gt;"",$H9&lt;&gt;"",$I9&lt;&gt;"",$J9&lt;&gt;"",$K9&lt;&gt;"")),'EU WFs (Fully-Grid Connected)'!BP8,"")</f>
        <v/>
      </c>
      <c r="O9" s="217" t="str">
        <f>IF(AND('EU WFs (Fully-Grid Connected)'!BQ8&lt;&gt;"",OR($F9&lt;&gt;"",$G9&lt;&gt;"",$H9&lt;&gt;"",$I9&lt;&gt;"",$J9&lt;&gt;"",$K9&lt;&gt;"")),'EU WFs (Fully-Grid Connected)'!BQ8,"")</f>
        <v/>
      </c>
      <c r="P9" s="217" t="str">
        <f>IF(AND('EU WFs (Fully-Grid Connected)'!BR8&lt;&gt;"",OR($F9&lt;&gt;"",$G9&lt;&gt;"",$H9&lt;&gt;"",$I9&lt;&gt;"",$J9&lt;&gt;"",$K9&lt;&gt;"")),'EU WFs (Fully-Grid Connected)'!BR8,"")</f>
        <v/>
      </c>
      <c r="Q9" s="217" t="str">
        <f>IF(AND('EU WFs (Fully-Grid Connected)'!BS8&lt;&gt;"",OR($F9&lt;&gt;"",$G9&lt;&gt;"",$H9&lt;&gt;"",$I9&lt;&gt;"",$J9&lt;&gt;"",$K9&lt;&gt;"")),'EU WFs (Fully-Grid Connected)'!BS8,"")</f>
        <v/>
      </c>
      <c r="R9" s="217" t="str">
        <f>IF(AND('EU WFs (Fully-Grid Connected)'!BT8&lt;&gt;"",OR($F9&lt;&gt;"",$G9&lt;&gt;"",$H9&lt;&gt;"",$I9&lt;&gt;"",$J9&lt;&gt;"",$K9&lt;&gt;"")),'EU WFs (Fully-Grid Connected)'!BT8,"")</f>
        <v/>
      </c>
      <c r="S9" s="217" t="str">
        <f>IF(AND('EU WFs (Fully-Grid Connected)'!BU8&lt;&gt;"",OR($F9&lt;&gt;"",$G9&lt;&gt;"",$H9&lt;&gt;"",$I9&lt;&gt;"",$J9&lt;&gt;"",$K9&lt;&gt;"")),'EU WFs (Fully-Grid Connected)'!BU8,"")</f>
        <v/>
      </c>
      <c r="T9" s="217" t="str">
        <f>IF(AND('EU WFs (Fully-Grid Connected)'!BV8&lt;&gt;"",OR($F9&lt;&gt;"",$G9&lt;&gt;"",$H9&lt;&gt;"",$I9&lt;&gt;"",$J9&lt;&gt;"",$K9&lt;&gt;"")),'EU WFs (Fully-Grid Connected)'!BV8,"")</f>
        <v/>
      </c>
      <c r="U9" s="217" t="str">
        <f>IF(AND('EU WFs (Fully-Grid Connected)'!BW8&lt;&gt;"",OR($F9&lt;&gt;"",$G9&lt;&gt;"",$H9&lt;&gt;"",$I9&lt;&gt;"",$J9&lt;&gt;"",$K9&lt;&gt;"")),'EU WFs (Fully-Grid Connected)'!BW8,"")</f>
        <v/>
      </c>
      <c r="V9" s="217" t="str">
        <f>IF(AND('EU WFs (Fully-Grid Connected)'!BX8&lt;&gt;"",OR($F9&lt;&gt;"",$G9&lt;&gt;"",$H9&lt;&gt;"",$I9&lt;&gt;"",$J9&lt;&gt;"",$K9&lt;&gt;"")),'EU WFs (Fully-Grid Connected)'!BX8,"")</f>
        <v/>
      </c>
      <c r="W9" s="217">
        <f>IF(AND('EU WFs (Fully-Grid Connected)'!BY8&lt;&gt;"",OR($F9&lt;&gt;"",$G9&lt;&gt;"",$H9&lt;&gt;"",$I9&lt;&gt;"",$J9&lt;&gt;"",$K9&lt;&gt;"")),'EU WFs (Fully-Grid Connected)'!BY8,"")</f>
        <v>3</v>
      </c>
      <c r="X9" s="217" t="str">
        <f>IF(AND('EU WFs (Fully-Grid Connected)'!BZ8&lt;&gt;"",OR($F9&lt;&gt;"",$G9&lt;&gt;"",$H9&lt;&gt;"",$I9&lt;&gt;"",$J9&lt;&gt;"",$K9&lt;&gt;"")),'EU WFs (Fully-Grid Connected)'!BZ8,"")</f>
        <v/>
      </c>
      <c r="Y9" s="217" t="str">
        <f>IF(AND('EU WFs (Fully-Grid Connected)'!CA8&lt;&gt;"",OR($F9&lt;&gt;"",$G9&lt;&gt;"",$H9&lt;&gt;"",$I9&lt;&gt;"",$J9&lt;&gt;"",$K9&lt;&gt;"")),'EU WFs (Fully-Grid Connected)'!CA8,"")</f>
        <v/>
      </c>
      <c r="AA9" s="215" t="str">
        <f t="shared" si="0"/>
        <v/>
      </c>
      <c r="AB9" s="216" t="str">
        <f t="shared" si="1"/>
        <v/>
      </c>
      <c r="AC9" s="217" t="str">
        <f t="shared" si="2"/>
        <v/>
      </c>
      <c r="AD9" s="216" t="str">
        <f t="shared" si="3"/>
        <v/>
      </c>
      <c r="AE9" s="216" t="str">
        <f t="shared" si="4"/>
        <v/>
      </c>
      <c r="AF9" s="216">
        <f t="shared" si="5"/>
        <v>3</v>
      </c>
      <c r="AG9" s="215" t="str">
        <f t="shared" si="6"/>
        <v/>
      </c>
      <c r="AH9" s="216" t="str">
        <f t="shared" si="7"/>
        <v/>
      </c>
      <c r="AI9" s="217" t="str">
        <f t="shared" si="8"/>
        <v/>
      </c>
      <c r="AJ9" s="216" t="str">
        <f t="shared" si="9"/>
        <v/>
      </c>
      <c r="AK9" s="216" t="str">
        <f t="shared" si="10"/>
        <v/>
      </c>
      <c r="AL9" s="217" t="str">
        <f t="shared" si="11"/>
        <v/>
      </c>
    </row>
    <row r="10" spans="1:38" x14ac:dyDescent="0.3">
      <c r="A10" s="321"/>
      <c r="B10" s="122" t="str">
        <f>'EU WFs (Fully-Grid Connected)'!B9</f>
        <v>BARD Offshore 1</v>
      </c>
      <c r="C10" s="147" t="str">
        <f>IF(AND(OR('EU WFs (Fully-Grid Connected)'!$J9="MG",'EU WFs (Fully-Grid Connected)'!$J9="SG"),'EU WFs (Fully-Grid Connected)'!$K9="SCIG",AND('EU WFs (Fully-Grid Connected)'!$F9&lt;=4,'EU WFs (Fully-Grid Connected)'!$F9&gt;=2)),2016-'EU WFs (Fully-Grid Connected)'!$M9,"")</f>
        <v/>
      </c>
      <c r="D10" s="146" t="str">
        <f>IF(AND(OR('EU WFs (Fully-Grid Connected)'!$J9="MG",'EU WFs (Fully-Grid Connected)'!$J9="SG"),'EU WFs (Fully-Grid Connected)'!$K9="WRIG",AND('EU WFs (Fully-Grid Connected)'!$F9&lt;=4,'EU WFs (Fully-Grid Connected)'!$F9&gt;=2)),2016-'EU WFs (Fully-Grid Connected)'!$M9,"")</f>
        <v/>
      </c>
      <c r="E10" s="148" t="str">
        <f>IF(AND(OR('EU WFs (Fully-Grid Connected)'!$J9="MG",'EU WFs (Fully-Grid Connected)'!$J9="SG"),'EU WFs (Fully-Grid Connected)'!$K9="DFIG",AND('EU WFs (Fully-Grid Connected)'!$F9&lt;=4,'EU WFs (Fully-Grid Connected)'!$F9&gt;=2)),2016-'EU WFs (Fully-Grid Connected)'!$M9,"")</f>
        <v/>
      </c>
      <c r="F10" s="147" t="str">
        <f>IF(AND(C10&lt;=5,C10&gt;=3),'EU WFs (Fully-Grid Connected)'!$E9,"")</f>
        <v/>
      </c>
      <c r="G10" s="146" t="str">
        <f>IF(AND(D10&lt;=5,D10&gt;=3),'EU WFs (Fully-Grid Connected)'!$E9,"")</f>
        <v/>
      </c>
      <c r="H10" s="148" t="str">
        <f>IF(AND(E10&lt;=5,E10&gt;=3),'EU WFs (Fully-Grid Connected)'!$E9,"")</f>
        <v/>
      </c>
      <c r="I10" s="147" t="str">
        <f>IF(AND(C10&lt;&gt;"",C10&gt;5),'EU WFs (Fully-Grid Connected)'!$E9,"")</f>
        <v/>
      </c>
      <c r="J10" s="146" t="str">
        <f>IF(AND(D10&lt;&gt;"",D10&gt;5),'EU WFs (Fully-Grid Connected)'!$E9,"")</f>
        <v/>
      </c>
      <c r="K10" s="148" t="str">
        <f>IF(AND(E10&lt;&gt;"",E10&gt;5),'EU WFs (Fully-Grid Connected)'!$E9,"")</f>
        <v/>
      </c>
      <c r="L10" s="217" t="str">
        <f>IF(AND('EU WFs (Fully-Grid Connected)'!BN9&lt;&gt;"",OR($F10&lt;&gt;"",$G10&lt;&gt;"",$H10&lt;&gt;"",$I10&lt;&gt;"",$J10&lt;&gt;"",$K10&lt;&gt;"")),'EU WFs (Fully-Grid Connected)'!BN9,"")</f>
        <v/>
      </c>
      <c r="M10" s="217" t="str">
        <f>IF(AND('EU WFs (Fully-Grid Connected)'!BO9&lt;&gt;"",OR($F10&lt;&gt;"",$G10&lt;&gt;"",$H10&lt;&gt;"",$I10&lt;&gt;"",$J10&lt;&gt;"",$K10&lt;&gt;"")),'EU WFs (Fully-Grid Connected)'!BO9,"")</f>
        <v/>
      </c>
      <c r="N10" s="217" t="str">
        <f>IF(AND('EU WFs (Fully-Grid Connected)'!BP9&lt;&gt;"",OR($F10&lt;&gt;"",$G10&lt;&gt;"",$H10&lt;&gt;"",$I10&lt;&gt;"",$J10&lt;&gt;"",$K10&lt;&gt;"")),'EU WFs (Fully-Grid Connected)'!BP9,"")</f>
        <v/>
      </c>
      <c r="O10" s="217" t="str">
        <f>IF(AND('EU WFs (Fully-Grid Connected)'!BQ9&lt;&gt;"",OR($F10&lt;&gt;"",$G10&lt;&gt;"",$H10&lt;&gt;"",$I10&lt;&gt;"",$J10&lt;&gt;"",$K10&lt;&gt;"")),'EU WFs (Fully-Grid Connected)'!BQ9,"")</f>
        <v/>
      </c>
      <c r="P10" s="217" t="str">
        <f>IF(AND('EU WFs (Fully-Grid Connected)'!BR9&lt;&gt;"",OR($F10&lt;&gt;"",$G10&lt;&gt;"",$H10&lt;&gt;"",$I10&lt;&gt;"",$J10&lt;&gt;"",$K10&lt;&gt;"")),'EU WFs (Fully-Grid Connected)'!BR9,"")</f>
        <v/>
      </c>
      <c r="Q10" s="217" t="str">
        <f>IF(AND('EU WFs (Fully-Grid Connected)'!BS9&lt;&gt;"",OR($F10&lt;&gt;"",$G10&lt;&gt;"",$H10&lt;&gt;"",$I10&lt;&gt;"",$J10&lt;&gt;"",$K10&lt;&gt;"")),'EU WFs (Fully-Grid Connected)'!BS9,"")</f>
        <v/>
      </c>
      <c r="R10" s="217" t="str">
        <f>IF(AND('EU WFs (Fully-Grid Connected)'!BT9&lt;&gt;"",OR($F10&lt;&gt;"",$G10&lt;&gt;"",$H10&lt;&gt;"",$I10&lt;&gt;"",$J10&lt;&gt;"",$K10&lt;&gt;"")),'EU WFs (Fully-Grid Connected)'!BT9,"")</f>
        <v/>
      </c>
      <c r="S10" s="217" t="str">
        <f>IF(AND('EU WFs (Fully-Grid Connected)'!BU9&lt;&gt;"",OR($F10&lt;&gt;"",$G10&lt;&gt;"",$H10&lt;&gt;"",$I10&lt;&gt;"",$J10&lt;&gt;"",$K10&lt;&gt;"")),'EU WFs (Fully-Grid Connected)'!BU9,"")</f>
        <v/>
      </c>
      <c r="T10" s="217" t="str">
        <f>IF(AND('EU WFs (Fully-Grid Connected)'!BV9&lt;&gt;"",OR($F10&lt;&gt;"",$G10&lt;&gt;"",$H10&lt;&gt;"",$I10&lt;&gt;"",$J10&lt;&gt;"",$K10&lt;&gt;"")),'EU WFs (Fully-Grid Connected)'!BV9,"")</f>
        <v/>
      </c>
      <c r="U10" s="217" t="str">
        <f>IF(AND('EU WFs (Fully-Grid Connected)'!BW9&lt;&gt;"",OR($F10&lt;&gt;"",$G10&lt;&gt;"",$H10&lt;&gt;"",$I10&lt;&gt;"",$J10&lt;&gt;"",$K10&lt;&gt;"")),'EU WFs (Fully-Grid Connected)'!BW9,"")</f>
        <v/>
      </c>
      <c r="V10" s="217" t="str">
        <f>IF(AND('EU WFs (Fully-Grid Connected)'!BX9&lt;&gt;"",OR($F10&lt;&gt;"",$G10&lt;&gt;"",$H10&lt;&gt;"",$I10&lt;&gt;"",$J10&lt;&gt;"",$K10&lt;&gt;"")),'EU WFs (Fully-Grid Connected)'!BX9,"")</f>
        <v/>
      </c>
      <c r="W10" s="217" t="str">
        <f>IF(AND('EU WFs (Fully-Grid Connected)'!BY9&lt;&gt;"",OR($F10&lt;&gt;"",$G10&lt;&gt;"",$H10&lt;&gt;"",$I10&lt;&gt;"",$J10&lt;&gt;"",$K10&lt;&gt;"")),'EU WFs (Fully-Grid Connected)'!BY9,"")</f>
        <v/>
      </c>
      <c r="X10" s="217" t="str">
        <f>IF(AND('EU WFs (Fully-Grid Connected)'!BZ9&lt;&gt;"",OR($F10&lt;&gt;"",$G10&lt;&gt;"",$H10&lt;&gt;"",$I10&lt;&gt;"",$J10&lt;&gt;"",$K10&lt;&gt;"")),'EU WFs (Fully-Grid Connected)'!BZ9,"")</f>
        <v/>
      </c>
      <c r="Y10" s="217" t="str">
        <f>IF(AND('EU WFs (Fully-Grid Connected)'!CA9&lt;&gt;"",OR($F10&lt;&gt;"",$G10&lt;&gt;"",$H10&lt;&gt;"",$I10&lt;&gt;"",$J10&lt;&gt;"",$K10&lt;&gt;"")),'EU WFs (Fully-Grid Connected)'!CA9,"")</f>
        <v/>
      </c>
      <c r="AA10" s="215" t="str">
        <f t="shared" si="0"/>
        <v/>
      </c>
      <c r="AB10" s="216" t="str">
        <f t="shared" si="1"/>
        <v/>
      </c>
      <c r="AC10" s="217" t="str">
        <f t="shared" si="2"/>
        <v/>
      </c>
      <c r="AD10" s="216" t="str">
        <f t="shared" si="3"/>
        <v/>
      </c>
      <c r="AE10" s="216" t="str">
        <f t="shared" si="4"/>
        <v/>
      </c>
      <c r="AF10" s="216" t="str">
        <f t="shared" si="5"/>
        <v/>
      </c>
      <c r="AG10" s="215" t="str">
        <f t="shared" si="6"/>
        <v/>
      </c>
      <c r="AH10" s="216" t="str">
        <f t="shared" si="7"/>
        <v/>
      </c>
      <c r="AI10" s="217" t="str">
        <f t="shared" si="8"/>
        <v/>
      </c>
      <c r="AJ10" s="216" t="str">
        <f t="shared" si="9"/>
        <v/>
      </c>
      <c r="AK10" s="216" t="str">
        <f t="shared" si="10"/>
        <v/>
      </c>
      <c r="AL10" s="217" t="str">
        <f t="shared" si="11"/>
        <v/>
      </c>
    </row>
    <row r="11" spans="1:38" x14ac:dyDescent="0.3">
      <c r="A11" s="321"/>
      <c r="B11" s="122" t="str">
        <f>'EU WFs (Fully-Grid Connected)'!B10</f>
        <v>Barrow</v>
      </c>
      <c r="C11" s="147" t="str">
        <f>IF(AND(OR('EU WFs (Fully-Grid Connected)'!$J10="MG",'EU WFs (Fully-Grid Connected)'!$J10="SG"),'EU WFs (Fully-Grid Connected)'!$K10="SCIG",AND('EU WFs (Fully-Grid Connected)'!$F10&lt;=4,'EU WFs (Fully-Grid Connected)'!$F10&gt;=2)),2016-'EU WFs (Fully-Grid Connected)'!$M10,"")</f>
        <v/>
      </c>
      <c r="D11" s="146" t="str">
        <f>IF(AND(OR('EU WFs (Fully-Grid Connected)'!$J10="MG",'EU WFs (Fully-Grid Connected)'!$J10="SG"),'EU WFs (Fully-Grid Connected)'!$K10="WRIG",AND('EU WFs (Fully-Grid Connected)'!$F10&lt;=4,'EU WFs (Fully-Grid Connected)'!$F10&gt;=2)),2016-'EU WFs (Fully-Grid Connected)'!$M10,"")</f>
        <v/>
      </c>
      <c r="E11" s="148">
        <f>IF(AND(OR('EU WFs (Fully-Grid Connected)'!$J10="MG",'EU WFs (Fully-Grid Connected)'!$J10="SG"),'EU WFs (Fully-Grid Connected)'!$K10="DFIG",AND('EU WFs (Fully-Grid Connected)'!$F10&lt;=4,'EU WFs (Fully-Grid Connected)'!$F10&gt;=2)),2016-'EU WFs (Fully-Grid Connected)'!$M10,"")</f>
        <v>10</v>
      </c>
      <c r="F11" s="147" t="str">
        <f>IF(AND(C11&lt;=5,C11&gt;=3),'EU WFs (Fully-Grid Connected)'!$E10,"")</f>
        <v/>
      </c>
      <c r="G11" s="146" t="str">
        <f>IF(AND(D11&lt;=5,D11&gt;=3),'EU WFs (Fully-Grid Connected)'!$E10,"")</f>
        <v/>
      </c>
      <c r="H11" s="148" t="str">
        <f>IF(AND(E11&lt;=5,E11&gt;=3),'EU WFs (Fully-Grid Connected)'!$E10,"")</f>
        <v/>
      </c>
      <c r="I11" s="147" t="str">
        <f>IF(AND(C11&lt;&gt;"",C11&gt;5),'EU WFs (Fully-Grid Connected)'!$E10,"")</f>
        <v/>
      </c>
      <c r="J11" s="146" t="str">
        <f>IF(AND(D11&lt;&gt;"",D11&gt;5),'EU WFs (Fully-Grid Connected)'!$E10,"")</f>
        <v/>
      </c>
      <c r="K11" s="148">
        <f>IF(AND(E11&lt;&gt;"",E11&gt;5),'EU WFs (Fully-Grid Connected)'!$E10,"")</f>
        <v>30</v>
      </c>
      <c r="L11" s="217" t="str">
        <f>IF(AND('EU WFs (Fully-Grid Connected)'!BN10&lt;&gt;"",OR($F11&lt;&gt;"",$G11&lt;&gt;"",$H11&lt;&gt;"",$I11&lt;&gt;"",$J11&lt;&gt;"",$K11&lt;&gt;"")),'EU WFs (Fully-Grid Connected)'!BN10,"")</f>
        <v/>
      </c>
      <c r="M11" s="217" t="str">
        <f>IF(AND('EU WFs (Fully-Grid Connected)'!BO10&lt;&gt;"",OR($F11&lt;&gt;"",$G11&lt;&gt;"",$H11&lt;&gt;"",$I11&lt;&gt;"",$J11&lt;&gt;"",$K11&lt;&gt;"")),'EU WFs (Fully-Grid Connected)'!BO10,"")</f>
        <v/>
      </c>
      <c r="N11" s="217" t="str">
        <f>IF(AND('EU WFs (Fully-Grid Connected)'!BP10&lt;&gt;"",OR($F11&lt;&gt;"",$G11&lt;&gt;"",$H11&lt;&gt;"",$I11&lt;&gt;"",$J11&lt;&gt;"",$K11&lt;&gt;"")),'EU WFs (Fully-Grid Connected)'!BP10,"")</f>
        <v/>
      </c>
      <c r="O11" s="217" t="str">
        <f>IF(AND('EU WFs (Fully-Grid Connected)'!BQ10&lt;&gt;"",OR($F11&lt;&gt;"",$G11&lt;&gt;"",$H11&lt;&gt;"",$I11&lt;&gt;"",$J11&lt;&gt;"",$K11&lt;&gt;"")),'EU WFs (Fully-Grid Connected)'!BQ10,"")</f>
        <v/>
      </c>
      <c r="P11" s="217" t="str">
        <f>IF(AND('EU WFs (Fully-Grid Connected)'!BR10&lt;&gt;"",OR($F11&lt;&gt;"",$G11&lt;&gt;"",$H11&lt;&gt;"",$I11&lt;&gt;"",$J11&lt;&gt;"",$K11&lt;&gt;"")),'EU WFs (Fully-Grid Connected)'!BR10,"")</f>
        <v/>
      </c>
      <c r="Q11" s="217" t="str">
        <f>IF(AND('EU WFs (Fully-Grid Connected)'!BS10&lt;&gt;"",OR($F11&lt;&gt;"",$G11&lt;&gt;"",$H11&lt;&gt;"",$I11&lt;&gt;"",$J11&lt;&gt;"",$K11&lt;&gt;"")),'EU WFs (Fully-Grid Connected)'!BS10,"")</f>
        <v/>
      </c>
      <c r="R11" s="217" t="str">
        <f>IF(AND('EU WFs (Fully-Grid Connected)'!BT10&lt;&gt;"",OR($F11&lt;&gt;"",$G11&lt;&gt;"",$H11&lt;&gt;"",$I11&lt;&gt;"",$J11&lt;&gt;"",$K11&lt;&gt;"")),'EU WFs (Fully-Grid Connected)'!BT10,"")</f>
        <v/>
      </c>
      <c r="S11" s="217" t="str">
        <f>IF(AND('EU WFs (Fully-Grid Connected)'!BU10&lt;&gt;"",OR($F11&lt;&gt;"",$G11&lt;&gt;"",$H11&lt;&gt;"",$I11&lt;&gt;"",$J11&lt;&gt;"",$K11&lt;&gt;"")),'EU WFs (Fully-Grid Connected)'!BU10,"")</f>
        <v/>
      </c>
      <c r="T11" s="217" t="str">
        <f>IF(AND('EU WFs (Fully-Grid Connected)'!BV10&lt;&gt;"",OR($F11&lt;&gt;"",$G11&lt;&gt;"",$H11&lt;&gt;"",$I11&lt;&gt;"",$J11&lt;&gt;"",$K11&lt;&gt;"")),'EU WFs (Fully-Grid Connected)'!BV10,"")</f>
        <v/>
      </c>
      <c r="U11" s="217" t="str">
        <f>IF(AND('EU WFs (Fully-Grid Connected)'!BW10&lt;&gt;"",OR($F11&lt;&gt;"",$G11&lt;&gt;"",$H11&lt;&gt;"",$I11&lt;&gt;"",$J11&lt;&gt;"",$K11&lt;&gt;"")),'EU WFs (Fully-Grid Connected)'!BW10,"")</f>
        <v/>
      </c>
      <c r="V11" s="217" t="str">
        <f>IF(AND('EU WFs (Fully-Grid Connected)'!BX10&lt;&gt;"",OR($F11&lt;&gt;"",$G11&lt;&gt;"",$H11&lt;&gt;"",$I11&lt;&gt;"",$J11&lt;&gt;"",$K11&lt;&gt;"")),'EU WFs (Fully-Grid Connected)'!BX10,"")</f>
        <v/>
      </c>
      <c r="W11" s="217" t="str">
        <f>IF(AND('EU WFs (Fully-Grid Connected)'!BY10&lt;&gt;"",OR($F11&lt;&gt;"",$G11&lt;&gt;"",$H11&lt;&gt;"",$I11&lt;&gt;"",$J11&lt;&gt;"",$K11&lt;&gt;"")),'EU WFs (Fully-Grid Connected)'!BY10,"")</f>
        <v/>
      </c>
      <c r="X11" s="217">
        <f>IF(AND('EU WFs (Fully-Grid Connected)'!BZ10&lt;&gt;"",OR($F11&lt;&gt;"",$G11&lt;&gt;"",$H11&lt;&gt;"",$I11&lt;&gt;"",$J11&lt;&gt;"",$K11&lt;&gt;"")),'EU WFs (Fully-Grid Connected)'!BZ10,"")</f>
        <v>30</v>
      </c>
      <c r="Y11" s="217" t="str">
        <f>IF(AND('EU WFs (Fully-Grid Connected)'!CA10&lt;&gt;"",OR($F11&lt;&gt;"",$G11&lt;&gt;"",$H11&lt;&gt;"",$I11&lt;&gt;"",$J11&lt;&gt;"",$K11&lt;&gt;"")),'EU WFs (Fully-Grid Connected)'!CA10,"")</f>
        <v/>
      </c>
      <c r="AA11" s="215" t="str">
        <f t="shared" si="0"/>
        <v/>
      </c>
      <c r="AB11" s="216" t="str">
        <f t="shared" si="1"/>
        <v/>
      </c>
      <c r="AC11" s="217" t="str">
        <f t="shared" si="2"/>
        <v/>
      </c>
      <c r="AD11" s="216" t="str">
        <f t="shared" si="3"/>
        <v/>
      </c>
      <c r="AE11" s="216" t="str">
        <f t="shared" si="4"/>
        <v/>
      </c>
      <c r="AF11" s="216" t="str">
        <f t="shared" si="5"/>
        <v/>
      </c>
      <c r="AG11" s="215" t="str">
        <f t="shared" si="6"/>
        <v/>
      </c>
      <c r="AH11" s="216" t="str">
        <f t="shared" si="7"/>
        <v/>
      </c>
      <c r="AI11" s="217" t="str">
        <f t="shared" si="8"/>
        <v/>
      </c>
      <c r="AJ11" s="216" t="str">
        <f t="shared" si="9"/>
        <v/>
      </c>
      <c r="AK11" s="216" t="str">
        <f t="shared" si="10"/>
        <v/>
      </c>
      <c r="AL11" s="217">
        <f t="shared" si="11"/>
        <v>30</v>
      </c>
    </row>
    <row r="12" spans="1:38" x14ac:dyDescent="0.3">
      <c r="A12" s="321"/>
      <c r="B12" s="122" t="str">
        <f>'EU WFs (Fully-Grid Connected)'!B11</f>
        <v>Beatrice</v>
      </c>
      <c r="C12" s="147" t="str">
        <f>IF(AND(OR('EU WFs (Fully-Grid Connected)'!$J11="MG",'EU WFs (Fully-Grid Connected)'!$J11="SG"),'EU WFs (Fully-Grid Connected)'!$K11="SCIG",AND('EU WFs (Fully-Grid Connected)'!$F11&lt;=4,'EU WFs (Fully-Grid Connected)'!$F11&gt;=2)),2016-'EU WFs (Fully-Grid Connected)'!$M11,"")</f>
        <v/>
      </c>
      <c r="D12" s="146" t="str">
        <f>IF(AND(OR('EU WFs (Fully-Grid Connected)'!$J11="MG",'EU WFs (Fully-Grid Connected)'!$J11="SG"),'EU WFs (Fully-Grid Connected)'!$K11="WRIG",AND('EU WFs (Fully-Grid Connected)'!$F11&lt;=4,'EU WFs (Fully-Grid Connected)'!$F11&gt;=2)),2016-'EU WFs (Fully-Grid Connected)'!$M11,"")</f>
        <v/>
      </c>
      <c r="E12" s="148" t="str">
        <f>IF(AND(OR('EU WFs (Fully-Grid Connected)'!$J11="MG",'EU WFs (Fully-Grid Connected)'!$J11="SG"),'EU WFs (Fully-Grid Connected)'!$K11="DFIG",AND('EU WFs (Fully-Grid Connected)'!$F11&lt;=4,'EU WFs (Fully-Grid Connected)'!$F11&gt;=2)),2016-'EU WFs (Fully-Grid Connected)'!$M11,"")</f>
        <v/>
      </c>
      <c r="F12" s="147" t="str">
        <f>IF(AND(C12&lt;=5,C12&gt;=3),'EU WFs (Fully-Grid Connected)'!$E11,"")</f>
        <v/>
      </c>
      <c r="G12" s="146" t="str">
        <f>IF(AND(D12&lt;=5,D12&gt;=3),'EU WFs (Fully-Grid Connected)'!$E11,"")</f>
        <v/>
      </c>
      <c r="H12" s="148" t="str">
        <f>IF(AND(E12&lt;=5,E12&gt;=3),'EU WFs (Fully-Grid Connected)'!$E11,"")</f>
        <v/>
      </c>
      <c r="I12" s="147" t="str">
        <f>IF(AND(C12&lt;&gt;"",C12&gt;5),'EU WFs (Fully-Grid Connected)'!$E11,"")</f>
        <v/>
      </c>
      <c r="J12" s="146" t="str">
        <f>IF(AND(D12&lt;&gt;"",D12&gt;5),'EU WFs (Fully-Grid Connected)'!$E11,"")</f>
        <v/>
      </c>
      <c r="K12" s="148" t="str">
        <f>IF(AND(E12&lt;&gt;"",E12&gt;5),'EU WFs (Fully-Grid Connected)'!$E11,"")</f>
        <v/>
      </c>
      <c r="L12" s="217" t="str">
        <f>IF(AND('EU WFs (Fully-Grid Connected)'!BN11&lt;&gt;"",OR($F12&lt;&gt;"",$G12&lt;&gt;"",$H12&lt;&gt;"",$I12&lt;&gt;"",$J12&lt;&gt;"",$K12&lt;&gt;"")),'EU WFs (Fully-Grid Connected)'!BN11,"")</f>
        <v/>
      </c>
      <c r="M12" s="217" t="str">
        <f>IF(AND('EU WFs (Fully-Grid Connected)'!BO11&lt;&gt;"",OR($F12&lt;&gt;"",$G12&lt;&gt;"",$H12&lt;&gt;"",$I12&lt;&gt;"",$J12&lt;&gt;"",$K12&lt;&gt;"")),'EU WFs (Fully-Grid Connected)'!BO11,"")</f>
        <v/>
      </c>
      <c r="N12" s="217" t="str">
        <f>IF(AND('EU WFs (Fully-Grid Connected)'!BP11&lt;&gt;"",OR($F12&lt;&gt;"",$G12&lt;&gt;"",$H12&lt;&gt;"",$I12&lt;&gt;"",$J12&lt;&gt;"",$K12&lt;&gt;"")),'EU WFs (Fully-Grid Connected)'!BP11,"")</f>
        <v/>
      </c>
      <c r="O12" s="217" t="str">
        <f>IF(AND('EU WFs (Fully-Grid Connected)'!BQ11&lt;&gt;"",OR($F12&lt;&gt;"",$G12&lt;&gt;"",$H12&lt;&gt;"",$I12&lt;&gt;"",$J12&lt;&gt;"",$K12&lt;&gt;"")),'EU WFs (Fully-Grid Connected)'!BQ11,"")</f>
        <v/>
      </c>
      <c r="P12" s="217" t="str">
        <f>IF(AND('EU WFs (Fully-Grid Connected)'!BR11&lt;&gt;"",OR($F12&lt;&gt;"",$G12&lt;&gt;"",$H12&lt;&gt;"",$I12&lt;&gt;"",$J12&lt;&gt;"",$K12&lt;&gt;"")),'EU WFs (Fully-Grid Connected)'!BR11,"")</f>
        <v/>
      </c>
      <c r="Q12" s="217" t="str">
        <f>IF(AND('EU WFs (Fully-Grid Connected)'!BS11&lt;&gt;"",OR($F12&lt;&gt;"",$G12&lt;&gt;"",$H12&lt;&gt;"",$I12&lt;&gt;"",$J12&lt;&gt;"",$K12&lt;&gt;"")),'EU WFs (Fully-Grid Connected)'!BS11,"")</f>
        <v/>
      </c>
      <c r="R12" s="217" t="str">
        <f>IF(AND('EU WFs (Fully-Grid Connected)'!BT11&lt;&gt;"",OR($F12&lt;&gt;"",$G12&lt;&gt;"",$H12&lt;&gt;"",$I12&lt;&gt;"",$J12&lt;&gt;"",$K12&lt;&gt;"")),'EU WFs (Fully-Grid Connected)'!BT11,"")</f>
        <v/>
      </c>
      <c r="S12" s="217" t="str">
        <f>IF(AND('EU WFs (Fully-Grid Connected)'!BU11&lt;&gt;"",OR($F12&lt;&gt;"",$G12&lt;&gt;"",$H12&lt;&gt;"",$I12&lt;&gt;"",$J12&lt;&gt;"",$K12&lt;&gt;"")),'EU WFs (Fully-Grid Connected)'!BU11,"")</f>
        <v/>
      </c>
      <c r="T12" s="217" t="str">
        <f>IF(AND('EU WFs (Fully-Grid Connected)'!BV11&lt;&gt;"",OR($F12&lt;&gt;"",$G12&lt;&gt;"",$H12&lt;&gt;"",$I12&lt;&gt;"",$J12&lt;&gt;"",$K12&lt;&gt;"")),'EU WFs (Fully-Grid Connected)'!BV11,"")</f>
        <v/>
      </c>
      <c r="U12" s="217" t="str">
        <f>IF(AND('EU WFs (Fully-Grid Connected)'!BW11&lt;&gt;"",OR($F12&lt;&gt;"",$G12&lt;&gt;"",$H12&lt;&gt;"",$I12&lt;&gt;"",$J12&lt;&gt;"",$K12&lt;&gt;"")),'EU WFs (Fully-Grid Connected)'!BW11,"")</f>
        <v/>
      </c>
      <c r="V12" s="217" t="str">
        <f>IF(AND('EU WFs (Fully-Grid Connected)'!BX11&lt;&gt;"",OR($F12&lt;&gt;"",$G12&lt;&gt;"",$H12&lt;&gt;"",$I12&lt;&gt;"",$J12&lt;&gt;"",$K12&lt;&gt;"")),'EU WFs (Fully-Grid Connected)'!BX11,"")</f>
        <v/>
      </c>
      <c r="W12" s="217" t="str">
        <f>IF(AND('EU WFs (Fully-Grid Connected)'!BY11&lt;&gt;"",OR($F12&lt;&gt;"",$G12&lt;&gt;"",$H12&lt;&gt;"",$I12&lt;&gt;"",$J12&lt;&gt;"",$K12&lt;&gt;"")),'EU WFs (Fully-Grid Connected)'!BY11,"")</f>
        <v/>
      </c>
      <c r="X12" s="217" t="str">
        <f>IF(AND('EU WFs (Fully-Grid Connected)'!BZ11&lt;&gt;"",OR($F12&lt;&gt;"",$G12&lt;&gt;"",$H12&lt;&gt;"",$I12&lt;&gt;"",$J12&lt;&gt;"",$K12&lt;&gt;"")),'EU WFs (Fully-Grid Connected)'!BZ11,"")</f>
        <v/>
      </c>
      <c r="Y12" s="217" t="str">
        <f>IF(AND('EU WFs (Fully-Grid Connected)'!CA11&lt;&gt;"",OR($F12&lt;&gt;"",$G12&lt;&gt;"",$H12&lt;&gt;"",$I12&lt;&gt;"",$J12&lt;&gt;"",$K12&lt;&gt;"")),'EU WFs (Fully-Grid Connected)'!CA11,"")</f>
        <v/>
      </c>
      <c r="AA12" s="215" t="str">
        <f t="shared" si="0"/>
        <v/>
      </c>
      <c r="AB12" s="216" t="str">
        <f t="shared" si="1"/>
        <v/>
      </c>
      <c r="AC12" s="217" t="str">
        <f t="shared" si="2"/>
        <v/>
      </c>
      <c r="AD12" s="216" t="str">
        <f t="shared" si="3"/>
        <v/>
      </c>
      <c r="AE12" s="216" t="str">
        <f t="shared" si="4"/>
        <v/>
      </c>
      <c r="AF12" s="216" t="str">
        <f t="shared" si="5"/>
        <v/>
      </c>
      <c r="AG12" s="215" t="str">
        <f t="shared" si="6"/>
        <v/>
      </c>
      <c r="AH12" s="216" t="str">
        <f t="shared" si="7"/>
        <v/>
      </c>
      <c r="AI12" s="217" t="str">
        <f t="shared" si="8"/>
        <v/>
      </c>
      <c r="AJ12" s="216" t="str">
        <f t="shared" si="9"/>
        <v/>
      </c>
      <c r="AK12" s="216" t="str">
        <f t="shared" si="10"/>
        <v/>
      </c>
      <c r="AL12" s="217" t="str">
        <f t="shared" si="11"/>
        <v/>
      </c>
    </row>
    <row r="13" spans="1:38" x14ac:dyDescent="0.3">
      <c r="A13" s="321"/>
      <c r="B13" s="122" t="str">
        <f>'EU WFs (Fully-Grid Connected)'!B12</f>
        <v xml:space="preserve">Belwind </v>
      </c>
      <c r="C13" s="147" t="str">
        <f>IF(AND(OR('EU WFs (Fully-Grid Connected)'!$J12="MG",'EU WFs (Fully-Grid Connected)'!$J12="SG"),'EU WFs (Fully-Grid Connected)'!$K12="SCIG",AND('EU WFs (Fully-Grid Connected)'!$F12&lt;=4,'EU WFs (Fully-Grid Connected)'!$F12&gt;=2)),2016-'EU WFs (Fully-Grid Connected)'!$M12,"")</f>
        <v/>
      </c>
      <c r="D13" s="146" t="str">
        <f>IF(AND(OR('EU WFs (Fully-Grid Connected)'!$J12="MG",'EU WFs (Fully-Grid Connected)'!$J12="SG"),'EU WFs (Fully-Grid Connected)'!$K12="WRIG",AND('EU WFs (Fully-Grid Connected)'!$F12&lt;=4,'EU WFs (Fully-Grid Connected)'!$F12&gt;=2)),2016-'EU WFs (Fully-Grid Connected)'!$M12,"")</f>
        <v/>
      </c>
      <c r="E13" s="148">
        <f>IF(AND(OR('EU WFs (Fully-Grid Connected)'!$J12="MG",'EU WFs (Fully-Grid Connected)'!$J12="SG"),'EU WFs (Fully-Grid Connected)'!$K12="DFIG",AND('EU WFs (Fully-Grid Connected)'!$F12&lt;=4,'EU WFs (Fully-Grid Connected)'!$F12&gt;=2)),2016-'EU WFs (Fully-Grid Connected)'!$M12,"")</f>
        <v>6</v>
      </c>
      <c r="F13" s="147" t="str">
        <f>IF(AND(C13&lt;=5,C13&gt;=3),'EU WFs (Fully-Grid Connected)'!$E12,"")</f>
        <v/>
      </c>
      <c r="G13" s="146" t="str">
        <f>IF(AND(D13&lt;=5,D13&gt;=3),'EU WFs (Fully-Grid Connected)'!$E12,"")</f>
        <v/>
      </c>
      <c r="H13" s="148" t="str">
        <f>IF(AND(E13&lt;=5,E13&gt;=3),'EU WFs (Fully-Grid Connected)'!$E12,"")</f>
        <v/>
      </c>
      <c r="I13" s="147" t="str">
        <f>IF(AND(C13&lt;&gt;"",C13&gt;5),'EU WFs (Fully-Grid Connected)'!$E12,"")</f>
        <v/>
      </c>
      <c r="J13" s="146" t="str">
        <f>IF(AND(D13&lt;&gt;"",D13&gt;5),'EU WFs (Fully-Grid Connected)'!$E12,"")</f>
        <v/>
      </c>
      <c r="K13" s="148">
        <f>IF(AND(E13&lt;&gt;"",E13&gt;5),'EU WFs (Fully-Grid Connected)'!$E12,"")</f>
        <v>55</v>
      </c>
      <c r="L13" s="217" t="str">
        <f>IF(AND('EU WFs (Fully-Grid Connected)'!BN12&lt;&gt;"",OR($F13&lt;&gt;"",$G13&lt;&gt;"",$H13&lt;&gt;"",$I13&lt;&gt;"",$J13&lt;&gt;"",$K13&lt;&gt;"")),'EU WFs (Fully-Grid Connected)'!BN12,"")</f>
        <v/>
      </c>
      <c r="M13" s="217" t="str">
        <f>IF(AND('EU WFs (Fully-Grid Connected)'!BO12&lt;&gt;"",OR($F13&lt;&gt;"",$G13&lt;&gt;"",$H13&lt;&gt;"",$I13&lt;&gt;"",$J13&lt;&gt;"",$K13&lt;&gt;"")),'EU WFs (Fully-Grid Connected)'!BO12,"")</f>
        <v/>
      </c>
      <c r="N13" s="217" t="str">
        <f>IF(AND('EU WFs (Fully-Grid Connected)'!BP12&lt;&gt;"",OR($F13&lt;&gt;"",$G13&lt;&gt;"",$H13&lt;&gt;"",$I13&lt;&gt;"",$J13&lt;&gt;"",$K13&lt;&gt;"")),'EU WFs (Fully-Grid Connected)'!BP12,"")</f>
        <v/>
      </c>
      <c r="O13" s="217" t="str">
        <f>IF(AND('EU WFs (Fully-Grid Connected)'!BQ12&lt;&gt;"",OR($F13&lt;&gt;"",$G13&lt;&gt;"",$H13&lt;&gt;"",$I13&lt;&gt;"",$J13&lt;&gt;"",$K13&lt;&gt;"")),'EU WFs (Fully-Grid Connected)'!BQ12,"")</f>
        <v/>
      </c>
      <c r="P13" s="217" t="str">
        <f>IF(AND('EU WFs (Fully-Grid Connected)'!BR12&lt;&gt;"",OR($F13&lt;&gt;"",$G13&lt;&gt;"",$H13&lt;&gt;"",$I13&lt;&gt;"",$J13&lt;&gt;"",$K13&lt;&gt;"")),'EU WFs (Fully-Grid Connected)'!BR12,"")</f>
        <v/>
      </c>
      <c r="Q13" s="217" t="str">
        <f>IF(AND('EU WFs (Fully-Grid Connected)'!BS12&lt;&gt;"",OR($F13&lt;&gt;"",$G13&lt;&gt;"",$H13&lt;&gt;"",$I13&lt;&gt;"",$J13&lt;&gt;"",$K13&lt;&gt;"")),'EU WFs (Fully-Grid Connected)'!BS12,"")</f>
        <v/>
      </c>
      <c r="R13" s="217" t="str">
        <f>IF(AND('EU WFs (Fully-Grid Connected)'!BT12&lt;&gt;"",OR($F13&lt;&gt;"",$G13&lt;&gt;"",$H13&lt;&gt;"",$I13&lt;&gt;"",$J13&lt;&gt;"",$K13&lt;&gt;"")),'EU WFs (Fully-Grid Connected)'!BT12,"")</f>
        <v/>
      </c>
      <c r="S13" s="217" t="str">
        <f>IF(AND('EU WFs (Fully-Grid Connected)'!BU12&lt;&gt;"",OR($F13&lt;&gt;"",$G13&lt;&gt;"",$H13&lt;&gt;"",$I13&lt;&gt;"",$J13&lt;&gt;"",$K13&lt;&gt;"")),'EU WFs (Fully-Grid Connected)'!BU12,"")</f>
        <v/>
      </c>
      <c r="T13" s="217" t="str">
        <f>IF(AND('EU WFs (Fully-Grid Connected)'!BV12&lt;&gt;"",OR($F13&lt;&gt;"",$G13&lt;&gt;"",$H13&lt;&gt;"",$I13&lt;&gt;"",$J13&lt;&gt;"",$K13&lt;&gt;"")),'EU WFs (Fully-Grid Connected)'!BV12,"")</f>
        <v/>
      </c>
      <c r="U13" s="217" t="str">
        <f>IF(AND('EU WFs (Fully-Grid Connected)'!BW12&lt;&gt;"",OR($F13&lt;&gt;"",$G13&lt;&gt;"",$H13&lt;&gt;"",$I13&lt;&gt;"",$J13&lt;&gt;"",$K13&lt;&gt;"")),'EU WFs (Fully-Grid Connected)'!BW12,"")</f>
        <v/>
      </c>
      <c r="V13" s="217" t="str">
        <f>IF(AND('EU WFs (Fully-Grid Connected)'!BX12&lt;&gt;"",OR($F13&lt;&gt;"",$G13&lt;&gt;"",$H13&lt;&gt;"",$I13&lt;&gt;"",$J13&lt;&gt;"",$K13&lt;&gt;"")),'EU WFs (Fully-Grid Connected)'!BX12,"")</f>
        <v/>
      </c>
      <c r="W13" s="217" t="str">
        <f>IF(AND('EU WFs (Fully-Grid Connected)'!BY12&lt;&gt;"",OR($F13&lt;&gt;"",$G13&lt;&gt;"",$H13&lt;&gt;"",$I13&lt;&gt;"",$J13&lt;&gt;"",$K13&lt;&gt;"")),'EU WFs (Fully-Grid Connected)'!BY12,"")</f>
        <v/>
      </c>
      <c r="X13" s="217">
        <f>IF(AND('EU WFs (Fully-Grid Connected)'!BZ12&lt;&gt;"",OR($F13&lt;&gt;"",$G13&lt;&gt;"",$H13&lt;&gt;"",$I13&lt;&gt;"",$J13&lt;&gt;"",$K13&lt;&gt;"")),'EU WFs (Fully-Grid Connected)'!BZ12,"")</f>
        <v>55</v>
      </c>
      <c r="Y13" s="217" t="str">
        <f>IF(AND('EU WFs (Fully-Grid Connected)'!CA12&lt;&gt;"",OR($F13&lt;&gt;"",$G13&lt;&gt;"",$H13&lt;&gt;"",$I13&lt;&gt;"",$J13&lt;&gt;"",$K13&lt;&gt;"")),'EU WFs (Fully-Grid Connected)'!CA12,"")</f>
        <v/>
      </c>
      <c r="AA13" s="215" t="str">
        <f t="shared" si="0"/>
        <v/>
      </c>
      <c r="AB13" s="216" t="str">
        <f t="shared" si="1"/>
        <v/>
      </c>
      <c r="AC13" s="217" t="str">
        <f t="shared" si="2"/>
        <v/>
      </c>
      <c r="AD13" s="216" t="str">
        <f t="shared" si="3"/>
        <v/>
      </c>
      <c r="AE13" s="216" t="str">
        <f t="shared" si="4"/>
        <v/>
      </c>
      <c r="AF13" s="216" t="str">
        <f t="shared" si="5"/>
        <v/>
      </c>
      <c r="AG13" s="215" t="str">
        <f t="shared" si="6"/>
        <v/>
      </c>
      <c r="AH13" s="216" t="str">
        <f t="shared" si="7"/>
        <v/>
      </c>
      <c r="AI13" s="217" t="str">
        <f t="shared" si="8"/>
        <v/>
      </c>
      <c r="AJ13" s="216" t="str">
        <f t="shared" si="9"/>
        <v/>
      </c>
      <c r="AK13" s="216" t="str">
        <f t="shared" si="10"/>
        <v/>
      </c>
      <c r="AL13" s="217">
        <f t="shared" si="11"/>
        <v>55</v>
      </c>
    </row>
    <row r="14" spans="1:38" x14ac:dyDescent="0.3">
      <c r="A14" s="321"/>
      <c r="B14" s="122" t="str">
        <f>'EU WFs (Fully-Grid Connected)'!B13</f>
        <v>Belwind Alstom Haliade Demo</v>
      </c>
      <c r="C14" s="147" t="str">
        <f>IF(AND(OR('EU WFs (Fully-Grid Connected)'!$J13="MG",'EU WFs (Fully-Grid Connected)'!$J13="SG"),'EU WFs (Fully-Grid Connected)'!$K13="SCIG",AND('EU WFs (Fully-Grid Connected)'!$F13&lt;=4,'EU WFs (Fully-Grid Connected)'!$F13&gt;=2)),2016-'EU WFs (Fully-Grid Connected)'!$M13,"")</f>
        <v/>
      </c>
      <c r="D14" s="146" t="str">
        <f>IF(AND(OR('EU WFs (Fully-Grid Connected)'!$J13="MG",'EU WFs (Fully-Grid Connected)'!$J13="SG"),'EU WFs (Fully-Grid Connected)'!$K13="WRIG",AND('EU WFs (Fully-Grid Connected)'!$F13&lt;=4,'EU WFs (Fully-Grid Connected)'!$F13&gt;=2)),2016-'EU WFs (Fully-Grid Connected)'!$M13,"")</f>
        <v/>
      </c>
      <c r="E14" s="148" t="str">
        <f>IF(AND(OR('EU WFs (Fully-Grid Connected)'!$J13="MG",'EU WFs (Fully-Grid Connected)'!$J13="SG"),'EU WFs (Fully-Grid Connected)'!$K13="DFIG",AND('EU WFs (Fully-Grid Connected)'!$F13&lt;=4,'EU WFs (Fully-Grid Connected)'!$F13&gt;=2)),2016-'EU WFs (Fully-Grid Connected)'!$M13,"")</f>
        <v/>
      </c>
      <c r="F14" s="147" t="str">
        <f>IF(AND(C14&lt;=5,C14&gt;=3),'EU WFs (Fully-Grid Connected)'!$E13,"")</f>
        <v/>
      </c>
      <c r="G14" s="146" t="str">
        <f>IF(AND(D14&lt;=5,D14&gt;=3),'EU WFs (Fully-Grid Connected)'!$E13,"")</f>
        <v/>
      </c>
      <c r="H14" s="148" t="str">
        <f>IF(AND(E14&lt;=5,E14&gt;=3),'EU WFs (Fully-Grid Connected)'!$E13,"")</f>
        <v/>
      </c>
      <c r="I14" s="147" t="str">
        <f>IF(AND(C14&lt;&gt;"",C14&gt;5),'EU WFs (Fully-Grid Connected)'!$E13,"")</f>
        <v/>
      </c>
      <c r="J14" s="146" t="str">
        <f>IF(AND(D14&lt;&gt;"",D14&gt;5),'EU WFs (Fully-Grid Connected)'!$E13,"")</f>
        <v/>
      </c>
      <c r="K14" s="148" t="str">
        <f>IF(AND(E14&lt;&gt;"",E14&gt;5),'EU WFs (Fully-Grid Connected)'!$E13,"")</f>
        <v/>
      </c>
      <c r="L14" s="217" t="str">
        <f>IF(AND('EU WFs (Fully-Grid Connected)'!BN13&lt;&gt;"",OR($F14&lt;&gt;"",$G14&lt;&gt;"",$H14&lt;&gt;"",$I14&lt;&gt;"",$J14&lt;&gt;"",$K14&lt;&gt;"")),'EU WFs (Fully-Grid Connected)'!BN13,"")</f>
        <v/>
      </c>
      <c r="M14" s="217" t="str">
        <f>IF(AND('EU WFs (Fully-Grid Connected)'!BO13&lt;&gt;"",OR($F14&lt;&gt;"",$G14&lt;&gt;"",$H14&lt;&gt;"",$I14&lt;&gt;"",$J14&lt;&gt;"",$K14&lt;&gt;"")),'EU WFs (Fully-Grid Connected)'!BO13,"")</f>
        <v/>
      </c>
      <c r="N14" s="217" t="str">
        <f>IF(AND('EU WFs (Fully-Grid Connected)'!BP13&lt;&gt;"",OR($F14&lt;&gt;"",$G14&lt;&gt;"",$H14&lt;&gt;"",$I14&lt;&gt;"",$J14&lt;&gt;"",$K14&lt;&gt;"")),'EU WFs (Fully-Grid Connected)'!BP13,"")</f>
        <v/>
      </c>
      <c r="O14" s="217" t="str">
        <f>IF(AND('EU WFs (Fully-Grid Connected)'!BQ13&lt;&gt;"",OR($F14&lt;&gt;"",$G14&lt;&gt;"",$H14&lt;&gt;"",$I14&lt;&gt;"",$J14&lt;&gt;"",$K14&lt;&gt;"")),'EU WFs (Fully-Grid Connected)'!BQ13,"")</f>
        <v/>
      </c>
      <c r="P14" s="217" t="str">
        <f>IF(AND('EU WFs (Fully-Grid Connected)'!BR13&lt;&gt;"",OR($F14&lt;&gt;"",$G14&lt;&gt;"",$H14&lt;&gt;"",$I14&lt;&gt;"",$J14&lt;&gt;"",$K14&lt;&gt;"")),'EU WFs (Fully-Grid Connected)'!BR13,"")</f>
        <v/>
      </c>
      <c r="Q14" s="217" t="str">
        <f>IF(AND('EU WFs (Fully-Grid Connected)'!BS13&lt;&gt;"",OR($F14&lt;&gt;"",$G14&lt;&gt;"",$H14&lt;&gt;"",$I14&lt;&gt;"",$J14&lt;&gt;"",$K14&lt;&gt;"")),'EU WFs (Fully-Grid Connected)'!BS13,"")</f>
        <v/>
      </c>
      <c r="R14" s="217" t="str">
        <f>IF(AND('EU WFs (Fully-Grid Connected)'!BT13&lt;&gt;"",OR($F14&lt;&gt;"",$G14&lt;&gt;"",$H14&lt;&gt;"",$I14&lt;&gt;"",$J14&lt;&gt;"",$K14&lt;&gt;"")),'EU WFs (Fully-Grid Connected)'!BT13,"")</f>
        <v/>
      </c>
      <c r="S14" s="217" t="str">
        <f>IF(AND('EU WFs (Fully-Grid Connected)'!BU13&lt;&gt;"",OR($F14&lt;&gt;"",$G14&lt;&gt;"",$H14&lt;&gt;"",$I14&lt;&gt;"",$J14&lt;&gt;"",$K14&lt;&gt;"")),'EU WFs (Fully-Grid Connected)'!BU13,"")</f>
        <v/>
      </c>
      <c r="T14" s="217" t="str">
        <f>IF(AND('EU WFs (Fully-Grid Connected)'!BV13&lt;&gt;"",OR($F14&lt;&gt;"",$G14&lt;&gt;"",$H14&lt;&gt;"",$I14&lt;&gt;"",$J14&lt;&gt;"",$K14&lt;&gt;"")),'EU WFs (Fully-Grid Connected)'!BV13,"")</f>
        <v/>
      </c>
      <c r="U14" s="217" t="str">
        <f>IF(AND('EU WFs (Fully-Grid Connected)'!BW13&lt;&gt;"",OR($F14&lt;&gt;"",$G14&lt;&gt;"",$H14&lt;&gt;"",$I14&lt;&gt;"",$J14&lt;&gt;"",$K14&lt;&gt;"")),'EU WFs (Fully-Grid Connected)'!BW13,"")</f>
        <v/>
      </c>
      <c r="V14" s="217" t="str">
        <f>IF(AND('EU WFs (Fully-Grid Connected)'!BX13&lt;&gt;"",OR($F14&lt;&gt;"",$G14&lt;&gt;"",$H14&lt;&gt;"",$I14&lt;&gt;"",$J14&lt;&gt;"",$K14&lt;&gt;"")),'EU WFs (Fully-Grid Connected)'!BX13,"")</f>
        <v/>
      </c>
      <c r="W14" s="217" t="str">
        <f>IF(AND('EU WFs (Fully-Grid Connected)'!BY13&lt;&gt;"",OR($F14&lt;&gt;"",$G14&lt;&gt;"",$H14&lt;&gt;"",$I14&lt;&gt;"",$J14&lt;&gt;"",$K14&lt;&gt;"")),'EU WFs (Fully-Grid Connected)'!BY13,"")</f>
        <v/>
      </c>
      <c r="X14" s="217" t="str">
        <f>IF(AND('EU WFs (Fully-Grid Connected)'!BZ13&lt;&gt;"",OR($F14&lt;&gt;"",$G14&lt;&gt;"",$H14&lt;&gt;"",$I14&lt;&gt;"",$J14&lt;&gt;"",$K14&lt;&gt;"")),'EU WFs (Fully-Grid Connected)'!BZ13,"")</f>
        <v/>
      </c>
      <c r="Y14" s="217" t="str">
        <f>IF(AND('EU WFs (Fully-Grid Connected)'!CA13&lt;&gt;"",OR($F14&lt;&gt;"",$G14&lt;&gt;"",$H14&lt;&gt;"",$I14&lt;&gt;"",$J14&lt;&gt;"",$K14&lt;&gt;"")),'EU WFs (Fully-Grid Connected)'!CA13,"")</f>
        <v/>
      </c>
      <c r="AA14" s="215" t="str">
        <f t="shared" si="0"/>
        <v/>
      </c>
      <c r="AB14" s="216" t="str">
        <f t="shared" si="1"/>
        <v/>
      </c>
      <c r="AC14" s="217" t="str">
        <f t="shared" si="2"/>
        <v/>
      </c>
      <c r="AD14" s="216" t="str">
        <f t="shared" si="3"/>
        <v/>
      </c>
      <c r="AE14" s="216" t="str">
        <f t="shared" si="4"/>
        <v/>
      </c>
      <c r="AF14" s="216" t="str">
        <f t="shared" si="5"/>
        <v/>
      </c>
      <c r="AG14" s="215" t="str">
        <f t="shared" si="6"/>
        <v/>
      </c>
      <c r="AH14" s="216" t="str">
        <f t="shared" si="7"/>
        <v/>
      </c>
      <c r="AI14" s="217" t="str">
        <f t="shared" si="8"/>
        <v/>
      </c>
      <c r="AJ14" s="216" t="str">
        <f t="shared" si="9"/>
        <v/>
      </c>
      <c r="AK14" s="216" t="str">
        <f t="shared" si="10"/>
        <v/>
      </c>
      <c r="AL14" s="217" t="str">
        <f t="shared" si="11"/>
        <v/>
      </c>
    </row>
    <row r="15" spans="1:38" x14ac:dyDescent="0.3">
      <c r="A15" s="321"/>
      <c r="B15" s="122" t="str">
        <f>'EU WFs (Fully-Grid Connected)'!B14</f>
        <v>Belwind II (Nobelwind)</v>
      </c>
      <c r="C15" s="147">
        <f>IF(AND(OR('EU WFs (Fully-Grid Connected)'!$J14="MG",'EU WFs (Fully-Grid Connected)'!$J14="SG"),'EU WFs (Fully-Grid Connected)'!$K14="SCIG",AND('EU WFs (Fully-Grid Connected)'!$F14&lt;=4,'EU WFs (Fully-Grid Connected)'!$F14&gt;=2)),2016-'EU WFs (Fully-Grid Connected)'!$M14,"")</f>
        <v>-1</v>
      </c>
      <c r="D15" s="146" t="str">
        <f>IF(AND(OR('EU WFs (Fully-Grid Connected)'!$J14="MG",'EU WFs (Fully-Grid Connected)'!$J14="SG"),'EU WFs (Fully-Grid Connected)'!$K14="WRIG",AND('EU WFs (Fully-Grid Connected)'!$F14&lt;=4,'EU WFs (Fully-Grid Connected)'!$F14&gt;=2)),2016-'EU WFs (Fully-Grid Connected)'!$M14,"")</f>
        <v/>
      </c>
      <c r="E15" s="148" t="str">
        <f>IF(AND(OR('EU WFs (Fully-Grid Connected)'!$J14="MG",'EU WFs (Fully-Grid Connected)'!$J14="SG"),'EU WFs (Fully-Grid Connected)'!$K14="DFIG",AND('EU WFs (Fully-Grid Connected)'!$F14&lt;=4,'EU WFs (Fully-Grid Connected)'!$F14&gt;=2)),2016-'EU WFs (Fully-Grid Connected)'!$M14,"")</f>
        <v/>
      </c>
      <c r="F15" s="147" t="str">
        <f>IF(AND(C15&lt;=5,C15&gt;=3),'EU WFs (Fully-Grid Connected)'!$E14,"")</f>
        <v/>
      </c>
      <c r="G15" s="146" t="str">
        <f>IF(AND(D15&lt;=5,D15&gt;=3),'EU WFs (Fully-Grid Connected)'!$E14,"")</f>
        <v/>
      </c>
      <c r="H15" s="148" t="str">
        <f>IF(AND(E15&lt;=5,E15&gt;=3),'EU WFs (Fully-Grid Connected)'!$E14,"")</f>
        <v/>
      </c>
      <c r="I15" s="147" t="str">
        <f>IF(AND(C15&lt;&gt;"",C15&gt;5),'EU WFs (Fully-Grid Connected)'!$E14,"")</f>
        <v/>
      </c>
      <c r="J15" s="146" t="str">
        <f>IF(AND(D15&lt;&gt;"",D15&gt;5),'EU WFs (Fully-Grid Connected)'!$E14,"")</f>
        <v/>
      </c>
      <c r="K15" s="148" t="str">
        <f>IF(AND(E15&lt;&gt;"",E15&gt;5),'EU WFs (Fully-Grid Connected)'!$E14,"")</f>
        <v/>
      </c>
      <c r="L15" s="217" t="str">
        <f>IF(AND('EU WFs (Fully-Grid Connected)'!BN14&lt;&gt;"",OR($F15&lt;&gt;"",$G15&lt;&gt;"",$H15&lt;&gt;"",$I15&lt;&gt;"",$J15&lt;&gt;"",$K15&lt;&gt;"")),'EU WFs (Fully-Grid Connected)'!BN14,"")</f>
        <v/>
      </c>
      <c r="M15" s="217" t="str">
        <f>IF(AND('EU WFs (Fully-Grid Connected)'!BO14&lt;&gt;"",OR($F15&lt;&gt;"",$G15&lt;&gt;"",$H15&lt;&gt;"",$I15&lt;&gt;"",$J15&lt;&gt;"",$K15&lt;&gt;"")),'EU WFs (Fully-Grid Connected)'!BO14,"")</f>
        <v/>
      </c>
      <c r="N15" s="217" t="str">
        <f>IF(AND('EU WFs (Fully-Grid Connected)'!BP14&lt;&gt;"",OR($F15&lt;&gt;"",$G15&lt;&gt;"",$H15&lt;&gt;"",$I15&lt;&gt;"",$J15&lt;&gt;"",$K15&lt;&gt;"")),'EU WFs (Fully-Grid Connected)'!BP14,"")</f>
        <v/>
      </c>
      <c r="O15" s="217" t="str">
        <f>IF(AND('EU WFs (Fully-Grid Connected)'!BQ14&lt;&gt;"",OR($F15&lt;&gt;"",$G15&lt;&gt;"",$H15&lt;&gt;"",$I15&lt;&gt;"",$J15&lt;&gt;"",$K15&lt;&gt;"")),'EU WFs (Fully-Grid Connected)'!BQ14,"")</f>
        <v/>
      </c>
      <c r="P15" s="217" t="str">
        <f>IF(AND('EU WFs (Fully-Grid Connected)'!BR14&lt;&gt;"",OR($F15&lt;&gt;"",$G15&lt;&gt;"",$H15&lt;&gt;"",$I15&lt;&gt;"",$J15&lt;&gt;"",$K15&lt;&gt;"")),'EU WFs (Fully-Grid Connected)'!BR14,"")</f>
        <v/>
      </c>
      <c r="Q15" s="217" t="str">
        <f>IF(AND('EU WFs (Fully-Grid Connected)'!BS14&lt;&gt;"",OR($F15&lt;&gt;"",$G15&lt;&gt;"",$H15&lt;&gt;"",$I15&lt;&gt;"",$J15&lt;&gt;"",$K15&lt;&gt;"")),'EU WFs (Fully-Grid Connected)'!BS14,"")</f>
        <v/>
      </c>
      <c r="R15" s="217" t="str">
        <f>IF(AND('EU WFs (Fully-Grid Connected)'!BT14&lt;&gt;"",OR($F15&lt;&gt;"",$G15&lt;&gt;"",$H15&lt;&gt;"",$I15&lt;&gt;"",$J15&lt;&gt;"",$K15&lt;&gt;"")),'EU WFs (Fully-Grid Connected)'!BT14,"")</f>
        <v/>
      </c>
      <c r="S15" s="217" t="str">
        <f>IF(AND('EU WFs (Fully-Grid Connected)'!BU14&lt;&gt;"",OR($F15&lt;&gt;"",$G15&lt;&gt;"",$H15&lt;&gt;"",$I15&lt;&gt;"",$J15&lt;&gt;"",$K15&lt;&gt;"")),'EU WFs (Fully-Grid Connected)'!BU14,"")</f>
        <v/>
      </c>
      <c r="T15" s="217" t="str">
        <f>IF(AND('EU WFs (Fully-Grid Connected)'!BV14&lt;&gt;"",OR($F15&lt;&gt;"",$G15&lt;&gt;"",$H15&lt;&gt;"",$I15&lt;&gt;"",$J15&lt;&gt;"",$K15&lt;&gt;"")),'EU WFs (Fully-Grid Connected)'!BV14,"")</f>
        <v/>
      </c>
      <c r="U15" s="217" t="str">
        <f>IF(AND('EU WFs (Fully-Grid Connected)'!BW14&lt;&gt;"",OR($F15&lt;&gt;"",$G15&lt;&gt;"",$H15&lt;&gt;"",$I15&lt;&gt;"",$J15&lt;&gt;"",$K15&lt;&gt;"")),'EU WFs (Fully-Grid Connected)'!BW14,"")</f>
        <v/>
      </c>
      <c r="V15" s="217" t="str">
        <f>IF(AND('EU WFs (Fully-Grid Connected)'!BX14&lt;&gt;"",OR($F15&lt;&gt;"",$G15&lt;&gt;"",$H15&lt;&gt;"",$I15&lt;&gt;"",$J15&lt;&gt;"",$K15&lt;&gt;"")),'EU WFs (Fully-Grid Connected)'!BX14,"")</f>
        <v/>
      </c>
      <c r="W15" s="217" t="str">
        <f>IF(AND('EU WFs (Fully-Grid Connected)'!BY14&lt;&gt;"",OR($F15&lt;&gt;"",$G15&lt;&gt;"",$H15&lt;&gt;"",$I15&lt;&gt;"",$J15&lt;&gt;"",$K15&lt;&gt;"")),'EU WFs (Fully-Grid Connected)'!BY14,"")</f>
        <v/>
      </c>
      <c r="X15" s="217" t="str">
        <f>IF(AND('EU WFs (Fully-Grid Connected)'!BZ14&lt;&gt;"",OR($F15&lt;&gt;"",$G15&lt;&gt;"",$H15&lt;&gt;"",$I15&lt;&gt;"",$J15&lt;&gt;"",$K15&lt;&gt;"")),'EU WFs (Fully-Grid Connected)'!BZ14,"")</f>
        <v/>
      </c>
      <c r="Y15" s="217" t="str">
        <f>IF(AND('EU WFs (Fully-Grid Connected)'!CA14&lt;&gt;"",OR($F15&lt;&gt;"",$G15&lt;&gt;"",$H15&lt;&gt;"",$I15&lt;&gt;"",$J15&lt;&gt;"",$K15&lt;&gt;"")),'EU WFs (Fully-Grid Connected)'!CA14,"")</f>
        <v/>
      </c>
      <c r="AA15" s="215" t="str">
        <f t="shared" si="0"/>
        <v/>
      </c>
      <c r="AB15" s="216" t="str">
        <f t="shared" si="1"/>
        <v/>
      </c>
      <c r="AC15" s="217" t="str">
        <f t="shared" si="2"/>
        <v/>
      </c>
      <c r="AD15" s="216" t="str">
        <f t="shared" si="3"/>
        <v/>
      </c>
      <c r="AE15" s="216" t="str">
        <f t="shared" si="4"/>
        <v/>
      </c>
      <c r="AF15" s="216" t="str">
        <f t="shared" si="5"/>
        <v/>
      </c>
      <c r="AG15" s="215" t="str">
        <f t="shared" si="6"/>
        <v/>
      </c>
      <c r="AH15" s="216" t="str">
        <f t="shared" si="7"/>
        <v/>
      </c>
      <c r="AI15" s="217" t="str">
        <f t="shared" si="8"/>
        <v/>
      </c>
      <c r="AJ15" s="216" t="str">
        <f t="shared" si="9"/>
        <v/>
      </c>
      <c r="AK15" s="216" t="str">
        <f t="shared" si="10"/>
        <v/>
      </c>
      <c r="AL15" s="217" t="str">
        <f t="shared" si="11"/>
        <v/>
      </c>
    </row>
    <row r="16" spans="1:38" x14ac:dyDescent="0.3">
      <c r="A16" s="321"/>
      <c r="B16" s="122" t="str">
        <f>'EU WFs (Fully-Grid Connected)'!B15</f>
        <v>Blyth Demo Project (Array 2)</v>
      </c>
      <c r="C16" s="147" t="str">
        <f>IF(AND(OR('EU WFs (Fully-Grid Connected)'!$J15="MG",'EU WFs (Fully-Grid Connected)'!$J15="SG"),'EU WFs (Fully-Grid Connected)'!$K15="SCIG",AND('EU WFs (Fully-Grid Connected)'!$F15&lt;=4,'EU WFs (Fully-Grid Connected)'!$F15&gt;=2)),2016-'EU WFs (Fully-Grid Connected)'!$M15,"")</f>
        <v/>
      </c>
      <c r="D16" s="146" t="str">
        <f>IF(AND(OR('EU WFs (Fully-Grid Connected)'!$J15="MG",'EU WFs (Fully-Grid Connected)'!$J15="SG"),'EU WFs (Fully-Grid Connected)'!$K15="WRIG",AND('EU WFs (Fully-Grid Connected)'!$F15&lt;=4,'EU WFs (Fully-Grid Connected)'!$F15&gt;=2)),2016-'EU WFs (Fully-Grid Connected)'!$M15,"")</f>
        <v/>
      </c>
      <c r="E16" s="148" t="str">
        <f>IF(AND(OR('EU WFs (Fully-Grid Connected)'!$J15="MG",'EU WFs (Fully-Grid Connected)'!$J15="SG"),'EU WFs (Fully-Grid Connected)'!$K15="DFIG",AND('EU WFs (Fully-Grid Connected)'!$F15&lt;=4,'EU WFs (Fully-Grid Connected)'!$F15&gt;=2)),2016-'EU WFs (Fully-Grid Connected)'!$M15,"")</f>
        <v/>
      </c>
      <c r="F16" s="147" t="str">
        <f>IF(AND(C16&lt;=5,C16&gt;=3),'EU WFs (Fully-Grid Connected)'!$E15,"")</f>
        <v/>
      </c>
      <c r="G16" s="146" t="str">
        <f>IF(AND(D16&lt;=5,D16&gt;=3),'EU WFs (Fully-Grid Connected)'!$E15,"")</f>
        <v/>
      </c>
      <c r="H16" s="148" t="str">
        <f>IF(AND(E16&lt;=5,E16&gt;=3),'EU WFs (Fully-Grid Connected)'!$E15,"")</f>
        <v/>
      </c>
      <c r="I16" s="147" t="str">
        <f>IF(AND(C16&lt;&gt;"",C16&gt;5),'EU WFs (Fully-Grid Connected)'!$E15,"")</f>
        <v/>
      </c>
      <c r="J16" s="146" t="str">
        <f>IF(AND(D16&lt;&gt;"",D16&gt;5),'EU WFs (Fully-Grid Connected)'!$E15,"")</f>
        <v/>
      </c>
      <c r="K16" s="148" t="str">
        <f>IF(AND(E16&lt;&gt;"",E16&gt;5),'EU WFs (Fully-Grid Connected)'!$E15,"")</f>
        <v/>
      </c>
      <c r="L16" s="217" t="str">
        <f>IF(AND('EU WFs (Fully-Grid Connected)'!BN15&lt;&gt;"",OR($F16&lt;&gt;"",$G16&lt;&gt;"",$H16&lt;&gt;"",$I16&lt;&gt;"",$J16&lt;&gt;"",$K16&lt;&gt;"")),'EU WFs (Fully-Grid Connected)'!BN15,"")</f>
        <v/>
      </c>
      <c r="M16" s="217" t="str">
        <f>IF(AND('EU WFs (Fully-Grid Connected)'!BO15&lt;&gt;"",OR($F16&lt;&gt;"",$G16&lt;&gt;"",$H16&lt;&gt;"",$I16&lt;&gt;"",$J16&lt;&gt;"",$K16&lt;&gt;"")),'EU WFs (Fully-Grid Connected)'!BO15,"")</f>
        <v/>
      </c>
      <c r="N16" s="217" t="str">
        <f>IF(AND('EU WFs (Fully-Grid Connected)'!BP15&lt;&gt;"",OR($F16&lt;&gt;"",$G16&lt;&gt;"",$H16&lt;&gt;"",$I16&lt;&gt;"",$J16&lt;&gt;"",$K16&lt;&gt;"")),'EU WFs (Fully-Grid Connected)'!BP15,"")</f>
        <v/>
      </c>
      <c r="O16" s="217" t="str">
        <f>IF(AND('EU WFs (Fully-Grid Connected)'!BQ15&lt;&gt;"",OR($F16&lt;&gt;"",$G16&lt;&gt;"",$H16&lt;&gt;"",$I16&lt;&gt;"",$J16&lt;&gt;"",$K16&lt;&gt;"")),'EU WFs (Fully-Grid Connected)'!BQ15,"")</f>
        <v/>
      </c>
      <c r="P16" s="217" t="str">
        <f>IF(AND('EU WFs (Fully-Grid Connected)'!BR15&lt;&gt;"",OR($F16&lt;&gt;"",$G16&lt;&gt;"",$H16&lt;&gt;"",$I16&lt;&gt;"",$J16&lt;&gt;"",$K16&lt;&gt;"")),'EU WFs (Fully-Grid Connected)'!BR15,"")</f>
        <v/>
      </c>
      <c r="Q16" s="217" t="str">
        <f>IF(AND('EU WFs (Fully-Grid Connected)'!BS15&lt;&gt;"",OR($F16&lt;&gt;"",$G16&lt;&gt;"",$H16&lt;&gt;"",$I16&lt;&gt;"",$J16&lt;&gt;"",$K16&lt;&gt;"")),'EU WFs (Fully-Grid Connected)'!BS15,"")</f>
        <v/>
      </c>
      <c r="R16" s="217" t="str">
        <f>IF(AND('EU WFs (Fully-Grid Connected)'!BT15&lt;&gt;"",OR($F16&lt;&gt;"",$G16&lt;&gt;"",$H16&lt;&gt;"",$I16&lt;&gt;"",$J16&lt;&gt;"",$K16&lt;&gt;"")),'EU WFs (Fully-Grid Connected)'!BT15,"")</f>
        <v/>
      </c>
      <c r="S16" s="217" t="str">
        <f>IF(AND('EU WFs (Fully-Grid Connected)'!BU15&lt;&gt;"",OR($F16&lt;&gt;"",$G16&lt;&gt;"",$H16&lt;&gt;"",$I16&lt;&gt;"",$J16&lt;&gt;"",$K16&lt;&gt;"")),'EU WFs (Fully-Grid Connected)'!BU15,"")</f>
        <v/>
      </c>
      <c r="T16" s="217" t="str">
        <f>IF(AND('EU WFs (Fully-Grid Connected)'!BV15&lt;&gt;"",OR($F16&lt;&gt;"",$G16&lt;&gt;"",$H16&lt;&gt;"",$I16&lt;&gt;"",$J16&lt;&gt;"",$K16&lt;&gt;"")),'EU WFs (Fully-Grid Connected)'!BV15,"")</f>
        <v/>
      </c>
      <c r="U16" s="217" t="str">
        <f>IF(AND('EU WFs (Fully-Grid Connected)'!BW15&lt;&gt;"",OR($F16&lt;&gt;"",$G16&lt;&gt;"",$H16&lt;&gt;"",$I16&lt;&gt;"",$J16&lt;&gt;"",$K16&lt;&gt;"")),'EU WFs (Fully-Grid Connected)'!BW15,"")</f>
        <v/>
      </c>
      <c r="V16" s="217" t="str">
        <f>IF(AND('EU WFs (Fully-Grid Connected)'!BX15&lt;&gt;"",OR($F16&lt;&gt;"",$G16&lt;&gt;"",$H16&lt;&gt;"",$I16&lt;&gt;"",$J16&lt;&gt;"",$K16&lt;&gt;"")),'EU WFs (Fully-Grid Connected)'!BX15,"")</f>
        <v/>
      </c>
      <c r="W16" s="217" t="str">
        <f>IF(AND('EU WFs (Fully-Grid Connected)'!BY15&lt;&gt;"",OR($F16&lt;&gt;"",$G16&lt;&gt;"",$H16&lt;&gt;"",$I16&lt;&gt;"",$J16&lt;&gt;"",$K16&lt;&gt;"")),'EU WFs (Fully-Grid Connected)'!BY15,"")</f>
        <v/>
      </c>
      <c r="X16" s="217" t="str">
        <f>IF(AND('EU WFs (Fully-Grid Connected)'!BZ15&lt;&gt;"",OR($F16&lt;&gt;"",$G16&lt;&gt;"",$H16&lt;&gt;"",$I16&lt;&gt;"",$J16&lt;&gt;"",$K16&lt;&gt;"")),'EU WFs (Fully-Grid Connected)'!BZ15,"")</f>
        <v/>
      </c>
      <c r="Y16" s="217" t="str">
        <f>IF(AND('EU WFs (Fully-Grid Connected)'!CA15&lt;&gt;"",OR($F16&lt;&gt;"",$G16&lt;&gt;"",$H16&lt;&gt;"",$I16&lt;&gt;"",$J16&lt;&gt;"",$K16&lt;&gt;"")),'EU WFs (Fully-Grid Connected)'!CA15,"")</f>
        <v/>
      </c>
      <c r="AA16" s="215" t="str">
        <f t="shared" si="0"/>
        <v/>
      </c>
      <c r="AB16" s="216" t="str">
        <f t="shared" si="1"/>
        <v/>
      </c>
      <c r="AC16" s="217" t="str">
        <f t="shared" si="2"/>
        <v/>
      </c>
      <c r="AD16" s="216" t="str">
        <f t="shared" si="3"/>
        <v/>
      </c>
      <c r="AE16" s="216" t="str">
        <f t="shared" si="4"/>
        <v/>
      </c>
      <c r="AF16" s="216" t="str">
        <f t="shared" si="5"/>
        <v/>
      </c>
      <c r="AG16" s="215" t="str">
        <f t="shared" si="6"/>
        <v/>
      </c>
      <c r="AH16" s="216" t="str">
        <f t="shared" si="7"/>
        <v/>
      </c>
      <c r="AI16" s="217" t="str">
        <f t="shared" si="8"/>
        <v/>
      </c>
      <c r="AJ16" s="216" t="str">
        <f t="shared" si="9"/>
        <v/>
      </c>
      <c r="AK16" s="216" t="str">
        <f t="shared" si="10"/>
        <v/>
      </c>
      <c r="AL16" s="217" t="str">
        <f t="shared" si="11"/>
        <v/>
      </c>
    </row>
    <row r="17" spans="1:38" x14ac:dyDescent="0.3">
      <c r="A17" s="321"/>
      <c r="B17" s="122" t="str">
        <f>'EU WFs (Fully-Grid Connected)'!B16</f>
        <v>Borkum Riffgrund 1</v>
      </c>
      <c r="C17" s="147">
        <f>IF(AND(OR('EU WFs (Fully-Grid Connected)'!$J16="MG",'EU WFs (Fully-Grid Connected)'!$J16="SG"),'EU WFs (Fully-Grid Connected)'!$K16="SCIG",AND('EU WFs (Fully-Grid Connected)'!$F16&lt;=4,'EU WFs (Fully-Grid Connected)'!$F16&gt;=2)),2016-'EU WFs (Fully-Grid Connected)'!$M16,"")</f>
        <v>1</v>
      </c>
      <c r="D17" s="146" t="str">
        <f>IF(AND(OR('EU WFs (Fully-Grid Connected)'!$J16="MG",'EU WFs (Fully-Grid Connected)'!$J16="SG"),'EU WFs (Fully-Grid Connected)'!$K16="WRIG",AND('EU WFs (Fully-Grid Connected)'!$F16&lt;=4,'EU WFs (Fully-Grid Connected)'!$F16&gt;=2)),2016-'EU WFs (Fully-Grid Connected)'!$M16,"")</f>
        <v/>
      </c>
      <c r="E17" s="148" t="str">
        <f>IF(AND(OR('EU WFs (Fully-Grid Connected)'!$J16="MG",'EU WFs (Fully-Grid Connected)'!$J16="SG"),'EU WFs (Fully-Grid Connected)'!$K16="DFIG",AND('EU WFs (Fully-Grid Connected)'!$F16&lt;=4,'EU WFs (Fully-Grid Connected)'!$F16&gt;=2)),2016-'EU WFs (Fully-Grid Connected)'!$M16,"")</f>
        <v/>
      </c>
      <c r="F17" s="147" t="str">
        <f>IF(AND(C17&lt;=5,C17&gt;=3),'EU WFs (Fully-Grid Connected)'!$E16,"")</f>
        <v/>
      </c>
      <c r="G17" s="146" t="str">
        <f>IF(AND(D17&lt;=5,D17&gt;=3),'EU WFs (Fully-Grid Connected)'!$E16,"")</f>
        <v/>
      </c>
      <c r="H17" s="148" t="str">
        <f>IF(AND(E17&lt;=5,E17&gt;=3),'EU WFs (Fully-Grid Connected)'!$E16,"")</f>
        <v/>
      </c>
      <c r="I17" s="147" t="str">
        <f>IF(AND(C17&lt;&gt;"",C17&gt;5),'EU WFs (Fully-Grid Connected)'!$E16,"")</f>
        <v/>
      </c>
      <c r="J17" s="146" t="str">
        <f>IF(AND(D17&lt;&gt;"",D17&gt;5),'EU WFs (Fully-Grid Connected)'!$E16,"")</f>
        <v/>
      </c>
      <c r="K17" s="148" t="str">
        <f>IF(AND(E17&lt;&gt;"",E17&gt;5),'EU WFs (Fully-Grid Connected)'!$E16,"")</f>
        <v/>
      </c>
      <c r="L17" s="217" t="str">
        <f>IF(AND('EU WFs (Fully-Grid Connected)'!BN16&lt;&gt;"",OR($F17&lt;&gt;"",$G17&lt;&gt;"",$H17&lt;&gt;"",$I17&lt;&gt;"",$J17&lt;&gt;"",$K17&lt;&gt;"")),'EU WFs (Fully-Grid Connected)'!BN16,"")</f>
        <v/>
      </c>
      <c r="M17" s="217" t="str">
        <f>IF(AND('EU WFs (Fully-Grid Connected)'!BO16&lt;&gt;"",OR($F17&lt;&gt;"",$G17&lt;&gt;"",$H17&lt;&gt;"",$I17&lt;&gt;"",$J17&lt;&gt;"",$K17&lt;&gt;"")),'EU WFs (Fully-Grid Connected)'!BO16,"")</f>
        <v/>
      </c>
      <c r="N17" s="217" t="str">
        <f>IF(AND('EU WFs (Fully-Grid Connected)'!BP16&lt;&gt;"",OR($F17&lt;&gt;"",$G17&lt;&gt;"",$H17&lt;&gt;"",$I17&lt;&gt;"",$J17&lt;&gt;"",$K17&lt;&gt;"")),'EU WFs (Fully-Grid Connected)'!BP16,"")</f>
        <v/>
      </c>
      <c r="O17" s="217" t="str">
        <f>IF(AND('EU WFs (Fully-Grid Connected)'!BQ16&lt;&gt;"",OR($F17&lt;&gt;"",$G17&lt;&gt;"",$H17&lt;&gt;"",$I17&lt;&gt;"",$J17&lt;&gt;"",$K17&lt;&gt;"")),'EU WFs (Fully-Grid Connected)'!BQ16,"")</f>
        <v/>
      </c>
      <c r="P17" s="217" t="str">
        <f>IF(AND('EU WFs (Fully-Grid Connected)'!BR16&lt;&gt;"",OR($F17&lt;&gt;"",$G17&lt;&gt;"",$H17&lt;&gt;"",$I17&lt;&gt;"",$J17&lt;&gt;"",$K17&lt;&gt;"")),'EU WFs (Fully-Grid Connected)'!BR16,"")</f>
        <v/>
      </c>
      <c r="Q17" s="217" t="str">
        <f>IF(AND('EU WFs (Fully-Grid Connected)'!BS16&lt;&gt;"",OR($F17&lt;&gt;"",$G17&lt;&gt;"",$H17&lt;&gt;"",$I17&lt;&gt;"",$J17&lt;&gt;"",$K17&lt;&gt;"")),'EU WFs (Fully-Grid Connected)'!BS16,"")</f>
        <v/>
      </c>
      <c r="R17" s="217" t="str">
        <f>IF(AND('EU WFs (Fully-Grid Connected)'!BT16&lt;&gt;"",OR($F17&lt;&gt;"",$G17&lt;&gt;"",$H17&lt;&gt;"",$I17&lt;&gt;"",$J17&lt;&gt;"",$K17&lt;&gt;"")),'EU WFs (Fully-Grid Connected)'!BT16,"")</f>
        <v/>
      </c>
      <c r="S17" s="217" t="str">
        <f>IF(AND('EU WFs (Fully-Grid Connected)'!BU16&lt;&gt;"",OR($F17&lt;&gt;"",$G17&lt;&gt;"",$H17&lt;&gt;"",$I17&lt;&gt;"",$J17&lt;&gt;"",$K17&lt;&gt;"")),'EU WFs (Fully-Grid Connected)'!BU16,"")</f>
        <v/>
      </c>
      <c r="T17" s="217" t="str">
        <f>IF(AND('EU WFs (Fully-Grid Connected)'!BV16&lt;&gt;"",OR($F17&lt;&gt;"",$G17&lt;&gt;"",$H17&lt;&gt;"",$I17&lt;&gt;"",$J17&lt;&gt;"",$K17&lt;&gt;"")),'EU WFs (Fully-Grid Connected)'!BV16,"")</f>
        <v/>
      </c>
      <c r="U17" s="217" t="str">
        <f>IF(AND('EU WFs (Fully-Grid Connected)'!BW16&lt;&gt;"",OR($F17&lt;&gt;"",$G17&lt;&gt;"",$H17&lt;&gt;"",$I17&lt;&gt;"",$J17&lt;&gt;"",$K17&lt;&gt;"")),'EU WFs (Fully-Grid Connected)'!BW16,"")</f>
        <v/>
      </c>
      <c r="V17" s="217" t="str">
        <f>IF(AND('EU WFs (Fully-Grid Connected)'!BX16&lt;&gt;"",OR($F17&lt;&gt;"",$G17&lt;&gt;"",$H17&lt;&gt;"",$I17&lt;&gt;"",$J17&lt;&gt;"",$K17&lt;&gt;"")),'EU WFs (Fully-Grid Connected)'!BX16,"")</f>
        <v/>
      </c>
      <c r="W17" s="217" t="str">
        <f>IF(AND('EU WFs (Fully-Grid Connected)'!BY16&lt;&gt;"",OR($F17&lt;&gt;"",$G17&lt;&gt;"",$H17&lt;&gt;"",$I17&lt;&gt;"",$J17&lt;&gt;"",$K17&lt;&gt;"")),'EU WFs (Fully-Grid Connected)'!BY16,"")</f>
        <v/>
      </c>
      <c r="X17" s="217" t="str">
        <f>IF(AND('EU WFs (Fully-Grid Connected)'!BZ16&lt;&gt;"",OR($F17&lt;&gt;"",$G17&lt;&gt;"",$H17&lt;&gt;"",$I17&lt;&gt;"",$J17&lt;&gt;"",$K17&lt;&gt;"")),'EU WFs (Fully-Grid Connected)'!BZ16,"")</f>
        <v/>
      </c>
      <c r="Y17" s="217" t="str">
        <f>IF(AND('EU WFs (Fully-Grid Connected)'!CA16&lt;&gt;"",OR($F17&lt;&gt;"",$G17&lt;&gt;"",$H17&lt;&gt;"",$I17&lt;&gt;"",$J17&lt;&gt;"",$K17&lt;&gt;"")),'EU WFs (Fully-Grid Connected)'!CA16,"")</f>
        <v/>
      </c>
      <c r="AA17" s="215" t="str">
        <f t="shared" si="0"/>
        <v/>
      </c>
      <c r="AB17" s="216" t="str">
        <f t="shared" si="1"/>
        <v/>
      </c>
      <c r="AC17" s="217" t="str">
        <f t="shared" si="2"/>
        <v/>
      </c>
      <c r="AD17" s="216" t="str">
        <f t="shared" si="3"/>
        <v/>
      </c>
      <c r="AE17" s="216" t="str">
        <f t="shared" si="4"/>
        <v/>
      </c>
      <c r="AF17" s="216" t="str">
        <f t="shared" si="5"/>
        <v/>
      </c>
      <c r="AG17" s="215" t="str">
        <f t="shared" si="6"/>
        <v/>
      </c>
      <c r="AH17" s="216" t="str">
        <f t="shared" si="7"/>
        <v/>
      </c>
      <c r="AI17" s="217" t="str">
        <f t="shared" si="8"/>
        <v/>
      </c>
      <c r="AJ17" s="216" t="str">
        <f t="shared" si="9"/>
        <v/>
      </c>
      <c r="AK17" s="216" t="str">
        <f t="shared" si="10"/>
        <v/>
      </c>
      <c r="AL17" s="217" t="str">
        <f t="shared" si="11"/>
        <v/>
      </c>
    </row>
    <row r="18" spans="1:38" x14ac:dyDescent="0.3">
      <c r="A18" s="321"/>
      <c r="B18" s="122" t="str">
        <f>'EU WFs (Fully-Grid Connected)'!B17</f>
        <v>Brelting</v>
      </c>
      <c r="C18" s="147" t="str">
        <f>IF(AND(OR('EU WFs (Fully-Grid Connected)'!$J17="MG",'EU WFs (Fully-Grid Connected)'!$J17="SG"),'EU WFs (Fully-Grid Connected)'!$K17="SCIG",AND('EU WFs (Fully-Grid Connected)'!$F17&lt;=4,'EU WFs (Fully-Grid Connected)'!$F17&gt;=2)),2016-'EU WFs (Fully-Grid Connected)'!$M17,"")</f>
        <v/>
      </c>
      <c r="D18" s="146" t="str">
        <f>IF(AND(OR('EU WFs (Fully-Grid Connected)'!$J17="MG",'EU WFs (Fully-Grid Connected)'!$J17="SG"),'EU WFs (Fully-Grid Connected)'!$K17="WRIG",AND('EU WFs (Fully-Grid Connected)'!$F17&lt;=4,'EU WFs (Fully-Grid Connected)'!$F17&gt;=2)),2016-'EU WFs (Fully-Grid Connected)'!$M17,"")</f>
        <v/>
      </c>
      <c r="E18" s="148">
        <f>IF(AND(OR('EU WFs (Fully-Grid Connected)'!$J17="MG",'EU WFs (Fully-Grid Connected)'!$J17="SG"),'EU WFs (Fully-Grid Connected)'!$K17="DFIG",AND('EU WFs (Fully-Grid Connected)'!$F17&lt;=4,'EU WFs (Fully-Grid Connected)'!$F17&gt;=2)),2016-'EU WFs (Fully-Grid Connected)'!$M17,"")</f>
        <v>10</v>
      </c>
      <c r="F18" s="147" t="str">
        <f>IF(AND(C18&lt;=5,C18&gt;=3),'EU WFs (Fully-Grid Connected)'!$E17,"")</f>
        <v/>
      </c>
      <c r="G18" s="146" t="str">
        <f>IF(AND(D18&lt;=5,D18&gt;=3),'EU WFs (Fully-Grid Connected)'!$E17,"")</f>
        <v/>
      </c>
      <c r="H18" s="148" t="str">
        <f>IF(AND(E18&lt;=5,E18&gt;=3),'EU WFs (Fully-Grid Connected)'!$E17,"")</f>
        <v/>
      </c>
      <c r="I18" s="147" t="str">
        <f>IF(AND(C18&lt;&gt;"",C18&gt;5),'EU WFs (Fully-Grid Connected)'!$E17,"")</f>
        <v/>
      </c>
      <c r="J18" s="146" t="str">
        <f>IF(AND(D18&lt;&gt;"",D18&gt;5),'EU WFs (Fully-Grid Connected)'!$E17,"")</f>
        <v/>
      </c>
      <c r="K18" s="148">
        <f>IF(AND(E18&lt;&gt;"",E18&gt;5),'EU WFs (Fully-Grid Connected)'!$E17,"")</f>
        <v>1</v>
      </c>
      <c r="L18" s="217" t="str">
        <f>IF(AND('EU WFs (Fully-Grid Connected)'!BN17&lt;&gt;"",OR($F18&lt;&gt;"",$G18&lt;&gt;"",$H18&lt;&gt;"",$I18&lt;&gt;"",$J18&lt;&gt;"",$K18&lt;&gt;"")),'EU WFs (Fully-Grid Connected)'!BN17,"")</f>
        <v/>
      </c>
      <c r="M18" s="217" t="str">
        <f>IF(AND('EU WFs (Fully-Grid Connected)'!BO17&lt;&gt;"",OR($F18&lt;&gt;"",$G18&lt;&gt;"",$H18&lt;&gt;"",$I18&lt;&gt;"",$J18&lt;&gt;"",$K18&lt;&gt;"")),'EU WFs (Fully-Grid Connected)'!BO17,"")</f>
        <v/>
      </c>
      <c r="N18" s="217" t="str">
        <f>IF(AND('EU WFs (Fully-Grid Connected)'!BP17&lt;&gt;"",OR($F18&lt;&gt;"",$G18&lt;&gt;"",$H18&lt;&gt;"",$I18&lt;&gt;"",$J18&lt;&gt;"",$K18&lt;&gt;"")),'EU WFs (Fully-Grid Connected)'!BP17,"")</f>
        <v/>
      </c>
      <c r="O18" s="217" t="str">
        <f>IF(AND('EU WFs (Fully-Grid Connected)'!BQ17&lt;&gt;"",OR($F18&lt;&gt;"",$G18&lt;&gt;"",$H18&lt;&gt;"",$I18&lt;&gt;"",$J18&lt;&gt;"",$K18&lt;&gt;"")),'EU WFs (Fully-Grid Connected)'!BQ17,"")</f>
        <v/>
      </c>
      <c r="P18" s="217" t="str">
        <f>IF(AND('EU WFs (Fully-Grid Connected)'!BR17&lt;&gt;"",OR($F18&lt;&gt;"",$G18&lt;&gt;"",$H18&lt;&gt;"",$I18&lt;&gt;"",$J18&lt;&gt;"",$K18&lt;&gt;"")),'EU WFs (Fully-Grid Connected)'!BR17,"")</f>
        <v/>
      </c>
      <c r="Q18" s="217" t="str">
        <f>IF(AND('EU WFs (Fully-Grid Connected)'!BS17&lt;&gt;"",OR($F18&lt;&gt;"",$G18&lt;&gt;"",$H18&lt;&gt;"",$I18&lt;&gt;"",$J18&lt;&gt;"",$K18&lt;&gt;"")),'EU WFs (Fully-Grid Connected)'!BS17,"")</f>
        <v/>
      </c>
      <c r="R18" s="217" t="str">
        <f>IF(AND('EU WFs (Fully-Grid Connected)'!BT17&lt;&gt;"",OR($F18&lt;&gt;"",$G18&lt;&gt;"",$H18&lt;&gt;"",$I18&lt;&gt;"",$J18&lt;&gt;"",$K18&lt;&gt;"")),'EU WFs (Fully-Grid Connected)'!BT17,"")</f>
        <v/>
      </c>
      <c r="S18" s="217" t="str">
        <f>IF(AND('EU WFs (Fully-Grid Connected)'!BU17&lt;&gt;"",OR($F18&lt;&gt;"",$G18&lt;&gt;"",$H18&lt;&gt;"",$I18&lt;&gt;"",$J18&lt;&gt;"",$K18&lt;&gt;"")),'EU WFs (Fully-Grid Connected)'!BU17,"")</f>
        <v/>
      </c>
      <c r="T18" s="217">
        <f>IF(AND('EU WFs (Fully-Grid Connected)'!BV17&lt;&gt;"",OR($F18&lt;&gt;"",$G18&lt;&gt;"",$H18&lt;&gt;"",$I18&lt;&gt;"",$J18&lt;&gt;"",$K18&lt;&gt;"")),'EU WFs (Fully-Grid Connected)'!BV17,"")</f>
        <v>1</v>
      </c>
      <c r="U18" s="217" t="str">
        <f>IF(AND('EU WFs (Fully-Grid Connected)'!BW17&lt;&gt;"",OR($F18&lt;&gt;"",$G18&lt;&gt;"",$H18&lt;&gt;"",$I18&lt;&gt;"",$J18&lt;&gt;"",$K18&lt;&gt;"")),'EU WFs (Fully-Grid Connected)'!BW17,"")</f>
        <v/>
      </c>
      <c r="V18" s="217" t="str">
        <f>IF(AND('EU WFs (Fully-Grid Connected)'!BX17&lt;&gt;"",OR($F18&lt;&gt;"",$G18&lt;&gt;"",$H18&lt;&gt;"",$I18&lt;&gt;"",$J18&lt;&gt;"",$K18&lt;&gt;"")),'EU WFs (Fully-Grid Connected)'!BX17,"")</f>
        <v/>
      </c>
      <c r="W18" s="217" t="str">
        <f>IF(AND('EU WFs (Fully-Grid Connected)'!BY17&lt;&gt;"",OR($F18&lt;&gt;"",$G18&lt;&gt;"",$H18&lt;&gt;"",$I18&lt;&gt;"",$J18&lt;&gt;"",$K18&lt;&gt;"")),'EU WFs (Fully-Grid Connected)'!BY17,"")</f>
        <v/>
      </c>
      <c r="X18" s="217" t="str">
        <f>IF(AND('EU WFs (Fully-Grid Connected)'!BZ17&lt;&gt;"",OR($F18&lt;&gt;"",$G18&lt;&gt;"",$H18&lt;&gt;"",$I18&lt;&gt;"",$J18&lt;&gt;"",$K18&lt;&gt;"")),'EU WFs (Fully-Grid Connected)'!BZ17,"")</f>
        <v/>
      </c>
      <c r="Y18" s="217" t="str">
        <f>IF(AND('EU WFs (Fully-Grid Connected)'!CA17&lt;&gt;"",OR($F18&lt;&gt;"",$G18&lt;&gt;"",$H18&lt;&gt;"",$I18&lt;&gt;"",$J18&lt;&gt;"",$K18&lt;&gt;"")),'EU WFs (Fully-Grid Connected)'!CA17,"")</f>
        <v/>
      </c>
      <c r="AA18" s="215" t="str">
        <f t="shared" si="0"/>
        <v/>
      </c>
      <c r="AB18" s="216" t="str">
        <f t="shared" si="1"/>
        <v/>
      </c>
      <c r="AC18" s="217" t="str">
        <f t="shared" si="2"/>
        <v/>
      </c>
      <c r="AD18" s="216" t="str">
        <f t="shared" si="3"/>
        <v/>
      </c>
      <c r="AE18" s="216" t="str">
        <f t="shared" si="4"/>
        <v/>
      </c>
      <c r="AF18" s="216" t="str">
        <f t="shared" si="5"/>
        <v/>
      </c>
      <c r="AG18" s="215" t="str">
        <f t="shared" si="6"/>
        <v/>
      </c>
      <c r="AH18" s="216" t="str">
        <f t="shared" si="7"/>
        <v/>
      </c>
      <c r="AI18" s="217" t="str">
        <f t="shared" si="8"/>
        <v/>
      </c>
      <c r="AJ18" s="216" t="str">
        <f t="shared" si="9"/>
        <v/>
      </c>
      <c r="AK18" s="216" t="str">
        <f t="shared" si="10"/>
        <v/>
      </c>
      <c r="AL18" s="217" t="str">
        <f t="shared" si="11"/>
        <v/>
      </c>
    </row>
    <row r="19" spans="1:38" x14ac:dyDescent="0.3">
      <c r="A19" s="321"/>
      <c r="B19" s="122" t="str">
        <f>'EU WFs (Fully-Grid Connected)'!B18</f>
        <v>Burbo Bank</v>
      </c>
      <c r="C19" s="147">
        <f>IF(AND(OR('EU WFs (Fully-Grid Connected)'!$J18="MG",'EU WFs (Fully-Grid Connected)'!$J18="SG"),'EU WFs (Fully-Grid Connected)'!$K18="SCIG",AND('EU WFs (Fully-Grid Connected)'!$F18&lt;=4,'EU WFs (Fully-Grid Connected)'!$F18&gt;=2)),2016-'EU WFs (Fully-Grid Connected)'!$M18,"")</f>
        <v>9</v>
      </c>
      <c r="D19" s="146" t="str">
        <f>IF(AND(OR('EU WFs (Fully-Grid Connected)'!$J18="MG",'EU WFs (Fully-Grid Connected)'!$J18="SG"),'EU WFs (Fully-Grid Connected)'!$K18="WRIG",AND('EU WFs (Fully-Grid Connected)'!$F18&lt;=4,'EU WFs (Fully-Grid Connected)'!$F18&gt;=2)),2016-'EU WFs (Fully-Grid Connected)'!$M18,"")</f>
        <v/>
      </c>
      <c r="E19" s="148" t="str">
        <f>IF(AND(OR('EU WFs (Fully-Grid Connected)'!$J18="MG",'EU WFs (Fully-Grid Connected)'!$J18="SG"),'EU WFs (Fully-Grid Connected)'!$K18="DFIG",AND('EU WFs (Fully-Grid Connected)'!$F18&lt;=4,'EU WFs (Fully-Grid Connected)'!$F18&gt;=2)),2016-'EU WFs (Fully-Grid Connected)'!$M18,"")</f>
        <v/>
      </c>
      <c r="F19" s="147" t="str">
        <f>IF(AND(C19&lt;=5,C19&gt;=3),'EU WFs (Fully-Grid Connected)'!$E18,"")</f>
        <v/>
      </c>
      <c r="G19" s="146" t="str">
        <f>IF(AND(D19&lt;=5,D19&gt;=3),'EU WFs (Fully-Grid Connected)'!$E18,"")</f>
        <v/>
      </c>
      <c r="H19" s="148" t="str">
        <f>IF(AND(E19&lt;=5,E19&gt;=3),'EU WFs (Fully-Grid Connected)'!$E18,"")</f>
        <v/>
      </c>
      <c r="I19" s="147">
        <f>IF(AND(C19&lt;&gt;"",C19&gt;5),'EU WFs (Fully-Grid Connected)'!$E18,"")</f>
        <v>25</v>
      </c>
      <c r="J19" s="146" t="str">
        <f>IF(AND(D19&lt;&gt;"",D19&gt;5),'EU WFs (Fully-Grid Connected)'!$E18,"")</f>
        <v/>
      </c>
      <c r="K19" s="148" t="str">
        <f>IF(AND(E19&lt;&gt;"",E19&gt;5),'EU WFs (Fully-Grid Connected)'!$E18,"")</f>
        <v/>
      </c>
      <c r="L19" s="217" t="str">
        <f>IF(AND('EU WFs (Fully-Grid Connected)'!BN18&lt;&gt;"",OR($F19&lt;&gt;"",$G19&lt;&gt;"",$H19&lt;&gt;"",$I19&lt;&gt;"",$J19&lt;&gt;"",$K19&lt;&gt;"")),'EU WFs (Fully-Grid Connected)'!BN18,"")</f>
        <v/>
      </c>
      <c r="M19" s="217" t="str">
        <f>IF(AND('EU WFs (Fully-Grid Connected)'!BO18&lt;&gt;"",OR($F19&lt;&gt;"",$G19&lt;&gt;"",$H19&lt;&gt;"",$I19&lt;&gt;"",$J19&lt;&gt;"",$K19&lt;&gt;"")),'EU WFs (Fully-Grid Connected)'!BO18,"")</f>
        <v/>
      </c>
      <c r="N19" s="217" t="str">
        <f>IF(AND('EU WFs (Fully-Grid Connected)'!BP18&lt;&gt;"",OR($F19&lt;&gt;"",$G19&lt;&gt;"",$H19&lt;&gt;"",$I19&lt;&gt;"",$J19&lt;&gt;"",$K19&lt;&gt;"")),'EU WFs (Fully-Grid Connected)'!BP18,"")</f>
        <v/>
      </c>
      <c r="O19" s="217" t="str">
        <f>IF(AND('EU WFs (Fully-Grid Connected)'!BQ18&lt;&gt;"",OR($F19&lt;&gt;"",$G19&lt;&gt;"",$H19&lt;&gt;"",$I19&lt;&gt;"",$J19&lt;&gt;"",$K19&lt;&gt;"")),'EU WFs (Fully-Grid Connected)'!BQ18,"")</f>
        <v/>
      </c>
      <c r="P19" s="217" t="str">
        <f>IF(AND('EU WFs (Fully-Grid Connected)'!BR18&lt;&gt;"",OR($F19&lt;&gt;"",$G19&lt;&gt;"",$H19&lt;&gt;"",$I19&lt;&gt;"",$J19&lt;&gt;"",$K19&lt;&gt;"")),'EU WFs (Fully-Grid Connected)'!BR18,"")</f>
        <v/>
      </c>
      <c r="Q19" s="217" t="str">
        <f>IF(AND('EU WFs (Fully-Grid Connected)'!BS18&lt;&gt;"",OR($F19&lt;&gt;"",$G19&lt;&gt;"",$H19&lt;&gt;"",$I19&lt;&gt;"",$J19&lt;&gt;"",$K19&lt;&gt;"")),'EU WFs (Fully-Grid Connected)'!BS18,"")</f>
        <v/>
      </c>
      <c r="R19" s="217" t="str">
        <f>IF(AND('EU WFs (Fully-Grid Connected)'!BT18&lt;&gt;"",OR($F19&lt;&gt;"",$G19&lt;&gt;"",$H19&lt;&gt;"",$I19&lt;&gt;"",$J19&lt;&gt;"",$K19&lt;&gt;"")),'EU WFs (Fully-Grid Connected)'!BT18,"")</f>
        <v/>
      </c>
      <c r="S19" s="217" t="str">
        <f>IF(AND('EU WFs (Fully-Grid Connected)'!BU18&lt;&gt;"",OR($F19&lt;&gt;"",$G19&lt;&gt;"",$H19&lt;&gt;"",$I19&lt;&gt;"",$J19&lt;&gt;"",$K19&lt;&gt;"")),'EU WFs (Fully-Grid Connected)'!BU18,"")</f>
        <v/>
      </c>
      <c r="T19" s="217" t="str">
        <f>IF(AND('EU WFs (Fully-Grid Connected)'!BV18&lt;&gt;"",OR($F19&lt;&gt;"",$G19&lt;&gt;"",$H19&lt;&gt;"",$I19&lt;&gt;"",$J19&lt;&gt;"",$K19&lt;&gt;"")),'EU WFs (Fully-Grid Connected)'!BV18,"")</f>
        <v/>
      </c>
      <c r="U19" s="217" t="str">
        <f>IF(AND('EU WFs (Fully-Grid Connected)'!BW18&lt;&gt;"",OR($F19&lt;&gt;"",$G19&lt;&gt;"",$H19&lt;&gt;"",$I19&lt;&gt;"",$J19&lt;&gt;"",$K19&lt;&gt;"")),'EU WFs (Fully-Grid Connected)'!BW18,"")</f>
        <v/>
      </c>
      <c r="V19" s="217" t="str">
        <f>IF(AND('EU WFs (Fully-Grid Connected)'!BX18&lt;&gt;"",OR($F19&lt;&gt;"",$G19&lt;&gt;"",$H19&lt;&gt;"",$I19&lt;&gt;"",$J19&lt;&gt;"",$K19&lt;&gt;"")),'EU WFs (Fully-Grid Connected)'!BX18,"")</f>
        <v/>
      </c>
      <c r="W19" s="217">
        <f>IF(AND('EU WFs (Fully-Grid Connected)'!BY18&lt;&gt;"",OR($F19&lt;&gt;"",$G19&lt;&gt;"",$H19&lt;&gt;"",$I19&lt;&gt;"",$J19&lt;&gt;"",$K19&lt;&gt;"")),'EU WFs (Fully-Grid Connected)'!BY18,"")</f>
        <v>25</v>
      </c>
      <c r="X19" s="217" t="str">
        <f>IF(AND('EU WFs (Fully-Grid Connected)'!BZ18&lt;&gt;"",OR($F19&lt;&gt;"",$G19&lt;&gt;"",$H19&lt;&gt;"",$I19&lt;&gt;"",$J19&lt;&gt;"",$K19&lt;&gt;"")),'EU WFs (Fully-Grid Connected)'!BZ18,"")</f>
        <v/>
      </c>
      <c r="Y19" s="217" t="str">
        <f>IF(AND('EU WFs (Fully-Grid Connected)'!CA18&lt;&gt;"",OR($F19&lt;&gt;"",$G19&lt;&gt;"",$H19&lt;&gt;"",$I19&lt;&gt;"",$J19&lt;&gt;"",$K19&lt;&gt;"")),'EU WFs (Fully-Grid Connected)'!CA18,"")</f>
        <v/>
      </c>
      <c r="AA19" s="215" t="str">
        <f t="shared" si="0"/>
        <v/>
      </c>
      <c r="AB19" s="216" t="str">
        <f t="shared" si="1"/>
        <v/>
      </c>
      <c r="AC19" s="217" t="str">
        <f t="shared" si="2"/>
        <v/>
      </c>
      <c r="AD19" s="216">
        <f t="shared" si="3"/>
        <v>25</v>
      </c>
      <c r="AE19" s="216" t="str">
        <f t="shared" si="4"/>
        <v/>
      </c>
      <c r="AF19" s="216" t="str">
        <f t="shared" si="5"/>
        <v/>
      </c>
      <c r="AG19" s="215" t="str">
        <f t="shared" si="6"/>
        <v/>
      </c>
      <c r="AH19" s="216" t="str">
        <f t="shared" si="7"/>
        <v/>
      </c>
      <c r="AI19" s="217" t="str">
        <f t="shared" si="8"/>
        <v/>
      </c>
      <c r="AJ19" s="216" t="str">
        <f t="shared" si="9"/>
        <v/>
      </c>
      <c r="AK19" s="216" t="str">
        <f t="shared" si="10"/>
        <v/>
      </c>
      <c r="AL19" s="217" t="str">
        <f t="shared" si="11"/>
        <v/>
      </c>
    </row>
    <row r="20" spans="1:38" x14ac:dyDescent="0.3">
      <c r="A20" s="321"/>
      <c r="B20" s="122" t="str">
        <f>'EU WFs (Fully-Grid Connected)'!B19</f>
        <v xml:space="preserve">Burbo Bank Extension </v>
      </c>
      <c r="C20" s="147" t="str">
        <f>IF(AND(OR('EU WFs (Fully-Grid Connected)'!$J19="MG",'EU WFs (Fully-Grid Connected)'!$J19="SG"),'EU WFs (Fully-Grid Connected)'!$K19="SCIG",AND('EU WFs (Fully-Grid Connected)'!$F19&lt;=4,'EU WFs (Fully-Grid Connected)'!$F19&gt;=2)),2016-'EU WFs (Fully-Grid Connected)'!$M19,"")</f>
        <v/>
      </c>
      <c r="D20" s="146" t="str">
        <f>IF(AND(OR('EU WFs (Fully-Grid Connected)'!$J19="MG",'EU WFs (Fully-Grid Connected)'!$J19="SG"),'EU WFs (Fully-Grid Connected)'!$K19="WRIG",AND('EU WFs (Fully-Grid Connected)'!$F19&lt;=4,'EU WFs (Fully-Grid Connected)'!$F19&gt;=2)),2016-'EU WFs (Fully-Grid Connected)'!$M19,"")</f>
        <v/>
      </c>
      <c r="E20" s="148" t="str">
        <f>IF(AND(OR('EU WFs (Fully-Grid Connected)'!$J19="MG",'EU WFs (Fully-Grid Connected)'!$J19="SG"),'EU WFs (Fully-Grid Connected)'!$K19="DFIG",AND('EU WFs (Fully-Grid Connected)'!$F19&lt;=4,'EU WFs (Fully-Grid Connected)'!$F19&gt;=2)),2016-'EU WFs (Fully-Grid Connected)'!$M19,"")</f>
        <v/>
      </c>
      <c r="F20" s="147" t="str">
        <f>IF(AND(C20&lt;=5,C20&gt;=3),'EU WFs (Fully-Grid Connected)'!$E19,"")</f>
        <v/>
      </c>
      <c r="G20" s="146" t="str">
        <f>IF(AND(D20&lt;=5,D20&gt;=3),'EU WFs (Fully-Grid Connected)'!$E19,"")</f>
        <v/>
      </c>
      <c r="H20" s="148" t="str">
        <f>IF(AND(E20&lt;=5,E20&gt;=3),'EU WFs (Fully-Grid Connected)'!$E19,"")</f>
        <v/>
      </c>
      <c r="I20" s="147" t="str">
        <f>IF(AND(C20&lt;&gt;"",C20&gt;5),'EU WFs (Fully-Grid Connected)'!$E19,"")</f>
        <v/>
      </c>
      <c r="J20" s="146" t="str">
        <f>IF(AND(D20&lt;&gt;"",D20&gt;5),'EU WFs (Fully-Grid Connected)'!$E19,"")</f>
        <v/>
      </c>
      <c r="K20" s="148" t="str">
        <f>IF(AND(E20&lt;&gt;"",E20&gt;5),'EU WFs (Fully-Grid Connected)'!$E19,"")</f>
        <v/>
      </c>
      <c r="L20" s="217" t="str">
        <f>IF(AND('EU WFs (Fully-Grid Connected)'!BN19&lt;&gt;"",OR($F20&lt;&gt;"",$G20&lt;&gt;"",$H20&lt;&gt;"",$I20&lt;&gt;"",$J20&lt;&gt;"",$K20&lt;&gt;"")),'EU WFs (Fully-Grid Connected)'!BN19,"")</f>
        <v/>
      </c>
      <c r="M20" s="217" t="str">
        <f>IF(AND('EU WFs (Fully-Grid Connected)'!BO19&lt;&gt;"",OR($F20&lt;&gt;"",$G20&lt;&gt;"",$H20&lt;&gt;"",$I20&lt;&gt;"",$J20&lt;&gt;"",$K20&lt;&gt;"")),'EU WFs (Fully-Grid Connected)'!BO19,"")</f>
        <v/>
      </c>
      <c r="N20" s="217" t="str">
        <f>IF(AND('EU WFs (Fully-Grid Connected)'!BP19&lt;&gt;"",OR($F20&lt;&gt;"",$G20&lt;&gt;"",$H20&lt;&gt;"",$I20&lt;&gt;"",$J20&lt;&gt;"",$K20&lt;&gt;"")),'EU WFs (Fully-Grid Connected)'!BP19,"")</f>
        <v/>
      </c>
      <c r="O20" s="217" t="str">
        <f>IF(AND('EU WFs (Fully-Grid Connected)'!BQ19&lt;&gt;"",OR($F20&lt;&gt;"",$G20&lt;&gt;"",$H20&lt;&gt;"",$I20&lt;&gt;"",$J20&lt;&gt;"",$K20&lt;&gt;"")),'EU WFs (Fully-Grid Connected)'!BQ19,"")</f>
        <v/>
      </c>
      <c r="P20" s="217" t="str">
        <f>IF(AND('EU WFs (Fully-Grid Connected)'!BR19&lt;&gt;"",OR($F20&lt;&gt;"",$G20&lt;&gt;"",$H20&lt;&gt;"",$I20&lt;&gt;"",$J20&lt;&gt;"",$K20&lt;&gt;"")),'EU WFs (Fully-Grid Connected)'!BR19,"")</f>
        <v/>
      </c>
      <c r="Q20" s="217" t="str">
        <f>IF(AND('EU WFs (Fully-Grid Connected)'!BS19&lt;&gt;"",OR($F20&lt;&gt;"",$G20&lt;&gt;"",$H20&lt;&gt;"",$I20&lt;&gt;"",$J20&lt;&gt;"",$K20&lt;&gt;"")),'EU WFs (Fully-Grid Connected)'!BS19,"")</f>
        <v/>
      </c>
      <c r="R20" s="217" t="str">
        <f>IF(AND('EU WFs (Fully-Grid Connected)'!BT19&lt;&gt;"",OR($F20&lt;&gt;"",$G20&lt;&gt;"",$H20&lt;&gt;"",$I20&lt;&gt;"",$J20&lt;&gt;"",$K20&lt;&gt;"")),'EU WFs (Fully-Grid Connected)'!BT19,"")</f>
        <v/>
      </c>
      <c r="S20" s="217" t="str">
        <f>IF(AND('EU WFs (Fully-Grid Connected)'!BU19&lt;&gt;"",OR($F20&lt;&gt;"",$G20&lt;&gt;"",$H20&lt;&gt;"",$I20&lt;&gt;"",$J20&lt;&gt;"",$K20&lt;&gt;"")),'EU WFs (Fully-Grid Connected)'!BU19,"")</f>
        <v/>
      </c>
      <c r="T20" s="217" t="str">
        <f>IF(AND('EU WFs (Fully-Grid Connected)'!BV19&lt;&gt;"",OR($F20&lt;&gt;"",$G20&lt;&gt;"",$H20&lt;&gt;"",$I20&lt;&gt;"",$J20&lt;&gt;"",$K20&lt;&gt;"")),'EU WFs (Fully-Grid Connected)'!BV19,"")</f>
        <v/>
      </c>
      <c r="U20" s="217" t="str">
        <f>IF(AND('EU WFs (Fully-Grid Connected)'!BW19&lt;&gt;"",OR($F20&lt;&gt;"",$G20&lt;&gt;"",$H20&lt;&gt;"",$I20&lt;&gt;"",$J20&lt;&gt;"",$K20&lt;&gt;"")),'EU WFs (Fully-Grid Connected)'!BW19,"")</f>
        <v/>
      </c>
      <c r="V20" s="217" t="str">
        <f>IF(AND('EU WFs (Fully-Grid Connected)'!BX19&lt;&gt;"",OR($F20&lt;&gt;"",$G20&lt;&gt;"",$H20&lt;&gt;"",$I20&lt;&gt;"",$J20&lt;&gt;"",$K20&lt;&gt;"")),'EU WFs (Fully-Grid Connected)'!BX19,"")</f>
        <v/>
      </c>
      <c r="W20" s="217" t="str">
        <f>IF(AND('EU WFs (Fully-Grid Connected)'!BY19&lt;&gt;"",OR($F20&lt;&gt;"",$G20&lt;&gt;"",$H20&lt;&gt;"",$I20&lt;&gt;"",$J20&lt;&gt;"",$K20&lt;&gt;"")),'EU WFs (Fully-Grid Connected)'!BY19,"")</f>
        <v/>
      </c>
      <c r="X20" s="217" t="str">
        <f>IF(AND('EU WFs (Fully-Grid Connected)'!BZ19&lt;&gt;"",OR($F20&lt;&gt;"",$G20&lt;&gt;"",$H20&lt;&gt;"",$I20&lt;&gt;"",$J20&lt;&gt;"",$K20&lt;&gt;"")),'EU WFs (Fully-Grid Connected)'!BZ19,"")</f>
        <v/>
      </c>
      <c r="Y20" s="217" t="str">
        <f>IF(AND('EU WFs (Fully-Grid Connected)'!CA19&lt;&gt;"",OR($F20&lt;&gt;"",$G20&lt;&gt;"",$H20&lt;&gt;"",$I20&lt;&gt;"",$J20&lt;&gt;"",$K20&lt;&gt;"")),'EU WFs (Fully-Grid Connected)'!CA19,"")</f>
        <v/>
      </c>
      <c r="AA20" s="215" t="str">
        <f t="shared" si="0"/>
        <v/>
      </c>
      <c r="AB20" s="216" t="str">
        <f t="shared" si="1"/>
        <v/>
      </c>
      <c r="AC20" s="217" t="str">
        <f t="shared" si="2"/>
        <v/>
      </c>
      <c r="AD20" s="216" t="str">
        <f t="shared" si="3"/>
        <v/>
      </c>
      <c r="AE20" s="216" t="str">
        <f t="shared" si="4"/>
        <v/>
      </c>
      <c r="AF20" s="216" t="str">
        <f t="shared" si="5"/>
        <v/>
      </c>
      <c r="AG20" s="215" t="str">
        <f t="shared" si="6"/>
        <v/>
      </c>
      <c r="AH20" s="216" t="str">
        <f t="shared" si="7"/>
        <v/>
      </c>
      <c r="AI20" s="217" t="str">
        <f t="shared" si="8"/>
        <v/>
      </c>
      <c r="AJ20" s="216" t="str">
        <f t="shared" si="9"/>
        <v/>
      </c>
      <c r="AK20" s="216" t="str">
        <f t="shared" si="10"/>
        <v/>
      </c>
      <c r="AL20" s="217" t="str">
        <f t="shared" si="11"/>
        <v/>
      </c>
    </row>
    <row r="21" spans="1:38" x14ac:dyDescent="0.3">
      <c r="A21" s="321"/>
      <c r="B21" s="122" t="str">
        <f>'EU WFs (Fully-Grid Connected)'!B20</f>
        <v>Butendiek</v>
      </c>
      <c r="C21" s="147" t="str">
        <f>IF(AND(OR('EU WFs (Fully-Grid Connected)'!$J20="MG",'EU WFs (Fully-Grid Connected)'!$J20="SG"),'EU WFs (Fully-Grid Connected)'!$K20="SCIG",AND('EU WFs (Fully-Grid Connected)'!$F20&lt;=4,'EU WFs (Fully-Grid Connected)'!$F20&gt;=2)),2016-'EU WFs (Fully-Grid Connected)'!$M20,"")</f>
        <v/>
      </c>
      <c r="D21" s="146" t="str">
        <f>IF(AND(OR('EU WFs (Fully-Grid Connected)'!$J20="MG",'EU WFs (Fully-Grid Connected)'!$J20="SG"),'EU WFs (Fully-Grid Connected)'!$K20="WRIG",AND('EU WFs (Fully-Grid Connected)'!$F20&lt;=4,'EU WFs (Fully-Grid Connected)'!$F20&gt;=2)),2016-'EU WFs (Fully-Grid Connected)'!$M20,"")</f>
        <v/>
      </c>
      <c r="E21" s="148">
        <f>IF(AND(OR('EU WFs (Fully-Grid Connected)'!$J20="MG",'EU WFs (Fully-Grid Connected)'!$J20="SG"),'EU WFs (Fully-Grid Connected)'!$K20="DFIG",AND('EU WFs (Fully-Grid Connected)'!$F20&lt;=4,'EU WFs (Fully-Grid Connected)'!$F20&gt;=2)),2016-'EU WFs (Fully-Grid Connected)'!$M20,"")</f>
        <v>1</v>
      </c>
      <c r="F21" s="147" t="str">
        <f>IF(AND(C21&lt;=5,C21&gt;=3),'EU WFs (Fully-Grid Connected)'!$E20,"")</f>
        <v/>
      </c>
      <c r="G21" s="146" t="str">
        <f>IF(AND(D21&lt;=5,D21&gt;=3),'EU WFs (Fully-Grid Connected)'!$E20,"")</f>
        <v/>
      </c>
      <c r="H21" s="148" t="str">
        <f>IF(AND(E21&lt;=5,E21&gt;=3),'EU WFs (Fully-Grid Connected)'!$E20,"")</f>
        <v/>
      </c>
      <c r="I21" s="147" t="str">
        <f>IF(AND(C21&lt;&gt;"",C21&gt;5),'EU WFs (Fully-Grid Connected)'!$E20,"")</f>
        <v/>
      </c>
      <c r="J21" s="146" t="str">
        <f>IF(AND(D21&lt;&gt;"",D21&gt;5),'EU WFs (Fully-Grid Connected)'!$E20,"")</f>
        <v/>
      </c>
      <c r="K21" s="148" t="str">
        <f>IF(AND(E21&lt;&gt;"",E21&gt;5),'EU WFs (Fully-Grid Connected)'!$E20,"")</f>
        <v/>
      </c>
      <c r="L21" s="217" t="str">
        <f>IF(AND('EU WFs (Fully-Grid Connected)'!BN20&lt;&gt;"",OR($F21&lt;&gt;"",$G21&lt;&gt;"",$H21&lt;&gt;"",$I21&lt;&gt;"",$J21&lt;&gt;"",$K21&lt;&gt;"")),'EU WFs (Fully-Grid Connected)'!BN20,"")</f>
        <v/>
      </c>
      <c r="M21" s="217" t="str">
        <f>IF(AND('EU WFs (Fully-Grid Connected)'!BO20&lt;&gt;"",OR($F21&lt;&gt;"",$G21&lt;&gt;"",$H21&lt;&gt;"",$I21&lt;&gt;"",$J21&lt;&gt;"",$K21&lt;&gt;"")),'EU WFs (Fully-Grid Connected)'!BO20,"")</f>
        <v/>
      </c>
      <c r="N21" s="217" t="str">
        <f>IF(AND('EU WFs (Fully-Grid Connected)'!BP20&lt;&gt;"",OR($F21&lt;&gt;"",$G21&lt;&gt;"",$H21&lt;&gt;"",$I21&lt;&gt;"",$J21&lt;&gt;"",$K21&lt;&gt;"")),'EU WFs (Fully-Grid Connected)'!BP20,"")</f>
        <v/>
      </c>
      <c r="O21" s="217" t="str">
        <f>IF(AND('EU WFs (Fully-Grid Connected)'!BQ20&lt;&gt;"",OR($F21&lt;&gt;"",$G21&lt;&gt;"",$H21&lt;&gt;"",$I21&lt;&gt;"",$J21&lt;&gt;"",$K21&lt;&gt;"")),'EU WFs (Fully-Grid Connected)'!BQ20,"")</f>
        <v/>
      </c>
      <c r="P21" s="217" t="str">
        <f>IF(AND('EU WFs (Fully-Grid Connected)'!BR20&lt;&gt;"",OR($F21&lt;&gt;"",$G21&lt;&gt;"",$H21&lt;&gt;"",$I21&lt;&gt;"",$J21&lt;&gt;"",$K21&lt;&gt;"")),'EU WFs (Fully-Grid Connected)'!BR20,"")</f>
        <v/>
      </c>
      <c r="Q21" s="217" t="str">
        <f>IF(AND('EU WFs (Fully-Grid Connected)'!BS20&lt;&gt;"",OR($F21&lt;&gt;"",$G21&lt;&gt;"",$H21&lt;&gt;"",$I21&lt;&gt;"",$J21&lt;&gt;"",$K21&lt;&gt;"")),'EU WFs (Fully-Grid Connected)'!BS20,"")</f>
        <v/>
      </c>
      <c r="R21" s="217" t="str">
        <f>IF(AND('EU WFs (Fully-Grid Connected)'!BT20&lt;&gt;"",OR($F21&lt;&gt;"",$G21&lt;&gt;"",$H21&lt;&gt;"",$I21&lt;&gt;"",$J21&lt;&gt;"",$K21&lt;&gt;"")),'EU WFs (Fully-Grid Connected)'!BT20,"")</f>
        <v/>
      </c>
      <c r="S21" s="217" t="str">
        <f>IF(AND('EU WFs (Fully-Grid Connected)'!BU20&lt;&gt;"",OR($F21&lt;&gt;"",$G21&lt;&gt;"",$H21&lt;&gt;"",$I21&lt;&gt;"",$J21&lt;&gt;"",$K21&lt;&gt;"")),'EU WFs (Fully-Grid Connected)'!BU20,"")</f>
        <v/>
      </c>
      <c r="T21" s="217" t="str">
        <f>IF(AND('EU WFs (Fully-Grid Connected)'!BV20&lt;&gt;"",OR($F21&lt;&gt;"",$G21&lt;&gt;"",$H21&lt;&gt;"",$I21&lt;&gt;"",$J21&lt;&gt;"",$K21&lt;&gt;"")),'EU WFs (Fully-Grid Connected)'!BV20,"")</f>
        <v/>
      </c>
      <c r="U21" s="217" t="str">
        <f>IF(AND('EU WFs (Fully-Grid Connected)'!BW20&lt;&gt;"",OR($F21&lt;&gt;"",$G21&lt;&gt;"",$H21&lt;&gt;"",$I21&lt;&gt;"",$J21&lt;&gt;"",$K21&lt;&gt;"")),'EU WFs (Fully-Grid Connected)'!BW20,"")</f>
        <v/>
      </c>
      <c r="V21" s="217" t="str">
        <f>IF(AND('EU WFs (Fully-Grid Connected)'!BX20&lt;&gt;"",OR($F21&lt;&gt;"",$G21&lt;&gt;"",$H21&lt;&gt;"",$I21&lt;&gt;"",$J21&lt;&gt;"",$K21&lt;&gt;"")),'EU WFs (Fully-Grid Connected)'!BX20,"")</f>
        <v/>
      </c>
      <c r="W21" s="217" t="str">
        <f>IF(AND('EU WFs (Fully-Grid Connected)'!BY20&lt;&gt;"",OR($F21&lt;&gt;"",$G21&lt;&gt;"",$H21&lt;&gt;"",$I21&lt;&gt;"",$J21&lt;&gt;"",$K21&lt;&gt;"")),'EU WFs (Fully-Grid Connected)'!BY20,"")</f>
        <v/>
      </c>
      <c r="X21" s="217" t="str">
        <f>IF(AND('EU WFs (Fully-Grid Connected)'!BZ20&lt;&gt;"",OR($F21&lt;&gt;"",$G21&lt;&gt;"",$H21&lt;&gt;"",$I21&lt;&gt;"",$J21&lt;&gt;"",$K21&lt;&gt;"")),'EU WFs (Fully-Grid Connected)'!BZ20,"")</f>
        <v/>
      </c>
      <c r="Y21" s="217" t="str">
        <f>IF(AND('EU WFs (Fully-Grid Connected)'!CA20&lt;&gt;"",OR($F21&lt;&gt;"",$G21&lt;&gt;"",$H21&lt;&gt;"",$I21&lt;&gt;"",$J21&lt;&gt;"",$K21&lt;&gt;"")),'EU WFs (Fully-Grid Connected)'!CA20,"")</f>
        <v/>
      </c>
      <c r="AA21" s="215" t="str">
        <f t="shared" si="0"/>
        <v/>
      </c>
      <c r="AB21" s="216" t="str">
        <f t="shared" si="1"/>
        <v/>
      </c>
      <c r="AC21" s="217" t="str">
        <f t="shared" si="2"/>
        <v/>
      </c>
      <c r="AD21" s="216" t="str">
        <f t="shared" si="3"/>
        <v/>
      </c>
      <c r="AE21" s="216" t="str">
        <f t="shared" si="4"/>
        <v/>
      </c>
      <c r="AF21" s="216" t="str">
        <f t="shared" si="5"/>
        <v/>
      </c>
      <c r="AG21" s="215" t="str">
        <f t="shared" si="6"/>
        <v/>
      </c>
      <c r="AH21" s="216" t="str">
        <f t="shared" si="7"/>
        <v/>
      </c>
      <c r="AI21" s="217" t="str">
        <f t="shared" si="8"/>
        <v/>
      </c>
      <c r="AJ21" s="216" t="str">
        <f t="shared" si="9"/>
        <v/>
      </c>
      <c r="AK21" s="216" t="str">
        <f t="shared" si="10"/>
        <v/>
      </c>
      <c r="AL21" s="217" t="str">
        <f t="shared" si="11"/>
        <v/>
      </c>
    </row>
    <row r="22" spans="1:38" x14ac:dyDescent="0.3">
      <c r="A22" s="321"/>
      <c r="B22" s="122" t="str">
        <f>'EU WFs (Fully-Grid Connected)'!B21</f>
        <v>DanTysk</v>
      </c>
      <c r="C22" s="147" t="str">
        <f>IF(AND(OR('EU WFs (Fully-Grid Connected)'!$J21="MG",'EU WFs (Fully-Grid Connected)'!$J21="SG"),'EU WFs (Fully-Grid Connected)'!$K21="SCIG",AND('EU WFs (Fully-Grid Connected)'!$F21&lt;=4,'EU WFs (Fully-Grid Connected)'!$F21&gt;=2)),2016-'EU WFs (Fully-Grid Connected)'!$M21,"")</f>
        <v/>
      </c>
      <c r="D22" s="146" t="str">
        <f>IF(AND(OR('EU WFs (Fully-Grid Connected)'!$J21="MG",'EU WFs (Fully-Grid Connected)'!$J21="SG"),'EU WFs (Fully-Grid Connected)'!$K21="WRIG",AND('EU WFs (Fully-Grid Connected)'!$F21&lt;=4,'EU WFs (Fully-Grid Connected)'!$F21&gt;=2)),2016-'EU WFs (Fully-Grid Connected)'!$M21,"")</f>
        <v/>
      </c>
      <c r="E22" s="148">
        <f>IF(AND(OR('EU WFs (Fully-Grid Connected)'!$J21="MG",'EU WFs (Fully-Grid Connected)'!$J21="SG"),'EU WFs (Fully-Grid Connected)'!$K21="DFIG",AND('EU WFs (Fully-Grid Connected)'!$F21&lt;=4,'EU WFs (Fully-Grid Connected)'!$F21&gt;=2)),2016-'EU WFs (Fully-Grid Connected)'!$M21,"")</f>
        <v>1</v>
      </c>
      <c r="F22" s="147" t="str">
        <f>IF(AND(C22&lt;=5,C22&gt;=3),'EU WFs (Fully-Grid Connected)'!$E21,"")</f>
        <v/>
      </c>
      <c r="G22" s="146" t="str">
        <f>IF(AND(D22&lt;=5,D22&gt;=3),'EU WFs (Fully-Grid Connected)'!$E21,"")</f>
        <v/>
      </c>
      <c r="H22" s="148" t="str">
        <f>IF(AND(E22&lt;=5,E22&gt;=3),'EU WFs (Fully-Grid Connected)'!$E21,"")</f>
        <v/>
      </c>
      <c r="I22" s="147" t="str">
        <f>IF(AND(C22&lt;&gt;"",C22&gt;5),'EU WFs (Fully-Grid Connected)'!$E21,"")</f>
        <v/>
      </c>
      <c r="J22" s="146" t="str">
        <f>IF(AND(D22&lt;&gt;"",D22&gt;5),'EU WFs (Fully-Grid Connected)'!$E21,"")</f>
        <v/>
      </c>
      <c r="K22" s="148" t="str">
        <f>IF(AND(E22&lt;&gt;"",E22&gt;5),'EU WFs (Fully-Grid Connected)'!$E21,"")</f>
        <v/>
      </c>
      <c r="L22" s="217" t="str">
        <f>IF(AND('EU WFs (Fully-Grid Connected)'!BN21&lt;&gt;"",OR($F22&lt;&gt;"",$G22&lt;&gt;"",$H22&lt;&gt;"",$I22&lt;&gt;"",$J22&lt;&gt;"",$K22&lt;&gt;"")),'EU WFs (Fully-Grid Connected)'!BN21,"")</f>
        <v/>
      </c>
      <c r="M22" s="217" t="str">
        <f>IF(AND('EU WFs (Fully-Grid Connected)'!BO21&lt;&gt;"",OR($F22&lt;&gt;"",$G22&lt;&gt;"",$H22&lt;&gt;"",$I22&lt;&gt;"",$J22&lt;&gt;"",$K22&lt;&gt;"")),'EU WFs (Fully-Grid Connected)'!BO21,"")</f>
        <v/>
      </c>
      <c r="N22" s="217" t="str">
        <f>IF(AND('EU WFs (Fully-Grid Connected)'!BP21&lt;&gt;"",OR($F22&lt;&gt;"",$G22&lt;&gt;"",$H22&lt;&gt;"",$I22&lt;&gt;"",$J22&lt;&gt;"",$K22&lt;&gt;"")),'EU WFs (Fully-Grid Connected)'!BP21,"")</f>
        <v/>
      </c>
      <c r="O22" s="217" t="str">
        <f>IF(AND('EU WFs (Fully-Grid Connected)'!BQ21&lt;&gt;"",OR($F22&lt;&gt;"",$G22&lt;&gt;"",$H22&lt;&gt;"",$I22&lt;&gt;"",$J22&lt;&gt;"",$K22&lt;&gt;"")),'EU WFs (Fully-Grid Connected)'!BQ21,"")</f>
        <v/>
      </c>
      <c r="P22" s="217" t="str">
        <f>IF(AND('EU WFs (Fully-Grid Connected)'!BR21&lt;&gt;"",OR($F22&lt;&gt;"",$G22&lt;&gt;"",$H22&lt;&gt;"",$I22&lt;&gt;"",$J22&lt;&gt;"",$K22&lt;&gt;"")),'EU WFs (Fully-Grid Connected)'!BR21,"")</f>
        <v/>
      </c>
      <c r="Q22" s="217" t="str">
        <f>IF(AND('EU WFs (Fully-Grid Connected)'!BS21&lt;&gt;"",OR($F22&lt;&gt;"",$G22&lt;&gt;"",$H22&lt;&gt;"",$I22&lt;&gt;"",$J22&lt;&gt;"",$K22&lt;&gt;"")),'EU WFs (Fully-Grid Connected)'!BS21,"")</f>
        <v/>
      </c>
      <c r="R22" s="217" t="str">
        <f>IF(AND('EU WFs (Fully-Grid Connected)'!BT21&lt;&gt;"",OR($F22&lt;&gt;"",$G22&lt;&gt;"",$H22&lt;&gt;"",$I22&lt;&gt;"",$J22&lt;&gt;"",$K22&lt;&gt;"")),'EU WFs (Fully-Grid Connected)'!BT21,"")</f>
        <v/>
      </c>
      <c r="S22" s="217" t="str">
        <f>IF(AND('EU WFs (Fully-Grid Connected)'!BU21&lt;&gt;"",OR($F22&lt;&gt;"",$G22&lt;&gt;"",$H22&lt;&gt;"",$I22&lt;&gt;"",$J22&lt;&gt;"",$K22&lt;&gt;"")),'EU WFs (Fully-Grid Connected)'!BU21,"")</f>
        <v/>
      </c>
      <c r="T22" s="217" t="str">
        <f>IF(AND('EU WFs (Fully-Grid Connected)'!BV21&lt;&gt;"",OR($F22&lt;&gt;"",$G22&lt;&gt;"",$H22&lt;&gt;"",$I22&lt;&gt;"",$J22&lt;&gt;"",$K22&lt;&gt;"")),'EU WFs (Fully-Grid Connected)'!BV21,"")</f>
        <v/>
      </c>
      <c r="U22" s="217" t="str">
        <f>IF(AND('EU WFs (Fully-Grid Connected)'!BW21&lt;&gt;"",OR($F22&lt;&gt;"",$G22&lt;&gt;"",$H22&lt;&gt;"",$I22&lt;&gt;"",$J22&lt;&gt;"",$K22&lt;&gt;"")),'EU WFs (Fully-Grid Connected)'!BW21,"")</f>
        <v/>
      </c>
      <c r="V22" s="217" t="str">
        <f>IF(AND('EU WFs (Fully-Grid Connected)'!BX21&lt;&gt;"",OR($F22&lt;&gt;"",$G22&lt;&gt;"",$H22&lt;&gt;"",$I22&lt;&gt;"",$J22&lt;&gt;"",$K22&lt;&gt;"")),'EU WFs (Fully-Grid Connected)'!BX21,"")</f>
        <v/>
      </c>
      <c r="W22" s="217" t="str">
        <f>IF(AND('EU WFs (Fully-Grid Connected)'!BY21&lt;&gt;"",OR($F22&lt;&gt;"",$G22&lt;&gt;"",$H22&lt;&gt;"",$I22&lt;&gt;"",$J22&lt;&gt;"",$K22&lt;&gt;"")),'EU WFs (Fully-Grid Connected)'!BY21,"")</f>
        <v/>
      </c>
      <c r="X22" s="217" t="str">
        <f>IF(AND('EU WFs (Fully-Grid Connected)'!BZ21&lt;&gt;"",OR($F22&lt;&gt;"",$G22&lt;&gt;"",$H22&lt;&gt;"",$I22&lt;&gt;"",$J22&lt;&gt;"",$K22&lt;&gt;"")),'EU WFs (Fully-Grid Connected)'!BZ21,"")</f>
        <v/>
      </c>
      <c r="Y22" s="217" t="str">
        <f>IF(AND('EU WFs (Fully-Grid Connected)'!CA21&lt;&gt;"",OR($F22&lt;&gt;"",$G22&lt;&gt;"",$H22&lt;&gt;"",$I22&lt;&gt;"",$J22&lt;&gt;"",$K22&lt;&gt;"")),'EU WFs (Fully-Grid Connected)'!CA21,"")</f>
        <v/>
      </c>
      <c r="AA22" s="215" t="str">
        <f t="shared" si="0"/>
        <v/>
      </c>
      <c r="AB22" s="216" t="str">
        <f t="shared" si="1"/>
        <v/>
      </c>
      <c r="AC22" s="217" t="str">
        <f t="shared" si="2"/>
        <v/>
      </c>
      <c r="AD22" s="216" t="str">
        <f t="shared" si="3"/>
        <v/>
      </c>
      <c r="AE22" s="216" t="str">
        <f t="shared" si="4"/>
        <v/>
      </c>
      <c r="AF22" s="216" t="str">
        <f t="shared" si="5"/>
        <v/>
      </c>
      <c r="AG22" s="215" t="str">
        <f t="shared" si="6"/>
        <v/>
      </c>
      <c r="AH22" s="216" t="str">
        <f t="shared" si="7"/>
        <v/>
      </c>
      <c r="AI22" s="217" t="str">
        <f t="shared" si="8"/>
        <v/>
      </c>
      <c r="AJ22" s="216" t="str">
        <f t="shared" si="9"/>
        <v/>
      </c>
      <c r="AK22" s="216" t="str">
        <f t="shared" si="10"/>
        <v/>
      </c>
      <c r="AL22" s="217" t="str">
        <f t="shared" si="11"/>
        <v/>
      </c>
    </row>
    <row r="23" spans="1:38" x14ac:dyDescent="0.3">
      <c r="A23" s="321"/>
      <c r="B23" s="122" t="str">
        <f>'EU WFs (Fully-Grid Connected)'!B22</f>
        <v>Dudgeon</v>
      </c>
      <c r="C23" s="147" t="str">
        <f>IF(AND(OR('EU WFs (Fully-Grid Connected)'!$J22="MG",'EU WFs (Fully-Grid Connected)'!$J22="SG"),'EU WFs (Fully-Grid Connected)'!$K22="SCIG",AND('EU WFs (Fully-Grid Connected)'!$F22&lt;=4,'EU WFs (Fully-Grid Connected)'!$F22&gt;=2)),2016-'EU WFs (Fully-Grid Connected)'!$M22,"")</f>
        <v/>
      </c>
      <c r="D23" s="146" t="str">
        <f>IF(AND(OR('EU WFs (Fully-Grid Connected)'!$J22="MG",'EU WFs (Fully-Grid Connected)'!$J22="SG"),'EU WFs (Fully-Grid Connected)'!$K22="WRIG",AND('EU WFs (Fully-Grid Connected)'!$F22&lt;=4,'EU WFs (Fully-Grid Connected)'!$F22&gt;=2)),2016-'EU WFs (Fully-Grid Connected)'!$M22,"")</f>
        <v/>
      </c>
      <c r="E23" s="148" t="str">
        <f>IF(AND(OR('EU WFs (Fully-Grid Connected)'!$J22="MG",'EU WFs (Fully-Grid Connected)'!$J22="SG"),'EU WFs (Fully-Grid Connected)'!$K22="DFIG",AND('EU WFs (Fully-Grid Connected)'!$F22&lt;=4,'EU WFs (Fully-Grid Connected)'!$F22&gt;=2)),2016-'EU WFs (Fully-Grid Connected)'!$M22,"")</f>
        <v/>
      </c>
      <c r="F23" s="147" t="str">
        <f>IF(AND(C23&lt;=5,C23&gt;=3),'EU WFs (Fully-Grid Connected)'!$E22,"")</f>
        <v/>
      </c>
      <c r="G23" s="146" t="str">
        <f>IF(AND(D23&lt;=5,D23&gt;=3),'EU WFs (Fully-Grid Connected)'!$E22,"")</f>
        <v/>
      </c>
      <c r="H23" s="148" t="str">
        <f>IF(AND(E23&lt;=5,E23&gt;=3),'EU WFs (Fully-Grid Connected)'!$E22,"")</f>
        <v/>
      </c>
      <c r="I23" s="147" t="str">
        <f>IF(AND(C23&lt;&gt;"",C23&gt;5),'EU WFs (Fully-Grid Connected)'!$E22,"")</f>
        <v/>
      </c>
      <c r="J23" s="146" t="str">
        <f>IF(AND(D23&lt;&gt;"",D23&gt;5),'EU WFs (Fully-Grid Connected)'!$E22,"")</f>
        <v/>
      </c>
      <c r="K23" s="148" t="str">
        <f>IF(AND(E23&lt;&gt;"",E23&gt;5),'EU WFs (Fully-Grid Connected)'!$E22,"")</f>
        <v/>
      </c>
      <c r="L23" s="217" t="str">
        <f>IF(AND('EU WFs (Fully-Grid Connected)'!BN22&lt;&gt;"",OR($F23&lt;&gt;"",$G23&lt;&gt;"",$H23&lt;&gt;"",$I23&lt;&gt;"",$J23&lt;&gt;"",$K23&lt;&gt;"")),'EU WFs (Fully-Grid Connected)'!BN22,"")</f>
        <v/>
      </c>
      <c r="M23" s="217" t="str">
        <f>IF(AND('EU WFs (Fully-Grid Connected)'!BO22&lt;&gt;"",OR($F23&lt;&gt;"",$G23&lt;&gt;"",$H23&lt;&gt;"",$I23&lt;&gt;"",$J23&lt;&gt;"",$K23&lt;&gt;"")),'EU WFs (Fully-Grid Connected)'!BO22,"")</f>
        <v/>
      </c>
      <c r="N23" s="217" t="str">
        <f>IF(AND('EU WFs (Fully-Grid Connected)'!BP22&lt;&gt;"",OR($F23&lt;&gt;"",$G23&lt;&gt;"",$H23&lt;&gt;"",$I23&lt;&gt;"",$J23&lt;&gt;"",$K23&lt;&gt;"")),'EU WFs (Fully-Grid Connected)'!BP22,"")</f>
        <v/>
      </c>
      <c r="O23" s="217" t="str">
        <f>IF(AND('EU WFs (Fully-Grid Connected)'!BQ22&lt;&gt;"",OR($F23&lt;&gt;"",$G23&lt;&gt;"",$H23&lt;&gt;"",$I23&lt;&gt;"",$J23&lt;&gt;"",$K23&lt;&gt;"")),'EU WFs (Fully-Grid Connected)'!BQ22,"")</f>
        <v/>
      </c>
      <c r="P23" s="217" t="str">
        <f>IF(AND('EU WFs (Fully-Grid Connected)'!BR22&lt;&gt;"",OR($F23&lt;&gt;"",$G23&lt;&gt;"",$H23&lt;&gt;"",$I23&lt;&gt;"",$J23&lt;&gt;"",$K23&lt;&gt;"")),'EU WFs (Fully-Grid Connected)'!BR22,"")</f>
        <v/>
      </c>
      <c r="Q23" s="217" t="str">
        <f>IF(AND('EU WFs (Fully-Grid Connected)'!BS22&lt;&gt;"",OR($F23&lt;&gt;"",$G23&lt;&gt;"",$H23&lt;&gt;"",$I23&lt;&gt;"",$J23&lt;&gt;"",$K23&lt;&gt;"")),'EU WFs (Fully-Grid Connected)'!BS22,"")</f>
        <v/>
      </c>
      <c r="R23" s="217" t="str">
        <f>IF(AND('EU WFs (Fully-Grid Connected)'!BT22&lt;&gt;"",OR($F23&lt;&gt;"",$G23&lt;&gt;"",$H23&lt;&gt;"",$I23&lt;&gt;"",$J23&lt;&gt;"",$K23&lt;&gt;"")),'EU WFs (Fully-Grid Connected)'!BT22,"")</f>
        <v/>
      </c>
      <c r="S23" s="217" t="str">
        <f>IF(AND('EU WFs (Fully-Grid Connected)'!BU22&lt;&gt;"",OR($F23&lt;&gt;"",$G23&lt;&gt;"",$H23&lt;&gt;"",$I23&lt;&gt;"",$J23&lt;&gt;"",$K23&lt;&gt;"")),'EU WFs (Fully-Grid Connected)'!BU22,"")</f>
        <v/>
      </c>
      <c r="T23" s="217" t="str">
        <f>IF(AND('EU WFs (Fully-Grid Connected)'!BV22&lt;&gt;"",OR($F23&lt;&gt;"",$G23&lt;&gt;"",$H23&lt;&gt;"",$I23&lt;&gt;"",$J23&lt;&gt;"",$K23&lt;&gt;"")),'EU WFs (Fully-Grid Connected)'!BV22,"")</f>
        <v/>
      </c>
      <c r="U23" s="217" t="str">
        <f>IF(AND('EU WFs (Fully-Grid Connected)'!BW22&lt;&gt;"",OR($F23&lt;&gt;"",$G23&lt;&gt;"",$H23&lt;&gt;"",$I23&lt;&gt;"",$J23&lt;&gt;"",$K23&lt;&gt;"")),'EU WFs (Fully-Grid Connected)'!BW22,"")</f>
        <v/>
      </c>
      <c r="V23" s="217" t="str">
        <f>IF(AND('EU WFs (Fully-Grid Connected)'!BX22&lt;&gt;"",OR($F23&lt;&gt;"",$G23&lt;&gt;"",$H23&lt;&gt;"",$I23&lt;&gt;"",$J23&lt;&gt;"",$K23&lt;&gt;"")),'EU WFs (Fully-Grid Connected)'!BX22,"")</f>
        <v/>
      </c>
      <c r="W23" s="217" t="str">
        <f>IF(AND('EU WFs (Fully-Grid Connected)'!BY22&lt;&gt;"",OR($F23&lt;&gt;"",$G23&lt;&gt;"",$H23&lt;&gt;"",$I23&lt;&gt;"",$J23&lt;&gt;"",$K23&lt;&gt;"")),'EU WFs (Fully-Grid Connected)'!BY22,"")</f>
        <v/>
      </c>
      <c r="X23" s="217" t="str">
        <f>IF(AND('EU WFs (Fully-Grid Connected)'!BZ22&lt;&gt;"",OR($F23&lt;&gt;"",$G23&lt;&gt;"",$H23&lt;&gt;"",$I23&lt;&gt;"",$J23&lt;&gt;"",$K23&lt;&gt;"")),'EU WFs (Fully-Grid Connected)'!BZ22,"")</f>
        <v/>
      </c>
      <c r="Y23" s="217" t="str">
        <f>IF(AND('EU WFs (Fully-Grid Connected)'!CA22&lt;&gt;"",OR($F23&lt;&gt;"",$G23&lt;&gt;"",$H23&lt;&gt;"",$I23&lt;&gt;"",$J23&lt;&gt;"",$K23&lt;&gt;"")),'EU WFs (Fully-Grid Connected)'!CA22,"")</f>
        <v/>
      </c>
      <c r="AA23" s="215" t="str">
        <f t="shared" si="0"/>
        <v/>
      </c>
      <c r="AB23" s="216" t="str">
        <f t="shared" si="1"/>
        <v/>
      </c>
      <c r="AC23" s="217" t="str">
        <f t="shared" si="2"/>
        <v/>
      </c>
      <c r="AD23" s="216" t="str">
        <f t="shared" si="3"/>
        <v/>
      </c>
      <c r="AE23" s="216" t="str">
        <f t="shared" si="4"/>
        <v/>
      </c>
      <c r="AF23" s="216" t="str">
        <f t="shared" si="5"/>
        <v/>
      </c>
      <c r="AG23" s="215" t="str">
        <f t="shared" si="6"/>
        <v/>
      </c>
      <c r="AH23" s="216" t="str">
        <f t="shared" si="7"/>
        <v/>
      </c>
      <c r="AI23" s="217" t="str">
        <f t="shared" si="8"/>
        <v/>
      </c>
      <c r="AJ23" s="216" t="str">
        <f t="shared" si="9"/>
        <v/>
      </c>
      <c r="AK23" s="216" t="str">
        <f t="shared" si="10"/>
        <v/>
      </c>
      <c r="AL23" s="217" t="str">
        <f t="shared" si="11"/>
        <v/>
      </c>
    </row>
    <row r="24" spans="1:38" x14ac:dyDescent="0.3">
      <c r="A24" s="321"/>
      <c r="B24" s="122" t="str">
        <f>'EU WFs (Fully-Grid Connected)'!B23</f>
        <v>Egmond aan Zee</v>
      </c>
      <c r="C24" s="147" t="str">
        <f>IF(AND(OR('EU WFs (Fully-Grid Connected)'!$J23="MG",'EU WFs (Fully-Grid Connected)'!$J23="SG"),'EU WFs (Fully-Grid Connected)'!$K23="SCIG",AND('EU WFs (Fully-Grid Connected)'!$F23&lt;=4,'EU WFs (Fully-Grid Connected)'!$F23&gt;=2)),2016-'EU WFs (Fully-Grid Connected)'!$M23,"")</f>
        <v/>
      </c>
      <c r="D24" s="146" t="str">
        <f>IF(AND(OR('EU WFs (Fully-Grid Connected)'!$J23="MG",'EU WFs (Fully-Grid Connected)'!$J23="SG"),'EU WFs (Fully-Grid Connected)'!$K23="WRIG",AND('EU WFs (Fully-Grid Connected)'!$F23&lt;=4,'EU WFs (Fully-Grid Connected)'!$F23&gt;=2)),2016-'EU WFs (Fully-Grid Connected)'!$M23,"")</f>
        <v/>
      </c>
      <c r="E24" s="148">
        <f>IF(AND(OR('EU WFs (Fully-Grid Connected)'!$J23="MG",'EU WFs (Fully-Grid Connected)'!$J23="SG"),'EU WFs (Fully-Grid Connected)'!$K23="DFIG",AND('EU WFs (Fully-Grid Connected)'!$F23&lt;=4,'EU WFs (Fully-Grid Connected)'!$F23&gt;=2)),2016-'EU WFs (Fully-Grid Connected)'!$M23,"")</f>
        <v>9</v>
      </c>
      <c r="F24" s="147" t="str">
        <f>IF(AND(C24&lt;=5,C24&gt;=3),'EU WFs (Fully-Grid Connected)'!$E23,"")</f>
        <v/>
      </c>
      <c r="G24" s="146" t="str">
        <f>IF(AND(D24&lt;=5,D24&gt;=3),'EU WFs (Fully-Grid Connected)'!$E23,"")</f>
        <v/>
      </c>
      <c r="H24" s="148" t="str">
        <f>IF(AND(E24&lt;=5,E24&gt;=3),'EU WFs (Fully-Grid Connected)'!$E23,"")</f>
        <v/>
      </c>
      <c r="I24" s="147" t="str">
        <f>IF(AND(C24&lt;&gt;"",C24&gt;5),'EU WFs (Fully-Grid Connected)'!$E23,"")</f>
        <v/>
      </c>
      <c r="J24" s="146" t="str">
        <f>IF(AND(D24&lt;&gt;"",D24&gt;5),'EU WFs (Fully-Grid Connected)'!$E23,"")</f>
        <v/>
      </c>
      <c r="K24" s="148">
        <f>IF(AND(E24&lt;&gt;"",E24&gt;5),'EU WFs (Fully-Grid Connected)'!$E23,"")</f>
        <v>36</v>
      </c>
      <c r="L24" s="217" t="str">
        <f>IF(AND('EU WFs (Fully-Grid Connected)'!BN23&lt;&gt;"",OR($F24&lt;&gt;"",$G24&lt;&gt;"",$H24&lt;&gt;"",$I24&lt;&gt;"",$J24&lt;&gt;"",$K24&lt;&gt;"")),'EU WFs (Fully-Grid Connected)'!BN23,"")</f>
        <v/>
      </c>
      <c r="M24" s="217" t="str">
        <f>IF(AND('EU WFs (Fully-Grid Connected)'!BO23&lt;&gt;"",OR($F24&lt;&gt;"",$G24&lt;&gt;"",$H24&lt;&gt;"",$I24&lt;&gt;"",$J24&lt;&gt;"",$K24&lt;&gt;"")),'EU WFs (Fully-Grid Connected)'!BO23,"")</f>
        <v/>
      </c>
      <c r="N24" s="217" t="str">
        <f>IF(AND('EU WFs (Fully-Grid Connected)'!BP23&lt;&gt;"",OR($F24&lt;&gt;"",$G24&lt;&gt;"",$H24&lt;&gt;"",$I24&lt;&gt;"",$J24&lt;&gt;"",$K24&lt;&gt;"")),'EU WFs (Fully-Grid Connected)'!BP23,"")</f>
        <v/>
      </c>
      <c r="O24" s="217" t="str">
        <f>IF(AND('EU WFs (Fully-Grid Connected)'!BQ23&lt;&gt;"",OR($F24&lt;&gt;"",$G24&lt;&gt;"",$H24&lt;&gt;"",$I24&lt;&gt;"",$J24&lt;&gt;"",$K24&lt;&gt;"")),'EU WFs (Fully-Grid Connected)'!BQ23,"")</f>
        <v/>
      </c>
      <c r="P24" s="217" t="str">
        <f>IF(AND('EU WFs (Fully-Grid Connected)'!BR23&lt;&gt;"",OR($F24&lt;&gt;"",$G24&lt;&gt;"",$H24&lt;&gt;"",$I24&lt;&gt;"",$J24&lt;&gt;"",$K24&lt;&gt;"")),'EU WFs (Fully-Grid Connected)'!BR23,"")</f>
        <v/>
      </c>
      <c r="Q24" s="217" t="str">
        <f>IF(AND('EU WFs (Fully-Grid Connected)'!BS23&lt;&gt;"",OR($F24&lt;&gt;"",$G24&lt;&gt;"",$H24&lt;&gt;"",$I24&lt;&gt;"",$J24&lt;&gt;"",$K24&lt;&gt;"")),'EU WFs (Fully-Grid Connected)'!BS23,"")</f>
        <v/>
      </c>
      <c r="R24" s="217" t="str">
        <f>IF(AND('EU WFs (Fully-Grid Connected)'!BT23&lt;&gt;"",OR($F24&lt;&gt;"",$G24&lt;&gt;"",$H24&lt;&gt;"",$I24&lt;&gt;"",$J24&lt;&gt;"",$K24&lt;&gt;"")),'EU WFs (Fully-Grid Connected)'!BT23,"")</f>
        <v/>
      </c>
      <c r="S24" s="217" t="str">
        <f>IF(AND('EU WFs (Fully-Grid Connected)'!BU23&lt;&gt;"",OR($F24&lt;&gt;"",$G24&lt;&gt;"",$H24&lt;&gt;"",$I24&lt;&gt;"",$J24&lt;&gt;"",$K24&lt;&gt;"")),'EU WFs (Fully-Grid Connected)'!BU23,"")</f>
        <v/>
      </c>
      <c r="T24" s="217" t="str">
        <f>IF(AND('EU WFs (Fully-Grid Connected)'!BV23&lt;&gt;"",OR($F24&lt;&gt;"",$G24&lt;&gt;"",$H24&lt;&gt;"",$I24&lt;&gt;"",$J24&lt;&gt;"",$K24&lt;&gt;"")),'EU WFs (Fully-Grid Connected)'!BV23,"")</f>
        <v/>
      </c>
      <c r="U24" s="217" t="str">
        <f>IF(AND('EU WFs (Fully-Grid Connected)'!BW23&lt;&gt;"",OR($F24&lt;&gt;"",$G24&lt;&gt;"",$H24&lt;&gt;"",$I24&lt;&gt;"",$J24&lt;&gt;"",$K24&lt;&gt;"")),'EU WFs (Fully-Grid Connected)'!BW23,"")</f>
        <v/>
      </c>
      <c r="V24" s="217" t="str">
        <f>IF(AND('EU WFs (Fully-Grid Connected)'!BX23&lt;&gt;"",OR($F24&lt;&gt;"",$G24&lt;&gt;"",$H24&lt;&gt;"",$I24&lt;&gt;"",$J24&lt;&gt;"",$K24&lt;&gt;"")),'EU WFs (Fully-Grid Connected)'!BX23,"")</f>
        <v/>
      </c>
      <c r="W24" s="217" t="str">
        <f>IF(AND('EU WFs (Fully-Grid Connected)'!BY23&lt;&gt;"",OR($F24&lt;&gt;"",$G24&lt;&gt;"",$H24&lt;&gt;"",$I24&lt;&gt;"",$J24&lt;&gt;"",$K24&lt;&gt;"")),'EU WFs (Fully-Grid Connected)'!BY23,"")</f>
        <v/>
      </c>
      <c r="X24" s="217">
        <f>IF(AND('EU WFs (Fully-Grid Connected)'!BZ23&lt;&gt;"",OR($F24&lt;&gt;"",$G24&lt;&gt;"",$H24&lt;&gt;"",$I24&lt;&gt;"",$J24&lt;&gt;"",$K24&lt;&gt;"")),'EU WFs (Fully-Grid Connected)'!BZ23,"")</f>
        <v>36</v>
      </c>
      <c r="Y24" s="217" t="str">
        <f>IF(AND('EU WFs (Fully-Grid Connected)'!CA23&lt;&gt;"",OR($F24&lt;&gt;"",$G24&lt;&gt;"",$H24&lt;&gt;"",$I24&lt;&gt;"",$J24&lt;&gt;"",$K24&lt;&gt;"")),'EU WFs (Fully-Grid Connected)'!CA23,"")</f>
        <v/>
      </c>
      <c r="AA24" s="215" t="str">
        <f t="shared" si="0"/>
        <v/>
      </c>
      <c r="AB24" s="216" t="str">
        <f t="shared" si="1"/>
        <v/>
      </c>
      <c r="AC24" s="217" t="str">
        <f t="shared" si="2"/>
        <v/>
      </c>
      <c r="AD24" s="216" t="str">
        <f t="shared" si="3"/>
        <v/>
      </c>
      <c r="AE24" s="216" t="str">
        <f t="shared" si="4"/>
        <v/>
      </c>
      <c r="AF24" s="216" t="str">
        <f t="shared" si="5"/>
        <v/>
      </c>
      <c r="AG24" s="215" t="str">
        <f t="shared" si="6"/>
        <v/>
      </c>
      <c r="AH24" s="216" t="str">
        <f t="shared" si="7"/>
        <v/>
      </c>
      <c r="AI24" s="217" t="str">
        <f t="shared" si="8"/>
        <v/>
      </c>
      <c r="AJ24" s="216" t="str">
        <f t="shared" si="9"/>
        <v/>
      </c>
      <c r="AK24" s="216" t="str">
        <f t="shared" si="10"/>
        <v/>
      </c>
      <c r="AL24" s="217">
        <f t="shared" si="11"/>
        <v>36</v>
      </c>
    </row>
    <row r="25" spans="1:38" x14ac:dyDescent="0.3">
      <c r="A25" s="321"/>
      <c r="B25" s="122" t="str">
        <f>'EU WFs (Fully-Grid Connected)'!B24</f>
        <v>Ems-Emden</v>
      </c>
      <c r="C25" s="147" t="str">
        <f>IF(AND(OR('EU WFs (Fully-Grid Connected)'!$J24="MG",'EU WFs (Fully-Grid Connected)'!$J24="SG"),'EU WFs (Fully-Grid Connected)'!$K24="SCIG",AND('EU WFs (Fully-Grid Connected)'!$F24&lt;=4,'EU WFs (Fully-Grid Connected)'!$F24&gt;=2)),2016-'EU WFs (Fully-Grid Connected)'!$M24,"")</f>
        <v/>
      </c>
      <c r="D25" s="146" t="str">
        <f>IF(AND(OR('EU WFs (Fully-Grid Connected)'!$J24="MG",'EU WFs (Fully-Grid Connected)'!$J24="SG"),'EU WFs (Fully-Grid Connected)'!$K24="WRIG",AND('EU WFs (Fully-Grid Connected)'!$F24&lt;=4,'EU WFs (Fully-Grid Connected)'!$F24&gt;=2)),2016-'EU WFs (Fully-Grid Connected)'!$M24,"")</f>
        <v/>
      </c>
      <c r="E25" s="148" t="str">
        <f>IF(AND(OR('EU WFs (Fully-Grid Connected)'!$J24="MG",'EU WFs (Fully-Grid Connected)'!$J24="SG"),'EU WFs (Fully-Grid Connected)'!$K24="DFIG",AND('EU WFs (Fully-Grid Connected)'!$F24&lt;=4,'EU WFs (Fully-Grid Connected)'!$F24&gt;=2)),2016-'EU WFs (Fully-Grid Connected)'!$M24,"")</f>
        <v/>
      </c>
      <c r="F25" s="147" t="str">
        <f>IF(AND(C25&lt;=5,C25&gt;=3),'EU WFs (Fully-Grid Connected)'!$E24,"")</f>
        <v/>
      </c>
      <c r="G25" s="146" t="str">
        <f>IF(AND(D25&lt;=5,D25&gt;=3),'EU WFs (Fully-Grid Connected)'!$E24,"")</f>
        <v/>
      </c>
      <c r="H25" s="148" t="str">
        <f>IF(AND(E25&lt;=5,E25&gt;=3),'EU WFs (Fully-Grid Connected)'!$E24,"")</f>
        <v/>
      </c>
      <c r="I25" s="147" t="str">
        <f>IF(AND(C25&lt;&gt;"",C25&gt;5),'EU WFs (Fully-Grid Connected)'!$E24,"")</f>
        <v/>
      </c>
      <c r="J25" s="146" t="str">
        <f>IF(AND(D25&lt;&gt;"",D25&gt;5),'EU WFs (Fully-Grid Connected)'!$E24,"")</f>
        <v/>
      </c>
      <c r="K25" s="148" t="str">
        <f>IF(AND(E25&lt;&gt;"",E25&gt;5),'EU WFs (Fully-Grid Connected)'!$E24,"")</f>
        <v/>
      </c>
      <c r="L25" s="217" t="str">
        <f>IF(AND('EU WFs (Fully-Grid Connected)'!BN24&lt;&gt;"",OR($F25&lt;&gt;"",$G25&lt;&gt;"",$H25&lt;&gt;"",$I25&lt;&gt;"",$J25&lt;&gt;"",$K25&lt;&gt;"")),'EU WFs (Fully-Grid Connected)'!BN24,"")</f>
        <v/>
      </c>
      <c r="M25" s="217" t="str">
        <f>IF(AND('EU WFs (Fully-Grid Connected)'!BO24&lt;&gt;"",OR($F25&lt;&gt;"",$G25&lt;&gt;"",$H25&lt;&gt;"",$I25&lt;&gt;"",$J25&lt;&gt;"",$K25&lt;&gt;"")),'EU WFs (Fully-Grid Connected)'!BO24,"")</f>
        <v/>
      </c>
      <c r="N25" s="217" t="str">
        <f>IF(AND('EU WFs (Fully-Grid Connected)'!BP24&lt;&gt;"",OR($F25&lt;&gt;"",$G25&lt;&gt;"",$H25&lt;&gt;"",$I25&lt;&gt;"",$J25&lt;&gt;"",$K25&lt;&gt;"")),'EU WFs (Fully-Grid Connected)'!BP24,"")</f>
        <v/>
      </c>
      <c r="O25" s="217" t="str">
        <f>IF(AND('EU WFs (Fully-Grid Connected)'!BQ24&lt;&gt;"",OR($F25&lt;&gt;"",$G25&lt;&gt;"",$H25&lt;&gt;"",$I25&lt;&gt;"",$J25&lt;&gt;"",$K25&lt;&gt;"")),'EU WFs (Fully-Grid Connected)'!BQ24,"")</f>
        <v/>
      </c>
      <c r="P25" s="217" t="str">
        <f>IF(AND('EU WFs (Fully-Grid Connected)'!BR24&lt;&gt;"",OR($F25&lt;&gt;"",$G25&lt;&gt;"",$H25&lt;&gt;"",$I25&lt;&gt;"",$J25&lt;&gt;"",$K25&lt;&gt;"")),'EU WFs (Fully-Grid Connected)'!BR24,"")</f>
        <v/>
      </c>
      <c r="Q25" s="217" t="str">
        <f>IF(AND('EU WFs (Fully-Grid Connected)'!BS24&lt;&gt;"",OR($F25&lt;&gt;"",$G25&lt;&gt;"",$H25&lt;&gt;"",$I25&lt;&gt;"",$J25&lt;&gt;"",$K25&lt;&gt;"")),'EU WFs (Fully-Grid Connected)'!BS24,"")</f>
        <v/>
      </c>
      <c r="R25" s="217" t="str">
        <f>IF(AND('EU WFs (Fully-Grid Connected)'!BT24&lt;&gt;"",OR($F25&lt;&gt;"",$G25&lt;&gt;"",$H25&lt;&gt;"",$I25&lt;&gt;"",$J25&lt;&gt;"",$K25&lt;&gt;"")),'EU WFs (Fully-Grid Connected)'!BT24,"")</f>
        <v/>
      </c>
      <c r="S25" s="217" t="str">
        <f>IF(AND('EU WFs (Fully-Grid Connected)'!BU24&lt;&gt;"",OR($F25&lt;&gt;"",$G25&lt;&gt;"",$H25&lt;&gt;"",$I25&lt;&gt;"",$J25&lt;&gt;"",$K25&lt;&gt;"")),'EU WFs (Fully-Grid Connected)'!BU24,"")</f>
        <v/>
      </c>
      <c r="T25" s="217" t="str">
        <f>IF(AND('EU WFs (Fully-Grid Connected)'!BV24&lt;&gt;"",OR($F25&lt;&gt;"",$G25&lt;&gt;"",$H25&lt;&gt;"",$I25&lt;&gt;"",$J25&lt;&gt;"",$K25&lt;&gt;"")),'EU WFs (Fully-Grid Connected)'!BV24,"")</f>
        <v/>
      </c>
      <c r="U25" s="217" t="str">
        <f>IF(AND('EU WFs (Fully-Grid Connected)'!BW24&lt;&gt;"",OR($F25&lt;&gt;"",$G25&lt;&gt;"",$H25&lt;&gt;"",$I25&lt;&gt;"",$J25&lt;&gt;"",$K25&lt;&gt;"")),'EU WFs (Fully-Grid Connected)'!BW24,"")</f>
        <v/>
      </c>
      <c r="V25" s="217" t="str">
        <f>IF(AND('EU WFs (Fully-Grid Connected)'!BX24&lt;&gt;"",OR($F25&lt;&gt;"",$G25&lt;&gt;"",$H25&lt;&gt;"",$I25&lt;&gt;"",$J25&lt;&gt;"",$K25&lt;&gt;"")),'EU WFs (Fully-Grid Connected)'!BX24,"")</f>
        <v/>
      </c>
      <c r="W25" s="217" t="str">
        <f>IF(AND('EU WFs (Fully-Grid Connected)'!BY24&lt;&gt;"",OR($F25&lt;&gt;"",$G25&lt;&gt;"",$H25&lt;&gt;"",$I25&lt;&gt;"",$J25&lt;&gt;"",$K25&lt;&gt;"")),'EU WFs (Fully-Grid Connected)'!BY24,"")</f>
        <v/>
      </c>
      <c r="X25" s="217" t="str">
        <f>IF(AND('EU WFs (Fully-Grid Connected)'!BZ24&lt;&gt;"",OR($F25&lt;&gt;"",$G25&lt;&gt;"",$H25&lt;&gt;"",$I25&lt;&gt;"",$J25&lt;&gt;"",$K25&lt;&gt;"")),'EU WFs (Fully-Grid Connected)'!BZ24,"")</f>
        <v/>
      </c>
      <c r="Y25" s="217" t="str">
        <f>IF(AND('EU WFs (Fully-Grid Connected)'!CA24&lt;&gt;"",OR($F25&lt;&gt;"",$G25&lt;&gt;"",$H25&lt;&gt;"",$I25&lt;&gt;"",$J25&lt;&gt;"",$K25&lt;&gt;"")),'EU WFs (Fully-Grid Connected)'!CA24,"")</f>
        <v/>
      </c>
      <c r="AA25" s="215" t="str">
        <f t="shared" si="0"/>
        <v/>
      </c>
      <c r="AB25" s="216" t="str">
        <f t="shared" si="1"/>
        <v/>
      </c>
      <c r="AC25" s="217" t="str">
        <f t="shared" si="2"/>
        <v/>
      </c>
      <c r="AD25" s="216" t="str">
        <f t="shared" si="3"/>
        <v/>
      </c>
      <c r="AE25" s="216" t="str">
        <f t="shared" si="4"/>
        <v/>
      </c>
      <c r="AF25" s="216" t="str">
        <f t="shared" si="5"/>
        <v/>
      </c>
      <c r="AG25" s="215" t="str">
        <f t="shared" si="6"/>
        <v/>
      </c>
      <c r="AH25" s="216" t="str">
        <f t="shared" si="7"/>
        <v/>
      </c>
      <c r="AI25" s="217" t="str">
        <f t="shared" si="8"/>
        <v/>
      </c>
      <c r="AJ25" s="216" t="str">
        <f t="shared" si="9"/>
        <v/>
      </c>
      <c r="AK25" s="216" t="str">
        <f t="shared" si="10"/>
        <v/>
      </c>
      <c r="AL25" s="217" t="str">
        <f t="shared" si="11"/>
        <v/>
      </c>
    </row>
    <row r="26" spans="1:38" x14ac:dyDescent="0.3">
      <c r="A26" s="321"/>
      <c r="B26" s="122" t="str">
        <f>'EU WFs (Fully-Grid Connected)'!B25</f>
        <v>EnBW Baltic 2</v>
      </c>
      <c r="C26" s="147" t="str">
        <f>IF(AND(OR('EU WFs (Fully-Grid Connected)'!$J25="MG",'EU WFs (Fully-Grid Connected)'!$J25="SG"),'EU WFs (Fully-Grid Connected)'!$K25="SCIG",AND('EU WFs (Fully-Grid Connected)'!$F25&lt;=4,'EU WFs (Fully-Grid Connected)'!$F25&gt;=2)),2016-'EU WFs (Fully-Grid Connected)'!$M25,"")</f>
        <v/>
      </c>
      <c r="D26" s="146" t="str">
        <f>IF(AND(OR('EU WFs (Fully-Grid Connected)'!$J25="MG",'EU WFs (Fully-Grid Connected)'!$J25="SG"),'EU WFs (Fully-Grid Connected)'!$K25="WRIG",AND('EU WFs (Fully-Grid Connected)'!$F25&lt;=4,'EU WFs (Fully-Grid Connected)'!$F25&gt;=2)),2016-'EU WFs (Fully-Grid Connected)'!$M25,"")</f>
        <v/>
      </c>
      <c r="E26" s="148">
        <f>IF(AND(OR('EU WFs (Fully-Grid Connected)'!$J25="MG",'EU WFs (Fully-Grid Connected)'!$J25="SG"),'EU WFs (Fully-Grid Connected)'!$K25="DFIG",AND('EU WFs (Fully-Grid Connected)'!$F25&lt;=4,'EU WFs (Fully-Grid Connected)'!$F25&gt;=2)),2016-'EU WFs (Fully-Grid Connected)'!$M25,"")</f>
        <v>1</v>
      </c>
      <c r="F26" s="147" t="str">
        <f>IF(AND(C26&lt;=5,C26&gt;=3),'EU WFs (Fully-Grid Connected)'!$E25,"")</f>
        <v/>
      </c>
      <c r="G26" s="146" t="str">
        <f>IF(AND(D26&lt;=5,D26&gt;=3),'EU WFs (Fully-Grid Connected)'!$E25,"")</f>
        <v/>
      </c>
      <c r="H26" s="148" t="str">
        <f>IF(AND(E26&lt;=5,E26&gt;=3),'EU WFs (Fully-Grid Connected)'!$E25,"")</f>
        <v/>
      </c>
      <c r="I26" s="147" t="str">
        <f>IF(AND(C26&lt;&gt;"",C26&gt;5),'EU WFs (Fully-Grid Connected)'!$E25,"")</f>
        <v/>
      </c>
      <c r="J26" s="146" t="str">
        <f>IF(AND(D26&lt;&gt;"",D26&gt;5),'EU WFs (Fully-Grid Connected)'!$E25,"")</f>
        <v/>
      </c>
      <c r="K26" s="148" t="str">
        <f>IF(AND(E26&lt;&gt;"",E26&gt;5),'EU WFs (Fully-Grid Connected)'!$E25,"")</f>
        <v/>
      </c>
      <c r="L26" s="217" t="str">
        <f>IF(AND('EU WFs (Fully-Grid Connected)'!BN25&lt;&gt;"",OR($F26&lt;&gt;"",$G26&lt;&gt;"",$H26&lt;&gt;"",$I26&lt;&gt;"",$J26&lt;&gt;"",$K26&lt;&gt;"")),'EU WFs (Fully-Grid Connected)'!BN25,"")</f>
        <v/>
      </c>
      <c r="M26" s="217" t="str">
        <f>IF(AND('EU WFs (Fully-Grid Connected)'!BO25&lt;&gt;"",OR($F26&lt;&gt;"",$G26&lt;&gt;"",$H26&lt;&gt;"",$I26&lt;&gt;"",$J26&lt;&gt;"",$K26&lt;&gt;"")),'EU WFs (Fully-Grid Connected)'!BO25,"")</f>
        <v/>
      </c>
      <c r="N26" s="217" t="str">
        <f>IF(AND('EU WFs (Fully-Grid Connected)'!BP25&lt;&gt;"",OR($F26&lt;&gt;"",$G26&lt;&gt;"",$H26&lt;&gt;"",$I26&lt;&gt;"",$J26&lt;&gt;"",$K26&lt;&gt;"")),'EU WFs (Fully-Grid Connected)'!BP25,"")</f>
        <v/>
      </c>
      <c r="O26" s="217" t="str">
        <f>IF(AND('EU WFs (Fully-Grid Connected)'!BQ25&lt;&gt;"",OR($F26&lt;&gt;"",$G26&lt;&gt;"",$H26&lt;&gt;"",$I26&lt;&gt;"",$J26&lt;&gt;"",$K26&lt;&gt;"")),'EU WFs (Fully-Grid Connected)'!BQ25,"")</f>
        <v/>
      </c>
      <c r="P26" s="217" t="str">
        <f>IF(AND('EU WFs (Fully-Grid Connected)'!BR25&lt;&gt;"",OR($F26&lt;&gt;"",$G26&lt;&gt;"",$H26&lt;&gt;"",$I26&lt;&gt;"",$J26&lt;&gt;"",$K26&lt;&gt;"")),'EU WFs (Fully-Grid Connected)'!BR25,"")</f>
        <v/>
      </c>
      <c r="Q26" s="217" t="str">
        <f>IF(AND('EU WFs (Fully-Grid Connected)'!BS25&lt;&gt;"",OR($F26&lt;&gt;"",$G26&lt;&gt;"",$H26&lt;&gt;"",$I26&lt;&gt;"",$J26&lt;&gt;"",$K26&lt;&gt;"")),'EU WFs (Fully-Grid Connected)'!BS25,"")</f>
        <v/>
      </c>
      <c r="R26" s="217" t="str">
        <f>IF(AND('EU WFs (Fully-Grid Connected)'!BT25&lt;&gt;"",OR($F26&lt;&gt;"",$G26&lt;&gt;"",$H26&lt;&gt;"",$I26&lt;&gt;"",$J26&lt;&gt;"",$K26&lt;&gt;"")),'EU WFs (Fully-Grid Connected)'!BT25,"")</f>
        <v/>
      </c>
      <c r="S26" s="217" t="str">
        <f>IF(AND('EU WFs (Fully-Grid Connected)'!BU25&lt;&gt;"",OR($F26&lt;&gt;"",$G26&lt;&gt;"",$H26&lt;&gt;"",$I26&lt;&gt;"",$J26&lt;&gt;"",$K26&lt;&gt;"")),'EU WFs (Fully-Grid Connected)'!BU25,"")</f>
        <v/>
      </c>
      <c r="T26" s="217" t="str">
        <f>IF(AND('EU WFs (Fully-Grid Connected)'!BV25&lt;&gt;"",OR($F26&lt;&gt;"",$G26&lt;&gt;"",$H26&lt;&gt;"",$I26&lt;&gt;"",$J26&lt;&gt;"",$K26&lt;&gt;"")),'EU WFs (Fully-Grid Connected)'!BV25,"")</f>
        <v/>
      </c>
      <c r="U26" s="217" t="str">
        <f>IF(AND('EU WFs (Fully-Grid Connected)'!BW25&lt;&gt;"",OR($F26&lt;&gt;"",$G26&lt;&gt;"",$H26&lt;&gt;"",$I26&lt;&gt;"",$J26&lt;&gt;"",$K26&lt;&gt;"")),'EU WFs (Fully-Grid Connected)'!BW25,"")</f>
        <v/>
      </c>
      <c r="V26" s="217" t="str">
        <f>IF(AND('EU WFs (Fully-Grid Connected)'!BX25&lt;&gt;"",OR($F26&lt;&gt;"",$G26&lt;&gt;"",$H26&lt;&gt;"",$I26&lt;&gt;"",$J26&lt;&gt;"",$K26&lt;&gt;"")),'EU WFs (Fully-Grid Connected)'!BX25,"")</f>
        <v/>
      </c>
      <c r="W26" s="217" t="str">
        <f>IF(AND('EU WFs (Fully-Grid Connected)'!BY25&lt;&gt;"",OR($F26&lt;&gt;"",$G26&lt;&gt;"",$H26&lt;&gt;"",$I26&lt;&gt;"",$J26&lt;&gt;"",$K26&lt;&gt;"")),'EU WFs (Fully-Grid Connected)'!BY25,"")</f>
        <v/>
      </c>
      <c r="X26" s="217" t="str">
        <f>IF(AND('EU WFs (Fully-Grid Connected)'!BZ25&lt;&gt;"",OR($F26&lt;&gt;"",$G26&lt;&gt;"",$H26&lt;&gt;"",$I26&lt;&gt;"",$J26&lt;&gt;"",$K26&lt;&gt;"")),'EU WFs (Fully-Grid Connected)'!BZ25,"")</f>
        <v/>
      </c>
      <c r="Y26" s="217" t="str">
        <f>IF(AND('EU WFs (Fully-Grid Connected)'!CA25&lt;&gt;"",OR($F26&lt;&gt;"",$G26&lt;&gt;"",$H26&lt;&gt;"",$I26&lt;&gt;"",$J26&lt;&gt;"",$K26&lt;&gt;"")),'EU WFs (Fully-Grid Connected)'!CA25,"")</f>
        <v/>
      </c>
      <c r="AA26" s="215" t="str">
        <f t="shared" si="0"/>
        <v/>
      </c>
      <c r="AB26" s="216" t="str">
        <f t="shared" si="1"/>
        <v/>
      </c>
      <c r="AC26" s="217" t="str">
        <f t="shared" si="2"/>
        <v/>
      </c>
      <c r="AD26" s="216" t="str">
        <f t="shared" si="3"/>
        <v/>
      </c>
      <c r="AE26" s="216" t="str">
        <f t="shared" si="4"/>
        <v/>
      </c>
      <c r="AF26" s="216" t="str">
        <f t="shared" si="5"/>
        <v/>
      </c>
      <c r="AG26" s="215" t="str">
        <f t="shared" si="6"/>
        <v/>
      </c>
      <c r="AH26" s="216" t="str">
        <f t="shared" si="7"/>
        <v/>
      </c>
      <c r="AI26" s="217" t="str">
        <f t="shared" si="8"/>
        <v/>
      </c>
      <c r="AJ26" s="216" t="str">
        <f t="shared" si="9"/>
        <v/>
      </c>
      <c r="AK26" s="216" t="str">
        <f t="shared" si="10"/>
        <v/>
      </c>
      <c r="AL26" s="217" t="str">
        <f t="shared" si="11"/>
        <v/>
      </c>
    </row>
    <row r="27" spans="1:38" x14ac:dyDescent="0.3">
      <c r="A27" s="321"/>
      <c r="B27" s="122" t="str">
        <f>'EU WFs (Fully-Grid Connected)'!B26</f>
        <v>Frederikshavn</v>
      </c>
      <c r="C27" s="147" t="str">
        <f>IF(AND(OR('EU WFs (Fully-Grid Connected)'!$J26="MG",'EU WFs (Fully-Grid Connected)'!$J26="SG"),'EU WFs (Fully-Grid Connected)'!$K26="SCIG",AND('EU WFs (Fully-Grid Connected)'!$F26&lt;=4,'EU WFs (Fully-Grid Connected)'!$F26&gt;=2)),2016-'EU WFs (Fully-Grid Connected)'!$M26,"")</f>
        <v/>
      </c>
      <c r="D27" s="146" t="str">
        <f>IF(AND(OR('EU WFs (Fully-Grid Connected)'!$J26="MG",'EU WFs (Fully-Grid Connected)'!$J26="SG"),'EU WFs (Fully-Grid Connected)'!$K26="WRIG",AND('EU WFs (Fully-Grid Connected)'!$F26&lt;=4,'EU WFs (Fully-Grid Connected)'!$F26&gt;=2)),2016-'EU WFs (Fully-Grid Connected)'!$M26,"")</f>
        <v/>
      </c>
      <c r="E27" s="148">
        <f>IF(AND(OR('EU WFs (Fully-Grid Connected)'!$J26="MG",'EU WFs (Fully-Grid Connected)'!$J26="SG"),'EU WFs (Fully-Grid Connected)'!$K26="DFIG",AND('EU WFs (Fully-Grid Connected)'!$F26&lt;=4,'EU WFs (Fully-Grid Connected)'!$F26&gt;=2)),2016-'EU WFs (Fully-Grid Connected)'!$M26,"")</f>
        <v>13</v>
      </c>
      <c r="F27" s="147" t="str">
        <f>IF(AND(C27&lt;=5,C27&gt;=3),'EU WFs (Fully-Grid Connected)'!$E26,"")</f>
        <v/>
      </c>
      <c r="G27" s="146" t="str">
        <f>IF(AND(D27&lt;=5,D27&gt;=3),'EU WFs (Fully-Grid Connected)'!$E26,"")</f>
        <v/>
      </c>
      <c r="H27" s="148" t="str">
        <f>IF(AND(E27&lt;=5,E27&gt;=3),'EU WFs (Fully-Grid Connected)'!$E26,"")</f>
        <v/>
      </c>
      <c r="I27" s="147" t="str">
        <f>IF(AND(C27&lt;&gt;"",C27&gt;5),'EU WFs (Fully-Grid Connected)'!$E26,"")</f>
        <v/>
      </c>
      <c r="J27" s="146" t="str">
        <f>IF(AND(D27&lt;&gt;"",D27&gt;5),'EU WFs (Fully-Grid Connected)'!$E26,"")</f>
        <v/>
      </c>
      <c r="K27" s="148">
        <f>IF(AND(E27&lt;&gt;"",E27&gt;5),'EU WFs (Fully-Grid Connected)'!$E26,"")</f>
        <v>2</v>
      </c>
      <c r="L27" s="217" t="str">
        <f>IF(AND('EU WFs (Fully-Grid Connected)'!BN26&lt;&gt;"",OR($F27&lt;&gt;"",$G27&lt;&gt;"",$H27&lt;&gt;"",$I27&lt;&gt;"",$J27&lt;&gt;"",$K27&lt;&gt;"")),'EU WFs (Fully-Grid Connected)'!BN26,"")</f>
        <v/>
      </c>
      <c r="M27" s="217" t="str">
        <f>IF(AND('EU WFs (Fully-Grid Connected)'!BO26&lt;&gt;"",OR($F27&lt;&gt;"",$G27&lt;&gt;"",$H27&lt;&gt;"",$I27&lt;&gt;"",$J27&lt;&gt;"",$K27&lt;&gt;"")),'EU WFs (Fully-Grid Connected)'!BO26,"")</f>
        <v/>
      </c>
      <c r="N27" s="217" t="str">
        <f>IF(AND('EU WFs (Fully-Grid Connected)'!BP26&lt;&gt;"",OR($F27&lt;&gt;"",$G27&lt;&gt;"",$H27&lt;&gt;"",$I27&lt;&gt;"",$J27&lt;&gt;"",$K27&lt;&gt;"")),'EU WFs (Fully-Grid Connected)'!BP26,"")</f>
        <v/>
      </c>
      <c r="O27" s="217" t="str">
        <f>IF(AND('EU WFs (Fully-Grid Connected)'!BQ26&lt;&gt;"",OR($F27&lt;&gt;"",$G27&lt;&gt;"",$H27&lt;&gt;"",$I27&lt;&gt;"",$J27&lt;&gt;"",$K27&lt;&gt;"")),'EU WFs (Fully-Grid Connected)'!BQ26,"")</f>
        <v/>
      </c>
      <c r="P27" s="217" t="str">
        <f>IF(AND('EU WFs (Fully-Grid Connected)'!BR26&lt;&gt;"",OR($F27&lt;&gt;"",$G27&lt;&gt;"",$H27&lt;&gt;"",$I27&lt;&gt;"",$J27&lt;&gt;"",$K27&lt;&gt;"")),'EU WFs (Fully-Grid Connected)'!BR26,"")</f>
        <v/>
      </c>
      <c r="Q27" s="217" t="str">
        <f>IF(AND('EU WFs (Fully-Grid Connected)'!BS26&lt;&gt;"",OR($F27&lt;&gt;"",$G27&lt;&gt;"",$H27&lt;&gt;"",$I27&lt;&gt;"",$J27&lt;&gt;"",$K27&lt;&gt;"")),'EU WFs (Fully-Grid Connected)'!BS26,"")</f>
        <v/>
      </c>
      <c r="R27" s="217" t="str">
        <f>IF(AND('EU WFs (Fully-Grid Connected)'!BT26&lt;&gt;"",OR($F27&lt;&gt;"",$G27&lt;&gt;"",$H27&lt;&gt;"",$I27&lt;&gt;"",$J27&lt;&gt;"",$K27&lt;&gt;"")),'EU WFs (Fully-Grid Connected)'!BT26,"")</f>
        <v/>
      </c>
      <c r="S27" s="217" t="str">
        <f>IF(AND('EU WFs (Fully-Grid Connected)'!BU26&lt;&gt;"",OR($F27&lt;&gt;"",$G27&lt;&gt;"",$H27&lt;&gt;"",$I27&lt;&gt;"",$J27&lt;&gt;"",$K27&lt;&gt;"")),'EU WFs (Fully-Grid Connected)'!BU26,"")</f>
        <v/>
      </c>
      <c r="T27" s="217" t="str">
        <f>IF(AND('EU WFs (Fully-Grid Connected)'!BV26&lt;&gt;"",OR($F27&lt;&gt;"",$G27&lt;&gt;"",$H27&lt;&gt;"",$I27&lt;&gt;"",$J27&lt;&gt;"",$K27&lt;&gt;"")),'EU WFs (Fully-Grid Connected)'!BV26,"")</f>
        <v/>
      </c>
      <c r="U27" s="217" t="str">
        <f>IF(AND('EU WFs (Fully-Grid Connected)'!BW26&lt;&gt;"",OR($F27&lt;&gt;"",$G27&lt;&gt;"",$H27&lt;&gt;"",$I27&lt;&gt;"",$J27&lt;&gt;"",$K27&lt;&gt;"")),'EU WFs (Fully-Grid Connected)'!BW26,"")</f>
        <v/>
      </c>
      <c r="V27" s="217" t="str">
        <f>IF(AND('EU WFs (Fully-Grid Connected)'!BX26&lt;&gt;"",OR($F27&lt;&gt;"",$G27&lt;&gt;"",$H27&lt;&gt;"",$I27&lt;&gt;"",$J27&lt;&gt;"",$K27&lt;&gt;"")),'EU WFs (Fully-Grid Connected)'!BX26,"")</f>
        <v/>
      </c>
      <c r="W27" s="217" t="str">
        <f>IF(AND('EU WFs (Fully-Grid Connected)'!BY26&lt;&gt;"",OR($F27&lt;&gt;"",$G27&lt;&gt;"",$H27&lt;&gt;"",$I27&lt;&gt;"",$J27&lt;&gt;"",$K27&lt;&gt;"")),'EU WFs (Fully-Grid Connected)'!BY26,"")</f>
        <v/>
      </c>
      <c r="X27" s="217">
        <f>IF(AND('EU WFs (Fully-Grid Connected)'!BZ26&lt;&gt;"",OR($F27&lt;&gt;"",$G27&lt;&gt;"",$H27&lt;&gt;"",$I27&lt;&gt;"",$J27&lt;&gt;"",$K27&lt;&gt;"")),'EU WFs (Fully-Grid Connected)'!BZ26,"")</f>
        <v>2</v>
      </c>
      <c r="Y27" s="217" t="str">
        <f>IF(AND('EU WFs (Fully-Grid Connected)'!CA26&lt;&gt;"",OR($F27&lt;&gt;"",$G27&lt;&gt;"",$H27&lt;&gt;"",$I27&lt;&gt;"",$J27&lt;&gt;"",$K27&lt;&gt;"")),'EU WFs (Fully-Grid Connected)'!CA26,"")</f>
        <v/>
      </c>
      <c r="AA27" s="215" t="str">
        <f t="shared" si="0"/>
        <v/>
      </c>
      <c r="AB27" s="216" t="str">
        <f t="shared" si="1"/>
        <v/>
      </c>
      <c r="AC27" s="217" t="str">
        <f t="shared" si="2"/>
        <v/>
      </c>
      <c r="AD27" s="216" t="str">
        <f t="shared" si="3"/>
        <v/>
      </c>
      <c r="AE27" s="216" t="str">
        <f t="shared" si="4"/>
        <v/>
      </c>
      <c r="AF27" s="216" t="str">
        <f t="shared" si="5"/>
        <v/>
      </c>
      <c r="AG27" s="215" t="str">
        <f t="shared" si="6"/>
        <v/>
      </c>
      <c r="AH27" s="216" t="str">
        <f t="shared" si="7"/>
        <v/>
      </c>
      <c r="AI27" s="217" t="str">
        <f t="shared" si="8"/>
        <v/>
      </c>
      <c r="AJ27" s="216" t="str">
        <f t="shared" si="9"/>
        <v/>
      </c>
      <c r="AK27" s="216" t="str">
        <f t="shared" si="10"/>
        <v/>
      </c>
      <c r="AL27" s="217">
        <f t="shared" si="11"/>
        <v>2</v>
      </c>
    </row>
    <row r="28" spans="1:38" x14ac:dyDescent="0.3">
      <c r="A28" s="321"/>
      <c r="B28" s="122" t="str">
        <f>'EU WFs (Fully-Grid Connected)'!B27</f>
        <v>Frederikshavn</v>
      </c>
      <c r="C28" s="147" t="str">
        <f>IF(AND(OR('EU WFs (Fully-Grid Connected)'!$J27="MG",'EU WFs (Fully-Grid Connected)'!$J27="SG"),'EU WFs (Fully-Grid Connected)'!$K27="SCIG",AND('EU WFs (Fully-Grid Connected)'!$F27&lt;=4,'EU WFs (Fully-Grid Connected)'!$F27&gt;=2)),2016-'EU WFs (Fully-Grid Connected)'!$M27,"")</f>
        <v/>
      </c>
      <c r="D28" s="146" t="str">
        <f>IF(AND(OR('EU WFs (Fully-Grid Connected)'!$J27="MG",'EU WFs (Fully-Grid Connected)'!$J27="SG"),'EU WFs (Fully-Grid Connected)'!$K27="WRIG",AND('EU WFs (Fully-Grid Connected)'!$F27&lt;=4,'EU WFs (Fully-Grid Connected)'!$F27&gt;=2)),2016-'EU WFs (Fully-Grid Connected)'!$M27,"")</f>
        <v/>
      </c>
      <c r="E28" s="148">
        <f>IF(AND(OR('EU WFs (Fully-Grid Connected)'!$J27="MG",'EU WFs (Fully-Grid Connected)'!$J27="SG"),'EU WFs (Fully-Grid Connected)'!$K27="DFIG",AND('EU WFs (Fully-Grid Connected)'!$F27&lt;=4,'EU WFs (Fully-Grid Connected)'!$F27&gt;=2)),2016-'EU WFs (Fully-Grid Connected)'!$M27,"")</f>
        <v>13</v>
      </c>
      <c r="F28" s="147" t="str">
        <f>IF(AND(C28&lt;=5,C28&gt;=3),'EU WFs (Fully-Grid Connected)'!$E27,"")</f>
        <v/>
      </c>
      <c r="G28" s="146" t="str">
        <f>IF(AND(D28&lt;=5,D28&gt;=3),'EU WFs (Fully-Grid Connected)'!$E27,"")</f>
        <v/>
      </c>
      <c r="H28" s="148" t="str">
        <f>IF(AND(E28&lt;=5,E28&gt;=3),'EU WFs (Fully-Grid Connected)'!$E27,"")</f>
        <v/>
      </c>
      <c r="I28" s="147" t="str">
        <f>IF(AND(C28&lt;&gt;"",C28&gt;5),'EU WFs (Fully-Grid Connected)'!$E27,"")</f>
        <v/>
      </c>
      <c r="J28" s="146" t="str">
        <f>IF(AND(D28&lt;&gt;"",D28&gt;5),'EU WFs (Fully-Grid Connected)'!$E27,"")</f>
        <v/>
      </c>
      <c r="K28" s="148">
        <f>IF(AND(E28&lt;&gt;"",E28&gt;5),'EU WFs (Fully-Grid Connected)'!$E27,"")</f>
        <v>1</v>
      </c>
      <c r="L28" s="217" t="str">
        <f>IF(AND('EU WFs (Fully-Grid Connected)'!BN27&lt;&gt;"",OR($F28&lt;&gt;"",$G28&lt;&gt;"",$H28&lt;&gt;"",$I28&lt;&gt;"",$J28&lt;&gt;"",$K28&lt;&gt;"")),'EU WFs (Fully-Grid Connected)'!BN27,"")</f>
        <v/>
      </c>
      <c r="M28" s="217" t="str">
        <f>IF(AND('EU WFs (Fully-Grid Connected)'!BO27&lt;&gt;"",OR($F28&lt;&gt;"",$G28&lt;&gt;"",$H28&lt;&gt;"",$I28&lt;&gt;"",$J28&lt;&gt;"",$K28&lt;&gt;"")),'EU WFs (Fully-Grid Connected)'!BO27,"")</f>
        <v/>
      </c>
      <c r="N28" s="217" t="str">
        <f>IF(AND('EU WFs (Fully-Grid Connected)'!BP27&lt;&gt;"",OR($F28&lt;&gt;"",$G28&lt;&gt;"",$H28&lt;&gt;"",$I28&lt;&gt;"",$J28&lt;&gt;"",$K28&lt;&gt;"")),'EU WFs (Fully-Grid Connected)'!BP27,"")</f>
        <v/>
      </c>
      <c r="O28" s="217" t="str">
        <f>IF(AND('EU WFs (Fully-Grid Connected)'!BQ27&lt;&gt;"",OR($F28&lt;&gt;"",$G28&lt;&gt;"",$H28&lt;&gt;"",$I28&lt;&gt;"",$J28&lt;&gt;"",$K28&lt;&gt;"")),'EU WFs (Fully-Grid Connected)'!BQ27,"")</f>
        <v/>
      </c>
      <c r="P28" s="217" t="str">
        <f>IF(AND('EU WFs (Fully-Grid Connected)'!BR27&lt;&gt;"",OR($F28&lt;&gt;"",$G28&lt;&gt;"",$H28&lt;&gt;"",$I28&lt;&gt;"",$J28&lt;&gt;"",$K28&lt;&gt;"")),'EU WFs (Fully-Grid Connected)'!BR27,"")</f>
        <v/>
      </c>
      <c r="Q28" s="217" t="str">
        <f>IF(AND('EU WFs (Fully-Grid Connected)'!BS27&lt;&gt;"",OR($F28&lt;&gt;"",$G28&lt;&gt;"",$H28&lt;&gt;"",$I28&lt;&gt;"",$J28&lt;&gt;"",$K28&lt;&gt;"")),'EU WFs (Fully-Grid Connected)'!BS27,"")</f>
        <v/>
      </c>
      <c r="R28" s="217" t="str">
        <f>IF(AND('EU WFs (Fully-Grid Connected)'!BT27&lt;&gt;"",OR($F28&lt;&gt;"",$G28&lt;&gt;"",$H28&lt;&gt;"",$I28&lt;&gt;"",$J28&lt;&gt;"",$K28&lt;&gt;"")),'EU WFs (Fully-Grid Connected)'!BT27,"")</f>
        <v/>
      </c>
      <c r="S28" s="217" t="str">
        <f>IF(AND('EU WFs (Fully-Grid Connected)'!BU27&lt;&gt;"",OR($F28&lt;&gt;"",$G28&lt;&gt;"",$H28&lt;&gt;"",$I28&lt;&gt;"",$J28&lt;&gt;"",$K28&lt;&gt;"")),'EU WFs (Fully-Grid Connected)'!BU27,"")</f>
        <v/>
      </c>
      <c r="T28" s="217">
        <f>IF(AND('EU WFs (Fully-Grid Connected)'!BV27&lt;&gt;"",OR($F28&lt;&gt;"",$G28&lt;&gt;"",$H28&lt;&gt;"",$I28&lt;&gt;"",$J28&lt;&gt;"",$K28&lt;&gt;"")),'EU WFs (Fully-Grid Connected)'!BV27,"")</f>
        <v>1</v>
      </c>
      <c r="U28" s="217" t="str">
        <f>IF(AND('EU WFs (Fully-Grid Connected)'!BW27&lt;&gt;"",OR($F28&lt;&gt;"",$G28&lt;&gt;"",$H28&lt;&gt;"",$I28&lt;&gt;"",$J28&lt;&gt;"",$K28&lt;&gt;"")),'EU WFs (Fully-Grid Connected)'!BW27,"")</f>
        <v/>
      </c>
      <c r="V28" s="217" t="str">
        <f>IF(AND('EU WFs (Fully-Grid Connected)'!BX27&lt;&gt;"",OR($F28&lt;&gt;"",$G28&lt;&gt;"",$H28&lt;&gt;"",$I28&lt;&gt;"",$J28&lt;&gt;"",$K28&lt;&gt;"")),'EU WFs (Fully-Grid Connected)'!BX27,"")</f>
        <v/>
      </c>
      <c r="W28" s="217" t="str">
        <f>IF(AND('EU WFs (Fully-Grid Connected)'!BY27&lt;&gt;"",OR($F28&lt;&gt;"",$G28&lt;&gt;"",$H28&lt;&gt;"",$I28&lt;&gt;"",$J28&lt;&gt;"",$K28&lt;&gt;"")),'EU WFs (Fully-Grid Connected)'!BY27,"")</f>
        <v/>
      </c>
      <c r="X28" s="217" t="str">
        <f>IF(AND('EU WFs (Fully-Grid Connected)'!BZ27&lt;&gt;"",OR($F28&lt;&gt;"",$G28&lt;&gt;"",$H28&lt;&gt;"",$I28&lt;&gt;"",$J28&lt;&gt;"",$K28&lt;&gt;"")),'EU WFs (Fully-Grid Connected)'!BZ27,"")</f>
        <v/>
      </c>
      <c r="Y28" s="217" t="str">
        <f>IF(AND('EU WFs (Fully-Grid Connected)'!CA27&lt;&gt;"",OR($F28&lt;&gt;"",$G28&lt;&gt;"",$H28&lt;&gt;"",$I28&lt;&gt;"",$J28&lt;&gt;"",$K28&lt;&gt;"")),'EU WFs (Fully-Grid Connected)'!CA27,"")</f>
        <v/>
      </c>
      <c r="AA28" s="215" t="str">
        <f t="shared" si="0"/>
        <v/>
      </c>
      <c r="AB28" s="216" t="str">
        <f t="shared" si="1"/>
        <v/>
      </c>
      <c r="AC28" s="217" t="str">
        <f t="shared" si="2"/>
        <v/>
      </c>
      <c r="AD28" s="216" t="str">
        <f t="shared" si="3"/>
        <v/>
      </c>
      <c r="AE28" s="216" t="str">
        <f t="shared" si="4"/>
        <v/>
      </c>
      <c r="AF28" s="216" t="str">
        <f t="shared" si="5"/>
        <v/>
      </c>
      <c r="AG28" s="215" t="str">
        <f t="shared" si="6"/>
        <v/>
      </c>
      <c r="AH28" s="216" t="str">
        <f t="shared" si="7"/>
        <v/>
      </c>
      <c r="AI28" s="217" t="str">
        <f t="shared" si="8"/>
        <v/>
      </c>
      <c r="AJ28" s="216" t="str">
        <f t="shared" si="9"/>
        <v/>
      </c>
      <c r="AK28" s="216" t="str">
        <f t="shared" si="10"/>
        <v/>
      </c>
      <c r="AL28" s="217" t="str">
        <f t="shared" si="11"/>
        <v/>
      </c>
    </row>
    <row r="29" spans="1:38" x14ac:dyDescent="0.3">
      <c r="A29" s="321"/>
      <c r="B29" s="122" t="str">
        <f>'EU WFs (Fully-Grid Connected)'!B28</f>
        <v>Frederikshavn</v>
      </c>
      <c r="C29" s="147" t="str">
        <f>IF(AND(OR('EU WFs (Fully-Grid Connected)'!$J28="MG",'EU WFs (Fully-Grid Connected)'!$J28="SG"),'EU WFs (Fully-Grid Connected)'!$K28="SCIG",AND('EU WFs (Fully-Grid Connected)'!$F28&lt;=4,'EU WFs (Fully-Grid Connected)'!$F28&gt;=2)),2016-'EU WFs (Fully-Grid Connected)'!$M28,"")</f>
        <v/>
      </c>
      <c r="D29" s="146" t="str">
        <f>IF(AND(OR('EU WFs (Fully-Grid Connected)'!$J28="MG",'EU WFs (Fully-Grid Connected)'!$J28="SG"),'EU WFs (Fully-Grid Connected)'!$K28="WRIG",AND('EU WFs (Fully-Grid Connected)'!$F28&lt;=4,'EU WFs (Fully-Grid Connected)'!$F28&gt;=2)),2016-'EU WFs (Fully-Grid Connected)'!$M28,"")</f>
        <v/>
      </c>
      <c r="E29" s="148" t="str">
        <f>IF(AND(OR('EU WFs (Fully-Grid Connected)'!$J28="MG",'EU WFs (Fully-Grid Connected)'!$J28="SG"),'EU WFs (Fully-Grid Connected)'!$K28="DFIG",AND('EU WFs (Fully-Grid Connected)'!$F28&lt;=4,'EU WFs (Fully-Grid Connected)'!$F28&gt;=2)),2016-'EU WFs (Fully-Grid Connected)'!$M28,"")</f>
        <v/>
      </c>
      <c r="F29" s="147" t="str">
        <f>IF(AND(C29&lt;=5,C29&gt;=3),'EU WFs (Fully-Grid Connected)'!$E28,"")</f>
        <v/>
      </c>
      <c r="G29" s="146" t="str">
        <f>IF(AND(D29&lt;=5,D29&gt;=3),'EU WFs (Fully-Grid Connected)'!$E28,"")</f>
        <v/>
      </c>
      <c r="H29" s="148" t="str">
        <f>IF(AND(E29&lt;=5,E29&gt;=3),'EU WFs (Fully-Grid Connected)'!$E28,"")</f>
        <v/>
      </c>
      <c r="I29" s="147" t="str">
        <f>IF(AND(C29&lt;&gt;"",C29&gt;5),'EU WFs (Fully-Grid Connected)'!$E28,"")</f>
        <v/>
      </c>
      <c r="J29" s="146" t="str">
        <f>IF(AND(D29&lt;&gt;"",D29&gt;5),'EU WFs (Fully-Grid Connected)'!$E28,"")</f>
        <v/>
      </c>
      <c r="K29" s="148" t="str">
        <f>IF(AND(E29&lt;&gt;"",E29&gt;5),'EU WFs (Fully-Grid Connected)'!$E28,"")</f>
        <v/>
      </c>
      <c r="L29" s="217" t="str">
        <f>IF(AND('EU WFs (Fully-Grid Connected)'!BN28&lt;&gt;"",OR($F29&lt;&gt;"",$G29&lt;&gt;"",$H29&lt;&gt;"",$I29&lt;&gt;"",$J29&lt;&gt;"",$K29&lt;&gt;"")),'EU WFs (Fully-Grid Connected)'!BN28,"")</f>
        <v/>
      </c>
      <c r="M29" s="217" t="str">
        <f>IF(AND('EU WFs (Fully-Grid Connected)'!BO28&lt;&gt;"",OR($F29&lt;&gt;"",$G29&lt;&gt;"",$H29&lt;&gt;"",$I29&lt;&gt;"",$J29&lt;&gt;"",$K29&lt;&gt;"")),'EU WFs (Fully-Grid Connected)'!BO28,"")</f>
        <v/>
      </c>
      <c r="N29" s="217" t="str">
        <f>IF(AND('EU WFs (Fully-Grid Connected)'!BP28&lt;&gt;"",OR($F29&lt;&gt;"",$G29&lt;&gt;"",$H29&lt;&gt;"",$I29&lt;&gt;"",$J29&lt;&gt;"",$K29&lt;&gt;"")),'EU WFs (Fully-Grid Connected)'!BP28,"")</f>
        <v/>
      </c>
      <c r="O29" s="217" t="str">
        <f>IF(AND('EU WFs (Fully-Grid Connected)'!BQ28&lt;&gt;"",OR($F29&lt;&gt;"",$G29&lt;&gt;"",$H29&lt;&gt;"",$I29&lt;&gt;"",$J29&lt;&gt;"",$K29&lt;&gt;"")),'EU WFs (Fully-Grid Connected)'!BQ28,"")</f>
        <v/>
      </c>
      <c r="P29" s="217" t="str">
        <f>IF(AND('EU WFs (Fully-Grid Connected)'!BR28&lt;&gt;"",OR($F29&lt;&gt;"",$G29&lt;&gt;"",$H29&lt;&gt;"",$I29&lt;&gt;"",$J29&lt;&gt;"",$K29&lt;&gt;"")),'EU WFs (Fully-Grid Connected)'!BR28,"")</f>
        <v/>
      </c>
      <c r="Q29" s="217" t="str">
        <f>IF(AND('EU WFs (Fully-Grid Connected)'!BS28&lt;&gt;"",OR($F29&lt;&gt;"",$G29&lt;&gt;"",$H29&lt;&gt;"",$I29&lt;&gt;"",$J29&lt;&gt;"",$K29&lt;&gt;"")),'EU WFs (Fully-Grid Connected)'!BS28,"")</f>
        <v/>
      </c>
      <c r="R29" s="217" t="str">
        <f>IF(AND('EU WFs (Fully-Grid Connected)'!BT28&lt;&gt;"",OR($F29&lt;&gt;"",$G29&lt;&gt;"",$H29&lt;&gt;"",$I29&lt;&gt;"",$J29&lt;&gt;"",$K29&lt;&gt;"")),'EU WFs (Fully-Grid Connected)'!BT28,"")</f>
        <v/>
      </c>
      <c r="S29" s="217" t="str">
        <f>IF(AND('EU WFs (Fully-Grid Connected)'!BU28&lt;&gt;"",OR($F29&lt;&gt;"",$G29&lt;&gt;"",$H29&lt;&gt;"",$I29&lt;&gt;"",$J29&lt;&gt;"",$K29&lt;&gt;"")),'EU WFs (Fully-Grid Connected)'!BU28,"")</f>
        <v/>
      </c>
      <c r="T29" s="217" t="str">
        <f>IF(AND('EU WFs (Fully-Grid Connected)'!BV28&lt;&gt;"",OR($F29&lt;&gt;"",$G29&lt;&gt;"",$H29&lt;&gt;"",$I29&lt;&gt;"",$J29&lt;&gt;"",$K29&lt;&gt;"")),'EU WFs (Fully-Grid Connected)'!BV28,"")</f>
        <v/>
      </c>
      <c r="U29" s="217" t="str">
        <f>IF(AND('EU WFs (Fully-Grid Connected)'!BW28&lt;&gt;"",OR($F29&lt;&gt;"",$G29&lt;&gt;"",$H29&lt;&gt;"",$I29&lt;&gt;"",$J29&lt;&gt;"",$K29&lt;&gt;"")),'EU WFs (Fully-Grid Connected)'!BW28,"")</f>
        <v/>
      </c>
      <c r="V29" s="217" t="str">
        <f>IF(AND('EU WFs (Fully-Grid Connected)'!BX28&lt;&gt;"",OR($F29&lt;&gt;"",$G29&lt;&gt;"",$H29&lt;&gt;"",$I29&lt;&gt;"",$J29&lt;&gt;"",$K29&lt;&gt;"")),'EU WFs (Fully-Grid Connected)'!BX28,"")</f>
        <v/>
      </c>
      <c r="W29" s="217" t="str">
        <f>IF(AND('EU WFs (Fully-Grid Connected)'!BY28&lt;&gt;"",OR($F29&lt;&gt;"",$G29&lt;&gt;"",$H29&lt;&gt;"",$I29&lt;&gt;"",$J29&lt;&gt;"",$K29&lt;&gt;"")),'EU WFs (Fully-Grid Connected)'!BY28,"")</f>
        <v/>
      </c>
      <c r="X29" s="217" t="str">
        <f>IF(AND('EU WFs (Fully-Grid Connected)'!BZ28&lt;&gt;"",OR($F29&lt;&gt;"",$G29&lt;&gt;"",$H29&lt;&gt;"",$I29&lt;&gt;"",$J29&lt;&gt;"",$K29&lt;&gt;"")),'EU WFs (Fully-Grid Connected)'!BZ28,"")</f>
        <v/>
      </c>
      <c r="Y29" s="217" t="str">
        <f>IF(AND('EU WFs (Fully-Grid Connected)'!CA28&lt;&gt;"",OR($F29&lt;&gt;"",$G29&lt;&gt;"",$H29&lt;&gt;"",$I29&lt;&gt;"",$J29&lt;&gt;"",$K29&lt;&gt;"")),'EU WFs (Fully-Grid Connected)'!CA28,"")</f>
        <v/>
      </c>
      <c r="AA29" s="215" t="str">
        <f t="shared" si="0"/>
        <v/>
      </c>
      <c r="AB29" s="216" t="str">
        <f t="shared" si="1"/>
        <v/>
      </c>
      <c r="AC29" s="217" t="str">
        <f t="shared" si="2"/>
        <v/>
      </c>
      <c r="AD29" s="216" t="str">
        <f t="shared" si="3"/>
        <v/>
      </c>
      <c r="AE29" s="216" t="str">
        <f t="shared" si="4"/>
        <v/>
      </c>
      <c r="AF29" s="216" t="str">
        <f t="shared" si="5"/>
        <v/>
      </c>
      <c r="AG29" s="215" t="str">
        <f t="shared" si="6"/>
        <v/>
      </c>
      <c r="AH29" s="216" t="str">
        <f t="shared" si="7"/>
        <v/>
      </c>
      <c r="AI29" s="217" t="str">
        <f t="shared" si="8"/>
        <v/>
      </c>
      <c r="AJ29" s="216" t="str">
        <f t="shared" si="9"/>
        <v/>
      </c>
      <c r="AK29" s="216" t="str">
        <f t="shared" si="10"/>
        <v/>
      </c>
      <c r="AL29" s="217" t="str">
        <f t="shared" si="11"/>
        <v/>
      </c>
    </row>
    <row r="30" spans="1:38" x14ac:dyDescent="0.3">
      <c r="A30" s="321"/>
      <c r="B30" s="122" t="str">
        <f>'EU WFs (Fully-Grid Connected)'!B29</f>
        <v>Gasslingegrund (1&amp;2 Vindpark Vänern)</v>
      </c>
      <c r="C30" s="147" t="str">
        <f>IF(AND(OR('EU WFs (Fully-Grid Connected)'!$J29="MG",'EU WFs (Fully-Grid Connected)'!$J29="SG"),'EU WFs (Fully-Grid Connected)'!$K29="SCIG",AND('EU WFs (Fully-Grid Connected)'!$F29&lt;=4,'EU WFs (Fully-Grid Connected)'!$F29&gt;=2)),2016-'EU WFs (Fully-Grid Connected)'!$M29,"")</f>
        <v/>
      </c>
      <c r="D30" s="146" t="str">
        <f>IF(AND(OR('EU WFs (Fully-Grid Connected)'!$J29="MG",'EU WFs (Fully-Grid Connected)'!$J29="SG"),'EU WFs (Fully-Grid Connected)'!$K29="WRIG",AND('EU WFs (Fully-Grid Connected)'!$F29&lt;=4,'EU WFs (Fully-Grid Connected)'!$F29&gt;=2)),2016-'EU WFs (Fully-Grid Connected)'!$M29,"")</f>
        <v/>
      </c>
      <c r="E30" s="148" t="str">
        <f>IF(AND(OR('EU WFs (Fully-Grid Connected)'!$J29="MG",'EU WFs (Fully-Grid Connected)'!$J29="SG"),'EU WFs (Fully-Grid Connected)'!$K29="DFIG",AND('EU WFs (Fully-Grid Connected)'!$F29&lt;=4,'EU WFs (Fully-Grid Connected)'!$F29&gt;=2)),2016-'EU WFs (Fully-Grid Connected)'!$M29,"")</f>
        <v/>
      </c>
      <c r="F30" s="147" t="str">
        <f>IF(AND(C30&lt;=5,C30&gt;=3),'EU WFs (Fully-Grid Connected)'!$E29,"")</f>
        <v/>
      </c>
      <c r="G30" s="146" t="str">
        <f>IF(AND(D30&lt;=5,D30&gt;=3),'EU WFs (Fully-Grid Connected)'!$E29,"")</f>
        <v/>
      </c>
      <c r="H30" s="148" t="str">
        <f>IF(AND(E30&lt;=5,E30&gt;=3),'EU WFs (Fully-Grid Connected)'!$E29,"")</f>
        <v/>
      </c>
      <c r="I30" s="147" t="str">
        <f>IF(AND(C30&lt;&gt;"",C30&gt;5),'EU WFs (Fully-Grid Connected)'!$E29,"")</f>
        <v/>
      </c>
      <c r="J30" s="146" t="str">
        <f>IF(AND(D30&lt;&gt;"",D30&gt;5),'EU WFs (Fully-Grid Connected)'!$E29,"")</f>
        <v/>
      </c>
      <c r="K30" s="148" t="str">
        <f>IF(AND(E30&lt;&gt;"",E30&gt;5),'EU WFs (Fully-Grid Connected)'!$E29,"")</f>
        <v/>
      </c>
      <c r="L30" s="217" t="str">
        <f>IF(AND('EU WFs (Fully-Grid Connected)'!BN29&lt;&gt;"",OR($F30&lt;&gt;"",$G30&lt;&gt;"",$H30&lt;&gt;"",$I30&lt;&gt;"",$J30&lt;&gt;"",$K30&lt;&gt;"")),'EU WFs (Fully-Grid Connected)'!BN29,"")</f>
        <v/>
      </c>
      <c r="M30" s="217" t="str">
        <f>IF(AND('EU WFs (Fully-Grid Connected)'!BO29&lt;&gt;"",OR($F30&lt;&gt;"",$G30&lt;&gt;"",$H30&lt;&gt;"",$I30&lt;&gt;"",$J30&lt;&gt;"",$K30&lt;&gt;"")),'EU WFs (Fully-Grid Connected)'!BO29,"")</f>
        <v/>
      </c>
      <c r="N30" s="217" t="str">
        <f>IF(AND('EU WFs (Fully-Grid Connected)'!BP29&lt;&gt;"",OR($F30&lt;&gt;"",$G30&lt;&gt;"",$H30&lt;&gt;"",$I30&lt;&gt;"",$J30&lt;&gt;"",$K30&lt;&gt;"")),'EU WFs (Fully-Grid Connected)'!BP29,"")</f>
        <v/>
      </c>
      <c r="O30" s="217" t="str">
        <f>IF(AND('EU WFs (Fully-Grid Connected)'!BQ29&lt;&gt;"",OR($F30&lt;&gt;"",$G30&lt;&gt;"",$H30&lt;&gt;"",$I30&lt;&gt;"",$J30&lt;&gt;"",$K30&lt;&gt;"")),'EU WFs (Fully-Grid Connected)'!BQ29,"")</f>
        <v/>
      </c>
      <c r="P30" s="217" t="str">
        <f>IF(AND('EU WFs (Fully-Grid Connected)'!BR29&lt;&gt;"",OR($F30&lt;&gt;"",$G30&lt;&gt;"",$H30&lt;&gt;"",$I30&lt;&gt;"",$J30&lt;&gt;"",$K30&lt;&gt;"")),'EU WFs (Fully-Grid Connected)'!BR29,"")</f>
        <v/>
      </c>
      <c r="Q30" s="217" t="str">
        <f>IF(AND('EU WFs (Fully-Grid Connected)'!BS29&lt;&gt;"",OR($F30&lt;&gt;"",$G30&lt;&gt;"",$H30&lt;&gt;"",$I30&lt;&gt;"",$J30&lt;&gt;"",$K30&lt;&gt;"")),'EU WFs (Fully-Grid Connected)'!BS29,"")</f>
        <v/>
      </c>
      <c r="R30" s="217" t="str">
        <f>IF(AND('EU WFs (Fully-Grid Connected)'!BT29&lt;&gt;"",OR($F30&lt;&gt;"",$G30&lt;&gt;"",$H30&lt;&gt;"",$I30&lt;&gt;"",$J30&lt;&gt;"",$K30&lt;&gt;"")),'EU WFs (Fully-Grid Connected)'!BT29,"")</f>
        <v/>
      </c>
      <c r="S30" s="217" t="str">
        <f>IF(AND('EU WFs (Fully-Grid Connected)'!BU29&lt;&gt;"",OR($F30&lt;&gt;"",$G30&lt;&gt;"",$H30&lt;&gt;"",$I30&lt;&gt;"",$J30&lt;&gt;"",$K30&lt;&gt;"")),'EU WFs (Fully-Grid Connected)'!BU29,"")</f>
        <v/>
      </c>
      <c r="T30" s="217" t="str">
        <f>IF(AND('EU WFs (Fully-Grid Connected)'!BV29&lt;&gt;"",OR($F30&lt;&gt;"",$G30&lt;&gt;"",$H30&lt;&gt;"",$I30&lt;&gt;"",$J30&lt;&gt;"",$K30&lt;&gt;"")),'EU WFs (Fully-Grid Connected)'!BV29,"")</f>
        <v/>
      </c>
      <c r="U30" s="217" t="str">
        <f>IF(AND('EU WFs (Fully-Grid Connected)'!BW29&lt;&gt;"",OR($F30&lt;&gt;"",$G30&lt;&gt;"",$H30&lt;&gt;"",$I30&lt;&gt;"",$J30&lt;&gt;"",$K30&lt;&gt;"")),'EU WFs (Fully-Grid Connected)'!BW29,"")</f>
        <v/>
      </c>
      <c r="V30" s="217" t="str">
        <f>IF(AND('EU WFs (Fully-Grid Connected)'!BX29&lt;&gt;"",OR($F30&lt;&gt;"",$G30&lt;&gt;"",$H30&lt;&gt;"",$I30&lt;&gt;"",$J30&lt;&gt;"",$K30&lt;&gt;"")),'EU WFs (Fully-Grid Connected)'!BX29,"")</f>
        <v/>
      </c>
      <c r="W30" s="217" t="str">
        <f>IF(AND('EU WFs (Fully-Grid Connected)'!BY29&lt;&gt;"",OR($F30&lt;&gt;"",$G30&lt;&gt;"",$H30&lt;&gt;"",$I30&lt;&gt;"",$J30&lt;&gt;"",$K30&lt;&gt;"")),'EU WFs (Fully-Grid Connected)'!BY29,"")</f>
        <v/>
      </c>
      <c r="X30" s="217" t="str">
        <f>IF(AND('EU WFs (Fully-Grid Connected)'!BZ29&lt;&gt;"",OR($F30&lt;&gt;"",$G30&lt;&gt;"",$H30&lt;&gt;"",$I30&lt;&gt;"",$J30&lt;&gt;"",$K30&lt;&gt;"")),'EU WFs (Fully-Grid Connected)'!BZ29,"")</f>
        <v/>
      </c>
      <c r="Y30" s="217" t="str">
        <f>IF(AND('EU WFs (Fully-Grid Connected)'!CA29&lt;&gt;"",OR($F30&lt;&gt;"",$G30&lt;&gt;"",$H30&lt;&gt;"",$I30&lt;&gt;"",$J30&lt;&gt;"",$K30&lt;&gt;"")),'EU WFs (Fully-Grid Connected)'!CA29,"")</f>
        <v/>
      </c>
      <c r="AA30" s="215" t="str">
        <f t="shared" si="0"/>
        <v/>
      </c>
      <c r="AB30" s="216" t="str">
        <f t="shared" si="1"/>
        <v/>
      </c>
      <c r="AC30" s="217" t="str">
        <f t="shared" si="2"/>
        <v/>
      </c>
      <c r="AD30" s="216" t="str">
        <f t="shared" si="3"/>
        <v/>
      </c>
      <c r="AE30" s="216" t="str">
        <f t="shared" si="4"/>
        <v/>
      </c>
      <c r="AF30" s="216" t="str">
        <f t="shared" si="5"/>
        <v/>
      </c>
      <c r="AG30" s="215" t="str">
        <f t="shared" si="6"/>
        <v/>
      </c>
      <c r="AH30" s="216" t="str">
        <f t="shared" si="7"/>
        <v/>
      </c>
      <c r="AI30" s="217" t="str">
        <f t="shared" si="8"/>
        <v/>
      </c>
      <c r="AJ30" s="216" t="str">
        <f t="shared" si="9"/>
        <v/>
      </c>
      <c r="AK30" s="216" t="str">
        <f t="shared" si="10"/>
        <v/>
      </c>
      <c r="AL30" s="217" t="str">
        <f t="shared" si="11"/>
        <v/>
      </c>
    </row>
    <row r="31" spans="1:38" x14ac:dyDescent="0.3">
      <c r="A31" s="321"/>
      <c r="B31" s="122" t="str">
        <f>'EU WFs (Fully-Grid Connected)'!B30</f>
        <v>Gemini Wind Farm</v>
      </c>
      <c r="C31" s="147">
        <f>IF(AND(OR('EU WFs (Fully-Grid Connected)'!$J30="MG",'EU WFs (Fully-Grid Connected)'!$J30="SG"),'EU WFs (Fully-Grid Connected)'!$K30="SCIG",AND('EU WFs (Fully-Grid Connected)'!$F30&lt;=4,'EU WFs (Fully-Grid Connected)'!$F30&gt;=2)),2016-'EU WFs (Fully-Grid Connected)'!$M30,"")</f>
        <v>-1</v>
      </c>
      <c r="D31" s="146" t="str">
        <f>IF(AND(OR('EU WFs (Fully-Grid Connected)'!$J30="MG",'EU WFs (Fully-Grid Connected)'!$J30="SG"),'EU WFs (Fully-Grid Connected)'!$K30="WRIG",AND('EU WFs (Fully-Grid Connected)'!$F30&lt;=4,'EU WFs (Fully-Grid Connected)'!$F30&gt;=2)),2016-'EU WFs (Fully-Grid Connected)'!$M30,"")</f>
        <v/>
      </c>
      <c r="E31" s="148" t="str">
        <f>IF(AND(OR('EU WFs (Fully-Grid Connected)'!$J30="MG",'EU WFs (Fully-Grid Connected)'!$J30="SG"),'EU WFs (Fully-Grid Connected)'!$K30="DFIG",AND('EU WFs (Fully-Grid Connected)'!$F30&lt;=4,'EU WFs (Fully-Grid Connected)'!$F30&gt;=2)),2016-'EU WFs (Fully-Grid Connected)'!$M30,"")</f>
        <v/>
      </c>
      <c r="F31" s="147" t="str">
        <f>IF(AND(C31&lt;=5,C31&gt;=3),'EU WFs (Fully-Grid Connected)'!$E30,"")</f>
        <v/>
      </c>
      <c r="G31" s="146" t="str">
        <f>IF(AND(D31&lt;=5,D31&gt;=3),'EU WFs (Fully-Grid Connected)'!$E30,"")</f>
        <v/>
      </c>
      <c r="H31" s="148" t="str">
        <f>IF(AND(E31&lt;=5,E31&gt;=3),'EU WFs (Fully-Grid Connected)'!$E30,"")</f>
        <v/>
      </c>
      <c r="I31" s="147" t="str">
        <f>IF(AND(C31&lt;&gt;"",C31&gt;5),'EU WFs (Fully-Grid Connected)'!$E30,"")</f>
        <v/>
      </c>
      <c r="J31" s="146" t="str">
        <f>IF(AND(D31&lt;&gt;"",D31&gt;5),'EU WFs (Fully-Grid Connected)'!$E30,"")</f>
        <v/>
      </c>
      <c r="K31" s="148" t="str">
        <f>IF(AND(E31&lt;&gt;"",E31&gt;5),'EU WFs (Fully-Grid Connected)'!$E30,"")</f>
        <v/>
      </c>
      <c r="L31" s="217" t="str">
        <f>IF(AND('EU WFs (Fully-Grid Connected)'!BN30&lt;&gt;"",OR($F31&lt;&gt;"",$G31&lt;&gt;"",$H31&lt;&gt;"",$I31&lt;&gt;"",$J31&lt;&gt;"",$K31&lt;&gt;"")),'EU WFs (Fully-Grid Connected)'!BN30,"")</f>
        <v/>
      </c>
      <c r="M31" s="217" t="str">
        <f>IF(AND('EU WFs (Fully-Grid Connected)'!BO30&lt;&gt;"",OR($F31&lt;&gt;"",$G31&lt;&gt;"",$H31&lt;&gt;"",$I31&lt;&gt;"",$J31&lt;&gt;"",$K31&lt;&gt;"")),'EU WFs (Fully-Grid Connected)'!BO30,"")</f>
        <v/>
      </c>
      <c r="N31" s="217" t="str">
        <f>IF(AND('EU WFs (Fully-Grid Connected)'!BP30&lt;&gt;"",OR($F31&lt;&gt;"",$G31&lt;&gt;"",$H31&lt;&gt;"",$I31&lt;&gt;"",$J31&lt;&gt;"",$K31&lt;&gt;"")),'EU WFs (Fully-Grid Connected)'!BP30,"")</f>
        <v/>
      </c>
      <c r="O31" s="217" t="str">
        <f>IF(AND('EU WFs (Fully-Grid Connected)'!BQ30&lt;&gt;"",OR($F31&lt;&gt;"",$G31&lt;&gt;"",$H31&lt;&gt;"",$I31&lt;&gt;"",$J31&lt;&gt;"",$K31&lt;&gt;"")),'EU WFs (Fully-Grid Connected)'!BQ30,"")</f>
        <v/>
      </c>
      <c r="P31" s="217" t="str">
        <f>IF(AND('EU WFs (Fully-Grid Connected)'!BR30&lt;&gt;"",OR($F31&lt;&gt;"",$G31&lt;&gt;"",$H31&lt;&gt;"",$I31&lt;&gt;"",$J31&lt;&gt;"",$K31&lt;&gt;"")),'EU WFs (Fully-Grid Connected)'!BR30,"")</f>
        <v/>
      </c>
      <c r="Q31" s="217" t="str">
        <f>IF(AND('EU WFs (Fully-Grid Connected)'!BS30&lt;&gt;"",OR($F31&lt;&gt;"",$G31&lt;&gt;"",$H31&lt;&gt;"",$I31&lt;&gt;"",$J31&lt;&gt;"",$K31&lt;&gt;"")),'EU WFs (Fully-Grid Connected)'!BS30,"")</f>
        <v/>
      </c>
      <c r="R31" s="217" t="str">
        <f>IF(AND('EU WFs (Fully-Grid Connected)'!BT30&lt;&gt;"",OR($F31&lt;&gt;"",$G31&lt;&gt;"",$H31&lt;&gt;"",$I31&lt;&gt;"",$J31&lt;&gt;"",$K31&lt;&gt;"")),'EU WFs (Fully-Grid Connected)'!BT30,"")</f>
        <v/>
      </c>
      <c r="S31" s="217" t="str">
        <f>IF(AND('EU WFs (Fully-Grid Connected)'!BU30&lt;&gt;"",OR($F31&lt;&gt;"",$G31&lt;&gt;"",$H31&lt;&gt;"",$I31&lt;&gt;"",$J31&lt;&gt;"",$K31&lt;&gt;"")),'EU WFs (Fully-Grid Connected)'!BU30,"")</f>
        <v/>
      </c>
      <c r="T31" s="217" t="str">
        <f>IF(AND('EU WFs (Fully-Grid Connected)'!BV30&lt;&gt;"",OR($F31&lt;&gt;"",$G31&lt;&gt;"",$H31&lt;&gt;"",$I31&lt;&gt;"",$J31&lt;&gt;"",$K31&lt;&gt;"")),'EU WFs (Fully-Grid Connected)'!BV30,"")</f>
        <v/>
      </c>
      <c r="U31" s="217" t="str">
        <f>IF(AND('EU WFs (Fully-Grid Connected)'!BW30&lt;&gt;"",OR($F31&lt;&gt;"",$G31&lt;&gt;"",$H31&lt;&gt;"",$I31&lt;&gt;"",$J31&lt;&gt;"",$K31&lt;&gt;"")),'EU WFs (Fully-Grid Connected)'!BW30,"")</f>
        <v/>
      </c>
      <c r="V31" s="217" t="str">
        <f>IF(AND('EU WFs (Fully-Grid Connected)'!BX30&lt;&gt;"",OR($F31&lt;&gt;"",$G31&lt;&gt;"",$H31&lt;&gt;"",$I31&lt;&gt;"",$J31&lt;&gt;"",$K31&lt;&gt;"")),'EU WFs (Fully-Grid Connected)'!BX30,"")</f>
        <v/>
      </c>
      <c r="W31" s="217" t="str">
        <f>IF(AND('EU WFs (Fully-Grid Connected)'!BY30&lt;&gt;"",OR($F31&lt;&gt;"",$G31&lt;&gt;"",$H31&lt;&gt;"",$I31&lt;&gt;"",$J31&lt;&gt;"",$K31&lt;&gt;"")),'EU WFs (Fully-Grid Connected)'!BY30,"")</f>
        <v/>
      </c>
      <c r="X31" s="217" t="str">
        <f>IF(AND('EU WFs (Fully-Grid Connected)'!BZ30&lt;&gt;"",OR($F31&lt;&gt;"",$G31&lt;&gt;"",$H31&lt;&gt;"",$I31&lt;&gt;"",$J31&lt;&gt;"",$K31&lt;&gt;"")),'EU WFs (Fully-Grid Connected)'!BZ30,"")</f>
        <v/>
      </c>
      <c r="Y31" s="217" t="str">
        <f>IF(AND('EU WFs (Fully-Grid Connected)'!CA30&lt;&gt;"",OR($F31&lt;&gt;"",$G31&lt;&gt;"",$H31&lt;&gt;"",$I31&lt;&gt;"",$J31&lt;&gt;"",$K31&lt;&gt;"")),'EU WFs (Fully-Grid Connected)'!CA30,"")</f>
        <v/>
      </c>
      <c r="AA31" s="215" t="str">
        <f t="shared" si="0"/>
        <v/>
      </c>
      <c r="AB31" s="216" t="str">
        <f t="shared" si="1"/>
        <v/>
      </c>
      <c r="AC31" s="217" t="str">
        <f t="shared" si="2"/>
        <v/>
      </c>
      <c r="AD31" s="216" t="str">
        <f t="shared" si="3"/>
        <v/>
      </c>
      <c r="AE31" s="216" t="str">
        <f t="shared" si="4"/>
        <v/>
      </c>
      <c r="AF31" s="216" t="str">
        <f t="shared" si="5"/>
        <v/>
      </c>
      <c r="AG31" s="215" t="str">
        <f t="shared" si="6"/>
        <v/>
      </c>
      <c r="AH31" s="216" t="str">
        <f t="shared" si="7"/>
        <v/>
      </c>
      <c r="AI31" s="217" t="str">
        <f t="shared" si="8"/>
        <v/>
      </c>
      <c r="AJ31" s="216" t="str">
        <f t="shared" si="9"/>
        <v/>
      </c>
      <c r="AK31" s="216" t="str">
        <f t="shared" si="10"/>
        <v/>
      </c>
      <c r="AL31" s="217" t="str">
        <f t="shared" si="11"/>
        <v/>
      </c>
    </row>
    <row r="32" spans="1:38" x14ac:dyDescent="0.3">
      <c r="A32" s="321"/>
      <c r="B32" s="122" t="str">
        <f>'EU WFs (Fully-Grid Connected)'!B31</f>
        <v>Global Tech I </v>
      </c>
      <c r="C32" s="147" t="str">
        <f>IF(AND(OR('EU WFs (Fully-Grid Connected)'!$J31="MG",'EU WFs (Fully-Grid Connected)'!$J31="SG"),'EU WFs (Fully-Grid Connected)'!$K31="SCIG",AND('EU WFs (Fully-Grid Connected)'!$F31&lt;=4,'EU WFs (Fully-Grid Connected)'!$F31&gt;=2)),2016-'EU WFs (Fully-Grid Connected)'!$M31,"")</f>
        <v/>
      </c>
      <c r="D32" s="146" t="str">
        <f>IF(AND(OR('EU WFs (Fully-Grid Connected)'!$J31="MG",'EU WFs (Fully-Grid Connected)'!$J31="SG"),'EU WFs (Fully-Grid Connected)'!$K31="WRIG",AND('EU WFs (Fully-Grid Connected)'!$F31&lt;=4,'EU WFs (Fully-Grid Connected)'!$F31&gt;=2)),2016-'EU WFs (Fully-Grid Connected)'!$M31,"")</f>
        <v/>
      </c>
      <c r="E32" s="148" t="str">
        <f>IF(AND(OR('EU WFs (Fully-Grid Connected)'!$J31="MG",'EU WFs (Fully-Grid Connected)'!$J31="SG"),'EU WFs (Fully-Grid Connected)'!$K31="DFIG",AND('EU WFs (Fully-Grid Connected)'!$F31&lt;=4,'EU WFs (Fully-Grid Connected)'!$F31&gt;=2)),2016-'EU WFs (Fully-Grid Connected)'!$M31,"")</f>
        <v/>
      </c>
      <c r="F32" s="147" t="str">
        <f>IF(AND(C32&lt;=5,C32&gt;=3),'EU WFs (Fully-Grid Connected)'!$E31,"")</f>
        <v/>
      </c>
      <c r="G32" s="146" t="str">
        <f>IF(AND(D32&lt;=5,D32&gt;=3),'EU WFs (Fully-Grid Connected)'!$E31,"")</f>
        <v/>
      </c>
      <c r="H32" s="148" t="str">
        <f>IF(AND(E32&lt;=5,E32&gt;=3),'EU WFs (Fully-Grid Connected)'!$E31,"")</f>
        <v/>
      </c>
      <c r="I32" s="147" t="str">
        <f>IF(AND(C32&lt;&gt;"",C32&gt;5),'EU WFs (Fully-Grid Connected)'!$E31,"")</f>
        <v/>
      </c>
      <c r="J32" s="146" t="str">
        <f>IF(AND(D32&lt;&gt;"",D32&gt;5),'EU WFs (Fully-Grid Connected)'!$E31,"")</f>
        <v/>
      </c>
      <c r="K32" s="148" t="str">
        <f>IF(AND(E32&lt;&gt;"",E32&gt;5),'EU WFs (Fully-Grid Connected)'!$E31,"")</f>
        <v/>
      </c>
      <c r="L32" s="217" t="str">
        <f>IF(AND('EU WFs (Fully-Grid Connected)'!BN31&lt;&gt;"",OR($F32&lt;&gt;"",$G32&lt;&gt;"",$H32&lt;&gt;"",$I32&lt;&gt;"",$J32&lt;&gt;"",$K32&lt;&gt;"")),'EU WFs (Fully-Grid Connected)'!BN31,"")</f>
        <v/>
      </c>
      <c r="M32" s="217" t="str">
        <f>IF(AND('EU WFs (Fully-Grid Connected)'!BO31&lt;&gt;"",OR($F32&lt;&gt;"",$G32&lt;&gt;"",$H32&lt;&gt;"",$I32&lt;&gt;"",$J32&lt;&gt;"",$K32&lt;&gt;"")),'EU WFs (Fully-Grid Connected)'!BO31,"")</f>
        <v/>
      </c>
      <c r="N32" s="217" t="str">
        <f>IF(AND('EU WFs (Fully-Grid Connected)'!BP31&lt;&gt;"",OR($F32&lt;&gt;"",$G32&lt;&gt;"",$H32&lt;&gt;"",$I32&lt;&gt;"",$J32&lt;&gt;"",$K32&lt;&gt;"")),'EU WFs (Fully-Grid Connected)'!BP31,"")</f>
        <v/>
      </c>
      <c r="O32" s="217" t="str">
        <f>IF(AND('EU WFs (Fully-Grid Connected)'!BQ31&lt;&gt;"",OR($F32&lt;&gt;"",$G32&lt;&gt;"",$H32&lt;&gt;"",$I32&lt;&gt;"",$J32&lt;&gt;"",$K32&lt;&gt;"")),'EU WFs (Fully-Grid Connected)'!BQ31,"")</f>
        <v/>
      </c>
      <c r="P32" s="217" t="str">
        <f>IF(AND('EU WFs (Fully-Grid Connected)'!BR31&lt;&gt;"",OR($F32&lt;&gt;"",$G32&lt;&gt;"",$H32&lt;&gt;"",$I32&lt;&gt;"",$J32&lt;&gt;"",$K32&lt;&gt;"")),'EU WFs (Fully-Grid Connected)'!BR31,"")</f>
        <v/>
      </c>
      <c r="Q32" s="217" t="str">
        <f>IF(AND('EU WFs (Fully-Grid Connected)'!BS31&lt;&gt;"",OR($F32&lt;&gt;"",$G32&lt;&gt;"",$H32&lt;&gt;"",$I32&lt;&gt;"",$J32&lt;&gt;"",$K32&lt;&gt;"")),'EU WFs (Fully-Grid Connected)'!BS31,"")</f>
        <v/>
      </c>
      <c r="R32" s="217" t="str">
        <f>IF(AND('EU WFs (Fully-Grid Connected)'!BT31&lt;&gt;"",OR($F32&lt;&gt;"",$G32&lt;&gt;"",$H32&lt;&gt;"",$I32&lt;&gt;"",$J32&lt;&gt;"",$K32&lt;&gt;"")),'EU WFs (Fully-Grid Connected)'!BT31,"")</f>
        <v/>
      </c>
      <c r="S32" s="217" t="str">
        <f>IF(AND('EU WFs (Fully-Grid Connected)'!BU31&lt;&gt;"",OR($F32&lt;&gt;"",$G32&lt;&gt;"",$H32&lt;&gt;"",$I32&lt;&gt;"",$J32&lt;&gt;"",$K32&lt;&gt;"")),'EU WFs (Fully-Grid Connected)'!BU31,"")</f>
        <v/>
      </c>
      <c r="T32" s="217" t="str">
        <f>IF(AND('EU WFs (Fully-Grid Connected)'!BV31&lt;&gt;"",OR($F32&lt;&gt;"",$G32&lt;&gt;"",$H32&lt;&gt;"",$I32&lt;&gt;"",$J32&lt;&gt;"",$K32&lt;&gt;"")),'EU WFs (Fully-Grid Connected)'!BV31,"")</f>
        <v/>
      </c>
      <c r="U32" s="217" t="str">
        <f>IF(AND('EU WFs (Fully-Grid Connected)'!BW31&lt;&gt;"",OR($F32&lt;&gt;"",$G32&lt;&gt;"",$H32&lt;&gt;"",$I32&lt;&gt;"",$J32&lt;&gt;"",$K32&lt;&gt;"")),'EU WFs (Fully-Grid Connected)'!BW31,"")</f>
        <v/>
      </c>
      <c r="V32" s="217" t="str">
        <f>IF(AND('EU WFs (Fully-Grid Connected)'!BX31&lt;&gt;"",OR($F32&lt;&gt;"",$G32&lt;&gt;"",$H32&lt;&gt;"",$I32&lt;&gt;"",$J32&lt;&gt;"",$K32&lt;&gt;"")),'EU WFs (Fully-Grid Connected)'!BX31,"")</f>
        <v/>
      </c>
      <c r="W32" s="217" t="str">
        <f>IF(AND('EU WFs (Fully-Grid Connected)'!BY31&lt;&gt;"",OR($F32&lt;&gt;"",$G32&lt;&gt;"",$H32&lt;&gt;"",$I32&lt;&gt;"",$J32&lt;&gt;"",$K32&lt;&gt;"")),'EU WFs (Fully-Grid Connected)'!BY31,"")</f>
        <v/>
      </c>
      <c r="X32" s="217" t="str">
        <f>IF(AND('EU WFs (Fully-Grid Connected)'!BZ31&lt;&gt;"",OR($F32&lt;&gt;"",$G32&lt;&gt;"",$H32&lt;&gt;"",$I32&lt;&gt;"",$J32&lt;&gt;"",$K32&lt;&gt;"")),'EU WFs (Fully-Grid Connected)'!BZ31,"")</f>
        <v/>
      </c>
      <c r="Y32" s="217" t="str">
        <f>IF(AND('EU WFs (Fully-Grid Connected)'!CA31&lt;&gt;"",OR($F32&lt;&gt;"",$G32&lt;&gt;"",$H32&lt;&gt;"",$I32&lt;&gt;"",$J32&lt;&gt;"",$K32&lt;&gt;"")),'EU WFs (Fully-Grid Connected)'!CA31,"")</f>
        <v/>
      </c>
      <c r="AA32" s="215" t="str">
        <f t="shared" si="0"/>
        <v/>
      </c>
      <c r="AB32" s="216" t="str">
        <f t="shared" si="1"/>
        <v/>
      </c>
      <c r="AC32" s="217" t="str">
        <f t="shared" si="2"/>
        <v/>
      </c>
      <c r="AD32" s="216" t="str">
        <f t="shared" si="3"/>
        <v/>
      </c>
      <c r="AE32" s="216" t="str">
        <f t="shared" si="4"/>
        <v/>
      </c>
      <c r="AF32" s="216" t="str">
        <f t="shared" si="5"/>
        <v/>
      </c>
      <c r="AG32" s="215" t="str">
        <f t="shared" si="6"/>
        <v/>
      </c>
      <c r="AH32" s="216" t="str">
        <f t="shared" si="7"/>
        <v/>
      </c>
      <c r="AI32" s="217" t="str">
        <f t="shared" si="8"/>
        <v/>
      </c>
      <c r="AJ32" s="216" t="str">
        <f t="shared" si="9"/>
        <v/>
      </c>
      <c r="AK32" s="216" t="str">
        <f t="shared" si="10"/>
        <v/>
      </c>
      <c r="AL32" s="217" t="str">
        <f t="shared" si="11"/>
        <v/>
      </c>
    </row>
    <row r="33" spans="1:38" x14ac:dyDescent="0.3">
      <c r="A33" s="321"/>
      <c r="B33" s="122" t="str">
        <f>'EU WFs (Fully-Grid Connected)'!B32</f>
        <v>Gode Wind (phases 1+2)</v>
      </c>
      <c r="C33" s="147" t="str">
        <f>IF(AND(OR('EU WFs (Fully-Grid Connected)'!$J32="MG",'EU WFs (Fully-Grid Connected)'!$J32="SG"),'EU WFs (Fully-Grid Connected)'!$K32="SCIG",AND('EU WFs (Fully-Grid Connected)'!$F32&lt;=4,'EU WFs (Fully-Grid Connected)'!$F32&gt;=2)),2016-'EU WFs (Fully-Grid Connected)'!$M32,"")</f>
        <v/>
      </c>
      <c r="D33" s="146" t="str">
        <f>IF(AND(OR('EU WFs (Fully-Grid Connected)'!$J32="MG",'EU WFs (Fully-Grid Connected)'!$J32="SG"),'EU WFs (Fully-Grid Connected)'!$K32="WRIG",AND('EU WFs (Fully-Grid Connected)'!$F32&lt;=4,'EU WFs (Fully-Grid Connected)'!$F32&gt;=2)),2016-'EU WFs (Fully-Grid Connected)'!$M32,"")</f>
        <v/>
      </c>
      <c r="E33" s="148" t="str">
        <f>IF(AND(OR('EU WFs (Fully-Grid Connected)'!$J32="MG",'EU WFs (Fully-Grid Connected)'!$J32="SG"),'EU WFs (Fully-Grid Connected)'!$K32="DFIG",AND('EU WFs (Fully-Grid Connected)'!$F32&lt;=4,'EU WFs (Fully-Grid Connected)'!$F32&gt;=2)),2016-'EU WFs (Fully-Grid Connected)'!$M32,"")</f>
        <v/>
      </c>
      <c r="F33" s="147" t="str">
        <f>IF(AND(C33&lt;=5,C33&gt;=3),'EU WFs (Fully-Grid Connected)'!$E32,"")</f>
        <v/>
      </c>
      <c r="G33" s="146" t="str">
        <f>IF(AND(D33&lt;=5,D33&gt;=3),'EU WFs (Fully-Grid Connected)'!$E32,"")</f>
        <v/>
      </c>
      <c r="H33" s="148" t="str">
        <f>IF(AND(E33&lt;=5,E33&gt;=3),'EU WFs (Fully-Grid Connected)'!$E32,"")</f>
        <v/>
      </c>
      <c r="I33" s="147" t="str">
        <f>IF(AND(C33&lt;&gt;"",C33&gt;5),'EU WFs (Fully-Grid Connected)'!$E32,"")</f>
        <v/>
      </c>
      <c r="J33" s="146" t="str">
        <f>IF(AND(D33&lt;&gt;"",D33&gt;5),'EU WFs (Fully-Grid Connected)'!$E32,"")</f>
        <v/>
      </c>
      <c r="K33" s="148" t="str">
        <f>IF(AND(E33&lt;&gt;"",E33&gt;5),'EU WFs (Fully-Grid Connected)'!$E32,"")</f>
        <v/>
      </c>
      <c r="L33" s="217" t="str">
        <f>IF(AND('EU WFs (Fully-Grid Connected)'!BN32&lt;&gt;"",OR($F33&lt;&gt;"",$G33&lt;&gt;"",$H33&lt;&gt;"",$I33&lt;&gt;"",$J33&lt;&gt;"",$K33&lt;&gt;"")),'EU WFs (Fully-Grid Connected)'!BN32,"")</f>
        <v/>
      </c>
      <c r="M33" s="217" t="str">
        <f>IF(AND('EU WFs (Fully-Grid Connected)'!BO32&lt;&gt;"",OR($F33&lt;&gt;"",$G33&lt;&gt;"",$H33&lt;&gt;"",$I33&lt;&gt;"",$J33&lt;&gt;"",$K33&lt;&gt;"")),'EU WFs (Fully-Grid Connected)'!BO32,"")</f>
        <v/>
      </c>
      <c r="N33" s="217" t="str">
        <f>IF(AND('EU WFs (Fully-Grid Connected)'!BP32&lt;&gt;"",OR($F33&lt;&gt;"",$G33&lt;&gt;"",$H33&lt;&gt;"",$I33&lt;&gt;"",$J33&lt;&gt;"",$K33&lt;&gt;"")),'EU WFs (Fully-Grid Connected)'!BP32,"")</f>
        <v/>
      </c>
      <c r="O33" s="217" t="str">
        <f>IF(AND('EU WFs (Fully-Grid Connected)'!BQ32&lt;&gt;"",OR($F33&lt;&gt;"",$G33&lt;&gt;"",$H33&lt;&gt;"",$I33&lt;&gt;"",$J33&lt;&gt;"",$K33&lt;&gt;"")),'EU WFs (Fully-Grid Connected)'!BQ32,"")</f>
        <v/>
      </c>
      <c r="P33" s="217" t="str">
        <f>IF(AND('EU WFs (Fully-Grid Connected)'!BR32&lt;&gt;"",OR($F33&lt;&gt;"",$G33&lt;&gt;"",$H33&lt;&gt;"",$I33&lt;&gt;"",$J33&lt;&gt;"",$K33&lt;&gt;"")),'EU WFs (Fully-Grid Connected)'!BR32,"")</f>
        <v/>
      </c>
      <c r="Q33" s="217" t="str">
        <f>IF(AND('EU WFs (Fully-Grid Connected)'!BS32&lt;&gt;"",OR($F33&lt;&gt;"",$G33&lt;&gt;"",$H33&lt;&gt;"",$I33&lt;&gt;"",$J33&lt;&gt;"",$K33&lt;&gt;"")),'EU WFs (Fully-Grid Connected)'!BS32,"")</f>
        <v/>
      </c>
      <c r="R33" s="217" t="str">
        <f>IF(AND('EU WFs (Fully-Grid Connected)'!BT32&lt;&gt;"",OR($F33&lt;&gt;"",$G33&lt;&gt;"",$H33&lt;&gt;"",$I33&lt;&gt;"",$J33&lt;&gt;"",$K33&lt;&gt;"")),'EU WFs (Fully-Grid Connected)'!BT32,"")</f>
        <v/>
      </c>
      <c r="S33" s="217" t="str">
        <f>IF(AND('EU WFs (Fully-Grid Connected)'!BU32&lt;&gt;"",OR($F33&lt;&gt;"",$G33&lt;&gt;"",$H33&lt;&gt;"",$I33&lt;&gt;"",$J33&lt;&gt;"",$K33&lt;&gt;"")),'EU WFs (Fully-Grid Connected)'!BU32,"")</f>
        <v/>
      </c>
      <c r="T33" s="217" t="str">
        <f>IF(AND('EU WFs (Fully-Grid Connected)'!BV32&lt;&gt;"",OR($F33&lt;&gt;"",$G33&lt;&gt;"",$H33&lt;&gt;"",$I33&lt;&gt;"",$J33&lt;&gt;"",$K33&lt;&gt;"")),'EU WFs (Fully-Grid Connected)'!BV32,"")</f>
        <v/>
      </c>
      <c r="U33" s="217" t="str">
        <f>IF(AND('EU WFs (Fully-Grid Connected)'!BW32&lt;&gt;"",OR($F33&lt;&gt;"",$G33&lt;&gt;"",$H33&lt;&gt;"",$I33&lt;&gt;"",$J33&lt;&gt;"",$K33&lt;&gt;"")),'EU WFs (Fully-Grid Connected)'!BW32,"")</f>
        <v/>
      </c>
      <c r="V33" s="217" t="str">
        <f>IF(AND('EU WFs (Fully-Grid Connected)'!BX32&lt;&gt;"",OR($F33&lt;&gt;"",$G33&lt;&gt;"",$H33&lt;&gt;"",$I33&lt;&gt;"",$J33&lt;&gt;"",$K33&lt;&gt;"")),'EU WFs (Fully-Grid Connected)'!BX32,"")</f>
        <v/>
      </c>
      <c r="W33" s="217" t="str">
        <f>IF(AND('EU WFs (Fully-Grid Connected)'!BY32&lt;&gt;"",OR($F33&lt;&gt;"",$G33&lt;&gt;"",$H33&lt;&gt;"",$I33&lt;&gt;"",$J33&lt;&gt;"",$K33&lt;&gt;"")),'EU WFs (Fully-Grid Connected)'!BY32,"")</f>
        <v/>
      </c>
      <c r="X33" s="217" t="str">
        <f>IF(AND('EU WFs (Fully-Grid Connected)'!BZ32&lt;&gt;"",OR($F33&lt;&gt;"",$G33&lt;&gt;"",$H33&lt;&gt;"",$I33&lt;&gt;"",$J33&lt;&gt;"",$K33&lt;&gt;"")),'EU WFs (Fully-Grid Connected)'!BZ32,"")</f>
        <v/>
      </c>
      <c r="Y33" s="217" t="str">
        <f>IF(AND('EU WFs (Fully-Grid Connected)'!CA32&lt;&gt;"",OR($F33&lt;&gt;"",$G33&lt;&gt;"",$H33&lt;&gt;"",$I33&lt;&gt;"",$J33&lt;&gt;"",$K33&lt;&gt;"")),'EU WFs (Fully-Grid Connected)'!CA32,"")</f>
        <v/>
      </c>
      <c r="AA33" s="215" t="str">
        <f t="shared" si="0"/>
        <v/>
      </c>
      <c r="AB33" s="216" t="str">
        <f t="shared" si="1"/>
        <v/>
      </c>
      <c r="AC33" s="217" t="str">
        <f t="shared" si="2"/>
        <v/>
      </c>
      <c r="AD33" s="216" t="str">
        <f t="shared" si="3"/>
        <v/>
      </c>
      <c r="AE33" s="216" t="str">
        <f t="shared" si="4"/>
        <v/>
      </c>
      <c r="AF33" s="216" t="str">
        <f t="shared" si="5"/>
        <v/>
      </c>
      <c r="AG33" s="215" t="str">
        <f t="shared" si="6"/>
        <v/>
      </c>
      <c r="AH33" s="216" t="str">
        <f t="shared" si="7"/>
        <v/>
      </c>
      <c r="AI33" s="217" t="str">
        <f t="shared" si="8"/>
        <v/>
      </c>
      <c r="AJ33" s="216" t="str">
        <f t="shared" si="9"/>
        <v/>
      </c>
      <c r="AK33" s="216" t="str">
        <f t="shared" si="10"/>
        <v/>
      </c>
      <c r="AL33" s="217" t="str">
        <f t="shared" si="11"/>
        <v/>
      </c>
    </row>
    <row r="34" spans="1:38" x14ac:dyDescent="0.3">
      <c r="A34" s="321"/>
      <c r="B34" s="122" t="str">
        <f>'EU WFs (Fully-Grid Connected)'!B33</f>
        <v>Greater Gabbard</v>
      </c>
      <c r="C34" s="147">
        <f>IF(AND(OR('EU WFs (Fully-Grid Connected)'!$J33="MG",'EU WFs (Fully-Grid Connected)'!$J33="SG"),'EU WFs (Fully-Grid Connected)'!$K33="SCIG",AND('EU WFs (Fully-Grid Connected)'!$F33&lt;=4,'EU WFs (Fully-Grid Connected)'!$F33&gt;=2)),2016-'EU WFs (Fully-Grid Connected)'!$M33,"")</f>
        <v>4</v>
      </c>
      <c r="D34" s="146" t="str">
        <f>IF(AND(OR('EU WFs (Fully-Grid Connected)'!$J33="MG",'EU WFs (Fully-Grid Connected)'!$J33="SG"),'EU WFs (Fully-Grid Connected)'!$K33="WRIG",AND('EU WFs (Fully-Grid Connected)'!$F33&lt;=4,'EU WFs (Fully-Grid Connected)'!$F33&gt;=2)),2016-'EU WFs (Fully-Grid Connected)'!$M33,"")</f>
        <v/>
      </c>
      <c r="E34" s="148" t="str">
        <f>IF(AND(OR('EU WFs (Fully-Grid Connected)'!$J33="MG",'EU WFs (Fully-Grid Connected)'!$J33="SG"),'EU WFs (Fully-Grid Connected)'!$K33="DFIG",AND('EU WFs (Fully-Grid Connected)'!$F33&lt;=4,'EU WFs (Fully-Grid Connected)'!$F33&gt;=2)),2016-'EU WFs (Fully-Grid Connected)'!$M33,"")</f>
        <v/>
      </c>
      <c r="F34" s="147">
        <f>IF(AND(C34&lt;=5,C34&gt;=3),'EU WFs (Fully-Grid Connected)'!$E33,"")</f>
        <v>140</v>
      </c>
      <c r="G34" s="146" t="str">
        <f>IF(AND(D34&lt;=5,D34&gt;=3),'EU WFs (Fully-Grid Connected)'!$E33,"")</f>
        <v/>
      </c>
      <c r="H34" s="148" t="str">
        <f>IF(AND(E34&lt;=5,E34&gt;=3),'EU WFs (Fully-Grid Connected)'!$E33,"")</f>
        <v/>
      </c>
      <c r="I34" s="147" t="str">
        <f>IF(AND(C34&lt;&gt;"",C34&gt;5),'EU WFs (Fully-Grid Connected)'!$E33,"")</f>
        <v/>
      </c>
      <c r="J34" s="146" t="str">
        <f>IF(AND(D34&lt;&gt;"",D34&gt;5),'EU WFs (Fully-Grid Connected)'!$E33,"")</f>
        <v/>
      </c>
      <c r="K34" s="148" t="str">
        <f>IF(AND(E34&lt;&gt;"",E34&gt;5),'EU WFs (Fully-Grid Connected)'!$E33,"")</f>
        <v/>
      </c>
      <c r="L34" s="217" t="str">
        <f>IF(AND('EU WFs (Fully-Grid Connected)'!BN33&lt;&gt;"",OR($F34&lt;&gt;"",$G34&lt;&gt;"",$H34&lt;&gt;"",$I34&lt;&gt;"",$J34&lt;&gt;"",$K34&lt;&gt;"")),'EU WFs (Fully-Grid Connected)'!BN33,"")</f>
        <v/>
      </c>
      <c r="M34" s="217" t="str">
        <f>IF(AND('EU WFs (Fully-Grid Connected)'!BO33&lt;&gt;"",OR($F34&lt;&gt;"",$G34&lt;&gt;"",$H34&lt;&gt;"",$I34&lt;&gt;"",$J34&lt;&gt;"",$K34&lt;&gt;"")),'EU WFs (Fully-Grid Connected)'!BO33,"")</f>
        <v/>
      </c>
      <c r="N34" s="217" t="str">
        <f>IF(AND('EU WFs (Fully-Grid Connected)'!BP33&lt;&gt;"",OR($F34&lt;&gt;"",$G34&lt;&gt;"",$H34&lt;&gt;"",$I34&lt;&gt;"",$J34&lt;&gt;"",$K34&lt;&gt;"")),'EU WFs (Fully-Grid Connected)'!BP33,"")</f>
        <v/>
      </c>
      <c r="O34" s="217" t="str">
        <f>IF(AND('EU WFs (Fully-Grid Connected)'!BQ33&lt;&gt;"",OR($F34&lt;&gt;"",$G34&lt;&gt;"",$H34&lt;&gt;"",$I34&lt;&gt;"",$J34&lt;&gt;"",$K34&lt;&gt;"")),'EU WFs (Fully-Grid Connected)'!BQ33,"")</f>
        <v/>
      </c>
      <c r="P34" s="217" t="str">
        <f>IF(AND('EU WFs (Fully-Grid Connected)'!BR33&lt;&gt;"",OR($F34&lt;&gt;"",$G34&lt;&gt;"",$H34&lt;&gt;"",$I34&lt;&gt;"",$J34&lt;&gt;"",$K34&lt;&gt;"")),'EU WFs (Fully-Grid Connected)'!BR33,"")</f>
        <v/>
      </c>
      <c r="Q34" s="217" t="str">
        <f>IF(AND('EU WFs (Fully-Grid Connected)'!BS33&lt;&gt;"",OR($F34&lt;&gt;"",$G34&lt;&gt;"",$H34&lt;&gt;"",$I34&lt;&gt;"",$J34&lt;&gt;"",$K34&lt;&gt;"")),'EU WFs (Fully-Grid Connected)'!BS33,"")</f>
        <v/>
      </c>
      <c r="R34" s="217" t="str">
        <f>IF(AND('EU WFs (Fully-Grid Connected)'!BT33&lt;&gt;"",OR($F34&lt;&gt;"",$G34&lt;&gt;"",$H34&lt;&gt;"",$I34&lt;&gt;"",$J34&lt;&gt;"",$K34&lt;&gt;"")),'EU WFs (Fully-Grid Connected)'!BT33,"")</f>
        <v/>
      </c>
      <c r="S34" s="217" t="str">
        <f>IF(AND('EU WFs (Fully-Grid Connected)'!BU33&lt;&gt;"",OR($F34&lt;&gt;"",$G34&lt;&gt;"",$H34&lt;&gt;"",$I34&lt;&gt;"",$J34&lt;&gt;"",$K34&lt;&gt;"")),'EU WFs (Fully-Grid Connected)'!BU33,"")</f>
        <v/>
      </c>
      <c r="T34" s="217" t="str">
        <f>IF(AND('EU WFs (Fully-Grid Connected)'!BV33&lt;&gt;"",OR($F34&lt;&gt;"",$G34&lt;&gt;"",$H34&lt;&gt;"",$I34&lt;&gt;"",$J34&lt;&gt;"",$K34&lt;&gt;"")),'EU WFs (Fully-Grid Connected)'!BV33,"")</f>
        <v/>
      </c>
      <c r="U34" s="217" t="str">
        <f>IF(AND('EU WFs (Fully-Grid Connected)'!BW33&lt;&gt;"",OR($F34&lt;&gt;"",$G34&lt;&gt;"",$H34&lt;&gt;"",$I34&lt;&gt;"",$J34&lt;&gt;"",$K34&lt;&gt;"")),'EU WFs (Fully-Grid Connected)'!BW33,"")</f>
        <v/>
      </c>
      <c r="V34" s="217" t="str">
        <f>IF(AND('EU WFs (Fully-Grid Connected)'!BX33&lt;&gt;"",OR($F34&lt;&gt;"",$G34&lt;&gt;"",$H34&lt;&gt;"",$I34&lt;&gt;"",$J34&lt;&gt;"",$K34&lt;&gt;"")),'EU WFs (Fully-Grid Connected)'!BX33,"")</f>
        <v/>
      </c>
      <c r="W34" s="217">
        <f>IF(AND('EU WFs (Fully-Grid Connected)'!BY33&lt;&gt;"",OR($F34&lt;&gt;"",$G34&lt;&gt;"",$H34&lt;&gt;"",$I34&lt;&gt;"",$J34&lt;&gt;"",$K34&lt;&gt;"")),'EU WFs (Fully-Grid Connected)'!BY33,"")</f>
        <v>140</v>
      </c>
      <c r="X34" s="217" t="str">
        <f>IF(AND('EU WFs (Fully-Grid Connected)'!BZ33&lt;&gt;"",OR($F34&lt;&gt;"",$G34&lt;&gt;"",$H34&lt;&gt;"",$I34&lt;&gt;"",$J34&lt;&gt;"",$K34&lt;&gt;"")),'EU WFs (Fully-Grid Connected)'!BZ33,"")</f>
        <v/>
      </c>
      <c r="Y34" s="217" t="str">
        <f>IF(AND('EU WFs (Fully-Grid Connected)'!CA33&lt;&gt;"",OR($F34&lt;&gt;"",$G34&lt;&gt;"",$H34&lt;&gt;"",$I34&lt;&gt;"",$J34&lt;&gt;"",$K34&lt;&gt;"")),'EU WFs (Fully-Grid Connected)'!CA33,"")</f>
        <v/>
      </c>
      <c r="AA34" s="215">
        <f t="shared" si="0"/>
        <v>140</v>
      </c>
      <c r="AB34" s="216" t="str">
        <f t="shared" si="1"/>
        <v/>
      </c>
      <c r="AC34" s="217" t="str">
        <f t="shared" si="2"/>
        <v/>
      </c>
      <c r="AD34" s="216" t="str">
        <f t="shared" si="3"/>
        <v/>
      </c>
      <c r="AE34" s="216" t="str">
        <f t="shared" si="4"/>
        <v/>
      </c>
      <c r="AF34" s="216" t="str">
        <f t="shared" si="5"/>
        <v/>
      </c>
      <c r="AG34" s="215" t="str">
        <f t="shared" si="6"/>
        <v/>
      </c>
      <c r="AH34" s="216" t="str">
        <f t="shared" si="7"/>
        <v/>
      </c>
      <c r="AI34" s="217" t="str">
        <f t="shared" si="8"/>
        <v/>
      </c>
      <c r="AJ34" s="216" t="str">
        <f t="shared" si="9"/>
        <v/>
      </c>
      <c r="AK34" s="216" t="str">
        <f t="shared" si="10"/>
        <v/>
      </c>
      <c r="AL34" s="217" t="str">
        <f t="shared" si="11"/>
        <v/>
      </c>
    </row>
    <row r="35" spans="1:38" x14ac:dyDescent="0.3">
      <c r="A35" s="321"/>
      <c r="B35" s="122" t="str">
        <f>'EU WFs (Fully-Grid Connected)'!B34</f>
        <v>Gunfleet Sands 1 &amp; 2</v>
      </c>
      <c r="C35" s="147">
        <f>IF(AND(OR('EU WFs (Fully-Grid Connected)'!$J34="MG",'EU WFs (Fully-Grid Connected)'!$J34="SG"),'EU WFs (Fully-Grid Connected)'!$K34="SCIG",AND('EU WFs (Fully-Grid Connected)'!$F34&lt;=4,'EU WFs (Fully-Grid Connected)'!$F34&gt;=2)),2016-'EU WFs (Fully-Grid Connected)'!$M34,"")</f>
        <v>6</v>
      </c>
      <c r="D35" s="146" t="str">
        <f>IF(AND(OR('EU WFs (Fully-Grid Connected)'!$J34="MG",'EU WFs (Fully-Grid Connected)'!$J34="SG"),'EU WFs (Fully-Grid Connected)'!$K34="WRIG",AND('EU WFs (Fully-Grid Connected)'!$F34&lt;=4,'EU WFs (Fully-Grid Connected)'!$F34&gt;=2)),2016-'EU WFs (Fully-Grid Connected)'!$M34,"")</f>
        <v/>
      </c>
      <c r="E35" s="148" t="str">
        <f>IF(AND(OR('EU WFs (Fully-Grid Connected)'!$J34="MG",'EU WFs (Fully-Grid Connected)'!$J34="SG"),'EU WFs (Fully-Grid Connected)'!$K34="DFIG",AND('EU WFs (Fully-Grid Connected)'!$F34&lt;=4,'EU WFs (Fully-Grid Connected)'!$F34&gt;=2)),2016-'EU WFs (Fully-Grid Connected)'!$M34,"")</f>
        <v/>
      </c>
      <c r="F35" s="147" t="str">
        <f>IF(AND(C35&lt;=5,C35&gt;=3),'EU WFs (Fully-Grid Connected)'!$E34,"")</f>
        <v/>
      </c>
      <c r="G35" s="146" t="str">
        <f>IF(AND(D35&lt;=5,D35&gt;=3),'EU WFs (Fully-Grid Connected)'!$E34,"")</f>
        <v/>
      </c>
      <c r="H35" s="148" t="str">
        <f>IF(AND(E35&lt;=5,E35&gt;=3),'EU WFs (Fully-Grid Connected)'!$E34,"")</f>
        <v/>
      </c>
      <c r="I35" s="147">
        <f>IF(AND(C35&lt;&gt;"",C35&gt;5),'EU WFs (Fully-Grid Connected)'!$E34,"")</f>
        <v>48</v>
      </c>
      <c r="J35" s="146" t="str">
        <f>IF(AND(D35&lt;&gt;"",D35&gt;5),'EU WFs (Fully-Grid Connected)'!$E34,"")</f>
        <v/>
      </c>
      <c r="K35" s="148" t="str">
        <f>IF(AND(E35&lt;&gt;"",E35&gt;5),'EU WFs (Fully-Grid Connected)'!$E34,"")</f>
        <v/>
      </c>
      <c r="L35" s="217" t="str">
        <f>IF(AND('EU WFs (Fully-Grid Connected)'!BN34&lt;&gt;"",OR($F35&lt;&gt;"",$G35&lt;&gt;"",$H35&lt;&gt;"",$I35&lt;&gt;"",$J35&lt;&gt;"",$K35&lt;&gt;"")),'EU WFs (Fully-Grid Connected)'!BN34,"")</f>
        <v/>
      </c>
      <c r="M35" s="217" t="str">
        <f>IF(AND('EU WFs (Fully-Grid Connected)'!BO34&lt;&gt;"",OR($F35&lt;&gt;"",$G35&lt;&gt;"",$H35&lt;&gt;"",$I35&lt;&gt;"",$J35&lt;&gt;"",$K35&lt;&gt;"")),'EU WFs (Fully-Grid Connected)'!BO34,"")</f>
        <v/>
      </c>
      <c r="N35" s="217" t="str">
        <f>IF(AND('EU WFs (Fully-Grid Connected)'!BP34&lt;&gt;"",OR($F35&lt;&gt;"",$G35&lt;&gt;"",$H35&lt;&gt;"",$I35&lt;&gt;"",$J35&lt;&gt;"",$K35&lt;&gt;"")),'EU WFs (Fully-Grid Connected)'!BP34,"")</f>
        <v/>
      </c>
      <c r="O35" s="217" t="str">
        <f>IF(AND('EU WFs (Fully-Grid Connected)'!BQ34&lt;&gt;"",OR($F35&lt;&gt;"",$G35&lt;&gt;"",$H35&lt;&gt;"",$I35&lt;&gt;"",$J35&lt;&gt;"",$K35&lt;&gt;"")),'EU WFs (Fully-Grid Connected)'!BQ34,"")</f>
        <v/>
      </c>
      <c r="P35" s="217" t="str">
        <f>IF(AND('EU WFs (Fully-Grid Connected)'!BR34&lt;&gt;"",OR($F35&lt;&gt;"",$G35&lt;&gt;"",$H35&lt;&gt;"",$I35&lt;&gt;"",$J35&lt;&gt;"",$K35&lt;&gt;"")),'EU WFs (Fully-Grid Connected)'!BR34,"")</f>
        <v/>
      </c>
      <c r="Q35" s="217" t="str">
        <f>IF(AND('EU WFs (Fully-Grid Connected)'!BS34&lt;&gt;"",OR($F35&lt;&gt;"",$G35&lt;&gt;"",$H35&lt;&gt;"",$I35&lt;&gt;"",$J35&lt;&gt;"",$K35&lt;&gt;"")),'EU WFs (Fully-Grid Connected)'!BS34,"")</f>
        <v/>
      </c>
      <c r="R35" s="217" t="str">
        <f>IF(AND('EU WFs (Fully-Grid Connected)'!BT34&lt;&gt;"",OR($F35&lt;&gt;"",$G35&lt;&gt;"",$H35&lt;&gt;"",$I35&lt;&gt;"",$J35&lt;&gt;"",$K35&lt;&gt;"")),'EU WFs (Fully-Grid Connected)'!BT34,"")</f>
        <v/>
      </c>
      <c r="S35" s="217" t="str">
        <f>IF(AND('EU WFs (Fully-Grid Connected)'!BU34&lt;&gt;"",OR($F35&lt;&gt;"",$G35&lt;&gt;"",$H35&lt;&gt;"",$I35&lt;&gt;"",$J35&lt;&gt;"",$K35&lt;&gt;"")),'EU WFs (Fully-Grid Connected)'!BU34,"")</f>
        <v/>
      </c>
      <c r="T35" s="217" t="str">
        <f>IF(AND('EU WFs (Fully-Grid Connected)'!BV34&lt;&gt;"",OR($F35&lt;&gt;"",$G35&lt;&gt;"",$H35&lt;&gt;"",$I35&lt;&gt;"",$J35&lt;&gt;"",$K35&lt;&gt;"")),'EU WFs (Fully-Grid Connected)'!BV34,"")</f>
        <v/>
      </c>
      <c r="U35" s="217" t="str">
        <f>IF(AND('EU WFs (Fully-Grid Connected)'!BW34&lt;&gt;"",OR($F35&lt;&gt;"",$G35&lt;&gt;"",$H35&lt;&gt;"",$I35&lt;&gt;"",$J35&lt;&gt;"",$K35&lt;&gt;"")),'EU WFs (Fully-Grid Connected)'!BW34,"")</f>
        <v/>
      </c>
      <c r="V35" s="217" t="str">
        <f>IF(AND('EU WFs (Fully-Grid Connected)'!BX34&lt;&gt;"",OR($F35&lt;&gt;"",$G35&lt;&gt;"",$H35&lt;&gt;"",$I35&lt;&gt;"",$J35&lt;&gt;"",$K35&lt;&gt;"")),'EU WFs (Fully-Grid Connected)'!BX34,"")</f>
        <v/>
      </c>
      <c r="W35" s="217">
        <f>IF(AND('EU WFs (Fully-Grid Connected)'!BY34&lt;&gt;"",OR($F35&lt;&gt;"",$G35&lt;&gt;"",$H35&lt;&gt;"",$I35&lt;&gt;"",$J35&lt;&gt;"",$K35&lt;&gt;"")),'EU WFs (Fully-Grid Connected)'!BY34,"")</f>
        <v>48</v>
      </c>
      <c r="X35" s="217" t="str">
        <f>IF(AND('EU WFs (Fully-Grid Connected)'!BZ34&lt;&gt;"",OR($F35&lt;&gt;"",$G35&lt;&gt;"",$H35&lt;&gt;"",$I35&lt;&gt;"",$J35&lt;&gt;"",$K35&lt;&gt;"")),'EU WFs (Fully-Grid Connected)'!BZ34,"")</f>
        <v/>
      </c>
      <c r="Y35" s="217" t="str">
        <f>IF(AND('EU WFs (Fully-Grid Connected)'!CA34&lt;&gt;"",OR($F35&lt;&gt;"",$G35&lt;&gt;"",$H35&lt;&gt;"",$I35&lt;&gt;"",$J35&lt;&gt;"",$K35&lt;&gt;"")),'EU WFs (Fully-Grid Connected)'!CA34,"")</f>
        <v/>
      </c>
      <c r="AA35" s="215" t="str">
        <f t="shared" si="0"/>
        <v/>
      </c>
      <c r="AB35" s="216" t="str">
        <f t="shared" si="1"/>
        <v/>
      </c>
      <c r="AC35" s="217" t="str">
        <f t="shared" si="2"/>
        <v/>
      </c>
      <c r="AD35" s="216">
        <f t="shared" si="3"/>
        <v>48</v>
      </c>
      <c r="AE35" s="216" t="str">
        <f t="shared" si="4"/>
        <v/>
      </c>
      <c r="AF35" s="216" t="str">
        <f t="shared" si="5"/>
        <v/>
      </c>
      <c r="AG35" s="215" t="str">
        <f t="shared" si="6"/>
        <v/>
      </c>
      <c r="AH35" s="216" t="str">
        <f t="shared" si="7"/>
        <v/>
      </c>
      <c r="AI35" s="217" t="str">
        <f t="shared" si="8"/>
        <v/>
      </c>
      <c r="AJ35" s="216" t="str">
        <f t="shared" si="9"/>
        <v/>
      </c>
      <c r="AK35" s="216" t="str">
        <f t="shared" si="10"/>
        <v/>
      </c>
      <c r="AL35" s="217" t="str">
        <f t="shared" si="11"/>
        <v/>
      </c>
    </row>
    <row r="36" spans="1:38" x14ac:dyDescent="0.3">
      <c r="A36" s="321"/>
      <c r="B36" s="122" t="str">
        <f>'EU WFs (Fully-Grid Connected)'!B35</f>
        <v>Gunfleet Sands 3 - Demo Project</v>
      </c>
      <c r="C36" s="147" t="str">
        <f>IF(AND(OR('EU WFs (Fully-Grid Connected)'!$J35="MG",'EU WFs (Fully-Grid Connected)'!$J35="SG"),'EU WFs (Fully-Grid Connected)'!$K35="SCIG",AND('EU WFs (Fully-Grid Connected)'!$F35&lt;=4,'EU WFs (Fully-Grid Connected)'!$F35&gt;=2)),2016-'EU WFs (Fully-Grid Connected)'!$M35,"")</f>
        <v/>
      </c>
      <c r="D36" s="146" t="str">
        <f>IF(AND(OR('EU WFs (Fully-Grid Connected)'!$J35="MG",'EU WFs (Fully-Grid Connected)'!$J35="SG"),'EU WFs (Fully-Grid Connected)'!$K35="WRIG",AND('EU WFs (Fully-Grid Connected)'!$F35&lt;=4,'EU WFs (Fully-Grid Connected)'!$F35&gt;=2)),2016-'EU WFs (Fully-Grid Connected)'!$M35,"")</f>
        <v/>
      </c>
      <c r="E36" s="148" t="str">
        <f>IF(AND(OR('EU WFs (Fully-Grid Connected)'!$J35="MG",'EU WFs (Fully-Grid Connected)'!$J35="SG"),'EU WFs (Fully-Grid Connected)'!$K35="DFIG",AND('EU WFs (Fully-Grid Connected)'!$F35&lt;=4,'EU WFs (Fully-Grid Connected)'!$F35&gt;=2)),2016-'EU WFs (Fully-Grid Connected)'!$M35,"")</f>
        <v/>
      </c>
      <c r="F36" s="147" t="str">
        <f>IF(AND(C36&lt;=5,C36&gt;=3),'EU WFs (Fully-Grid Connected)'!$E35,"")</f>
        <v/>
      </c>
      <c r="G36" s="146" t="str">
        <f>IF(AND(D36&lt;=5,D36&gt;=3),'EU WFs (Fully-Grid Connected)'!$E35,"")</f>
        <v/>
      </c>
      <c r="H36" s="148" t="str">
        <f>IF(AND(E36&lt;=5,E36&gt;=3),'EU WFs (Fully-Grid Connected)'!$E35,"")</f>
        <v/>
      </c>
      <c r="I36" s="147" t="str">
        <f>IF(AND(C36&lt;&gt;"",C36&gt;5),'EU WFs (Fully-Grid Connected)'!$E35,"")</f>
        <v/>
      </c>
      <c r="J36" s="146" t="str">
        <f>IF(AND(D36&lt;&gt;"",D36&gt;5),'EU WFs (Fully-Grid Connected)'!$E35,"")</f>
        <v/>
      </c>
      <c r="K36" s="148" t="str">
        <f>IF(AND(E36&lt;&gt;"",E36&gt;5),'EU WFs (Fully-Grid Connected)'!$E35,"")</f>
        <v/>
      </c>
      <c r="L36" s="217" t="str">
        <f>IF(AND('EU WFs (Fully-Grid Connected)'!BN35&lt;&gt;"",OR($F36&lt;&gt;"",$G36&lt;&gt;"",$H36&lt;&gt;"",$I36&lt;&gt;"",$J36&lt;&gt;"",$K36&lt;&gt;"")),'EU WFs (Fully-Grid Connected)'!BN35,"")</f>
        <v/>
      </c>
      <c r="M36" s="217" t="str">
        <f>IF(AND('EU WFs (Fully-Grid Connected)'!BO35&lt;&gt;"",OR($F36&lt;&gt;"",$G36&lt;&gt;"",$H36&lt;&gt;"",$I36&lt;&gt;"",$J36&lt;&gt;"",$K36&lt;&gt;"")),'EU WFs (Fully-Grid Connected)'!BO35,"")</f>
        <v/>
      </c>
      <c r="N36" s="217" t="str">
        <f>IF(AND('EU WFs (Fully-Grid Connected)'!BP35&lt;&gt;"",OR($F36&lt;&gt;"",$G36&lt;&gt;"",$H36&lt;&gt;"",$I36&lt;&gt;"",$J36&lt;&gt;"",$K36&lt;&gt;"")),'EU WFs (Fully-Grid Connected)'!BP35,"")</f>
        <v/>
      </c>
      <c r="O36" s="217" t="str">
        <f>IF(AND('EU WFs (Fully-Grid Connected)'!BQ35&lt;&gt;"",OR($F36&lt;&gt;"",$G36&lt;&gt;"",$H36&lt;&gt;"",$I36&lt;&gt;"",$J36&lt;&gt;"",$K36&lt;&gt;"")),'EU WFs (Fully-Grid Connected)'!BQ35,"")</f>
        <v/>
      </c>
      <c r="P36" s="217" t="str">
        <f>IF(AND('EU WFs (Fully-Grid Connected)'!BR35&lt;&gt;"",OR($F36&lt;&gt;"",$G36&lt;&gt;"",$H36&lt;&gt;"",$I36&lt;&gt;"",$J36&lt;&gt;"",$K36&lt;&gt;"")),'EU WFs (Fully-Grid Connected)'!BR35,"")</f>
        <v/>
      </c>
      <c r="Q36" s="217" t="str">
        <f>IF(AND('EU WFs (Fully-Grid Connected)'!BS35&lt;&gt;"",OR($F36&lt;&gt;"",$G36&lt;&gt;"",$H36&lt;&gt;"",$I36&lt;&gt;"",$J36&lt;&gt;"",$K36&lt;&gt;"")),'EU WFs (Fully-Grid Connected)'!BS35,"")</f>
        <v/>
      </c>
      <c r="R36" s="217" t="str">
        <f>IF(AND('EU WFs (Fully-Grid Connected)'!BT35&lt;&gt;"",OR($F36&lt;&gt;"",$G36&lt;&gt;"",$H36&lt;&gt;"",$I36&lt;&gt;"",$J36&lt;&gt;"",$K36&lt;&gt;"")),'EU WFs (Fully-Grid Connected)'!BT35,"")</f>
        <v/>
      </c>
      <c r="S36" s="217" t="str">
        <f>IF(AND('EU WFs (Fully-Grid Connected)'!BU35&lt;&gt;"",OR($F36&lt;&gt;"",$G36&lt;&gt;"",$H36&lt;&gt;"",$I36&lt;&gt;"",$J36&lt;&gt;"",$K36&lt;&gt;"")),'EU WFs (Fully-Grid Connected)'!BU35,"")</f>
        <v/>
      </c>
      <c r="T36" s="217" t="str">
        <f>IF(AND('EU WFs (Fully-Grid Connected)'!BV35&lt;&gt;"",OR($F36&lt;&gt;"",$G36&lt;&gt;"",$H36&lt;&gt;"",$I36&lt;&gt;"",$J36&lt;&gt;"",$K36&lt;&gt;"")),'EU WFs (Fully-Grid Connected)'!BV35,"")</f>
        <v/>
      </c>
      <c r="U36" s="217" t="str">
        <f>IF(AND('EU WFs (Fully-Grid Connected)'!BW35&lt;&gt;"",OR($F36&lt;&gt;"",$G36&lt;&gt;"",$H36&lt;&gt;"",$I36&lt;&gt;"",$J36&lt;&gt;"",$K36&lt;&gt;"")),'EU WFs (Fully-Grid Connected)'!BW35,"")</f>
        <v/>
      </c>
      <c r="V36" s="217" t="str">
        <f>IF(AND('EU WFs (Fully-Grid Connected)'!BX35&lt;&gt;"",OR($F36&lt;&gt;"",$G36&lt;&gt;"",$H36&lt;&gt;"",$I36&lt;&gt;"",$J36&lt;&gt;"",$K36&lt;&gt;"")),'EU WFs (Fully-Grid Connected)'!BX35,"")</f>
        <v/>
      </c>
      <c r="W36" s="217" t="str">
        <f>IF(AND('EU WFs (Fully-Grid Connected)'!BY35&lt;&gt;"",OR($F36&lt;&gt;"",$G36&lt;&gt;"",$H36&lt;&gt;"",$I36&lt;&gt;"",$J36&lt;&gt;"",$K36&lt;&gt;"")),'EU WFs (Fully-Grid Connected)'!BY35,"")</f>
        <v/>
      </c>
      <c r="X36" s="217" t="str">
        <f>IF(AND('EU WFs (Fully-Grid Connected)'!BZ35&lt;&gt;"",OR($F36&lt;&gt;"",$G36&lt;&gt;"",$H36&lt;&gt;"",$I36&lt;&gt;"",$J36&lt;&gt;"",$K36&lt;&gt;"")),'EU WFs (Fully-Grid Connected)'!BZ35,"")</f>
        <v/>
      </c>
      <c r="Y36" s="217" t="str">
        <f>IF(AND('EU WFs (Fully-Grid Connected)'!CA35&lt;&gt;"",OR($F36&lt;&gt;"",$G36&lt;&gt;"",$H36&lt;&gt;"",$I36&lt;&gt;"",$J36&lt;&gt;"",$K36&lt;&gt;"")),'EU WFs (Fully-Grid Connected)'!CA35,"")</f>
        <v/>
      </c>
      <c r="AA36" s="215" t="str">
        <f t="shared" ref="AA36:AA67" si="12">IF(AND($W36&lt;&gt;"",F36&lt;&gt;""),F36,"")</f>
        <v/>
      </c>
      <c r="AB36" s="216" t="str">
        <f t="shared" ref="AB36:AB67" si="13">IF(AND($W36&lt;&gt;"",G36&lt;&gt;""),G36,"")</f>
        <v/>
      </c>
      <c r="AC36" s="217" t="str">
        <f t="shared" ref="AC36:AC67" si="14">IF(AND($W36&lt;&gt;"",H36&lt;&gt;""),H36,"")</f>
        <v/>
      </c>
      <c r="AD36" s="216" t="str">
        <f t="shared" ref="AD36:AD67" si="15">IF(AND($W36&lt;&gt;"",I36&lt;&gt;""),I36,"")</f>
        <v/>
      </c>
      <c r="AE36" s="216" t="str">
        <f t="shared" ref="AE36:AE67" si="16">IF(AND($W36&lt;&gt;"",J36&lt;&gt;""),J36,"")</f>
        <v/>
      </c>
      <c r="AF36" s="216" t="str">
        <f t="shared" ref="AF36:AF67" si="17">IF(AND($W36&lt;&gt;"",K36&lt;&gt;""),K36,"")</f>
        <v/>
      </c>
      <c r="AG36" s="215" t="str">
        <f t="shared" ref="AG36:AG67" si="18">IF(AND($X36&lt;&gt;"",F36&lt;&gt;""),F36,"")</f>
        <v/>
      </c>
      <c r="AH36" s="216" t="str">
        <f t="shared" ref="AH36:AH67" si="19">IF(AND($X36&lt;&gt;"",G36&lt;&gt;""),G36,"")</f>
        <v/>
      </c>
      <c r="AI36" s="217" t="str">
        <f t="shared" ref="AI36:AI67" si="20">IF(AND($X36&lt;&gt;"",H36&lt;&gt;""),H36,"")</f>
        <v/>
      </c>
      <c r="AJ36" s="216" t="str">
        <f t="shared" ref="AJ36:AJ67" si="21">IF(AND($X36&lt;&gt;"",I36&lt;&gt;""),I36,"")</f>
        <v/>
      </c>
      <c r="AK36" s="216" t="str">
        <f t="shared" ref="AK36:AK67" si="22">IF(AND($X36&lt;&gt;"",J36&lt;&gt;""),J36,"")</f>
        <v/>
      </c>
      <c r="AL36" s="217" t="str">
        <f t="shared" ref="AL36:AL67" si="23">IF(AND($X36&lt;&gt;"",K36&lt;&gt;""),K36,"")</f>
        <v/>
      </c>
    </row>
    <row r="37" spans="1:38" x14ac:dyDescent="0.3">
      <c r="A37" s="321"/>
      <c r="B37" s="122" t="str">
        <f>'EU WFs (Fully-Grid Connected)'!B36</f>
        <v>Gwynt y Môr</v>
      </c>
      <c r="C37" s="147">
        <f>IF(AND(OR('EU WFs (Fully-Grid Connected)'!$J36="MG",'EU WFs (Fully-Grid Connected)'!$J36="SG"),'EU WFs (Fully-Grid Connected)'!$K36="SCIG",AND('EU WFs (Fully-Grid Connected)'!$F36&lt;=4,'EU WFs (Fully-Grid Connected)'!$F36&gt;=2)),2016-'EU WFs (Fully-Grid Connected)'!$M36,"")</f>
        <v>1</v>
      </c>
      <c r="D37" s="146" t="str">
        <f>IF(AND(OR('EU WFs (Fully-Grid Connected)'!$J36="MG",'EU WFs (Fully-Grid Connected)'!$J36="SG"),'EU WFs (Fully-Grid Connected)'!$K36="WRIG",AND('EU WFs (Fully-Grid Connected)'!$F36&lt;=4,'EU WFs (Fully-Grid Connected)'!$F36&gt;=2)),2016-'EU WFs (Fully-Grid Connected)'!$M36,"")</f>
        <v/>
      </c>
      <c r="E37" s="148" t="str">
        <f>IF(AND(OR('EU WFs (Fully-Grid Connected)'!$J36="MG",'EU WFs (Fully-Grid Connected)'!$J36="SG"),'EU WFs (Fully-Grid Connected)'!$K36="DFIG",AND('EU WFs (Fully-Grid Connected)'!$F36&lt;=4,'EU WFs (Fully-Grid Connected)'!$F36&gt;=2)),2016-'EU WFs (Fully-Grid Connected)'!$M36,"")</f>
        <v/>
      </c>
      <c r="F37" s="147" t="str">
        <f>IF(AND(C37&lt;=5,C37&gt;=3),'EU WFs (Fully-Grid Connected)'!$E36,"")</f>
        <v/>
      </c>
      <c r="G37" s="146" t="str">
        <f>IF(AND(D37&lt;=5,D37&gt;=3),'EU WFs (Fully-Grid Connected)'!$E36,"")</f>
        <v/>
      </c>
      <c r="H37" s="148" t="str">
        <f>IF(AND(E37&lt;=5,E37&gt;=3),'EU WFs (Fully-Grid Connected)'!$E36,"")</f>
        <v/>
      </c>
      <c r="I37" s="147" t="str">
        <f>IF(AND(C37&lt;&gt;"",C37&gt;5),'EU WFs (Fully-Grid Connected)'!$E36,"")</f>
        <v/>
      </c>
      <c r="J37" s="146" t="str">
        <f>IF(AND(D37&lt;&gt;"",D37&gt;5),'EU WFs (Fully-Grid Connected)'!$E36,"")</f>
        <v/>
      </c>
      <c r="K37" s="148" t="str">
        <f>IF(AND(E37&lt;&gt;"",E37&gt;5),'EU WFs (Fully-Grid Connected)'!$E36,"")</f>
        <v/>
      </c>
      <c r="L37" s="217" t="str">
        <f>IF(AND('EU WFs (Fully-Grid Connected)'!BN36&lt;&gt;"",OR($F37&lt;&gt;"",$G37&lt;&gt;"",$H37&lt;&gt;"",$I37&lt;&gt;"",$J37&lt;&gt;"",$K37&lt;&gt;"")),'EU WFs (Fully-Grid Connected)'!BN36,"")</f>
        <v/>
      </c>
      <c r="M37" s="217" t="str">
        <f>IF(AND('EU WFs (Fully-Grid Connected)'!BO36&lt;&gt;"",OR($F37&lt;&gt;"",$G37&lt;&gt;"",$H37&lt;&gt;"",$I37&lt;&gt;"",$J37&lt;&gt;"",$K37&lt;&gt;"")),'EU WFs (Fully-Grid Connected)'!BO36,"")</f>
        <v/>
      </c>
      <c r="N37" s="217" t="str">
        <f>IF(AND('EU WFs (Fully-Grid Connected)'!BP36&lt;&gt;"",OR($F37&lt;&gt;"",$G37&lt;&gt;"",$H37&lt;&gt;"",$I37&lt;&gt;"",$J37&lt;&gt;"",$K37&lt;&gt;"")),'EU WFs (Fully-Grid Connected)'!BP36,"")</f>
        <v/>
      </c>
      <c r="O37" s="217" t="str">
        <f>IF(AND('EU WFs (Fully-Grid Connected)'!BQ36&lt;&gt;"",OR($F37&lt;&gt;"",$G37&lt;&gt;"",$H37&lt;&gt;"",$I37&lt;&gt;"",$J37&lt;&gt;"",$K37&lt;&gt;"")),'EU WFs (Fully-Grid Connected)'!BQ36,"")</f>
        <v/>
      </c>
      <c r="P37" s="217" t="str">
        <f>IF(AND('EU WFs (Fully-Grid Connected)'!BR36&lt;&gt;"",OR($F37&lt;&gt;"",$G37&lt;&gt;"",$H37&lt;&gt;"",$I37&lt;&gt;"",$J37&lt;&gt;"",$K37&lt;&gt;"")),'EU WFs (Fully-Grid Connected)'!BR36,"")</f>
        <v/>
      </c>
      <c r="Q37" s="217" t="str">
        <f>IF(AND('EU WFs (Fully-Grid Connected)'!BS36&lt;&gt;"",OR($F37&lt;&gt;"",$G37&lt;&gt;"",$H37&lt;&gt;"",$I37&lt;&gt;"",$J37&lt;&gt;"",$K37&lt;&gt;"")),'EU WFs (Fully-Grid Connected)'!BS36,"")</f>
        <v/>
      </c>
      <c r="R37" s="217" t="str">
        <f>IF(AND('EU WFs (Fully-Grid Connected)'!BT36&lt;&gt;"",OR($F37&lt;&gt;"",$G37&lt;&gt;"",$H37&lt;&gt;"",$I37&lt;&gt;"",$J37&lt;&gt;"",$K37&lt;&gt;"")),'EU WFs (Fully-Grid Connected)'!BT36,"")</f>
        <v/>
      </c>
      <c r="S37" s="217" t="str">
        <f>IF(AND('EU WFs (Fully-Grid Connected)'!BU36&lt;&gt;"",OR($F37&lt;&gt;"",$G37&lt;&gt;"",$H37&lt;&gt;"",$I37&lt;&gt;"",$J37&lt;&gt;"",$K37&lt;&gt;"")),'EU WFs (Fully-Grid Connected)'!BU36,"")</f>
        <v/>
      </c>
      <c r="T37" s="217" t="str">
        <f>IF(AND('EU WFs (Fully-Grid Connected)'!BV36&lt;&gt;"",OR($F37&lt;&gt;"",$G37&lt;&gt;"",$H37&lt;&gt;"",$I37&lt;&gt;"",$J37&lt;&gt;"",$K37&lt;&gt;"")),'EU WFs (Fully-Grid Connected)'!BV36,"")</f>
        <v/>
      </c>
      <c r="U37" s="217" t="str">
        <f>IF(AND('EU WFs (Fully-Grid Connected)'!BW36&lt;&gt;"",OR($F37&lt;&gt;"",$G37&lt;&gt;"",$H37&lt;&gt;"",$I37&lt;&gt;"",$J37&lt;&gt;"",$K37&lt;&gt;"")),'EU WFs (Fully-Grid Connected)'!BW36,"")</f>
        <v/>
      </c>
      <c r="V37" s="217" t="str">
        <f>IF(AND('EU WFs (Fully-Grid Connected)'!BX36&lt;&gt;"",OR($F37&lt;&gt;"",$G37&lt;&gt;"",$H37&lt;&gt;"",$I37&lt;&gt;"",$J37&lt;&gt;"",$K37&lt;&gt;"")),'EU WFs (Fully-Grid Connected)'!BX36,"")</f>
        <v/>
      </c>
      <c r="W37" s="217" t="str">
        <f>IF(AND('EU WFs (Fully-Grid Connected)'!BY36&lt;&gt;"",OR($F37&lt;&gt;"",$G37&lt;&gt;"",$H37&lt;&gt;"",$I37&lt;&gt;"",$J37&lt;&gt;"",$K37&lt;&gt;"")),'EU WFs (Fully-Grid Connected)'!BY36,"")</f>
        <v/>
      </c>
      <c r="X37" s="217" t="str">
        <f>IF(AND('EU WFs (Fully-Grid Connected)'!BZ36&lt;&gt;"",OR($F37&lt;&gt;"",$G37&lt;&gt;"",$H37&lt;&gt;"",$I37&lt;&gt;"",$J37&lt;&gt;"",$K37&lt;&gt;"")),'EU WFs (Fully-Grid Connected)'!BZ36,"")</f>
        <v/>
      </c>
      <c r="Y37" s="217" t="str">
        <f>IF(AND('EU WFs (Fully-Grid Connected)'!CA36&lt;&gt;"",OR($F37&lt;&gt;"",$G37&lt;&gt;"",$H37&lt;&gt;"",$I37&lt;&gt;"",$J37&lt;&gt;"",$K37&lt;&gt;"")),'EU WFs (Fully-Grid Connected)'!CA36,"")</f>
        <v/>
      </c>
      <c r="AA37" s="215" t="str">
        <f t="shared" si="12"/>
        <v/>
      </c>
      <c r="AB37" s="216" t="str">
        <f t="shared" si="13"/>
        <v/>
      </c>
      <c r="AC37" s="217" t="str">
        <f t="shared" si="14"/>
        <v/>
      </c>
      <c r="AD37" s="216" t="str">
        <f t="shared" si="15"/>
        <v/>
      </c>
      <c r="AE37" s="216" t="str">
        <f t="shared" si="16"/>
        <v/>
      </c>
      <c r="AF37" s="216" t="str">
        <f t="shared" si="17"/>
        <v/>
      </c>
      <c r="AG37" s="215" t="str">
        <f t="shared" si="18"/>
        <v/>
      </c>
      <c r="AH37" s="216" t="str">
        <f t="shared" si="19"/>
        <v/>
      </c>
      <c r="AI37" s="217" t="str">
        <f t="shared" si="20"/>
        <v/>
      </c>
      <c r="AJ37" s="216" t="str">
        <f t="shared" si="21"/>
        <v/>
      </c>
      <c r="AK37" s="216" t="str">
        <f t="shared" si="22"/>
        <v/>
      </c>
      <c r="AL37" s="217" t="str">
        <f t="shared" si="23"/>
        <v/>
      </c>
    </row>
    <row r="38" spans="1:38" x14ac:dyDescent="0.3">
      <c r="A38" s="321"/>
      <c r="B38" s="122" t="str">
        <f>'EU WFs (Fully-Grid Connected)'!B37</f>
        <v>Hooksiel</v>
      </c>
      <c r="C38" s="147" t="str">
        <f>IF(AND(OR('EU WFs (Fully-Grid Connected)'!$J37="MG",'EU WFs (Fully-Grid Connected)'!$J37="SG"),'EU WFs (Fully-Grid Connected)'!$K37="SCIG",AND('EU WFs (Fully-Grid Connected)'!$F37&lt;=4,'EU WFs (Fully-Grid Connected)'!$F37&gt;=2)),2016-'EU WFs (Fully-Grid Connected)'!$M37,"")</f>
        <v/>
      </c>
      <c r="D38" s="146" t="str">
        <f>IF(AND(OR('EU WFs (Fully-Grid Connected)'!$J37="MG",'EU WFs (Fully-Grid Connected)'!$J37="SG"),'EU WFs (Fully-Grid Connected)'!$K37="WRIG",AND('EU WFs (Fully-Grid Connected)'!$F37&lt;=4,'EU WFs (Fully-Grid Connected)'!$F37&gt;=2)),2016-'EU WFs (Fully-Grid Connected)'!$M37,"")</f>
        <v/>
      </c>
      <c r="E38" s="148" t="str">
        <f>IF(AND(OR('EU WFs (Fully-Grid Connected)'!$J37="MG",'EU WFs (Fully-Grid Connected)'!$J37="SG"),'EU WFs (Fully-Grid Connected)'!$K37="DFIG",AND('EU WFs (Fully-Grid Connected)'!$F37&lt;=4,'EU WFs (Fully-Grid Connected)'!$F37&gt;=2)),2016-'EU WFs (Fully-Grid Connected)'!$M37,"")</f>
        <v/>
      </c>
      <c r="F38" s="147" t="str">
        <f>IF(AND(C38&lt;=5,C38&gt;=3),'EU WFs (Fully-Grid Connected)'!$E37,"")</f>
        <v/>
      </c>
      <c r="G38" s="146" t="str">
        <f>IF(AND(D38&lt;=5,D38&gt;=3),'EU WFs (Fully-Grid Connected)'!$E37,"")</f>
        <v/>
      </c>
      <c r="H38" s="148" t="str">
        <f>IF(AND(E38&lt;=5,E38&gt;=3),'EU WFs (Fully-Grid Connected)'!$E37,"")</f>
        <v/>
      </c>
      <c r="I38" s="147" t="str">
        <f>IF(AND(C38&lt;&gt;"",C38&gt;5),'EU WFs (Fully-Grid Connected)'!$E37,"")</f>
        <v/>
      </c>
      <c r="J38" s="146" t="str">
        <f>IF(AND(D38&lt;&gt;"",D38&gt;5),'EU WFs (Fully-Grid Connected)'!$E37,"")</f>
        <v/>
      </c>
      <c r="K38" s="148" t="str">
        <f>IF(AND(E38&lt;&gt;"",E38&gt;5),'EU WFs (Fully-Grid Connected)'!$E37,"")</f>
        <v/>
      </c>
      <c r="L38" s="217" t="str">
        <f>IF(AND('EU WFs (Fully-Grid Connected)'!BN37&lt;&gt;"",OR($F38&lt;&gt;"",$G38&lt;&gt;"",$H38&lt;&gt;"",$I38&lt;&gt;"",$J38&lt;&gt;"",$K38&lt;&gt;"")),'EU WFs (Fully-Grid Connected)'!BN37,"")</f>
        <v/>
      </c>
      <c r="M38" s="217" t="str">
        <f>IF(AND('EU WFs (Fully-Grid Connected)'!BO37&lt;&gt;"",OR($F38&lt;&gt;"",$G38&lt;&gt;"",$H38&lt;&gt;"",$I38&lt;&gt;"",$J38&lt;&gt;"",$K38&lt;&gt;"")),'EU WFs (Fully-Grid Connected)'!BO37,"")</f>
        <v/>
      </c>
      <c r="N38" s="217" t="str">
        <f>IF(AND('EU WFs (Fully-Grid Connected)'!BP37&lt;&gt;"",OR($F38&lt;&gt;"",$G38&lt;&gt;"",$H38&lt;&gt;"",$I38&lt;&gt;"",$J38&lt;&gt;"",$K38&lt;&gt;"")),'EU WFs (Fully-Grid Connected)'!BP37,"")</f>
        <v/>
      </c>
      <c r="O38" s="217" t="str">
        <f>IF(AND('EU WFs (Fully-Grid Connected)'!BQ37&lt;&gt;"",OR($F38&lt;&gt;"",$G38&lt;&gt;"",$H38&lt;&gt;"",$I38&lt;&gt;"",$J38&lt;&gt;"",$K38&lt;&gt;"")),'EU WFs (Fully-Grid Connected)'!BQ37,"")</f>
        <v/>
      </c>
      <c r="P38" s="217" t="str">
        <f>IF(AND('EU WFs (Fully-Grid Connected)'!BR37&lt;&gt;"",OR($F38&lt;&gt;"",$G38&lt;&gt;"",$H38&lt;&gt;"",$I38&lt;&gt;"",$J38&lt;&gt;"",$K38&lt;&gt;"")),'EU WFs (Fully-Grid Connected)'!BR37,"")</f>
        <v/>
      </c>
      <c r="Q38" s="217" t="str">
        <f>IF(AND('EU WFs (Fully-Grid Connected)'!BS37&lt;&gt;"",OR($F38&lt;&gt;"",$G38&lt;&gt;"",$H38&lt;&gt;"",$I38&lt;&gt;"",$J38&lt;&gt;"",$K38&lt;&gt;"")),'EU WFs (Fully-Grid Connected)'!BS37,"")</f>
        <v/>
      </c>
      <c r="R38" s="217" t="str">
        <f>IF(AND('EU WFs (Fully-Grid Connected)'!BT37&lt;&gt;"",OR($F38&lt;&gt;"",$G38&lt;&gt;"",$H38&lt;&gt;"",$I38&lt;&gt;"",$J38&lt;&gt;"",$K38&lt;&gt;"")),'EU WFs (Fully-Grid Connected)'!BT37,"")</f>
        <v/>
      </c>
      <c r="S38" s="217" t="str">
        <f>IF(AND('EU WFs (Fully-Grid Connected)'!BU37&lt;&gt;"",OR($F38&lt;&gt;"",$G38&lt;&gt;"",$H38&lt;&gt;"",$I38&lt;&gt;"",$J38&lt;&gt;"",$K38&lt;&gt;"")),'EU WFs (Fully-Grid Connected)'!BU37,"")</f>
        <v/>
      </c>
      <c r="T38" s="217" t="str">
        <f>IF(AND('EU WFs (Fully-Grid Connected)'!BV37&lt;&gt;"",OR($F38&lt;&gt;"",$G38&lt;&gt;"",$H38&lt;&gt;"",$I38&lt;&gt;"",$J38&lt;&gt;"",$K38&lt;&gt;"")),'EU WFs (Fully-Grid Connected)'!BV37,"")</f>
        <v/>
      </c>
      <c r="U38" s="217" t="str">
        <f>IF(AND('EU WFs (Fully-Grid Connected)'!BW37&lt;&gt;"",OR($F38&lt;&gt;"",$G38&lt;&gt;"",$H38&lt;&gt;"",$I38&lt;&gt;"",$J38&lt;&gt;"",$K38&lt;&gt;"")),'EU WFs (Fully-Grid Connected)'!BW37,"")</f>
        <v/>
      </c>
      <c r="V38" s="217" t="str">
        <f>IF(AND('EU WFs (Fully-Grid Connected)'!BX37&lt;&gt;"",OR($F38&lt;&gt;"",$G38&lt;&gt;"",$H38&lt;&gt;"",$I38&lt;&gt;"",$J38&lt;&gt;"",$K38&lt;&gt;"")),'EU WFs (Fully-Grid Connected)'!BX37,"")</f>
        <v/>
      </c>
      <c r="W38" s="217" t="str">
        <f>IF(AND('EU WFs (Fully-Grid Connected)'!BY37&lt;&gt;"",OR($F38&lt;&gt;"",$G38&lt;&gt;"",$H38&lt;&gt;"",$I38&lt;&gt;"",$J38&lt;&gt;"",$K38&lt;&gt;"")),'EU WFs (Fully-Grid Connected)'!BY37,"")</f>
        <v/>
      </c>
      <c r="X38" s="217" t="str">
        <f>IF(AND('EU WFs (Fully-Grid Connected)'!BZ37&lt;&gt;"",OR($F38&lt;&gt;"",$G38&lt;&gt;"",$H38&lt;&gt;"",$I38&lt;&gt;"",$J38&lt;&gt;"",$K38&lt;&gt;"")),'EU WFs (Fully-Grid Connected)'!BZ37,"")</f>
        <v/>
      </c>
      <c r="Y38" s="217" t="str">
        <f>IF(AND('EU WFs (Fully-Grid Connected)'!CA37&lt;&gt;"",OR($F38&lt;&gt;"",$G38&lt;&gt;"",$H38&lt;&gt;"",$I38&lt;&gt;"",$J38&lt;&gt;"",$K38&lt;&gt;"")),'EU WFs (Fully-Grid Connected)'!CA37,"")</f>
        <v/>
      </c>
      <c r="AA38" s="215" t="str">
        <f t="shared" si="12"/>
        <v/>
      </c>
      <c r="AB38" s="216" t="str">
        <f t="shared" si="13"/>
        <v/>
      </c>
      <c r="AC38" s="217" t="str">
        <f t="shared" si="14"/>
        <v/>
      </c>
      <c r="AD38" s="216" t="str">
        <f t="shared" si="15"/>
        <v/>
      </c>
      <c r="AE38" s="216" t="str">
        <f t="shared" si="16"/>
        <v/>
      </c>
      <c r="AF38" s="216" t="str">
        <f t="shared" si="17"/>
        <v/>
      </c>
      <c r="AG38" s="215" t="str">
        <f t="shared" si="18"/>
        <v/>
      </c>
      <c r="AH38" s="216" t="str">
        <f t="shared" si="19"/>
        <v/>
      </c>
      <c r="AI38" s="217" t="str">
        <f t="shared" si="20"/>
        <v/>
      </c>
      <c r="AJ38" s="216" t="str">
        <f t="shared" si="21"/>
        <v/>
      </c>
      <c r="AK38" s="216" t="str">
        <f t="shared" si="22"/>
        <v/>
      </c>
      <c r="AL38" s="217" t="str">
        <f t="shared" si="23"/>
        <v/>
      </c>
    </row>
    <row r="39" spans="1:38" x14ac:dyDescent="0.3">
      <c r="A39" s="321"/>
      <c r="B39" s="122" t="str">
        <f>'EU WFs (Fully-Grid Connected)'!B38</f>
        <v>Horns Rev I</v>
      </c>
      <c r="C39" s="147" t="str">
        <f>IF(AND(OR('EU WFs (Fully-Grid Connected)'!$J38="MG",'EU WFs (Fully-Grid Connected)'!$J38="SG"),'EU WFs (Fully-Grid Connected)'!$K38="SCIG",AND('EU WFs (Fully-Grid Connected)'!$F38&lt;=4,'EU WFs (Fully-Grid Connected)'!$F38&gt;=2)),2016-'EU WFs (Fully-Grid Connected)'!$M38,"")</f>
        <v/>
      </c>
      <c r="D39" s="146" t="str">
        <f>IF(AND(OR('EU WFs (Fully-Grid Connected)'!$J38="MG",'EU WFs (Fully-Grid Connected)'!$J38="SG"),'EU WFs (Fully-Grid Connected)'!$K38="WRIG",AND('EU WFs (Fully-Grid Connected)'!$F38&lt;=4,'EU WFs (Fully-Grid Connected)'!$F38&gt;=2)),2016-'EU WFs (Fully-Grid Connected)'!$M38,"")</f>
        <v/>
      </c>
      <c r="E39" s="148">
        <f>IF(AND(OR('EU WFs (Fully-Grid Connected)'!$J38="MG",'EU WFs (Fully-Grid Connected)'!$J38="SG"),'EU WFs (Fully-Grid Connected)'!$K38="DFIG",AND('EU WFs (Fully-Grid Connected)'!$F38&lt;=4,'EU WFs (Fully-Grid Connected)'!$F38&gt;=2)),2016-'EU WFs (Fully-Grid Connected)'!$M38,"")</f>
        <v>14</v>
      </c>
      <c r="F39" s="147" t="str">
        <f>IF(AND(C39&lt;=5,C39&gt;=3),'EU WFs (Fully-Grid Connected)'!$E38,"")</f>
        <v/>
      </c>
      <c r="G39" s="146" t="str">
        <f>IF(AND(D39&lt;=5,D39&gt;=3),'EU WFs (Fully-Grid Connected)'!$E38,"")</f>
        <v/>
      </c>
      <c r="H39" s="148" t="str">
        <f>IF(AND(E39&lt;=5,E39&gt;=3),'EU WFs (Fully-Grid Connected)'!$E38,"")</f>
        <v/>
      </c>
      <c r="I39" s="147" t="str">
        <f>IF(AND(C39&lt;&gt;"",C39&gt;5),'EU WFs (Fully-Grid Connected)'!$E38,"")</f>
        <v/>
      </c>
      <c r="J39" s="146" t="str">
        <f>IF(AND(D39&lt;&gt;"",D39&gt;5),'EU WFs (Fully-Grid Connected)'!$E38,"")</f>
        <v/>
      </c>
      <c r="K39" s="148">
        <f>IF(AND(E39&lt;&gt;"",E39&gt;5),'EU WFs (Fully-Grid Connected)'!$E38,"")</f>
        <v>80</v>
      </c>
      <c r="L39" s="217" t="str">
        <f>IF(AND('EU WFs (Fully-Grid Connected)'!BN38&lt;&gt;"",OR($F39&lt;&gt;"",$G39&lt;&gt;"",$H39&lt;&gt;"",$I39&lt;&gt;"",$J39&lt;&gt;"",$K39&lt;&gt;"")),'EU WFs (Fully-Grid Connected)'!BN38,"")</f>
        <v/>
      </c>
      <c r="M39" s="217" t="str">
        <f>IF(AND('EU WFs (Fully-Grid Connected)'!BO38&lt;&gt;"",OR($F39&lt;&gt;"",$G39&lt;&gt;"",$H39&lt;&gt;"",$I39&lt;&gt;"",$J39&lt;&gt;"",$K39&lt;&gt;"")),'EU WFs (Fully-Grid Connected)'!BO38,"")</f>
        <v/>
      </c>
      <c r="N39" s="217" t="str">
        <f>IF(AND('EU WFs (Fully-Grid Connected)'!BP38&lt;&gt;"",OR($F39&lt;&gt;"",$G39&lt;&gt;"",$H39&lt;&gt;"",$I39&lt;&gt;"",$J39&lt;&gt;"",$K39&lt;&gt;"")),'EU WFs (Fully-Grid Connected)'!BP38,"")</f>
        <v/>
      </c>
      <c r="O39" s="217" t="str">
        <f>IF(AND('EU WFs (Fully-Grid Connected)'!BQ38&lt;&gt;"",OR($F39&lt;&gt;"",$G39&lt;&gt;"",$H39&lt;&gt;"",$I39&lt;&gt;"",$J39&lt;&gt;"",$K39&lt;&gt;"")),'EU WFs (Fully-Grid Connected)'!BQ38,"")</f>
        <v/>
      </c>
      <c r="P39" s="217" t="str">
        <f>IF(AND('EU WFs (Fully-Grid Connected)'!BR38&lt;&gt;"",OR($F39&lt;&gt;"",$G39&lt;&gt;"",$H39&lt;&gt;"",$I39&lt;&gt;"",$J39&lt;&gt;"",$K39&lt;&gt;"")),'EU WFs (Fully-Grid Connected)'!BR38,"")</f>
        <v/>
      </c>
      <c r="Q39" s="217" t="str">
        <f>IF(AND('EU WFs (Fully-Grid Connected)'!BS38&lt;&gt;"",OR($F39&lt;&gt;"",$G39&lt;&gt;"",$H39&lt;&gt;"",$I39&lt;&gt;"",$J39&lt;&gt;"",$K39&lt;&gt;"")),'EU WFs (Fully-Grid Connected)'!BS38,"")</f>
        <v/>
      </c>
      <c r="R39" s="217" t="str">
        <f>IF(AND('EU WFs (Fully-Grid Connected)'!BT38&lt;&gt;"",OR($F39&lt;&gt;"",$G39&lt;&gt;"",$H39&lt;&gt;"",$I39&lt;&gt;"",$J39&lt;&gt;"",$K39&lt;&gt;"")),'EU WFs (Fully-Grid Connected)'!BT38,"")</f>
        <v/>
      </c>
      <c r="S39" s="217" t="str">
        <f>IF(AND('EU WFs (Fully-Grid Connected)'!BU38&lt;&gt;"",OR($F39&lt;&gt;"",$G39&lt;&gt;"",$H39&lt;&gt;"",$I39&lt;&gt;"",$J39&lt;&gt;"",$K39&lt;&gt;"")),'EU WFs (Fully-Grid Connected)'!BU38,"")</f>
        <v/>
      </c>
      <c r="T39" s="217" t="str">
        <f>IF(AND('EU WFs (Fully-Grid Connected)'!BV38&lt;&gt;"",OR($F39&lt;&gt;"",$G39&lt;&gt;"",$H39&lt;&gt;"",$I39&lt;&gt;"",$J39&lt;&gt;"",$K39&lt;&gt;"")),'EU WFs (Fully-Grid Connected)'!BV38,"")</f>
        <v/>
      </c>
      <c r="U39" s="217" t="str">
        <f>IF(AND('EU WFs (Fully-Grid Connected)'!BW38&lt;&gt;"",OR($F39&lt;&gt;"",$G39&lt;&gt;"",$H39&lt;&gt;"",$I39&lt;&gt;"",$J39&lt;&gt;"",$K39&lt;&gt;"")),'EU WFs (Fully-Grid Connected)'!BW38,"")</f>
        <v/>
      </c>
      <c r="V39" s="217" t="str">
        <f>IF(AND('EU WFs (Fully-Grid Connected)'!BX38&lt;&gt;"",OR($F39&lt;&gt;"",$G39&lt;&gt;"",$H39&lt;&gt;"",$I39&lt;&gt;"",$J39&lt;&gt;"",$K39&lt;&gt;"")),'EU WFs (Fully-Grid Connected)'!BX38,"")</f>
        <v/>
      </c>
      <c r="W39" s="217" t="str">
        <f>IF(AND('EU WFs (Fully-Grid Connected)'!BY38&lt;&gt;"",OR($F39&lt;&gt;"",$G39&lt;&gt;"",$H39&lt;&gt;"",$I39&lt;&gt;"",$J39&lt;&gt;"",$K39&lt;&gt;"")),'EU WFs (Fully-Grid Connected)'!BY38,"")</f>
        <v/>
      </c>
      <c r="X39" s="217">
        <f>IF(AND('EU WFs (Fully-Grid Connected)'!BZ38&lt;&gt;"",OR($F39&lt;&gt;"",$G39&lt;&gt;"",$H39&lt;&gt;"",$I39&lt;&gt;"",$J39&lt;&gt;"",$K39&lt;&gt;"")),'EU WFs (Fully-Grid Connected)'!BZ38,"")</f>
        <v>80</v>
      </c>
      <c r="Y39" s="217" t="str">
        <f>IF(AND('EU WFs (Fully-Grid Connected)'!CA38&lt;&gt;"",OR($F39&lt;&gt;"",$G39&lt;&gt;"",$H39&lt;&gt;"",$I39&lt;&gt;"",$J39&lt;&gt;"",$K39&lt;&gt;"")),'EU WFs (Fully-Grid Connected)'!CA38,"")</f>
        <v/>
      </c>
      <c r="AA39" s="215" t="str">
        <f t="shared" si="12"/>
        <v/>
      </c>
      <c r="AB39" s="216" t="str">
        <f t="shared" si="13"/>
        <v/>
      </c>
      <c r="AC39" s="217" t="str">
        <f t="shared" si="14"/>
        <v/>
      </c>
      <c r="AD39" s="216" t="str">
        <f t="shared" si="15"/>
        <v/>
      </c>
      <c r="AE39" s="216" t="str">
        <f t="shared" si="16"/>
        <v/>
      </c>
      <c r="AF39" s="216" t="str">
        <f t="shared" si="17"/>
        <v/>
      </c>
      <c r="AG39" s="215" t="str">
        <f t="shared" si="18"/>
        <v/>
      </c>
      <c r="AH39" s="216" t="str">
        <f t="shared" si="19"/>
        <v/>
      </c>
      <c r="AI39" s="217" t="str">
        <f t="shared" si="20"/>
        <v/>
      </c>
      <c r="AJ39" s="216" t="str">
        <f t="shared" si="21"/>
        <v/>
      </c>
      <c r="AK39" s="216" t="str">
        <f t="shared" si="22"/>
        <v/>
      </c>
      <c r="AL39" s="217">
        <f t="shared" si="23"/>
        <v>80</v>
      </c>
    </row>
    <row r="40" spans="1:38" x14ac:dyDescent="0.3">
      <c r="A40" s="321"/>
      <c r="B40" s="122" t="str">
        <f>'EU WFs (Fully-Grid Connected)'!B39</f>
        <v>Horns Rev II</v>
      </c>
      <c r="C40" s="147">
        <f>IF(AND(OR('EU WFs (Fully-Grid Connected)'!$J39="MG",'EU WFs (Fully-Grid Connected)'!$J39="SG"),'EU WFs (Fully-Grid Connected)'!$K39="SCIG",AND('EU WFs (Fully-Grid Connected)'!$F39&lt;=4,'EU WFs (Fully-Grid Connected)'!$F39&gt;=2)),2016-'EU WFs (Fully-Grid Connected)'!$M39,"")</f>
        <v>7</v>
      </c>
      <c r="D40" s="146" t="str">
        <f>IF(AND(OR('EU WFs (Fully-Grid Connected)'!$J39="MG",'EU WFs (Fully-Grid Connected)'!$J39="SG"),'EU WFs (Fully-Grid Connected)'!$K39="WRIG",AND('EU WFs (Fully-Grid Connected)'!$F39&lt;=4,'EU WFs (Fully-Grid Connected)'!$F39&gt;=2)),2016-'EU WFs (Fully-Grid Connected)'!$M39,"")</f>
        <v/>
      </c>
      <c r="E40" s="148" t="str">
        <f>IF(AND(OR('EU WFs (Fully-Grid Connected)'!$J39="MG",'EU WFs (Fully-Grid Connected)'!$J39="SG"),'EU WFs (Fully-Grid Connected)'!$K39="DFIG",AND('EU WFs (Fully-Grid Connected)'!$F39&lt;=4,'EU WFs (Fully-Grid Connected)'!$F39&gt;=2)),2016-'EU WFs (Fully-Grid Connected)'!$M39,"")</f>
        <v/>
      </c>
      <c r="F40" s="147" t="str">
        <f>IF(AND(C40&lt;=5,C40&gt;=3),'EU WFs (Fully-Grid Connected)'!$E39,"")</f>
        <v/>
      </c>
      <c r="G40" s="146" t="str">
        <f>IF(AND(D40&lt;=5,D40&gt;=3),'EU WFs (Fully-Grid Connected)'!$E39,"")</f>
        <v/>
      </c>
      <c r="H40" s="148" t="str">
        <f>IF(AND(E40&lt;=5,E40&gt;=3),'EU WFs (Fully-Grid Connected)'!$E39,"")</f>
        <v/>
      </c>
      <c r="I40" s="147">
        <f>IF(AND(C40&lt;&gt;"",C40&gt;5),'EU WFs (Fully-Grid Connected)'!$E39,"")</f>
        <v>91</v>
      </c>
      <c r="J40" s="146" t="str">
        <f>IF(AND(D40&lt;&gt;"",D40&gt;5),'EU WFs (Fully-Grid Connected)'!$E39,"")</f>
        <v/>
      </c>
      <c r="K40" s="148" t="str">
        <f>IF(AND(E40&lt;&gt;"",E40&gt;5),'EU WFs (Fully-Grid Connected)'!$E39,"")</f>
        <v/>
      </c>
      <c r="L40" s="217" t="str">
        <f>IF(AND('EU WFs (Fully-Grid Connected)'!BN39&lt;&gt;"",OR($F40&lt;&gt;"",$G40&lt;&gt;"",$H40&lt;&gt;"",$I40&lt;&gt;"",$J40&lt;&gt;"",$K40&lt;&gt;"")),'EU WFs (Fully-Grid Connected)'!BN39,"")</f>
        <v/>
      </c>
      <c r="M40" s="217" t="str">
        <f>IF(AND('EU WFs (Fully-Grid Connected)'!BO39&lt;&gt;"",OR($F40&lt;&gt;"",$G40&lt;&gt;"",$H40&lt;&gt;"",$I40&lt;&gt;"",$J40&lt;&gt;"",$K40&lt;&gt;"")),'EU WFs (Fully-Grid Connected)'!BO39,"")</f>
        <v/>
      </c>
      <c r="N40" s="217" t="str">
        <f>IF(AND('EU WFs (Fully-Grid Connected)'!BP39&lt;&gt;"",OR($F40&lt;&gt;"",$G40&lt;&gt;"",$H40&lt;&gt;"",$I40&lt;&gt;"",$J40&lt;&gt;"",$K40&lt;&gt;"")),'EU WFs (Fully-Grid Connected)'!BP39,"")</f>
        <v/>
      </c>
      <c r="O40" s="217" t="str">
        <f>IF(AND('EU WFs (Fully-Grid Connected)'!BQ39&lt;&gt;"",OR($F40&lt;&gt;"",$G40&lt;&gt;"",$H40&lt;&gt;"",$I40&lt;&gt;"",$J40&lt;&gt;"",$K40&lt;&gt;"")),'EU WFs (Fully-Grid Connected)'!BQ39,"")</f>
        <v/>
      </c>
      <c r="P40" s="217" t="str">
        <f>IF(AND('EU WFs (Fully-Grid Connected)'!BR39&lt;&gt;"",OR($F40&lt;&gt;"",$G40&lt;&gt;"",$H40&lt;&gt;"",$I40&lt;&gt;"",$J40&lt;&gt;"",$K40&lt;&gt;"")),'EU WFs (Fully-Grid Connected)'!BR39,"")</f>
        <v/>
      </c>
      <c r="Q40" s="217" t="str">
        <f>IF(AND('EU WFs (Fully-Grid Connected)'!BS39&lt;&gt;"",OR($F40&lt;&gt;"",$G40&lt;&gt;"",$H40&lt;&gt;"",$I40&lt;&gt;"",$J40&lt;&gt;"",$K40&lt;&gt;"")),'EU WFs (Fully-Grid Connected)'!BS39,"")</f>
        <v/>
      </c>
      <c r="R40" s="217" t="str">
        <f>IF(AND('EU WFs (Fully-Grid Connected)'!BT39&lt;&gt;"",OR($F40&lt;&gt;"",$G40&lt;&gt;"",$H40&lt;&gt;"",$I40&lt;&gt;"",$J40&lt;&gt;"",$K40&lt;&gt;"")),'EU WFs (Fully-Grid Connected)'!BT39,"")</f>
        <v/>
      </c>
      <c r="S40" s="217" t="str">
        <f>IF(AND('EU WFs (Fully-Grid Connected)'!BU39&lt;&gt;"",OR($F40&lt;&gt;"",$G40&lt;&gt;"",$H40&lt;&gt;"",$I40&lt;&gt;"",$J40&lt;&gt;"",$K40&lt;&gt;"")),'EU WFs (Fully-Grid Connected)'!BU39,"")</f>
        <v/>
      </c>
      <c r="T40" s="217" t="str">
        <f>IF(AND('EU WFs (Fully-Grid Connected)'!BV39&lt;&gt;"",OR($F40&lt;&gt;"",$G40&lt;&gt;"",$H40&lt;&gt;"",$I40&lt;&gt;"",$J40&lt;&gt;"",$K40&lt;&gt;"")),'EU WFs (Fully-Grid Connected)'!BV39,"")</f>
        <v/>
      </c>
      <c r="U40" s="217" t="str">
        <f>IF(AND('EU WFs (Fully-Grid Connected)'!BW39&lt;&gt;"",OR($F40&lt;&gt;"",$G40&lt;&gt;"",$H40&lt;&gt;"",$I40&lt;&gt;"",$J40&lt;&gt;"",$K40&lt;&gt;"")),'EU WFs (Fully-Grid Connected)'!BW39,"")</f>
        <v/>
      </c>
      <c r="V40" s="217" t="str">
        <f>IF(AND('EU WFs (Fully-Grid Connected)'!BX39&lt;&gt;"",OR($F40&lt;&gt;"",$G40&lt;&gt;"",$H40&lt;&gt;"",$I40&lt;&gt;"",$J40&lt;&gt;"",$K40&lt;&gt;"")),'EU WFs (Fully-Grid Connected)'!BX39,"")</f>
        <v/>
      </c>
      <c r="W40" s="217">
        <f>IF(AND('EU WFs (Fully-Grid Connected)'!BY39&lt;&gt;"",OR($F40&lt;&gt;"",$G40&lt;&gt;"",$H40&lt;&gt;"",$I40&lt;&gt;"",$J40&lt;&gt;"",$K40&lt;&gt;"")),'EU WFs (Fully-Grid Connected)'!BY39,"")</f>
        <v>91</v>
      </c>
      <c r="X40" s="217" t="str">
        <f>IF(AND('EU WFs (Fully-Grid Connected)'!BZ39&lt;&gt;"",OR($F40&lt;&gt;"",$G40&lt;&gt;"",$H40&lt;&gt;"",$I40&lt;&gt;"",$J40&lt;&gt;"",$K40&lt;&gt;"")),'EU WFs (Fully-Grid Connected)'!BZ39,"")</f>
        <v/>
      </c>
      <c r="Y40" s="217" t="str">
        <f>IF(AND('EU WFs (Fully-Grid Connected)'!CA39&lt;&gt;"",OR($F40&lt;&gt;"",$G40&lt;&gt;"",$H40&lt;&gt;"",$I40&lt;&gt;"",$J40&lt;&gt;"",$K40&lt;&gt;"")),'EU WFs (Fully-Grid Connected)'!CA39,"")</f>
        <v/>
      </c>
      <c r="AA40" s="215" t="str">
        <f t="shared" si="12"/>
        <v/>
      </c>
      <c r="AB40" s="216" t="str">
        <f t="shared" si="13"/>
        <v/>
      </c>
      <c r="AC40" s="217" t="str">
        <f t="shared" si="14"/>
        <v/>
      </c>
      <c r="AD40" s="216">
        <f t="shared" si="15"/>
        <v>91</v>
      </c>
      <c r="AE40" s="216" t="str">
        <f t="shared" si="16"/>
        <v/>
      </c>
      <c r="AF40" s="216" t="str">
        <f t="shared" si="17"/>
        <v/>
      </c>
      <c r="AG40" s="215" t="str">
        <f t="shared" si="18"/>
        <v/>
      </c>
      <c r="AH40" s="216" t="str">
        <f t="shared" si="19"/>
        <v/>
      </c>
      <c r="AI40" s="217" t="str">
        <f t="shared" si="20"/>
        <v/>
      </c>
      <c r="AJ40" s="216" t="str">
        <f t="shared" si="21"/>
        <v/>
      </c>
      <c r="AK40" s="216" t="str">
        <f t="shared" si="22"/>
        <v/>
      </c>
      <c r="AL40" s="217" t="str">
        <f t="shared" si="23"/>
        <v/>
      </c>
    </row>
    <row r="41" spans="1:38" x14ac:dyDescent="0.3">
      <c r="A41" s="321"/>
      <c r="B41" s="122" t="str">
        <f>'EU WFs (Fully-Grid Connected)'!B40</f>
        <v>Humber Gateway</v>
      </c>
      <c r="C41" s="147" t="str">
        <f>IF(AND(OR('EU WFs (Fully-Grid Connected)'!$J40="MG",'EU WFs (Fully-Grid Connected)'!$J40="SG"),'EU WFs (Fully-Grid Connected)'!$K40="SCIG",AND('EU WFs (Fully-Grid Connected)'!$F40&lt;=4,'EU WFs (Fully-Grid Connected)'!$F40&gt;=2)),2016-'EU WFs (Fully-Grid Connected)'!$M40,"")</f>
        <v/>
      </c>
      <c r="D41" s="146" t="str">
        <f>IF(AND(OR('EU WFs (Fully-Grid Connected)'!$J40="MG",'EU WFs (Fully-Grid Connected)'!$J40="SG"),'EU WFs (Fully-Grid Connected)'!$K40="WRIG",AND('EU WFs (Fully-Grid Connected)'!$F40&lt;=4,'EU WFs (Fully-Grid Connected)'!$F40&gt;=2)),2016-'EU WFs (Fully-Grid Connected)'!$M40,"")</f>
        <v/>
      </c>
      <c r="E41" s="148" t="str">
        <f>IF(AND(OR('EU WFs (Fully-Grid Connected)'!$J40="MG",'EU WFs (Fully-Grid Connected)'!$J40="SG"),'EU WFs (Fully-Grid Connected)'!$K40="DFIG",AND('EU WFs (Fully-Grid Connected)'!$F40&lt;=4,'EU WFs (Fully-Grid Connected)'!$F40&gt;=2)),2016-'EU WFs (Fully-Grid Connected)'!$M40,"")</f>
        <v/>
      </c>
      <c r="F41" s="147" t="str">
        <f>IF(AND(C41&lt;=5,C41&gt;=3),'EU WFs (Fully-Grid Connected)'!$E40,"")</f>
        <v/>
      </c>
      <c r="G41" s="146" t="str">
        <f>IF(AND(D41&lt;=5,D41&gt;=3),'EU WFs (Fully-Grid Connected)'!$E40,"")</f>
        <v/>
      </c>
      <c r="H41" s="148" t="str">
        <f>IF(AND(E41&lt;=5,E41&gt;=3),'EU WFs (Fully-Grid Connected)'!$E40,"")</f>
        <v/>
      </c>
      <c r="I41" s="147" t="str">
        <f>IF(AND(C41&lt;&gt;"",C41&gt;5),'EU WFs (Fully-Grid Connected)'!$E40,"")</f>
        <v/>
      </c>
      <c r="J41" s="146" t="str">
        <f>IF(AND(D41&lt;&gt;"",D41&gt;5),'EU WFs (Fully-Grid Connected)'!$E40,"")</f>
        <v/>
      </c>
      <c r="K41" s="148" t="str">
        <f>IF(AND(E41&lt;&gt;"",E41&gt;5),'EU WFs (Fully-Grid Connected)'!$E40,"")</f>
        <v/>
      </c>
      <c r="L41" s="217" t="str">
        <f>IF(AND('EU WFs (Fully-Grid Connected)'!BN40&lt;&gt;"",OR($F41&lt;&gt;"",$G41&lt;&gt;"",$H41&lt;&gt;"",$I41&lt;&gt;"",$J41&lt;&gt;"",$K41&lt;&gt;"")),'EU WFs (Fully-Grid Connected)'!BN40,"")</f>
        <v/>
      </c>
      <c r="M41" s="217" t="str">
        <f>IF(AND('EU WFs (Fully-Grid Connected)'!BO40&lt;&gt;"",OR($F41&lt;&gt;"",$G41&lt;&gt;"",$H41&lt;&gt;"",$I41&lt;&gt;"",$J41&lt;&gt;"",$K41&lt;&gt;"")),'EU WFs (Fully-Grid Connected)'!BO40,"")</f>
        <v/>
      </c>
      <c r="N41" s="217" t="str">
        <f>IF(AND('EU WFs (Fully-Grid Connected)'!BP40&lt;&gt;"",OR($F41&lt;&gt;"",$G41&lt;&gt;"",$H41&lt;&gt;"",$I41&lt;&gt;"",$J41&lt;&gt;"",$K41&lt;&gt;"")),'EU WFs (Fully-Grid Connected)'!BP40,"")</f>
        <v/>
      </c>
      <c r="O41" s="217" t="str">
        <f>IF(AND('EU WFs (Fully-Grid Connected)'!BQ40&lt;&gt;"",OR($F41&lt;&gt;"",$G41&lt;&gt;"",$H41&lt;&gt;"",$I41&lt;&gt;"",$J41&lt;&gt;"",$K41&lt;&gt;"")),'EU WFs (Fully-Grid Connected)'!BQ40,"")</f>
        <v/>
      </c>
      <c r="P41" s="217" t="str">
        <f>IF(AND('EU WFs (Fully-Grid Connected)'!BR40&lt;&gt;"",OR($F41&lt;&gt;"",$G41&lt;&gt;"",$H41&lt;&gt;"",$I41&lt;&gt;"",$J41&lt;&gt;"",$K41&lt;&gt;"")),'EU WFs (Fully-Grid Connected)'!BR40,"")</f>
        <v/>
      </c>
      <c r="Q41" s="217" t="str">
        <f>IF(AND('EU WFs (Fully-Grid Connected)'!BS40&lt;&gt;"",OR($F41&lt;&gt;"",$G41&lt;&gt;"",$H41&lt;&gt;"",$I41&lt;&gt;"",$J41&lt;&gt;"",$K41&lt;&gt;"")),'EU WFs (Fully-Grid Connected)'!BS40,"")</f>
        <v/>
      </c>
      <c r="R41" s="217" t="str">
        <f>IF(AND('EU WFs (Fully-Grid Connected)'!BT40&lt;&gt;"",OR($F41&lt;&gt;"",$G41&lt;&gt;"",$H41&lt;&gt;"",$I41&lt;&gt;"",$J41&lt;&gt;"",$K41&lt;&gt;"")),'EU WFs (Fully-Grid Connected)'!BT40,"")</f>
        <v/>
      </c>
      <c r="S41" s="217" t="str">
        <f>IF(AND('EU WFs (Fully-Grid Connected)'!BU40&lt;&gt;"",OR($F41&lt;&gt;"",$G41&lt;&gt;"",$H41&lt;&gt;"",$I41&lt;&gt;"",$J41&lt;&gt;"",$K41&lt;&gt;"")),'EU WFs (Fully-Grid Connected)'!BU40,"")</f>
        <v/>
      </c>
      <c r="T41" s="217" t="str">
        <f>IF(AND('EU WFs (Fully-Grid Connected)'!BV40&lt;&gt;"",OR($F41&lt;&gt;"",$G41&lt;&gt;"",$H41&lt;&gt;"",$I41&lt;&gt;"",$J41&lt;&gt;"",$K41&lt;&gt;"")),'EU WFs (Fully-Grid Connected)'!BV40,"")</f>
        <v/>
      </c>
      <c r="U41" s="217" t="str">
        <f>IF(AND('EU WFs (Fully-Grid Connected)'!BW40&lt;&gt;"",OR($F41&lt;&gt;"",$G41&lt;&gt;"",$H41&lt;&gt;"",$I41&lt;&gt;"",$J41&lt;&gt;"",$K41&lt;&gt;"")),'EU WFs (Fully-Grid Connected)'!BW40,"")</f>
        <v/>
      </c>
      <c r="V41" s="217" t="str">
        <f>IF(AND('EU WFs (Fully-Grid Connected)'!BX40&lt;&gt;"",OR($F41&lt;&gt;"",$G41&lt;&gt;"",$H41&lt;&gt;"",$I41&lt;&gt;"",$J41&lt;&gt;"",$K41&lt;&gt;"")),'EU WFs (Fully-Grid Connected)'!BX40,"")</f>
        <v/>
      </c>
      <c r="W41" s="217" t="str">
        <f>IF(AND('EU WFs (Fully-Grid Connected)'!BY40&lt;&gt;"",OR($F41&lt;&gt;"",$G41&lt;&gt;"",$H41&lt;&gt;"",$I41&lt;&gt;"",$J41&lt;&gt;"",$K41&lt;&gt;"")),'EU WFs (Fully-Grid Connected)'!BY40,"")</f>
        <v/>
      </c>
      <c r="X41" s="217" t="str">
        <f>IF(AND('EU WFs (Fully-Grid Connected)'!BZ40&lt;&gt;"",OR($F41&lt;&gt;"",$G41&lt;&gt;"",$H41&lt;&gt;"",$I41&lt;&gt;"",$J41&lt;&gt;"",$K41&lt;&gt;"")),'EU WFs (Fully-Grid Connected)'!BZ40,"")</f>
        <v/>
      </c>
      <c r="Y41" s="217" t="str">
        <f>IF(AND('EU WFs (Fully-Grid Connected)'!CA40&lt;&gt;"",OR($F41&lt;&gt;"",$G41&lt;&gt;"",$H41&lt;&gt;"",$I41&lt;&gt;"",$J41&lt;&gt;"",$K41&lt;&gt;"")),'EU WFs (Fully-Grid Connected)'!CA40,"")</f>
        <v/>
      </c>
      <c r="AA41" s="215" t="str">
        <f t="shared" si="12"/>
        <v/>
      </c>
      <c r="AB41" s="216" t="str">
        <f t="shared" si="13"/>
        <v/>
      </c>
      <c r="AC41" s="217" t="str">
        <f t="shared" si="14"/>
        <v/>
      </c>
      <c r="AD41" s="216" t="str">
        <f t="shared" si="15"/>
        <v/>
      </c>
      <c r="AE41" s="216" t="str">
        <f t="shared" si="16"/>
        <v/>
      </c>
      <c r="AF41" s="216" t="str">
        <f t="shared" si="17"/>
        <v/>
      </c>
      <c r="AG41" s="215" t="str">
        <f t="shared" si="18"/>
        <v/>
      </c>
      <c r="AH41" s="216" t="str">
        <f t="shared" si="19"/>
        <v/>
      </c>
      <c r="AI41" s="217" t="str">
        <f t="shared" si="20"/>
        <v/>
      </c>
      <c r="AJ41" s="216" t="str">
        <f t="shared" si="21"/>
        <v/>
      </c>
      <c r="AK41" s="216" t="str">
        <f t="shared" si="22"/>
        <v/>
      </c>
      <c r="AL41" s="217" t="str">
        <f t="shared" si="23"/>
        <v/>
      </c>
    </row>
    <row r="42" spans="1:38" x14ac:dyDescent="0.3">
      <c r="A42" s="321"/>
      <c r="B42" s="122" t="str">
        <f>'EU WFs (Fully-Grid Connected)'!B41</f>
        <v>Inner Dowsing</v>
      </c>
      <c r="C42" s="147">
        <f>IF(AND(OR('EU WFs (Fully-Grid Connected)'!$J41="MG",'EU WFs (Fully-Grid Connected)'!$J41="SG"),'EU WFs (Fully-Grid Connected)'!$K41="SCIG",AND('EU WFs (Fully-Grid Connected)'!$F41&lt;=4,'EU WFs (Fully-Grid Connected)'!$F41&gt;=2)),2016-'EU WFs (Fully-Grid Connected)'!$M41,"")</f>
        <v>9</v>
      </c>
      <c r="D42" s="146" t="str">
        <f>IF(AND(OR('EU WFs (Fully-Grid Connected)'!$J41="MG",'EU WFs (Fully-Grid Connected)'!$J41="SG"),'EU WFs (Fully-Grid Connected)'!$K41="WRIG",AND('EU WFs (Fully-Grid Connected)'!$F41&lt;=4,'EU WFs (Fully-Grid Connected)'!$F41&gt;=2)),2016-'EU WFs (Fully-Grid Connected)'!$M41,"")</f>
        <v/>
      </c>
      <c r="E42" s="148" t="str">
        <f>IF(AND(OR('EU WFs (Fully-Grid Connected)'!$J41="MG",'EU WFs (Fully-Grid Connected)'!$J41="SG"),'EU WFs (Fully-Grid Connected)'!$K41="DFIG",AND('EU WFs (Fully-Grid Connected)'!$F41&lt;=4,'EU WFs (Fully-Grid Connected)'!$F41&gt;=2)),2016-'EU WFs (Fully-Grid Connected)'!$M41,"")</f>
        <v/>
      </c>
      <c r="F42" s="147" t="str">
        <f>IF(AND(C42&lt;=5,C42&gt;=3),'EU WFs (Fully-Grid Connected)'!$E41,"")</f>
        <v/>
      </c>
      <c r="G42" s="146" t="str">
        <f>IF(AND(D42&lt;=5,D42&gt;=3),'EU WFs (Fully-Grid Connected)'!$E41,"")</f>
        <v/>
      </c>
      <c r="H42" s="148" t="str">
        <f>IF(AND(E42&lt;=5,E42&gt;=3),'EU WFs (Fully-Grid Connected)'!$E41,"")</f>
        <v/>
      </c>
      <c r="I42" s="147">
        <f>IF(AND(C42&lt;&gt;"",C42&gt;5),'EU WFs (Fully-Grid Connected)'!$E41,"")</f>
        <v>27</v>
      </c>
      <c r="J42" s="146" t="str">
        <f>IF(AND(D42&lt;&gt;"",D42&gt;5),'EU WFs (Fully-Grid Connected)'!$E41,"")</f>
        <v/>
      </c>
      <c r="K42" s="148" t="str">
        <f>IF(AND(E42&lt;&gt;"",E42&gt;5),'EU WFs (Fully-Grid Connected)'!$E41,"")</f>
        <v/>
      </c>
      <c r="L42" s="217" t="str">
        <f>IF(AND('EU WFs (Fully-Grid Connected)'!BN41&lt;&gt;"",OR($F42&lt;&gt;"",$G42&lt;&gt;"",$H42&lt;&gt;"",$I42&lt;&gt;"",$J42&lt;&gt;"",$K42&lt;&gt;"")),'EU WFs (Fully-Grid Connected)'!BN41,"")</f>
        <v/>
      </c>
      <c r="M42" s="217" t="str">
        <f>IF(AND('EU WFs (Fully-Grid Connected)'!BO41&lt;&gt;"",OR($F42&lt;&gt;"",$G42&lt;&gt;"",$H42&lt;&gt;"",$I42&lt;&gt;"",$J42&lt;&gt;"",$K42&lt;&gt;"")),'EU WFs (Fully-Grid Connected)'!BO41,"")</f>
        <v/>
      </c>
      <c r="N42" s="217" t="str">
        <f>IF(AND('EU WFs (Fully-Grid Connected)'!BP41&lt;&gt;"",OR($F42&lt;&gt;"",$G42&lt;&gt;"",$H42&lt;&gt;"",$I42&lt;&gt;"",$J42&lt;&gt;"",$K42&lt;&gt;"")),'EU WFs (Fully-Grid Connected)'!BP41,"")</f>
        <v/>
      </c>
      <c r="O42" s="217" t="str">
        <f>IF(AND('EU WFs (Fully-Grid Connected)'!BQ41&lt;&gt;"",OR($F42&lt;&gt;"",$G42&lt;&gt;"",$H42&lt;&gt;"",$I42&lt;&gt;"",$J42&lt;&gt;"",$K42&lt;&gt;"")),'EU WFs (Fully-Grid Connected)'!BQ41,"")</f>
        <v/>
      </c>
      <c r="P42" s="217" t="str">
        <f>IF(AND('EU WFs (Fully-Grid Connected)'!BR41&lt;&gt;"",OR($F42&lt;&gt;"",$G42&lt;&gt;"",$H42&lt;&gt;"",$I42&lt;&gt;"",$J42&lt;&gt;"",$K42&lt;&gt;"")),'EU WFs (Fully-Grid Connected)'!BR41,"")</f>
        <v/>
      </c>
      <c r="Q42" s="217" t="str">
        <f>IF(AND('EU WFs (Fully-Grid Connected)'!BS41&lt;&gt;"",OR($F42&lt;&gt;"",$G42&lt;&gt;"",$H42&lt;&gt;"",$I42&lt;&gt;"",$J42&lt;&gt;"",$K42&lt;&gt;"")),'EU WFs (Fully-Grid Connected)'!BS41,"")</f>
        <v/>
      </c>
      <c r="R42" s="217" t="str">
        <f>IF(AND('EU WFs (Fully-Grid Connected)'!BT41&lt;&gt;"",OR($F42&lt;&gt;"",$G42&lt;&gt;"",$H42&lt;&gt;"",$I42&lt;&gt;"",$J42&lt;&gt;"",$K42&lt;&gt;"")),'EU WFs (Fully-Grid Connected)'!BT41,"")</f>
        <v/>
      </c>
      <c r="S42" s="217" t="str">
        <f>IF(AND('EU WFs (Fully-Grid Connected)'!BU41&lt;&gt;"",OR($F42&lt;&gt;"",$G42&lt;&gt;"",$H42&lt;&gt;"",$I42&lt;&gt;"",$J42&lt;&gt;"",$K42&lt;&gt;"")),'EU WFs (Fully-Grid Connected)'!BU41,"")</f>
        <v/>
      </c>
      <c r="T42" s="217" t="str">
        <f>IF(AND('EU WFs (Fully-Grid Connected)'!BV41&lt;&gt;"",OR($F42&lt;&gt;"",$G42&lt;&gt;"",$H42&lt;&gt;"",$I42&lt;&gt;"",$J42&lt;&gt;"",$K42&lt;&gt;"")),'EU WFs (Fully-Grid Connected)'!BV41,"")</f>
        <v/>
      </c>
      <c r="U42" s="217" t="str">
        <f>IF(AND('EU WFs (Fully-Grid Connected)'!BW41&lt;&gt;"",OR($F42&lt;&gt;"",$G42&lt;&gt;"",$H42&lt;&gt;"",$I42&lt;&gt;"",$J42&lt;&gt;"",$K42&lt;&gt;"")),'EU WFs (Fully-Grid Connected)'!BW41,"")</f>
        <v/>
      </c>
      <c r="V42" s="217" t="str">
        <f>IF(AND('EU WFs (Fully-Grid Connected)'!BX41&lt;&gt;"",OR($F42&lt;&gt;"",$G42&lt;&gt;"",$H42&lt;&gt;"",$I42&lt;&gt;"",$J42&lt;&gt;"",$K42&lt;&gt;"")),'EU WFs (Fully-Grid Connected)'!BX41,"")</f>
        <v/>
      </c>
      <c r="W42" s="217">
        <f>IF(AND('EU WFs (Fully-Grid Connected)'!BY41&lt;&gt;"",OR($F42&lt;&gt;"",$G42&lt;&gt;"",$H42&lt;&gt;"",$I42&lt;&gt;"",$J42&lt;&gt;"",$K42&lt;&gt;"")),'EU WFs (Fully-Grid Connected)'!BY41,"")</f>
        <v>27</v>
      </c>
      <c r="X42" s="217" t="str">
        <f>IF(AND('EU WFs (Fully-Grid Connected)'!BZ41&lt;&gt;"",OR($F42&lt;&gt;"",$G42&lt;&gt;"",$H42&lt;&gt;"",$I42&lt;&gt;"",$J42&lt;&gt;"",$K42&lt;&gt;"")),'EU WFs (Fully-Grid Connected)'!BZ41,"")</f>
        <v/>
      </c>
      <c r="Y42" s="217" t="str">
        <f>IF(AND('EU WFs (Fully-Grid Connected)'!CA41&lt;&gt;"",OR($F42&lt;&gt;"",$G42&lt;&gt;"",$H42&lt;&gt;"",$I42&lt;&gt;"",$J42&lt;&gt;"",$K42&lt;&gt;"")),'EU WFs (Fully-Grid Connected)'!CA41,"")</f>
        <v/>
      </c>
      <c r="AA42" s="215" t="str">
        <f t="shared" si="12"/>
        <v/>
      </c>
      <c r="AB42" s="216" t="str">
        <f t="shared" si="13"/>
        <v/>
      </c>
      <c r="AC42" s="217" t="str">
        <f t="shared" si="14"/>
        <v/>
      </c>
      <c r="AD42" s="216">
        <f t="shared" si="15"/>
        <v>27</v>
      </c>
      <c r="AE42" s="216" t="str">
        <f t="shared" si="16"/>
        <v/>
      </c>
      <c r="AF42" s="216" t="str">
        <f t="shared" si="17"/>
        <v/>
      </c>
      <c r="AG42" s="215" t="str">
        <f t="shared" si="18"/>
        <v/>
      </c>
      <c r="AH42" s="216" t="str">
        <f t="shared" si="19"/>
        <v/>
      </c>
      <c r="AI42" s="217" t="str">
        <f t="shared" si="20"/>
        <v/>
      </c>
      <c r="AJ42" s="216" t="str">
        <f t="shared" si="21"/>
        <v/>
      </c>
      <c r="AK42" s="216" t="str">
        <f t="shared" si="22"/>
        <v/>
      </c>
      <c r="AL42" s="217" t="str">
        <f t="shared" si="23"/>
        <v/>
      </c>
    </row>
    <row r="43" spans="1:38" x14ac:dyDescent="0.3">
      <c r="A43" s="321"/>
      <c r="B43" s="122" t="str">
        <f>'EU WFs (Fully-Grid Connected)'!B42</f>
        <v>Kemin Ajoksen 1&amp;2 (Ajos)</v>
      </c>
      <c r="C43" s="147" t="str">
        <f>IF(AND(OR('EU WFs (Fully-Grid Connected)'!$J42="MG",'EU WFs (Fully-Grid Connected)'!$J42="SG"),'EU WFs (Fully-Grid Connected)'!$K42="SCIG",AND('EU WFs (Fully-Grid Connected)'!$F42&lt;=4,'EU WFs (Fully-Grid Connected)'!$F42&gt;=2)),2016-'EU WFs (Fully-Grid Connected)'!$M42,"")</f>
        <v/>
      </c>
      <c r="D43" s="146" t="str">
        <f>IF(AND(OR('EU WFs (Fully-Grid Connected)'!$J42="MG",'EU WFs (Fully-Grid Connected)'!$J42="SG"),'EU WFs (Fully-Grid Connected)'!$K42="WRIG",AND('EU WFs (Fully-Grid Connected)'!$F42&lt;=4,'EU WFs (Fully-Grid Connected)'!$F42&gt;=2)),2016-'EU WFs (Fully-Grid Connected)'!$M42,"")</f>
        <v/>
      </c>
      <c r="E43" s="148" t="str">
        <f>IF(AND(OR('EU WFs (Fully-Grid Connected)'!$J42="MG",'EU WFs (Fully-Grid Connected)'!$J42="SG"),'EU WFs (Fully-Grid Connected)'!$K42="DFIG",AND('EU WFs (Fully-Grid Connected)'!$F42&lt;=4,'EU WFs (Fully-Grid Connected)'!$F42&gt;=2)),2016-'EU WFs (Fully-Grid Connected)'!$M42,"")</f>
        <v/>
      </c>
      <c r="F43" s="147" t="str">
        <f>IF(AND(C43&lt;=5,C43&gt;=3),'EU WFs (Fully-Grid Connected)'!$E42,"")</f>
        <v/>
      </c>
      <c r="G43" s="146" t="str">
        <f>IF(AND(D43&lt;=5,D43&gt;=3),'EU WFs (Fully-Grid Connected)'!$E42,"")</f>
        <v/>
      </c>
      <c r="H43" s="148" t="str">
        <f>IF(AND(E43&lt;=5,E43&gt;=3),'EU WFs (Fully-Grid Connected)'!$E42,"")</f>
        <v/>
      </c>
      <c r="I43" s="147" t="str">
        <f>IF(AND(C43&lt;&gt;"",C43&gt;5),'EU WFs (Fully-Grid Connected)'!$E42,"")</f>
        <v/>
      </c>
      <c r="J43" s="146" t="str">
        <f>IF(AND(D43&lt;&gt;"",D43&gt;5),'EU WFs (Fully-Grid Connected)'!$E42,"")</f>
        <v/>
      </c>
      <c r="K43" s="148" t="str">
        <f>IF(AND(E43&lt;&gt;"",E43&gt;5),'EU WFs (Fully-Grid Connected)'!$E42,"")</f>
        <v/>
      </c>
      <c r="L43" s="217" t="str">
        <f>IF(AND('EU WFs (Fully-Grid Connected)'!BN42&lt;&gt;"",OR($F43&lt;&gt;"",$G43&lt;&gt;"",$H43&lt;&gt;"",$I43&lt;&gt;"",$J43&lt;&gt;"",$K43&lt;&gt;"")),'EU WFs (Fully-Grid Connected)'!BN42,"")</f>
        <v/>
      </c>
      <c r="M43" s="217" t="str">
        <f>IF(AND('EU WFs (Fully-Grid Connected)'!BO42&lt;&gt;"",OR($F43&lt;&gt;"",$G43&lt;&gt;"",$H43&lt;&gt;"",$I43&lt;&gt;"",$J43&lt;&gt;"",$K43&lt;&gt;"")),'EU WFs (Fully-Grid Connected)'!BO42,"")</f>
        <v/>
      </c>
      <c r="N43" s="217" t="str">
        <f>IF(AND('EU WFs (Fully-Grid Connected)'!BP42&lt;&gt;"",OR($F43&lt;&gt;"",$G43&lt;&gt;"",$H43&lt;&gt;"",$I43&lt;&gt;"",$J43&lt;&gt;"",$K43&lt;&gt;"")),'EU WFs (Fully-Grid Connected)'!BP42,"")</f>
        <v/>
      </c>
      <c r="O43" s="217" t="str">
        <f>IF(AND('EU WFs (Fully-Grid Connected)'!BQ42&lt;&gt;"",OR($F43&lt;&gt;"",$G43&lt;&gt;"",$H43&lt;&gt;"",$I43&lt;&gt;"",$J43&lt;&gt;"",$K43&lt;&gt;"")),'EU WFs (Fully-Grid Connected)'!BQ42,"")</f>
        <v/>
      </c>
      <c r="P43" s="217" t="str">
        <f>IF(AND('EU WFs (Fully-Grid Connected)'!BR42&lt;&gt;"",OR($F43&lt;&gt;"",$G43&lt;&gt;"",$H43&lt;&gt;"",$I43&lt;&gt;"",$J43&lt;&gt;"",$K43&lt;&gt;"")),'EU WFs (Fully-Grid Connected)'!BR42,"")</f>
        <v/>
      </c>
      <c r="Q43" s="217" t="str">
        <f>IF(AND('EU WFs (Fully-Grid Connected)'!BS42&lt;&gt;"",OR($F43&lt;&gt;"",$G43&lt;&gt;"",$H43&lt;&gt;"",$I43&lt;&gt;"",$J43&lt;&gt;"",$K43&lt;&gt;"")),'EU WFs (Fully-Grid Connected)'!BS42,"")</f>
        <v/>
      </c>
      <c r="R43" s="217" t="str">
        <f>IF(AND('EU WFs (Fully-Grid Connected)'!BT42&lt;&gt;"",OR($F43&lt;&gt;"",$G43&lt;&gt;"",$H43&lt;&gt;"",$I43&lt;&gt;"",$J43&lt;&gt;"",$K43&lt;&gt;"")),'EU WFs (Fully-Grid Connected)'!BT42,"")</f>
        <v/>
      </c>
      <c r="S43" s="217" t="str">
        <f>IF(AND('EU WFs (Fully-Grid Connected)'!BU42&lt;&gt;"",OR($F43&lt;&gt;"",$G43&lt;&gt;"",$H43&lt;&gt;"",$I43&lt;&gt;"",$J43&lt;&gt;"",$K43&lt;&gt;"")),'EU WFs (Fully-Grid Connected)'!BU42,"")</f>
        <v/>
      </c>
      <c r="T43" s="217" t="str">
        <f>IF(AND('EU WFs (Fully-Grid Connected)'!BV42&lt;&gt;"",OR($F43&lt;&gt;"",$G43&lt;&gt;"",$H43&lt;&gt;"",$I43&lt;&gt;"",$J43&lt;&gt;"",$K43&lt;&gt;"")),'EU WFs (Fully-Grid Connected)'!BV42,"")</f>
        <v/>
      </c>
      <c r="U43" s="217" t="str">
        <f>IF(AND('EU WFs (Fully-Grid Connected)'!BW42&lt;&gt;"",OR($F43&lt;&gt;"",$G43&lt;&gt;"",$H43&lt;&gt;"",$I43&lt;&gt;"",$J43&lt;&gt;"",$K43&lt;&gt;"")),'EU WFs (Fully-Grid Connected)'!BW42,"")</f>
        <v/>
      </c>
      <c r="V43" s="217" t="str">
        <f>IF(AND('EU WFs (Fully-Grid Connected)'!BX42&lt;&gt;"",OR($F43&lt;&gt;"",$G43&lt;&gt;"",$H43&lt;&gt;"",$I43&lt;&gt;"",$J43&lt;&gt;"",$K43&lt;&gt;"")),'EU WFs (Fully-Grid Connected)'!BX42,"")</f>
        <v/>
      </c>
      <c r="W43" s="217" t="str">
        <f>IF(AND('EU WFs (Fully-Grid Connected)'!BY42&lt;&gt;"",OR($F43&lt;&gt;"",$G43&lt;&gt;"",$H43&lt;&gt;"",$I43&lt;&gt;"",$J43&lt;&gt;"",$K43&lt;&gt;"")),'EU WFs (Fully-Grid Connected)'!BY42,"")</f>
        <v/>
      </c>
      <c r="X43" s="217" t="str">
        <f>IF(AND('EU WFs (Fully-Grid Connected)'!BZ42&lt;&gt;"",OR($F43&lt;&gt;"",$G43&lt;&gt;"",$H43&lt;&gt;"",$I43&lt;&gt;"",$J43&lt;&gt;"",$K43&lt;&gt;"")),'EU WFs (Fully-Grid Connected)'!BZ42,"")</f>
        <v/>
      </c>
      <c r="Y43" s="217" t="str">
        <f>IF(AND('EU WFs (Fully-Grid Connected)'!CA42&lt;&gt;"",OR($F43&lt;&gt;"",$G43&lt;&gt;"",$H43&lt;&gt;"",$I43&lt;&gt;"",$J43&lt;&gt;"",$K43&lt;&gt;"")),'EU WFs (Fully-Grid Connected)'!CA42,"")</f>
        <v/>
      </c>
      <c r="AA43" s="215" t="str">
        <f t="shared" si="12"/>
        <v/>
      </c>
      <c r="AB43" s="216" t="str">
        <f t="shared" si="13"/>
        <v/>
      </c>
      <c r="AC43" s="217" t="str">
        <f t="shared" si="14"/>
        <v/>
      </c>
      <c r="AD43" s="216" t="str">
        <f t="shared" si="15"/>
        <v/>
      </c>
      <c r="AE43" s="216" t="str">
        <f t="shared" si="16"/>
        <v/>
      </c>
      <c r="AF43" s="216" t="str">
        <f t="shared" si="17"/>
        <v/>
      </c>
      <c r="AG43" s="215" t="str">
        <f t="shared" si="18"/>
        <v/>
      </c>
      <c r="AH43" s="216" t="str">
        <f t="shared" si="19"/>
        <v/>
      </c>
      <c r="AI43" s="217" t="str">
        <f t="shared" si="20"/>
        <v/>
      </c>
      <c r="AJ43" s="216" t="str">
        <f t="shared" si="21"/>
        <v/>
      </c>
      <c r="AK43" s="216" t="str">
        <f t="shared" si="22"/>
        <v/>
      </c>
      <c r="AL43" s="217" t="str">
        <f t="shared" si="23"/>
        <v/>
      </c>
    </row>
    <row r="44" spans="1:38" x14ac:dyDescent="0.3">
      <c r="A44" s="321"/>
      <c r="B44" s="122" t="str">
        <f>'EU WFs (Fully-Grid Connected)'!B43</f>
        <v>Kentish Flats</v>
      </c>
      <c r="C44" s="147" t="str">
        <f>IF(AND(OR('EU WFs (Fully-Grid Connected)'!$J43="MG",'EU WFs (Fully-Grid Connected)'!$J43="SG"),'EU WFs (Fully-Grid Connected)'!$K43="SCIG",AND('EU WFs (Fully-Grid Connected)'!$F43&lt;=4,'EU WFs (Fully-Grid Connected)'!$F43&gt;=2)),2016-'EU WFs (Fully-Grid Connected)'!$M43,"")</f>
        <v/>
      </c>
      <c r="D44" s="146" t="str">
        <f>IF(AND(OR('EU WFs (Fully-Grid Connected)'!$J43="MG",'EU WFs (Fully-Grid Connected)'!$J43="SG"),'EU WFs (Fully-Grid Connected)'!$K43="WRIG",AND('EU WFs (Fully-Grid Connected)'!$F43&lt;=4,'EU WFs (Fully-Grid Connected)'!$F43&gt;=2)),2016-'EU WFs (Fully-Grid Connected)'!$M43,"")</f>
        <v/>
      </c>
      <c r="E44" s="148">
        <f>IF(AND(OR('EU WFs (Fully-Grid Connected)'!$J43="MG",'EU WFs (Fully-Grid Connected)'!$J43="SG"),'EU WFs (Fully-Grid Connected)'!$K43="DFIG",AND('EU WFs (Fully-Grid Connected)'!$F43&lt;=4,'EU WFs (Fully-Grid Connected)'!$F43&gt;=2)),2016-'EU WFs (Fully-Grid Connected)'!$M43,"")</f>
        <v>11</v>
      </c>
      <c r="F44" s="147" t="str">
        <f>IF(AND(C44&lt;=5,C44&gt;=3),'EU WFs (Fully-Grid Connected)'!$E43,"")</f>
        <v/>
      </c>
      <c r="G44" s="146" t="str">
        <f>IF(AND(D44&lt;=5,D44&gt;=3),'EU WFs (Fully-Grid Connected)'!$E43,"")</f>
        <v/>
      </c>
      <c r="H44" s="148" t="str">
        <f>IF(AND(E44&lt;=5,E44&gt;=3),'EU WFs (Fully-Grid Connected)'!$E43,"")</f>
        <v/>
      </c>
      <c r="I44" s="147" t="str">
        <f>IF(AND(C44&lt;&gt;"",C44&gt;5),'EU WFs (Fully-Grid Connected)'!$E43,"")</f>
        <v/>
      </c>
      <c r="J44" s="146" t="str">
        <f>IF(AND(D44&lt;&gt;"",D44&gt;5),'EU WFs (Fully-Grid Connected)'!$E43,"")</f>
        <v/>
      </c>
      <c r="K44" s="148">
        <f>IF(AND(E44&lt;&gt;"",E44&gt;5),'EU WFs (Fully-Grid Connected)'!$E43,"")</f>
        <v>30</v>
      </c>
      <c r="L44" s="217" t="str">
        <f>IF(AND('EU WFs (Fully-Grid Connected)'!BN43&lt;&gt;"",OR($F44&lt;&gt;"",$G44&lt;&gt;"",$H44&lt;&gt;"",$I44&lt;&gt;"",$J44&lt;&gt;"",$K44&lt;&gt;"")),'EU WFs (Fully-Grid Connected)'!BN43,"")</f>
        <v/>
      </c>
      <c r="M44" s="217" t="str">
        <f>IF(AND('EU WFs (Fully-Grid Connected)'!BO43&lt;&gt;"",OR($F44&lt;&gt;"",$G44&lt;&gt;"",$H44&lt;&gt;"",$I44&lt;&gt;"",$J44&lt;&gt;"",$K44&lt;&gt;"")),'EU WFs (Fully-Grid Connected)'!BO43,"")</f>
        <v/>
      </c>
      <c r="N44" s="217" t="str">
        <f>IF(AND('EU WFs (Fully-Grid Connected)'!BP43&lt;&gt;"",OR($F44&lt;&gt;"",$G44&lt;&gt;"",$H44&lt;&gt;"",$I44&lt;&gt;"",$J44&lt;&gt;"",$K44&lt;&gt;"")),'EU WFs (Fully-Grid Connected)'!BP43,"")</f>
        <v/>
      </c>
      <c r="O44" s="217" t="str">
        <f>IF(AND('EU WFs (Fully-Grid Connected)'!BQ43&lt;&gt;"",OR($F44&lt;&gt;"",$G44&lt;&gt;"",$H44&lt;&gt;"",$I44&lt;&gt;"",$J44&lt;&gt;"",$K44&lt;&gt;"")),'EU WFs (Fully-Grid Connected)'!BQ43,"")</f>
        <v/>
      </c>
      <c r="P44" s="217" t="str">
        <f>IF(AND('EU WFs (Fully-Grid Connected)'!BR43&lt;&gt;"",OR($F44&lt;&gt;"",$G44&lt;&gt;"",$H44&lt;&gt;"",$I44&lt;&gt;"",$J44&lt;&gt;"",$K44&lt;&gt;"")),'EU WFs (Fully-Grid Connected)'!BR43,"")</f>
        <v/>
      </c>
      <c r="Q44" s="217" t="str">
        <f>IF(AND('EU WFs (Fully-Grid Connected)'!BS43&lt;&gt;"",OR($F44&lt;&gt;"",$G44&lt;&gt;"",$H44&lt;&gt;"",$I44&lt;&gt;"",$J44&lt;&gt;"",$K44&lt;&gt;"")),'EU WFs (Fully-Grid Connected)'!BS43,"")</f>
        <v/>
      </c>
      <c r="R44" s="217" t="str">
        <f>IF(AND('EU WFs (Fully-Grid Connected)'!BT43&lt;&gt;"",OR($F44&lt;&gt;"",$G44&lt;&gt;"",$H44&lt;&gt;"",$I44&lt;&gt;"",$J44&lt;&gt;"",$K44&lt;&gt;"")),'EU WFs (Fully-Grid Connected)'!BT43,"")</f>
        <v/>
      </c>
      <c r="S44" s="217" t="str">
        <f>IF(AND('EU WFs (Fully-Grid Connected)'!BU43&lt;&gt;"",OR($F44&lt;&gt;"",$G44&lt;&gt;"",$H44&lt;&gt;"",$I44&lt;&gt;"",$J44&lt;&gt;"",$K44&lt;&gt;"")),'EU WFs (Fully-Grid Connected)'!BU43,"")</f>
        <v/>
      </c>
      <c r="T44" s="217" t="str">
        <f>IF(AND('EU WFs (Fully-Grid Connected)'!BV43&lt;&gt;"",OR($F44&lt;&gt;"",$G44&lt;&gt;"",$H44&lt;&gt;"",$I44&lt;&gt;"",$J44&lt;&gt;"",$K44&lt;&gt;"")),'EU WFs (Fully-Grid Connected)'!BV43,"")</f>
        <v/>
      </c>
      <c r="U44" s="217" t="str">
        <f>IF(AND('EU WFs (Fully-Grid Connected)'!BW43&lt;&gt;"",OR($F44&lt;&gt;"",$G44&lt;&gt;"",$H44&lt;&gt;"",$I44&lt;&gt;"",$J44&lt;&gt;"",$K44&lt;&gt;"")),'EU WFs (Fully-Grid Connected)'!BW43,"")</f>
        <v/>
      </c>
      <c r="V44" s="217" t="str">
        <f>IF(AND('EU WFs (Fully-Grid Connected)'!BX43&lt;&gt;"",OR($F44&lt;&gt;"",$G44&lt;&gt;"",$H44&lt;&gt;"",$I44&lt;&gt;"",$J44&lt;&gt;"",$K44&lt;&gt;"")),'EU WFs (Fully-Grid Connected)'!BX43,"")</f>
        <v/>
      </c>
      <c r="W44" s="217" t="str">
        <f>IF(AND('EU WFs (Fully-Grid Connected)'!BY43&lt;&gt;"",OR($F44&lt;&gt;"",$G44&lt;&gt;"",$H44&lt;&gt;"",$I44&lt;&gt;"",$J44&lt;&gt;"",$K44&lt;&gt;"")),'EU WFs (Fully-Grid Connected)'!BY43,"")</f>
        <v/>
      </c>
      <c r="X44" s="217">
        <f>IF(AND('EU WFs (Fully-Grid Connected)'!BZ43&lt;&gt;"",OR($F44&lt;&gt;"",$G44&lt;&gt;"",$H44&lt;&gt;"",$I44&lt;&gt;"",$J44&lt;&gt;"",$K44&lt;&gt;"")),'EU WFs (Fully-Grid Connected)'!BZ43,"")</f>
        <v>30</v>
      </c>
      <c r="Y44" s="217" t="str">
        <f>IF(AND('EU WFs (Fully-Grid Connected)'!CA43&lt;&gt;"",OR($F44&lt;&gt;"",$G44&lt;&gt;"",$H44&lt;&gt;"",$I44&lt;&gt;"",$J44&lt;&gt;"",$K44&lt;&gt;"")),'EU WFs (Fully-Grid Connected)'!CA43,"")</f>
        <v/>
      </c>
      <c r="AA44" s="215" t="str">
        <f t="shared" si="12"/>
        <v/>
      </c>
      <c r="AB44" s="216" t="str">
        <f t="shared" si="13"/>
        <v/>
      </c>
      <c r="AC44" s="217" t="str">
        <f t="shared" si="14"/>
        <v/>
      </c>
      <c r="AD44" s="216" t="str">
        <f t="shared" si="15"/>
        <v/>
      </c>
      <c r="AE44" s="216" t="str">
        <f t="shared" si="16"/>
        <v/>
      </c>
      <c r="AF44" s="216" t="str">
        <f t="shared" si="17"/>
        <v/>
      </c>
      <c r="AG44" s="215" t="str">
        <f t="shared" si="18"/>
        <v/>
      </c>
      <c r="AH44" s="216" t="str">
        <f t="shared" si="19"/>
        <v/>
      </c>
      <c r="AI44" s="217" t="str">
        <f t="shared" si="20"/>
        <v/>
      </c>
      <c r="AJ44" s="216" t="str">
        <f t="shared" si="21"/>
        <v/>
      </c>
      <c r="AK44" s="216" t="str">
        <f t="shared" si="22"/>
        <v/>
      </c>
      <c r="AL44" s="217">
        <f t="shared" si="23"/>
        <v>30</v>
      </c>
    </row>
    <row r="45" spans="1:38" x14ac:dyDescent="0.3">
      <c r="A45" s="321"/>
      <c r="B45" s="122" t="str">
        <f>'EU WFs (Fully-Grid Connected)'!B44</f>
        <v>Lillgrund</v>
      </c>
      <c r="C45" s="147">
        <f>IF(AND(OR('EU WFs (Fully-Grid Connected)'!$J44="MG",'EU WFs (Fully-Grid Connected)'!$J44="SG"),'EU WFs (Fully-Grid Connected)'!$K44="SCIG",AND('EU WFs (Fully-Grid Connected)'!$F44&lt;=4,'EU WFs (Fully-Grid Connected)'!$F44&gt;=2)),2016-'EU WFs (Fully-Grid Connected)'!$M44,"")</f>
        <v>9</v>
      </c>
      <c r="D45" s="146" t="str">
        <f>IF(AND(OR('EU WFs (Fully-Grid Connected)'!$J44="MG",'EU WFs (Fully-Grid Connected)'!$J44="SG"),'EU WFs (Fully-Grid Connected)'!$K44="WRIG",AND('EU WFs (Fully-Grid Connected)'!$F44&lt;=4,'EU WFs (Fully-Grid Connected)'!$F44&gt;=2)),2016-'EU WFs (Fully-Grid Connected)'!$M44,"")</f>
        <v/>
      </c>
      <c r="E45" s="148" t="str">
        <f>IF(AND(OR('EU WFs (Fully-Grid Connected)'!$J44="MG",'EU WFs (Fully-Grid Connected)'!$J44="SG"),'EU WFs (Fully-Grid Connected)'!$K44="DFIG",AND('EU WFs (Fully-Grid Connected)'!$F44&lt;=4,'EU WFs (Fully-Grid Connected)'!$F44&gt;=2)),2016-'EU WFs (Fully-Grid Connected)'!$M44,"")</f>
        <v/>
      </c>
      <c r="F45" s="147" t="str">
        <f>IF(AND(C45&lt;=5,C45&gt;=3),'EU WFs (Fully-Grid Connected)'!$E44,"")</f>
        <v/>
      </c>
      <c r="G45" s="146" t="str">
        <f>IF(AND(D45&lt;=5,D45&gt;=3),'EU WFs (Fully-Grid Connected)'!$E44,"")</f>
        <v/>
      </c>
      <c r="H45" s="148" t="str">
        <f>IF(AND(E45&lt;=5,E45&gt;=3),'EU WFs (Fully-Grid Connected)'!$E44,"")</f>
        <v/>
      </c>
      <c r="I45" s="147">
        <f>IF(AND(C45&lt;&gt;"",C45&gt;5),'EU WFs (Fully-Grid Connected)'!$E44,"")</f>
        <v>48</v>
      </c>
      <c r="J45" s="146" t="str">
        <f>IF(AND(D45&lt;&gt;"",D45&gt;5),'EU WFs (Fully-Grid Connected)'!$E44,"")</f>
        <v/>
      </c>
      <c r="K45" s="148" t="str">
        <f>IF(AND(E45&lt;&gt;"",E45&gt;5),'EU WFs (Fully-Grid Connected)'!$E44,"")</f>
        <v/>
      </c>
      <c r="L45" s="217" t="str">
        <f>IF(AND('EU WFs (Fully-Grid Connected)'!BN44&lt;&gt;"",OR($F45&lt;&gt;"",$G45&lt;&gt;"",$H45&lt;&gt;"",$I45&lt;&gt;"",$J45&lt;&gt;"",$K45&lt;&gt;"")),'EU WFs (Fully-Grid Connected)'!BN44,"")</f>
        <v/>
      </c>
      <c r="M45" s="217" t="str">
        <f>IF(AND('EU WFs (Fully-Grid Connected)'!BO44&lt;&gt;"",OR($F45&lt;&gt;"",$G45&lt;&gt;"",$H45&lt;&gt;"",$I45&lt;&gt;"",$J45&lt;&gt;"",$K45&lt;&gt;"")),'EU WFs (Fully-Grid Connected)'!BO44,"")</f>
        <v/>
      </c>
      <c r="N45" s="217" t="str">
        <f>IF(AND('EU WFs (Fully-Grid Connected)'!BP44&lt;&gt;"",OR($F45&lt;&gt;"",$G45&lt;&gt;"",$H45&lt;&gt;"",$I45&lt;&gt;"",$J45&lt;&gt;"",$K45&lt;&gt;"")),'EU WFs (Fully-Grid Connected)'!BP44,"")</f>
        <v/>
      </c>
      <c r="O45" s="217" t="str">
        <f>IF(AND('EU WFs (Fully-Grid Connected)'!BQ44&lt;&gt;"",OR($F45&lt;&gt;"",$G45&lt;&gt;"",$H45&lt;&gt;"",$I45&lt;&gt;"",$J45&lt;&gt;"",$K45&lt;&gt;"")),'EU WFs (Fully-Grid Connected)'!BQ44,"")</f>
        <v/>
      </c>
      <c r="P45" s="217" t="str">
        <f>IF(AND('EU WFs (Fully-Grid Connected)'!BR44&lt;&gt;"",OR($F45&lt;&gt;"",$G45&lt;&gt;"",$H45&lt;&gt;"",$I45&lt;&gt;"",$J45&lt;&gt;"",$K45&lt;&gt;"")),'EU WFs (Fully-Grid Connected)'!BR44,"")</f>
        <v/>
      </c>
      <c r="Q45" s="217" t="str">
        <f>IF(AND('EU WFs (Fully-Grid Connected)'!BS44&lt;&gt;"",OR($F45&lt;&gt;"",$G45&lt;&gt;"",$H45&lt;&gt;"",$I45&lt;&gt;"",$J45&lt;&gt;"",$K45&lt;&gt;"")),'EU WFs (Fully-Grid Connected)'!BS44,"")</f>
        <v/>
      </c>
      <c r="R45" s="217" t="str">
        <f>IF(AND('EU WFs (Fully-Grid Connected)'!BT44&lt;&gt;"",OR($F45&lt;&gt;"",$G45&lt;&gt;"",$H45&lt;&gt;"",$I45&lt;&gt;"",$J45&lt;&gt;"",$K45&lt;&gt;"")),'EU WFs (Fully-Grid Connected)'!BT44,"")</f>
        <v/>
      </c>
      <c r="S45" s="217" t="str">
        <f>IF(AND('EU WFs (Fully-Grid Connected)'!BU44&lt;&gt;"",OR($F45&lt;&gt;"",$G45&lt;&gt;"",$H45&lt;&gt;"",$I45&lt;&gt;"",$J45&lt;&gt;"",$K45&lt;&gt;"")),'EU WFs (Fully-Grid Connected)'!BU44,"")</f>
        <v/>
      </c>
      <c r="T45" s="217" t="str">
        <f>IF(AND('EU WFs (Fully-Grid Connected)'!BV44&lt;&gt;"",OR($F45&lt;&gt;"",$G45&lt;&gt;"",$H45&lt;&gt;"",$I45&lt;&gt;"",$J45&lt;&gt;"",$K45&lt;&gt;"")),'EU WFs (Fully-Grid Connected)'!BV44,"")</f>
        <v/>
      </c>
      <c r="U45" s="217" t="str">
        <f>IF(AND('EU WFs (Fully-Grid Connected)'!BW44&lt;&gt;"",OR($F45&lt;&gt;"",$G45&lt;&gt;"",$H45&lt;&gt;"",$I45&lt;&gt;"",$J45&lt;&gt;"",$K45&lt;&gt;"")),'EU WFs (Fully-Grid Connected)'!BW44,"")</f>
        <v/>
      </c>
      <c r="V45" s="217" t="str">
        <f>IF(AND('EU WFs (Fully-Grid Connected)'!BX44&lt;&gt;"",OR($F45&lt;&gt;"",$G45&lt;&gt;"",$H45&lt;&gt;"",$I45&lt;&gt;"",$J45&lt;&gt;"",$K45&lt;&gt;"")),'EU WFs (Fully-Grid Connected)'!BX44,"")</f>
        <v/>
      </c>
      <c r="W45" s="217">
        <f>IF(AND('EU WFs (Fully-Grid Connected)'!BY44&lt;&gt;"",OR($F45&lt;&gt;"",$G45&lt;&gt;"",$H45&lt;&gt;"",$I45&lt;&gt;"",$J45&lt;&gt;"",$K45&lt;&gt;"")),'EU WFs (Fully-Grid Connected)'!BY44,"")</f>
        <v>48</v>
      </c>
      <c r="X45" s="217" t="str">
        <f>IF(AND('EU WFs (Fully-Grid Connected)'!BZ44&lt;&gt;"",OR($F45&lt;&gt;"",$G45&lt;&gt;"",$H45&lt;&gt;"",$I45&lt;&gt;"",$J45&lt;&gt;"",$K45&lt;&gt;"")),'EU WFs (Fully-Grid Connected)'!BZ44,"")</f>
        <v/>
      </c>
      <c r="Y45" s="217" t="str">
        <f>IF(AND('EU WFs (Fully-Grid Connected)'!CA44&lt;&gt;"",OR($F45&lt;&gt;"",$G45&lt;&gt;"",$H45&lt;&gt;"",$I45&lt;&gt;"",$J45&lt;&gt;"",$K45&lt;&gt;"")),'EU WFs (Fully-Grid Connected)'!CA44,"")</f>
        <v/>
      </c>
      <c r="AA45" s="215" t="str">
        <f t="shared" si="12"/>
        <v/>
      </c>
      <c r="AB45" s="216" t="str">
        <f t="shared" si="13"/>
        <v/>
      </c>
      <c r="AC45" s="217" t="str">
        <f t="shared" si="14"/>
        <v/>
      </c>
      <c r="AD45" s="216">
        <f t="shared" si="15"/>
        <v>48</v>
      </c>
      <c r="AE45" s="216" t="str">
        <f t="shared" si="16"/>
        <v/>
      </c>
      <c r="AF45" s="216" t="str">
        <f t="shared" si="17"/>
        <v/>
      </c>
      <c r="AG45" s="215" t="str">
        <f t="shared" si="18"/>
        <v/>
      </c>
      <c r="AH45" s="216" t="str">
        <f t="shared" si="19"/>
        <v/>
      </c>
      <c r="AI45" s="217" t="str">
        <f t="shared" si="20"/>
        <v/>
      </c>
      <c r="AJ45" s="216" t="str">
        <f t="shared" si="21"/>
        <v/>
      </c>
      <c r="AK45" s="216" t="str">
        <f t="shared" si="22"/>
        <v/>
      </c>
      <c r="AL45" s="217" t="str">
        <f t="shared" si="23"/>
        <v/>
      </c>
    </row>
    <row r="46" spans="1:38" x14ac:dyDescent="0.3">
      <c r="A46" s="321"/>
      <c r="B46" s="122" t="str">
        <f>'EU WFs (Fully-Grid Connected)'!B45</f>
        <v>Lincs</v>
      </c>
      <c r="C46" s="147" t="str">
        <f>IF(AND(OR('EU WFs (Fully-Grid Connected)'!$J45="MG",'EU WFs (Fully-Grid Connected)'!$J45="SG"),'EU WFs (Fully-Grid Connected)'!$K45="SCIG",AND('EU WFs (Fully-Grid Connected)'!$F45&lt;=4,'EU WFs (Fully-Grid Connected)'!$F45&gt;=2)),2016-'EU WFs (Fully-Grid Connected)'!$M45,"")</f>
        <v/>
      </c>
      <c r="D46" s="146" t="str">
        <f>IF(AND(OR('EU WFs (Fully-Grid Connected)'!$J45="MG",'EU WFs (Fully-Grid Connected)'!$J45="SG"),'EU WFs (Fully-Grid Connected)'!$K45="WRIG",AND('EU WFs (Fully-Grid Connected)'!$F45&lt;=4,'EU WFs (Fully-Grid Connected)'!$F45&gt;=2)),2016-'EU WFs (Fully-Grid Connected)'!$M45,"")</f>
        <v/>
      </c>
      <c r="E46" s="148">
        <f>IF(AND(OR('EU WFs (Fully-Grid Connected)'!$J45="MG",'EU WFs (Fully-Grid Connected)'!$J45="SG"),'EU WFs (Fully-Grid Connected)'!$K45="DFIG",AND('EU WFs (Fully-Grid Connected)'!$F45&lt;=4,'EU WFs (Fully-Grid Connected)'!$F45&gt;=2)),2016-'EU WFs (Fully-Grid Connected)'!$M45,"")</f>
        <v>3</v>
      </c>
      <c r="F46" s="147" t="str">
        <f>IF(AND(C46&lt;=5,C46&gt;=3),'EU WFs (Fully-Grid Connected)'!$E45,"")</f>
        <v/>
      </c>
      <c r="G46" s="146" t="str">
        <f>IF(AND(D46&lt;=5,D46&gt;=3),'EU WFs (Fully-Grid Connected)'!$E45,"")</f>
        <v/>
      </c>
      <c r="H46" s="148">
        <f>IF(AND(E46&lt;=5,E46&gt;=3),'EU WFs (Fully-Grid Connected)'!$E45,"")</f>
        <v>75</v>
      </c>
      <c r="I46" s="147" t="str">
        <f>IF(AND(C46&lt;&gt;"",C46&gt;5),'EU WFs (Fully-Grid Connected)'!$E45,"")</f>
        <v/>
      </c>
      <c r="J46" s="146" t="str">
        <f>IF(AND(D46&lt;&gt;"",D46&gt;5),'EU WFs (Fully-Grid Connected)'!$E45,"")</f>
        <v/>
      </c>
      <c r="K46" s="148" t="str">
        <f>IF(AND(E46&lt;&gt;"",E46&gt;5),'EU WFs (Fully-Grid Connected)'!$E45,"")</f>
        <v/>
      </c>
      <c r="L46" s="217" t="str">
        <f>IF(AND('EU WFs (Fully-Grid Connected)'!BN45&lt;&gt;"",OR($F46&lt;&gt;"",$G46&lt;&gt;"",$H46&lt;&gt;"",$I46&lt;&gt;"",$J46&lt;&gt;"",$K46&lt;&gt;"")),'EU WFs (Fully-Grid Connected)'!BN45,"")</f>
        <v/>
      </c>
      <c r="M46" s="217" t="str">
        <f>IF(AND('EU WFs (Fully-Grid Connected)'!BO45&lt;&gt;"",OR($F46&lt;&gt;"",$G46&lt;&gt;"",$H46&lt;&gt;"",$I46&lt;&gt;"",$J46&lt;&gt;"",$K46&lt;&gt;"")),'EU WFs (Fully-Grid Connected)'!BO45,"")</f>
        <v/>
      </c>
      <c r="N46" s="217" t="str">
        <f>IF(AND('EU WFs (Fully-Grid Connected)'!BP45&lt;&gt;"",OR($F46&lt;&gt;"",$G46&lt;&gt;"",$H46&lt;&gt;"",$I46&lt;&gt;"",$J46&lt;&gt;"",$K46&lt;&gt;"")),'EU WFs (Fully-Grid Connected)'!BP45,"")</f>
        <v/>
      </c>
      <c r="O46" s="217" t="str">
        <f>IF(AND('EU WFs (Fully-Grid Connected)'!BQ45&lt;&gt;"",OR($F46&lt;&gt;"",$G46&lt;&gt;"",$H46&lt;&gt;"",$I46&lt;&gt;"",$J46&lt;&gt;"",$K46&lt;&gt;"")),'EU WFs (Fully-Grid Connected)'!BQ45,"")</f>
        <v/>
      </c>
      <c r="P46" s="217" t="str">
        <f>IF(AND('EU WFs (Fully-Grid Connected)'!BR45&lt;&gt;"",OR($F46&lt;&gt;"",$G46&lt;&gt;"",$H46&lt;&gt;"",$I46&lt;&gt;"",$J46&lt;&gt;"",$K46&lt;&gt;"")),'EU WFs (Fully-Grid Connected)'!BR45,"")</f>
        <v/>
      </c>
      <c r="Q46" s="217" t="str">
        <f>IF(AND('EU WFs (Fully-Grid Connected)'!BS45&lt;&gt;"",OR($F46&lt;&gt;"",$G46&lt;&gt;"",$H46&lt;&gt;"",$I46&lt;&gt;"",$J46&lt;&gt;"",$K46&lt;&gt;"")),'EU WFs (Fully-Grid Connected)'!BS45,"")</f>
        <v/>
      </c>
      <c r="R46" s="217" t="str">
        <f>IF(AND('EU WFs (Fully-Grid Connected)'!BT45&lt;&gt;"",OR($F46&lt;&gt;"",$G46&lt;&gt;"",$H46&lt;&gt;"",$I46&lt;&gt;"",$J46&lt;&gt;"",$K46&lt;&gt;"")),'EU WFs (Fully-Grid Connected)'!BT45,"")</f>
        <v/>
      </c>
      <c r="S46" s="217" t="str">
        <f>IF(AND('EU WFs (Fully-Grid Connected)'!BU45&lt;&gt;"",OR($F46&lt;&gt;"",$G46&lt;&gt;"",$H46&lt;&gt;"",$I46&lt;&gt;"",$J46&lt;&gt;"",$K46&lt;&gt;"")),'EU WFs (Fully-Grid Connected)'!BU45,"")</f>
        <v/>
      </c>
      <c r="T46" s="217" t="str">
        <f>IF(AND('EU WFs (Fully-Grid Connected)'!BV45&lt;&gt;"",OR($F46&lt;&gt;"",$G46&lt;&gt;"",$H46&lt;&gt;"",$I46&lt;&gt;"",$J46&lt;&gt;"",$K46&lt;&gt;"")),'EU WFs (Fully-Grid Connected)'!BV45,"")</f>
        <v/>
      </c>
      <c r="U46" s="217" t="str">
        <f>IF(AND('EU WFs (Fully-Grid Connected)'!BW45&lt;&gt;"",OR($F46&lt;&gt;"",$G46&lt;&gt;"",$H46&lt;&gt;"",$I46&lt;&gt;"",$J46&lt;&gt;"",$K46&lt;&gt;"")),'EU WFs (Fully-Grid Connected)'!BW45,"")</f>
        <v/>
      </c>
      <c r="V46" s="217" t="str">
        <f>IF(AND('EU WFs (Fully-Grid Connected)'!BX45&lt;&gt;"",OR($F46&lt;&gt;"",$G46&lt;&gt;"",$H46&lt;&gt;"",$I46&lt;&gt;"",$J46&lt;&gt;"",$K46&lt;&gt;"")),'EU WFs (Fully-Grid Connected)'!BX45,"")</f>
        <v/>
      </c>
      <c r="W46" s="217">
        <f>IF(AND('EU WFs (Fully-Grid Connected)'!BY45&lt;&gt;"",OR($F46&lt;&gt;"",$G46&lt;&gt;"",$H46&lt;&gt;"",$I46&lt;&gt;"",$J46&lt;&gt;"",$K46&lt;&gt;"")),'EU WFs (Fully-Grid Connected)'!BY45,"")</f>
        <v>75</v>
      </c>
      <c r="X46" s="217" t="str">
        <f>IF(AND('EU WFs (Fully-Grid Connected)'!BZ45&lt;&gt;"",OR($F46&lt;&gt;"",$G46&lt;&gt;"",$H46&lt;&gt;"",$I46&lt;&gt;"",$J46&lt;&gt;"",$K46&lt;&gt;"")),'EU WFs (Fully-Grid Connected)'!BZ45,"")</f>
        <v/>
      </c>
      <c r="Y46" s="217" t="str">
        <f>IF(AND('EU WFs (Fully-Grid Connected)'!CA45&lt;&gt;"",OR($F46&lt;&gt;"",$G46&lt;&gt;"",$H46&lt;&gt;"",$I46&lt;&gt;"",$J46&lt;&gt;"",$K46&lt;&gt;"")),'EU WFs (Fully-Grid Connected)'!CA45,"")</f>
        <v/>
      </c>
      <c r="AA46" s="215" t="str">
        <f t="shared" si="12"/>
        <v/>
      </c>
      <c r="AB46" s="216" t="str">
        <f t="shared" si="13"/>
        <v/>
      </c>
      <c r="AC46" s="217">
        <f t="shared" si="14"/>
        <v>75</v>
      </c>
      <c r="AD46" s="216" t="str">
        <f t="shared" si="15"/>
        <v/>
      </c>
      <c r="AE46" s="216" t="str">
        <f t="shared" si="16"/>
        <v/>
      </c>
      <c r="AF46" s="216" t="str">
        <f t="shared" si="17"/>
        <v/>
      </c>
      <c r="AG46" s="215" t="str">
        <f t="shared" si="18"/>
        <v/>
      </c>
      <c r="AH46" s="216" t="str">
        <f t="shared" si="19"/>
        <v/>
      </c>
      <c r="AI46" s="217" t="str">
        <f t="shared" si="20"/>
        <v/>
      </c>
      <c r="AJ46" s="216" t="str">
        <f t="shared" si="21"/>
        <v/>
      </c>
      <c r="AK46" s="216" t="str">
        <f t="shared" si="22"/>
        <v/>
      </c>
      <c r="AL46" s="217" t="str">
        <f t="shared" si="23"/>
        <v/>
      </c>
    </row>
    <row r="47" spans="1:38" x14ac:dyDescent="0.3">
      <c r="A47" s="321"/>
      <c r="B47" s="122" t="str">
        <f>'EU WFs (Fully-Grid Connected)'!B46</f>
        <v>London Array Phase 1</v>
      </c>
      <c r="C47" s="147" t="str">
        <f>IF(AND(OR('EU WFs (Fully-Grid Connected)'!$J46="MG",'EU WFs (Fully-Grid Connected)'!$J46="SG"),'EU WFs (Fully-Grid Connected)'!$K46="SCIG",AND('EU WFs (Fully-Grid Connected)'!$F46&lt;=4,'EU WFs (Fully-Grid Connected)'!$F46&gt;=2)),2016-'EU WFs (Fully-Grid Connected)'!$M46,"")</f>
        <v/>
      </c>
      <c r="D47" s="146" t="str">
        <f>IF(AND(OR('EU WFs (Fully-Grid Connected)'!$J46="MG",'EU WFs (Fully-Grid Connected)'!$J46="SG"),'EU WFs (Fully-Grid Connected)'!$K46="WRIG",AND('EU WFs (Fully-Grid Connected)'!$F46&lt;=4,'EU WFs (Fully-Grid Connected)'!$F46&gt;=2)),2016-'EU WFs (Fully-Grid Connected)'!$M46,"")</f>
        <v/>
      </c>
      <c r="E47" s="148">
        <f>IF(AND(OR('EU WFs (Fully-Grid Connected)'!$J46="MG",'EU WFs (Fully-Grid Connected)'!$J46="SG"),'EU WFs (Fully-Grid Connected)'!$K46="DFIG",AND('EU WFs (Fully-Grid Connected)'!$F46&lt;=4,'EU WFs (Fully-Grid Connected)'!$F46&gt;=2)),2016-'EU WFs (Fully-Grid Connected)'!$M46,"")</f>
        <v>3</v>
      </c>
      <c r="F47" s="147" t="str">
        <f>IF(AND(C47&lt;=5,C47&gt;=3),'EU WFs (Fully-Grid Connected)'!$E46,"")</f>
        <v/>
      </c>
      <c r="G47" s="146" t="str">
        <f>IF(AND(D47&lt;=5,D47&gt;=3),'EU WFs (Fully-Grid Connected)'!$E46,"")</f>
        <v/>
      </c>
      <c r="H47" s="148">
        <f>IF(AND(E47&lt;=5,E47&gt;=3),'EU WFs (Fully-Grid Connected)'!$E46,"")</f>
        <v>175</v>
      </c>
      <c r="I47" s="147" t="str">
        <f>IF(AND(C47&lt;&gt;"",C47&gt;5),'EU WFs (Fully-Grid Connected)'!$E46,"")</f>
        <v/>
      </c>
      <c r="J47" s="146" t="str">
        <f>IF(AND(D47&lt;&gt;"",D47&gt;5),'EU WFs (Fully-Grid Connected)'!$E46,"")</f>
        <v/>
      </c>
      <c r="K47" s="148" t="str">
        <f>IF(AND(E47&lt;&gt;"",E47&gt;5),'EU WFs (Fully-Grid Connected)'!$E46,"")</f>
        <v/>
      </c>
      <c r="L47" s="217" t="str">
        <f>IF(AND('EU WFs (Fully-Grid Connected)'!BN46&lt;&gt;"",OR($F47&lt;&gt;"",$G47&lt;&gt;"",$H47&lt;&gt;"",$I47&lt;&gt;"",$J47&lt;&gt;"",$K47&lt;&gt;"")),'EU WFs (Fully-Grid Connected)'!BN46,"")</f>
        <v/>
      </c>
      <c r="M47" s="217" t="str">
        <f>IF(AND('EU WFs (Fully-Grid Connected)'!BO46&lt;&gt;"",OR($F47&lt;&gt;"",$G47&lt;&gt;"",$H47&lt;&gt;"",$I47&lt;&gt;"",$J47&lt;&gt;"",$K47&lt;&gt;"")),'EU WFs (Fully-Grid Connected)'!BO46,"")</f>
        <v/>
      </c>
      <c r="N47" s="217" t="str">
        <f>IF(AND('EU WFs (Fully-Grid Connected)'!BP46&lt;&gt;"",OR($F47&lt;&gt;"",$G47&lt;&gt;"",$H47&lt;&gt;"",$I47&lt;&gt;"",$J47&lt;&gt;"",$K47&lt;&gt;"")),'EU WFs (Fully-Grid Connected)'!BP46,"")</f>
        <v/>
      </c>
      <c r="O47" s="217" t="str">
        <f>IF(AND('EU WFs (Fully-Grid Connected)'!BQ46&lt;&gt;"",OR($F47&lt;&gt;"",$G47&lt;&gt;"",$H47&lt;&gt;"",$I47&lt;&gt;"",$J47&lt;&gt;"",$K47&lt;&gt;"")),'EU WFs (Fully-Grid Connected)'!BQ46,"")</f>
        <v/>
      </c>
      <c r="P47" s="217" t="str">
        <f>IF(AND('EU WFs (Fully-Grid Connected)'!BR46&lt;&gt;"",OR($F47&lt;&gt;"",$G47&lt;&gt;"",$H47&lt;&gt;"",$I47&lt;&gt;"",$J47&lt;&gt;"",$K47&lt;&gt;"")),'EU WFs (Fully-Grid Connected)'!BR46,"")</f>
        <v/>
      </c>
      <c r="Q47" s="217" t="str">
        <f>IF(AND('EU WFs (Fully-Grid Connected)'!BS46&lt;&gt;"",OR($F47&lt;&gt;"",$G47&lt;&gt;"",$H47&lt;&gt;"",$I47&lt;&gt;"",$J47&lt;&gt;"",$K47&lt;&gt;"")),'EU WFs (Fully-Grid Connected)'!BS46,"")</f>
        <v/>
      </c>
      <c r="R47" s="217" t="str">
        <f>IF(AND('EU WFs (Fully-Grid Connected)'!BT46&lt;&gt;"",OR($F47&lt;&gt;"",$G47&lt;&gt;"",$H47&lt;&gt;"",$I47&lt;&gt;"",$J47&lt;&gt;"",$K47&lt;&gt;"")),'EU WFs (Fully-Grid Connected)'!BT46,"")</f>
        <v/>
      </c>
      <c r="S47" s="217" t="str">
        <f>IF(AND('EU WFs (Fully-Grid Connected)'!BU46&lt;&gt;"",OR($F47&lt;&gt;"",$G47&lt;&gt;"",$H47&lt;&gt;"",$I47&lt;&gt;"",$J47&lt;&gt;"",$K47&lt;&gt;"")),'EU WFs (Fully-Grid Connected)'!BU46,"")</f>
        <v/>
      </c>
      <c r="T47" s="217" t="str">
        <f>IF(AND('EU WFs (Fully-Grid Connected)'!BV46&lt;&gt;"",OR($F47&lt;&gt;"",$G47&lt;&gt;"",$H47&lt;&gt;"",$I47&lt;&gt;"",$J47&lt;&gt;"",$K47&lt;&gt;"")),'EU WFs (Fully-Grid Connected)'!BV46,"")</f>
        <v/>
      </c>
      <c r="U47" s="217" t="str">
        <f>IF(AND('EU WFs (Fully-Grid Connected)'!BW46&lt;&gt;"",OR($F47&lt;&gt;"",$G47&lt;&gt;"",$H47&lt;&gt;"",$I47&lt;&gt;"",$J47&lt;&gt;"",$K47&lt;&gt;"")),'EU WFs (Fully-Grid Connected)'!BW46,"")</f>
        <v/>
      </c>
      <c r="V47" s="217" t="str">
        <f>IF(AND('EU WFs (Fully-Grid Connected)'!BX46&lt;&gt;"",OR($F47&lt;&gt;"",$G47&lt;&gt;"",$H47&lt;&gt;"",$I47&lt;&gt;"",$J47&lt;&gt;"",$K47&lt;&gt;"")),'EU WFs (Fully-Grid Connected)'!BX46,"")</f>
        <v/>
      </c>
      <c r="W47" s="217">
        <f>IF(AND('EU WFs (Fully-Grid Connected)'!BY46&lt;&gt;"",OR($F47&lt;&gt;"",$G47&lt;&gt;"",$H47&lt;&gt;"",$I47&lt;&gt;"",$J47&lt;&gt;"",$K47&lt;&gt;"")),'EU WFs (Fully-Grid Connected)'!BY46,"")</f>
        <v>175</v>
      </c>
      <c r="X47" s="217" t="str">
        <f>IF(AND('EU WFs (Fully-Grid Connected)'!BZ46&lt;&gt;"",OR($F47&lt;&gt;"",$G47&lt;&gt;"",$H47&lt;&gt;"",$I47&lt;&gt;"",$J47&lt;&gt;"",$K47&lt;&gt;"")),'EU WFs (Fully-Grid Connected)'!BZ46,"")</f>
        <v/>
      </c>
      <c r="Y47" s="217" t="str">
        <f>IF(AND('EU WFs (Fully-Grid Connected)'!CA46&lt;&gt;"",OR($F47&lt;&gt;"",$G47&lt;&gt;"",$H47&lt;&gt;"",$I47&lt;&gt;"",$J47&lt;&gt;"",$K47&lt;&gt;"")),'EU WFs (Fully-Grid Connected)'!CA46,"")</f>
        <v/>
      </c>
      <c r="AA47" s="215" t="str">
        <f t="shared" si="12"/>
        <v/>
      </c>
      <c r="AB47" s="216" t="str">
        <f t="shared" si="13"/>
        <v/>
      </c>
      <c r="AC47" s="217">
        <f t="shared" si="14"/>
        <v>175</v>
      </c>
      <c r="AD47" s="216" t="str">
        <f t="shared" si="15"/>
        <v/>
      </c>
      <c r="AE47" s="216" t="str">
        <f t="shared" si="16"/>
        <v/>
      </c>
      <c r="AF47" s="216" t="str">
        <f t="shared" si="17"/>
        <v/>
      </c>
      <c r="AG47" s="215" t="str">
        <f t="shared" si="18"/>
        <v/>
      </c>
      <c r="AH47" s="216" t="str">
        <f t="shared" si="19"/>
        <v/>
      </c>
      <c r="AI47" s="217" t="str">
        <f t="shared" si="20"/>
        <v/>
      </c>
      <c r="AJ47" s="216" t="str">
        <f t="shared" si="21"/>
        <v/>
      </c>
      <c r="AK47" s="216" t="str">
        <f t="shared" si="22"/>
        <v/>
      </c>
      <c r="AL47" s="217" t="str">
        <f t="shared" si="23"/>
        <v/>
      </c>
    </row>
    <row r="48" spans="1:38" x14ac:dyDescent="0.3">
      <c r="A48" s="321"/>
      <c r="B48" s="122" t="str">
        <f>'EU WFs (Fully-Grid Connected)'!B47</f>
        <v>Lynn</v>
      </c>
      <c r="C48" s="147">
        <f>IF(AND(OR('EU WFs (Fully-Grid Connected)'!$J47="MG",'EU WFs (Fully-Grid Connected)'!$J47="SG"),'EU WFs (Fully-Grid Connected)'!$K47="SCIG",AND('EU WFs (Fully-Grid Connected)'!$F47&lt;=4,'EU WFs (Fully-Grid Connected)'!$F47&gt;=2)),2016-'EU WFs (Fully-Grid Connected)'!$M47,"")</f>
        <v>8</v>
      </c>
      <c r="D48" s="146" t="str">
        <f>IF(AND(OR('EU WFs (Fully-Grid Connected)'!$J47="MG",'EU WFs (Fully-Grid Connected)'!$J47="SG"),'EU WFs (Fully-Grid Connected)'!$K47="WRIG",AND('EU WFs (Fully-Grid Connected)'!$F47&lt;=4,'EU WFs (Fully-Grid Connected)'!$F47&gt;=2)),2016-'EU WFs (Fully-Grid Connected)'!$M47,"")</f>
        <v/>
      </c>
      <c r="E48" s="148" t="str">
        <f>IF(AND(OR('EU WFs (Fully-Grid Connected)'!$J47="MG",'EU WFs (Fully-Grid Connected)'!$J47="SG"),'EU WFs (Fully-Grid Connected)'!$K47="DFIG",AND('EU WFs (Fully-Grid Connected)'!$F47&lt;=4,'EU WFs (Fully-Grid Connected)'!$F47&gt;=2)),2016-'EU WFs (Fully-Grid Connected)'!$M47,"")</f>
        <v/>
      </c>
      <c r="F48" s="147" t="str">
        <f>IF(AND(C48&lt;=5,C48&gt;=3),'EU WFs (Fully-Grid Connected)'!$E47,"")</f>
        <v/>
      </c>
      <c r="G48" s="146" t="str">
        <f>IF(AND(D48&lt;=5,D48&gt;=3),'EU WFs (Fully-Grid Connected)'!$E47,"")</f>
        <v/>
      </c>
      <c r="H48" s="148" t="str">
        <f>IF(AND(E48&lt;=5,E48&gt;=3),'EU WFs (Fully-Grid Connected)'!$E47,"")</f>
        <v/>
      </c>
      <c r="I48" s="147">
        <f>IF(AND(C48&lt;&gt;"",C48&gt;5),'EU WFs (Fully-Grid Connected)'!$E47,"")</f>
        <v>27</v>
      </c>
      <c r="J48" s="146" t="str">
        <f>IF(AND(D48&lt;&gt;"",D48&gt;5),'EU WFs (Fully-Grid Connected)'!$E47,"")</f>
        <v/>
      </c>
      <c r="K48" s="148" t="str">
        <f>IF(AND(E48&lt;&gt;"",E48&gt;5),'EU WFs (Fully-Grid Connected)'!$E47,"")</f>
        <v/>
      </c>
      <c r="L48" s="217" t="str">
        <f>IF(AND('EU WFs (Fully-Grid Connected)'!BN47&lt;&gt;"",OR($F48&lt;&gt;"",$G48&lt;&gt;"",$H48&lt;&gt;"",$I48&lt;&gt;"",$J48&lt;&gt;"",$K48&lt;&gt;"")),'EU WFs (Fully-Grid Connected)'!BN47,"")</f>
        <v/>
      </c>
      <c r="M48" s="217" t="str">
        <f>IF(AND('EU WFs (Fully-Grid Connected)'!BO47&lt;&gt;"",OR($F48&lt;&gt;"",$G48&lt;&gt;"",$H48&lt;&gt;"",$I48&lt;&gt;"",$J48&lt;&gt;"",$K48&lt;&gt;"")),'EU WFs (Fully-Grid Connected)'!BO47,"")</f>
        <v/>
      </c>
      <c r="N48" s="217" t="str">
        <f>IF(AND('EU WFs (Fully-Grid Connected)'!BP47&lt;&gt;"",OR($F48&lt;&gt;"",$G48&lt;&gt;"",$H48&lt;&gt;"",$I48&lt;&gt;"",$J48&lt;&gt;"",$K48&lt;&gt;"")),'EU WFs (Fully-Grid Connected)'!BP47,"")</f>
        <v/>
      </c>
      <c r="O48" s="217" t="str">
        <f>IF(AND('EU WFs (Fully-Grid Connected)'!BQ47&lt;&gt;"",OR($F48&lt;&gt;"",$G48&lt;&gt;"",$H48&lt;&gt;"",$I48&lt;&gt;"",$J48&lt;&gt;"",$K48&lt;&gt;"")),'EU WFs (Fully-Grid Connected)'!BQ47,"")</f>
        <v/>
      </c>
      <c r="P48" s="217" t="str">
        <f>IF(AND('EU WFs (Fully-Grid Connected)'!BR47&lt;&gt;"",OR($F48&lt;&gt;"",$G48&lt;&gt;"",$H48&lt;&gt;"",$I48&lt;&gt;"",$J48&lt;&gt;"",$K48&lt;&gt;"")),'EU WFs (Fully-Grid Connected)'!BR47,"")</f>
        <v/>
      </c>
      <c r="Q48" s="217" t="str">
        <f>IF(AND('EU WFs (Fully-Grid Connected)'!BS47&lt;&gt;"",OR($F48&lt;&gt;"",$G48&lt;&gt;"",$H48&lt;&gt;"",$I48&lt;&gt;"",$J48&lt;&gt;"",$K48&lt;&gt;"")),'EU WFs (Fully-Grid Connected)'!BS47,"")</f>
        <v/>
      </c>
      <c r="R48" s="217" t="str">
        <f>IF(AND('EU WFs (Fully-Grid Connected)'!BT47&lt;&gt;"",OR($F48&lt;&gt;"",$G48&lt;&gt;"",$H48&lt;&gt;"",$I48&lt;&gt;"",$J48&lt;&gt;"",$K48&lt;&gt;"")),'EU WFs (Fully-Grid Connected)'!BT47,"")</f>
        <v/>
      </c>
      <c r="S48" s="217" t="str">
        <f>IF(AND('EU WFs (Fully-Grid Connected)'!BU47&lt;&gt;"",OR($F48&lt;&gt;"",$G48&lt;&gt;"",$H48&lt;&gt;"",$I48&lt;&gt;"",$J48&lt;&gt;"",$K48&lt;&gt;"")),'EU WFs (Fully-Grid Connected)'!BU47,"")</f>
        <v/>
      </c>
      <c r="T48" s="217" t="str">
        <f>IF(AND('EU WFs (Fully-Grid Connected)'!BV47&lt;&gt;"",OR($F48&lt;&gt;"",$G48&lt;&gt;"",$H48&lt;&gt;"",$I48&lt;&gt;"",$J48&lt;&gt;"",$K48&lt;&gt;"")),'EU WFs (Fully-Grid Connected)'!BV47,"")</f>
        <v/>
      </c>
      <c r="U48" s="217" t="str">
        <f>IF(AND('EU WFs (Fully-Grid Connected)'!BW47&lt;&gt;"",OR($F48&lt;&gt;"",$G48&lt;&gt;"",$H48&lt;&gt;"",$I48&lt;&gt;"",$J48&lt;&gt;"",$K48&lt;&gt;"")),'EU WFs (Fully-Grid Connected)'!BW47,"")</f>
        <v/>
      </c>
      <c r="V48" s="217" t="str">
        <f>IF(AND('EU WFs (Fully-Grid Connected)'!BX47&lt;&gt;"",OR($F48&lt;&gt;"",$G48&lt;&gt;"",$H48&lt;&gt;"",$I48&lt;&gt;"",$J48&lt;&gt;"",$K48&lt;&gt;"")),'EU WFs (Fully-Grid Connected)'!BX47,"")</f>
        <v/>
      </c>
      <c r="W48" s="217">
        <f>IF(AND('EU WFs (Fully-Grid Connected)'!BY47&lt;&gt;"",OR($F48&lt;&gt;"",$G48&lt;&gt;"",$H48&lt;&gt;"",$I48&lt;&gt;"",$J48&lt;&gt;"",$K48&lt;&gt;"")),'EU WFs (Fully-Grid Connected)'!BY47,"")</f>
        <v>27</v>
      </c>
      <c r="X48" s="217" t="str">
        <f>IF(AND('EU WFs (Fully-Grid Connected)'!BZ47&lt;&gt;"",OR($F48&lt;&gt;"",$G48&lt;&gt;"",$H48&lt;&gt;"",$I48&lt;&gt;"",$J48&lt;&gt;"",$K48&lt;&gt;"")),'EU WFs (Fully-Grid Connected)'!BZ47,"")</f>
        <v/>
      </c>
      <c r="Y48" s="217" t="str">
        <f>IF(AND('EU WFs (Fully-Grid Connected)'!CA47&lt;&gt;"",OR($F48&lt;&gt;"",$G48&lt;&gt;"",$H48&lt;&gt;"",$I48&lt;&gt;"",$J48&lt;&gt;"",$K48&lt;&gt;"")),'EU WFs (Fully-Grid Connected)'!CA47,"")</f>
        <v/>
      </c>
      <c r="AA48" s="215" t="str">
        <f t="shared" si="12"/>
        <v/>
      </c>
      <c r="AB48" s="216" t="str">
        <f t="shared" si="13"/>
        <v/>
      </c>
      <c r="AC48" s="217" t="str">
        <f t="shared" si="14"/>
        <v/>
      </c>
      <c r="AD48" s="216">
        <f t="shared" si="15"/>
        <v>27</v>
      </c>
      <c r="AE48" s="216" t="str">
        <f t="shared" si="16"/>
        <v/>
      </c>
      <c r="AF48" s="216" t="str">
        <f t="shared" si="17"/>
        <v/>
      </c>
      <c r="AG48" s="215" t="str">
        <f t="shared" si="18"/>
        <v/>
      </c>
      <c r="AH48" s="216" t="str">
        <f t="shared" si="19"/>
        <v/>
      </c>
      <c r="AI48" s="217" t="str">
        <f t="shared" si="20"/>
        <v/>
      </c>
      <c r="AJ48" s="216" t="str">
        <f t="shared" si="21"/>
        <v/>
      </c>
      <c r="AK48" s="216" t="str">
        <f t="shared" si="22"/>
        <v/>
      </c>
      <c r="AL48" s="217" t="str">
        <f t="shared" si="23"/>
        <v/>
      </c>
    </row>
    <row r="49" spans="1:38" x14ac:dyDescent="0.3">
      <c r="A49" s="321"/>
      <c r="B49" s="122" t="str">
        <f>'EU WFs (Fully-Grid Connected)'!B48</f>
        <v>Meerwind Süd/Ost</v>
      </c>
      <c r="C49" s="147" t="str">
        <f>IF(AND(OR('EU WFs (Fully-Grid Connected)'!$J48="MG",'EU WFs (Fully-Grid Connected)'!$J48="SG"),'EU WFs (Fully-Grid Connected)'!$K48="SCIG",AND('EU WFs (Fully-Grid Connected)'!$F48&lt;=4,'EU WFs (Fully-Grid Connected)'!$F48&gt;=2)),2016-'EU WFs (Fully-Grid Connected)'!$M48,"")</f>
        <v/>
      </c>
      <c r="D49" s="146" t="str">
        <f>IF(AND(OR('EU WFs (Fully-Grid Connected)'!$J48="MG",'EU WFs (Fully-Grid Connected)'!$J48="SG"),'EU WFs (Fully-Grid Connected)'!$K48="WRIG",AND('EU WFs (Fully-Grid Connected)'!$F48&lt;=4,'EU WFs (Fully-Grid Connected)'!$F48&gt;=2)),2016-'EU WFs (Fully-Grid Connected)'!$M48,"")</f>
        <v/>
      </c>
      <c r="E49" s="148">
        <f>IF(AND(OR('EU WFs (Fully-Grid Connected)'!$J48="MG",'EU WFs (Fully-Grid Connected)'!$J48="SG"),'EU WFs (Fully-Grid Connected)'!$K48="DFIG",AND('EU WFs (Fully-Grid Connected)'!$F48&lt;=4,'EU WFs (Fully-Grid Connected)'!$F48&gt;=2)),2016-'EU WFs (Fully-Grid Connected)'!$M48,"")</f>
        <v>1</v>
      </c>
      <c r="F49" s="147" t="str">
        <f>IF(AND(C49&lt;=5,C49&gt;=3),'EU WFs (Fully-Grid Connected)'!$E48,"")</f>
        <v/>
      </c>
      <c r="G49" s="146" t="str">
        <f>IF(AND(D49&lt;=5,D49&gt;=3),'EU WFs (Fully-Grid Connected)'!$E48,"")</f>
        <v/>
      </c>
      <c r="H49" s="148" t="str">
        <f>IF(AND(E49&lt;=5,E49&gt;=3),'EU WFs (Fully-Grid Connected)'!$E48,"")</f>
        <v/>
      </c>
      <c r="I49" s="147" t="str">
        <f>IF(AND(C49&lt;&gt;"",C49&gt;5),'EU WFs (Fully-Grid Connected)'!$E48,"")</f>
        <v/>
      </c>
      <c r="J49" s="146" t="str">
        <f>IF(AND(D49&lt;&gt;"",D49&gt;5),'EU WFs (Fully-Grid Connected)'!$E48,"")</f>
        <v/>
      </c>
      <c r="K49" s="148" t="str">
        <f>IF(AND(E49&lt;&gt;"",E49&gt;5),'EU WFs (Fully-Grid Connected)'!$E48,"")</f>
        <v/>
      </c>
      <c r="L49" s="217" t="str">
        <f>IF(AND('EU WFs (Fully-Grid Connected)'!BN48&lt;&gt;"",OR($F49&lt;&gt;"",$G49&lt;&gt;"",$H49&lt;&gt;"",$I49&lt;&gt;"",$J49&lt;&gt;"",$K49&lt;&gt;"")),'EU WFs (Fully-Grid Connected)'!BN48,"")</f>
        <v/>
      </c>
      <c r="M49" s="217" t="str">
        <f>IF(AND('EU WFs (Fully-Grid Connected)'!BO48&lt;&gt;"",OR($F49&lt;&gt;"",$G49&lt;&gt;"",$H49&lt;&gt;"",$I49&lt;&gt;"",$J49&lt;&gt;"",$K49&lt;&gt;"")),'EU WFs (Fully-Grid Connected)'!BO48,"")</f>
        <v/>
      </c>
      <c r="N49" s="217" t="str">
        <f>IF(AND('EU WFs (Fully-Grid Connected)'!BP48&lt;&gt;"",OR($F49&lt;&gt;"",$G49&lt;&gt;"",$H49&lt;&gt;"",$I49&lt;&gt;"",$J49&lt;&gt;"",$K49&lt;&gt;"")),'EU WFs (Fully-Grid Connected)'!BP48,"")</f>
        <v/>
      </c>
      <c r="O49" s="217" t="str">
        <f>IF(AND('EU WFs (Fully-Grid Connected)'!BQ48&lt;&gt;"",OR($F49&lt;&gt;"",$G49&lt;&gt;"",$H49&lt;&gt;"",$I49&lt;&gt;"",$J49&lt;&gt;"",$K49&lt;&gt;"")),'EU WFs (Fully-Grid Connected)'!BQ48,"")</f>
        <v/>
      </c>
      <c r="P49" s="217" t="str">
        <f>IF(AND('EU WFs (Fully-Grid Connected)'!BR48&lt;&gt;"",OR($F49&lt;&gt;"",$G49&lt;&gt;"",$H49&lt;&gt;"",$I49&lt;&gt;"",$J49&lt;&gt;"",$K49&lt;&gt;"")),'EU WFs (Fully-Grid Connected)'!BR48,"")</f>
        <v/>
      </c>
      <c r="Q49" s="217" t="str">
        <f>IF(AND('EU WFs (Fully-Grid Connected)'!BS48&lt;&gt;"",OR($F49&lt;&gt;"",$G49&lt;&gt;"",$H49&lt;&gt;"",$I49&lt;&gt;"",$J49&lt;&gt;"",$K49&lt;&gt;"")),'EU WFs (Fully-Grid Connected)'!BS48,"")</f>
        <v/>
      </c>
      <c r="R49" s="217" t="str">
        <f>IF(AND('EU WFs (Fully-Grid Connected)'!BT48&lt;&gt;"",OR($F49&lt;&gt;"",$G49&lt;&gt;"",$H49&lt;&gt;"",$I49&lt;&gt;"",$J49&lt;&gt;"",$K49&lt;&gt;"")),'EU WFs (Fully-Grid Connected)'!BT48,"")</f>
        <v/>
      </c>
      <c r="S49" s="217" t="str">
        <f>IF(AND('EU WFs (Fully-Grid Connected)'!BU48&lt;&gt;"",OR($F49&lt;&gt;"",$G49&lt;&gt;"",$H49&lt;&gt;"",$I49&lt;&gt;"",$J49&lt;&gt;"",$K49&lt;&gt;"")),'EU WFs (Fully-Grid Connected)'!BU48,"")</f>
        <v/>
      </c>
      <c r="T49" s="217" t="str">
        <f>IF(AND('EU WFs (Fully-Grid Connected)'!BV48&lt;&gt;"",OR($F49&lt;&gt;"",$G49&lt;&gt;"",$H49&lt;&gt;"",$I49&lt;&gt;"",$J49&lt;&gt;"",$K49&lt;&gt;"")),'EU WFs (Fully-Grid Connected)'!BV48,"")</f>
        <v/>
      </c>
      <c r="U49" s="217" t="str">
        <f>IF(AND('EU WFs (Fully-Grid Connected)'!BW48&lt;&gt;"",OR($F49&lt;&gt;"",$G49&lt;&gt;"",$H49&lt;&gt;"",$I49&lt;&gt;"",$J49&lt;&gt;"",$K49&lt;&gt;"")),'EU WFs (Fully-Grid Connected)'!BW48,"")</f>
        <v/>
      </c>
      <c r="V49" s="217" t="str">
        <f>IF(AND('EU WFs (Fully-Grid Connected)'!BX48&lt;&gt;"",OR($F49&lt;&gt;"",$G49&lt;&gt;"",$H49&lt;&gt;"",$I49&lt;&gt;"",$J49&lt;&gt;"",$K49&lt;&gt;"")),'EU WFs (Fully-Grid Connected)'!BX48,"")</f>
        <v/>
      </c>
      <c r="W49" s="217" t="str">
        <f>IF(AND('EU WFs (Fully-Grid Connected)'!BY48&lt;&gt;"",OR($F49&lt;&gt;"",$G49&lt;&gt;"",$H49&lt;&gt;"",$I49&lt;&gt;"",$J49&lt;&gt;"",$K49&lt;&gt;"")),'EU WFs (Fully-Grid Connected)'!BY48,"")</f>
        <v/>
      </c>
      <c r="X49" s="217" t="str">
        <f>IF(AND('EU WFs (Fully-Grid Connected)'!BZ48&lt;&gt;"",OR($F49&lt;&gt;"",$G49&lt;&gt;"",$H49&lt;&gt;"",$I49&lt;&gt;"",$J49&lt;&gt;"",$K49&lt;&gt;"")),'EU WFs (Fully-Grid Connected)'!BZ48,"")</f>
        <v/>
      </c>
      <c r="Y49" s="217" t="str">
        <f>IF(AND('EU WFs (Fully-Grid Connected)'!CA48&lt;&gt;"",OR($F49&lt;&gt;"",$G49&lt;&gt;"",$H49&lt;&gt;"",$I49&lt;&gt;"",$J49&lt;&gt;"",$K49&lt;&gt;"")),'EU WFs (Fully-Grid Connected)'!CA48,"")</f>
        <v/>
      </c>
      <c r="AA49" s="215" t="str">
        <f t="shared" si="12"/>
        <v/>
      </c>
      <c r="AB49" s="216" t="str">
        <f t="shared" si="13"/>
        <v/>
      </c>
      <c r="AC49" s="217" t="str">
        <f t="shared" si="14"/>
        <v/>
      </c>
      <c r="AD49" s="216" t="str">
        <f t="shared" si="15"/>
        <v/>
      </c>
      <c r="AE49" s="216" t="str">
        <f t="shared" si="16"/>
        <v/>
      </c>
      <c r="AF49" s="216" t="str">
        <f t="shared" si="17"/>
        <v/>
      </c>
      <c r="AG49" s="215" t="str">
        <f t="shared" si="18"/>
        <v/>
      </c>
      <c r="AH49" s="216" t="str">
        <f t="shared" si="19"/>
        <v/>
      </c>
      <c r="AI49" s="217" t="str">
        <f t="shared" si="20"/>
        <v/>
      </c>
      <c r="AJ49" s="216" t="str">
        <f t="shared" si="21"/>
        <v/>
      </c>
      <c r="AK49" s="216" t="str">
        <f t="shared" si="22"/>
        <v/>
      </c>
      <c r="AL49" s="217" t="str">
        <f t="shared" si="23"/>
        <v/>
      </c>
    </row>
    <row r="50" spans="1:38" x14ac:dyDescent="0.3">
      <c r="A50" s="321"/>
      <c r="B50" s="122" t="str">
        <f>'EU WFs (Fully-Grid Connected)'!B49</f>
        <v>Methil</v>
      </c>
      <c r="C50" s="147" t="str">
        <f>IF(AND(OR('EU WFs (Fully-Grid Connected)'!$J49="MG",'EU WFs (Fully-Grid Connected)'!$J49="SG"),'EU WFs (Fully-Grid Connected)'!$K49="SCIG",AND('EU WFs (Fully-Grid Connected)'!$F49&lt;=4,'EU WFs (Fully-Grid Connected)'!$F49&gt;=2)),2016-'EU WFs (Fully-Grid Connected)'!$M49,"")</f>
        <v/>
      </c>
      <c r="D50" s="146" t="str">
        <f>IF(AND(OR('EU WFs (Fully-Grid Connected)'!$J49="MG",'EU WFs (Fully-Grid Connected)'!$J49="SG"),'EU WFs (Fully-Grid Connected)'!$K49="WRIG",AND('EU WFs (Fully-Grid Connected)'!$F49&lt;=4,'EU WFs (Fully-Grid Connected)'!$F49&gt;=2)),2016-'EU WFs (Fully-Grid Connected)'!$M49,"")</f>
        <v/>
      </c>
      <c r="E50" s="148" t="str">
        <f>IF(AND(OR('EU WFs (Fully-Grid Connected)'!$J49="MG",'EU WFs (Fully-Grid Connected)'!$J49="SG"),'EU WFs (Fully-Grid Connected)'!$K49="DFIG",AND('EU WFs (Fully-Grid Connected)'!$F49&lt;=4,'EU WFs (Fully-Grid Connected)'!$F49&gt;=2)),2016-'EU WFs (Fully-Grid Connected)'!$M49,"")</f>
        <v/>
      </c>
      <c r="F50" s="147" t="str">
        <f>IF(AND(C50&lt;=5,C50&gt;=3),'EU WFs (Fully-Grid Connected)'!$E49,"")</f>
        <v/>
      </c>
      <c r="G50" s="146" t="str">
        <f>IF(AND(D50&lt;=5,D50&gt;=3),'EU WFs (Fully-Grid Connected)'!$E49,"")</f>
        <v/>
      </c>
      <c r="H50" s="148" t="str">
        <f>IF(AND(E50&lt;=5,E50&gt;=3),'EU WFs (Fully-Grid Connected)'!$E49,"")</f>
        <v/>
      </c>
      <c r="I50" s="147" t="str">
        <f>IF(AND(C50&lt;&gt;"",C50&gt;5),'EU WFs (Fully-Grid Connected)'!$E49,"")</f>
        <v/>
      </c>
      <c r="J50" s="146" t="str">
        <f>IF(AND(D50&lt;&gt;"",D50&gt;5),'EU WFs (Fully-Grid Connected)'!$E49,"")</f>
        <v/>
      </c>
      <c r="K50" s="148" t="str">
        <f>IF(AND(E50&lt;&gt;"",E50&gt;5),'EU WFs (Fully-Grid Connected)'!$E49,"")</f>
        <v/>
      </c>
      <c r="L50" s="217" t="str">
        <f>IF(AND('EU WFs (Fully-Grid Connected)'!BN49&lt;&gt;"",OR($F50&lt;&gt;"",$G50&lt;&gt;"",$H50&lt;&gt;"",$I50&lt;&gt;"",$J50&lt;&gt;"",$K50&lt;&gt;"")),'EU WFs (Fully-Grid Connected)'!BN49,"")</f>
        <v/>
      </c>
      <c r="M50" s="217" t="str">
        <f>IF(AND('EU WFs (Fully-Grid Connected)'!BO49&lt;&gt;"",OR($F50&lt;&gt;"",$G50&lt;&gt;"",$H50&lt;&gt;"",$I50&lt;&gt;"",$J50&lt;&gt;"",$K50&lt;&gt;"")),'EU WFs (Fully-Grid Connected)'!BO49,"")</f>
        <v/>
      </c>
      <c r="N50" s="217" t="str">
        <f>IF(AND('EU WFs (Fully-Grid Connected)'!BP49&lt;&gt;"",OR($F50&lt;&gt;"",$G50&lt;&gt;"",$H50&lt;&gt;"",$I50&lt;&gt;"",$J50&lt;&gt;"",$K50&lt;&gt;"")),'EU WFs (Fully-Grid Connected)'!BP49,"")</f>
        <v/>
      </c>
      <c r="O50" s="217" t="str">
        <f>IF(AND('EU WFs (Fully-Grid Connected)'!BQ49&lt;&gt;"",OR($F50&lt;&gt;"",$G50&lt;&gt;"",$H50&lt;&gt;"",$I50&lt;&gt;"",$J50&lt;&gt;"",$K50&lt;&gt;"")),'EU WFs (Fully-Grid Connected)'!BQ49,"")</f>
        <v/>
      </c>
      <c r="P50" s="217" t="str">
        <f>IF(AND('EU WFs (Fully-Grid Connected)'!BR49&lt;&gt;"",OR($F50&lt;&gt;"",$G50&lt;&gt;"",$H50&lt;&gt;"",$I50&lt;&gt;"",$J50&lt;&gt;"",$K50&lt;&gt;"")),'EU WFs (Fully-Grid Connected)'!BR49,"")</f>
        <v/>
      </c>
      <c r="Q50" s="217" t="str">
        <f>IF(AND('EU WFs (Fully-Grid Connected)'!BS49&lt;&gt;"",OR($F50&lt;&gt;"",$G50&lt;&gt;"",$H50&lt;&gt;"",$I50&lt;&gt;"",$J50&lt;&gt;"",$K50&lt;&gt;"")),'EU WFs (Fully-Grid Connected)'!BS49,"")</f>
        <v/>
      </c>
      <c r="R50" s="217" t="str">
        <f>IF(AND('EU WFs (Fully-Grid Connected)'!BT49&lt;&gt;"",OR($F50&lt;&gt;"",$G50&lt;&gt;"",$H50&lt;&gt;"",$I50&lt;&gt;"",$J50&lt;&gt;"",$K50&lt;&gt;"")),'EU WFs (Fully-Grid Connected)'!BT49,"")</f>
        <v/>
      </c>
      <c r="S50" s="217" t="str">
        <f>IF(AND('EU WFs (Fully-Grid Connected)'!BU49&lt;&gt;"",OR($F50&lt;&gt;"",$G50&lt;&gt;"",$H50&lt;&gt;"",$I50&lt;&gt;"",$J50&lt;&gt;"",$K50&lt;&gt;"")),'EU WFs (Fully-Grid Connected)'!BU49,"")</f>
        <v/>
      </c>
      <c r="T50" s="217" t="str">
        <f>IF(AND('EU WFs (Fully-Grid Connected)'!BV49&lt;&gt;"",OR($F50&lt;&gt;"",$G50&lt;&gt;"",$H50&lt;&gt;"",$I50&lt;&gt;"",$J50&lt;&gt;"",$K50&lt;&gt;"")),'EU WFs (Fully-Grid Connected)'!BV49,"")</f>
        <v/>
      </c>
      <c r="U50" s="217" t="str">
        <f>IF(AND('EU WFs (Fully-Grid Connected)'!BW49&lt;&gt;"",OR($F50&lt;&gt;"",$G50&lt;&gt;"",$H50&lt;&gt;"",$I50&lt;&gt;"",$J50&lt;&gt;"",$K50&lt;&gt;"")),'EU WFs (Fully-Grid Connected)'!BW49,"")</f>
        <v/>
      </c>
      <c r="V50" s="217" t="str">
        <f>IF(AND('EU WFs (Fully-Grid Connected)'!BX49&lt;&gt;"",OR($F50&lt;&gt;"",$G50&lt;&gt;"",$H50&lt;&gt;"",$I50&lt;&gt;"",$J50&lt;&gt;"",$K50&lt;&gt;"")),'EU WFs (Fully-Grid Connected)'!BX49,"")</f>
        <v/>
      </c>
      <c r="W50" s="217" t="str">
        <f>IF(AND('EU WFs (Fully-Grid Connected)'!BY49&lt;&gt;"",OR($F50&lt;&gt;"",$G50&lt;&gt;"",$H50&lt;&gt;"",$I50&lt;&gt;"",$J50&lt;&gt;"",$K50&lt;&gt;"")),'EU WFs (Fully-Grid Connected)'!BY49,"")</f>
        <v/>
      </c>
      <c r="X50" s="217" t="str">
        <f>IF(AND('EU WFs (Fully-Grid Connected)'!BZ49&lt;&gt;"",OR($F50&lt;&gt;"",$G50&lt;&gt;"",$H50&lt;&gt;"",$I50&lt;&gt;"",$J50&lt;&gt;"",$K50&lt;&gt;"")),'EU WFs (Fully-Grid Connected)'!BZ49,"")</f>
        <v/>
      </c>
      <c r="Y50" s="217" t="str">
        <f>IF(AND('EU WFs (Fully-Grid Connected)'!CA49&lt;&gt;"",OR($F50&lt;&gt;"",$G50&lt;&gt;"",$H50&lt;&gt;"",$I50&lt;&gt;"",$J50&lt;&gt;"",$K50&lt;&gt;"")),'EU WFs (Fully-Grid Connected)'!CA49,"")</f>
        <v/>
      </c>
      <c r="AA50" s="215" t="str">
        <f t="shared" si="12"/>
        <v/>
      </c>
      <c r="AB50" s="216" t="str">
        <f t="shared" si="13"/>
        <v/>
      </c>
      <c r="AC50" s="217" t="str">
        <f t="shared" si="14"/>
        <v/>
      </c>
      <c r="AD50" s="216" t="str">
        <f t="shared" si="15"/>
        <v/>
      </c>
      <c r="AE50" s="216" t="str">
        <f t="shared" si="16"/>
        <v/>
      </c>
      <c r="AF50" s="216" t="str">
        <f t="shared" si="17"/>
        <v/>
      </c>
      <c r="AG50" s="215" t="str">
        <f t="shared" si="18"/>
        <v/>
      </c>
      <c r="AH50" s="216" t="str">
        <f t="shared" si="19"/>
        <v/>
      </c>
      <c r="AI50" s="217" t="str">
        <f t="shared" si="20"/>
        <v/>
      </c>
      <c r="AJ50" s="216" t="str">
        <f t="shared" si="21"/>
        <v/>
      </c>
      <c r="AK50" s="216" t="str">
        <f t="shared" si="22"/>
        <v/>
      </c>
      <c r="AL50" s="217" t="str">
        <f t="shared" si="23"/>
        <v/>
      </c>
    </row>
    <row r="51" spans="1:38" x14ac:dyDescent="0.3">
      <c r="A51" s="321"/>
      <c r="B51" s="122" t="str">
        <f>'EU WFs (Fully-Grid Connected)'!B50</f>
        <v>Middelgrunden</v>
      </c>
      <c r="C51" s="147" t="str">
        <f>IF(AND(OR('EU WFs (Fully-Grid Connected)'!$J50="MG",'EU WFs (Fully-Grid Connected)'!$J50="SG"),'EU WFs (Fully-Grid Connected)'!$K50="SCIG",AND('EU WFs (Fully-Grid Connected)'!$F50&lt;=4,'EU WFs (Fully-Grid Connected)'!$F50&gt;=2)),2016-'EU WFs (Fully-Grid Connected)'!$M50,"")</f>
        <v/>
      </c>
      <c r="D51" s="146" t="str">
        <f>IF(AND(OR('EU WFs (Fully-Grid Connected)'!$J50="MG",'EU WFs (Fully-Grid Connected)'!$J50="SG"),'EU WFs (Fully-Grid Connected)'!$K50="WRIG",AND('EU WFs (Fully-Grid Connected)'!$F50&lt;=4,'EU WFs (Fully-Grid Connected)'!$F50&gt;=2)),2016-'EU WFs (Fully-Grid Connected)'!$M50,"")</f>
        <v/>
      </c>
      <c r="E51" s="148" t="str">
        <f>IF(AND(OR('EU WFs (Fully-Grid Connected)'!$J50="MG",'EU WFs (Fully-Grid Connected)'!$J50="SG"),'EU WFs (Fully-Grid Connected)'!$K50="DFIG",AND('EU WFs (Fully-Grid Connected)'!$F50&lt;=4,'EU WFs (Fully-Grid Connected)'!$F50&gt;=2)),2016-'EU WFs (Fully-Grid Connected)'!$M50,"")</f>
        <v/>
      </c>
      <c r="F51" s="147" t="str">
        <f>IF(AND(C51&lt;=5,C51&gt;=3),'EU WFs (Fully-Grid Connected)'!$E50,"")</f>
        <v/>
      </c>
      <c r="G51" s="146" t="str">
        <f>IF(AND(D51&lt;=5,D51&gt;=3),'EU WFs (Fully-Grid Connected)'!$E50,"")</f>
        <v/>
      </c>
      <c r="H51" s="148" t="str">
        <f>IF(AND(E51&lt;=5,E51&gt;=3),'EU WFs (Fully-Grid Connected)'!$E50,"")</f>
        <v/>
      </c>
      <c r="I51" s="147" t="str">
        <f>IF(AND(C51&lt;&gt;"",C51&gt;5),'EU WFs (Fully-Grid Connected)'!$E50,"")</f>
        <v/>
      </c>
      <c r="J51" s="146" t="str">
        <f>IF(AND(D51&lt;&gt;"",D51&gt;5),'EU WFs (Fully-Grid Connected)'!$E50,"")</f>
        <v/>
      </c>
      <c r="K51" s="148" t="str">
        <f>IF(AND(E51&lt;&gt;"",E51&gt;5),'EU WFs (Fully-Grid Connected)'!$E50,"")</f>
        <v/>
      </c>
      <c r="L51" s="217" t="str">
        <f>IF(AND('EU WFs (Fully-Grid Connected)'!BN50&lt;&gt;"",OR($F51&lt;&gt;"",$G51&lt;&gt;"",$H51&lt;&gt;"",$I51&lt;&gt;"",$J51&lt;&gt;"",$K51&lt;&gt;"")),'EU WFs (Fully-Grid Connected)'!BN50,"")</f>
        <v/>
      </c>
      <c r="M51" s="217" t="str">
        <f>IF(AND('EU WFs (Fully-Grid Connected)'!BO50&lt;&gt;"",OR($F51&lt;&gt;"",$G51&lt;&gt;"",$H51&lt;&gt;"",$I51&lt;&gt;"",$J51&lt;&gt;"",$K51&lt;&gt;"")),'EU WFs (Fully-Grid Connected)'!BO50,"")</f>
        <v/>
      </c>
      <c r="N51" s="217" t="str">
        <f>IF(AND('EU WFs (Fully-Grid Connected)'!BP50&lt;&gt;"",OR($F51&lt;&gt;"",$G51&lt;&gt;"",$H51&lt;&gt;"",$I51&lt;&gt;"",$J51&lt;&gt;"",$K51&lt;&gt;"")),'EU WFs (Fully-Grid Connected)'!BP50,"")</f>
        <v/>
      </c>
      <c r="O51" s="217" t="str">
        <f>IF(AND('EU WFs (Fully-Grid Connected)'!BQ50&lt;&gt;"",OR($F51&lt;&gt;"",$G51&lt;&gt;"",$H51&lt;&gt;"",$I51&lt;&gt;"",$J51&lt;&gt;"",$K51&lt;&gt;"")),'EU WFs (Fully-Grid Connected)'!BQ50,"")</f>
        <v/>
      </c>
      <c r="P51" s="217" t="str">
        <f>IF(AND('EU WFs (Fully-Grid Connected)'!BR50&lt;&gt;"",OR($F51&lt;&gt;"",$G51&lt;&gt;"",$H51&lt;&gt;"",$I51&lt;&gt;"",$J51&lt;&gt;"",$K51&lt;&gt;"")),'EU WFs (Fully-Grid Connected)'!BR50,"")</f>
        <v/>
      </c>
      <c r="Q51" s="217" t="str">
        <f>IF(AND('EU WFs (Fully-Grid Connected)'!BS50&lt;&gt;"",OR($F51&lt;&gt;"",$G51&lt;&gt;"",$H51&lt;&gt;"",$I51&lt;&gt;"",$J51&lt;&gt;"",$K51&lt;&gt;"")),'EU WFs (Fully-Grid Connected)'!BS50,"")</f>
        <v/>
      </c>
      <c r="R51" s="217" t="str">
        <f>IF(AND('EU WFs (Fully-Grid Connected)'!BT50&lt;&gt;"",OR($F51&lt;&gt;"",$G51&lt;&gt;"",$H51&lt;&gt;"",$I51&lt;&gt;"",$J51&lt;&gt;"",$K51&lt;&gt;"")),'EU WFs (Fully-Grid Connected)'!BT50,"")</f>
        <v/>
      </c>
      <c r="S51" s="217" t="str">
        <f>IF(AND('EU WFs (Fully-Grid Connected)'!BU50&lt;&gt;"",OR($F51&lt;&gt;"",$G51&lt;&gt;"",$H51&lt;&gt;"",$I51&lt;&gt;"",$J51&lt;&gt;"",$K51&lt;&gt;"")),'EU WFs (Fully-Grid Connected)'!BU50,"")</f>
        <v/>
      </c>
      <c r="T51" s="217" t="str">
        <f>IF(AND('EU WFs (Fully-Grid Connected)'!BV50&lt;&gt;"",OR($F51&lt;&gt;"",$G51&lt;&gt;"",$H51&lt;&gt;"",$I51&lt;&gt;"",$J51&lt;&gt;"",$K51&lt;&gt;"")),'EU WFs (Fully-Grid Connected)'!BV50,"")</f>
        <v/>
      </c>
      <c r="U51" s="217" t="str">
        <f>IF(AND('EU WFs (Fully-Grid Connected)'!BW50&lt;&gt;"",OR($F51&lt;&gt;"",$G51&lt;&gt;"",$H51&lt;&gt;"",$I51&lt;&gt;"",$J51&lt;&gt;"",$K51&lt;&gt;"")),'EU WFs (Fully-Grid Connected)'!BW50,"")</f>
        <v/>
      </c>
      <c r="V51" s="217" t="str">
        <f>IF(AND('EU WFs (Fully-Grid Connected)'!BX50&lt;&gt;"",OR($F51&lt;&gt;"",$G51&lt;&gt;"",$H51&lt;&gt;"",$I51&lt;&gt;"",$J51&lt;&gt;"",$K51&lt;&gt;"")),'EU WFs (Fully-Grid Connected)'!BX50,"")</f>
        <v/>
      </c>
      <c r="W51" s="217" t="str">
        <f>IF(AND('EU WFs (Fully-Grid Connected)'!BY50&lt;&gt;"",OR($F51&lt;&gt;"",$G51&lt;&gt;"",$H51&lt;&gt;"",$I51&lt;&gt;"",$J51&lt;&gt;"",$K51&lt;&gt;"")),'EU WFs (Fully-Grid Connected)'!BY50,"")</f>
        <v/>
      </c>
      <c r="X51" s="217" t="str">
        <f>IF(AND('EU WFs (Fully-Grid Connected)'!BZ50&lt;&gt;"",OR($F51&lt;&gt;"",$G51&lt;&gt;"",$H51&lt;&gt;"",$I51&lt;&gt;"",$J51&lt;&gt;"",$K51&lt;&gt;"")),'EU WFs (Fully-Grid Connected)'!BZ50,"")</f>
        <v/>
      </c>
      <c r="Y51" s="217" t="str">
        <f>IF(AND('EU WFs (Fully-Grid Connected)'!CA50&lt;&gt;"",OR($F51&lt;&gt;"",$G51&lt;&gt;"",$H51&lt;&gt;"",$I51&lt;&gt;"",$J51&lt;&gt;"",$K51&lt;&gt;"")),'EU WFs (Fully-Grid Connected)'!CA50,"")</f>
        <v/>
      </c>
      <c r="AA51" s="215" t="str">
        <f t="shared" si="12"/>
        <v/>
      </c>
      <c r="AB51" s="216" t="str">
        <f t="shared" si="13"/>
        <v/>
      </c>
      <c r="AC51" s="217" t="str">
        <f t="shared" si="14"/>
        <v/>
      </c>
      <c r="AD51" s="216" t="str">
        <f t="shared" si="15"/>
        <v/>
      </c>
      <c r="AE51" s="216" t="str">
        <f t="shared" si="16"/>
        <v/>
      </c>
      <c r="AF51" s="216" t="str">
        <f t="shared" si="17"/>
        <v/>
      </c>
      <c r="AG51" s="215" t="str">
        <f t="shared" si="18"/>
        <v/>
      </c>
      <c r="AH51" s="216" t="str">
        <f t="shared" si="19"/>
        <v/>
      </c>
      <c r="AI51" s="217" t="str">
        <f t="shared" si="20"/>
        <v/>
      </c>
      <c r="AJ51" s="216" t="str">
        <f t="shared" si="21"/>
        <v/>
      </c>
      <c r="AK51" s="216" t="str">
        <f t="shared" si="22"/>
        <v/>
      </c>
      <c r="AL51" s="217" t="str">
        <f t="shared" si="23"/>
        <v/>
      </c>
    </row>
    <row r="52" spans="1:38" x14ac:dyDescent="0.3">
      <c r="A52" s="321"/>
      <c r="B52" s="122" t="str">
        <f>'EU WFs (Fully-Grid Connected)'!B51</f>
        <v xml:space="preserve">Nordergründe </v>
      </c>
      <c r="C52" s="147" t="str">
        <f>IF(AND(OR('EU WFs (Fully-Grid Connected)'!$J51="MG",'EU WFs (Fully-Grid Connected)'!$J51="SG"),'EU WFs (Fully-Grid Connected)'!$K51="SCIG",AND('EU WFs (Fully-Grid Connected)'!$F51&lt;=4,'EU WFs (Fully-Grid Connected)'!$F51&gt;=2)),2016-'EU WFs (Fully-Grid Connected)'!$M51,"")</f>
        <v/>
      </c>
      <c r="D52" s="146" t="str">
        <f>IF(AND(OR('EU WFs (Fully-Grid Connected)'!$J51="MG",'EU WFs (Fully-Grid Connected)'!$J51="SG"),'EU WFs (Fully-Grid Connected)'!$K51="WRIG",AND('EU WFs (Fully-Grid Connected)'!$F51&lt;=4,'EU WFs (Fully-Grid Connected)'!$F51&gt;=2)),2016-'EU WFs (Fully-Grid Connected)'!$M51,"")</f>
        <v/>
      </c>
      <c r="E52" s="148" t="str">
        <f>IF(AND(OR('EU WFs (Fully-Grid Connected)'!$J51="MG",'EU WFs (Fully-Grid Connected)'!$J51="SG"),'EU WFs (Fully-Grid Connected)'!$K51="DFIG",AND('EU WFs (Fully-Grid Connected)'!$F51&lt;=4,'EU WFs (Fully-Grid Connected)'!$F51&gt;=2)),2016-'EU WFs (Fully-Grid Connected)'!$M51,"")</f>
        <v/>
      </c>
      <c r="F52" s="147" t="str">
        <f>IF(AND(C52&lt;=5,C52&gt;=3),'EU WFs (Fully-Grid Connected)'!$E51,"")</f>
        <v/>
      </c>
      <c r="G52" s="146" t="str">
        <f>IF(AND(D52&lt;=5,D52&gt;=3),'EU WFs (Fully-Grid Connected)'!$E51,"")</f>
        <v/>
      </c>
      <c r="H52" s="148" t="str">
        <f>IF(AND(E52&lt;=5,E52&gt;=3),'EU WFs (Fully-Grid Connected)'!$E51,"")</f>
        <v/>
      </c>
      <c r="I52" s="147" t="str">
        <f>IF(AND(C52&lt;&gt;"",C52&gt;5),'EU WFs (Fully-Grid Connected)'!$E51,"")</f>
        <v/>
      </c>
      <c r="J52" s="146" t="str">
        <f>IF(AND(D52&lt;&gt;"",D52&gt;5),'EU WFs (Fully-Grid Connected)'!$E51,"")</f>
        <v/>
      </c>
      <c r="K52" s="148" t="str">
        <f>IF(AND(E52&lt;&gt;"",E52&gt;5),'EU WFs (Fully-Grid Connected)'!$E51,"")</f>
        <v/>
      </c>
      <c r="L52" s="217" t="str">
        <f>IF(AND('EU WFs (Fully-Grid Connected)'!BN51&lt;&gt;"",OR($F52&lt;&gt;"",$G52&lt;&gt;"",$H52&lt;&gt;"",$I52&lt;&gt;"",$J52&lt;&gt;"",$K52&lt;&gt;"")),'EU WFs (Fully-Grid Connected)'!BN51,"")</f>
        <v/>
      </c>
      <c r="M52" s="217" t="str">
        <f>IF(AND('EU WFs (Fully-Grid Connected)'!BO51&lt;&gt;"",OR($F52&lt;&gt;"",$G52&lt;&gt;"",$H52&lt;&gt;"",$I52&lt;&gt;"",$J52&lt;&gt;"",$K52&lt;&gt;"")),'EU WFs (Fully-Grid Connected)'!BO51,"")</f>
        <v/>
      </c>
      <c r="N52" s="217" t="str">
        <f>IF(AND('EU WFs (Fully-Grid Connected)'!BP51&lt;&gt;"",OR($F52&lt;&gt;"",$G52&lt;&gt;"",$H52&lt;&gt;"",$I52&lt;&gt;"",$J52&lt;&gt;"",$K52&lt;&gt;"")),'EU WFs (Fully-Grid Connected)'!BP51,"")</f>
        <v/>
      </c>
      <c r="O52" s="217" t="str">
        <f>IF(AND('EU WFs (Fully-Grid Connected)'!BQ51&lt;&gt;"",OR($F52&lt;&gt;"",$G52&lt;&gt;"",$H52&lt;&gt;"",$I52&lt;&gt;"",$J52&lt;&gt;"",$K52&lt;&gt;"")),'EU WFs (Fully-Grid Connected)'!BQ51,"")</f>
        <v/>
      </c>
      <c r="P52" s="217" t="str">
        <f>IF(AND('EU WFs (Fully-Grid Connected)'!BR51&lt;&gt;"",OR($F52&lt;&gt;"",$G52&lt;&gt;"",$H52&lt;&gt;"",$I52&lt;&gt;"",$J52&lt;&gt;"",$K52&lt;&gt;"")),'EU WFs (Fully-Grid Connected)'!BR51,"")</f>
        <v/>
      </c>
      <c r="Q52" s="217" t="str">
        <f>IF(AND('EU WFs (Fully-Grid Connected)'!BS51&lt;&gt;"",OR($F52&lt;&gt;"",$G52&lt;&gt;"",$H52&lt;&gt;"",$I52&lt;&gt;"",$J52&lt;&gt;"",$K52&lt;&gt;"")),'EU WFs (Fully-Grid Connected)'!BS51,"")</f>
        <v/>
      </c>
      <c r="R52" s="217" t="str">
        <f>IF(AND('EU WFs (Fully-Grid Connected)'!BT51&lt;&gt;"",OR($F52&lt;&gt;"",$G52&lt;&gt;"",$H52&lt;&gt;"",$I52&lt;&gt;"",$J52&lt;&gt;"",$K52&lt;&gt;"")),'EU WFs (Fully-Grid Connected)'!BT51,"")</f>
        <v/>
      </c>
      <c r="S52" s="217" t="str">
        <f>IF(AND('EU WFs (Fully-Grid Connected)'!BU51&lt;&gt;"",OR($F52&lt;&gt;"",$G52&lt;&gt;"",$H52&lt;&gt;"",$I52&lt;&gt;"",$J52&lt;&gt;"",$K52&lt;&gt;"")),'EU WFs (Fully-Grid Connected)'!BU51,"")</f>
        <v/>
      </c>
      <c r="T52" s="217" t="str">
        <f>IF(AND('EU WFs (Fully-Grid Connected)'!BV51&lt;&gt;"",OR($F52&lt;&gt;"",$G52&lt;&gt;"",$H52&lt;&gt;"",$I52&lt;&gt;"",$J52&lt;&gt;"",$K52&lt;&gt;"")),'EU WFs (Fully-Grid Connected)'!BV51,"")</f>
        <v/>
      </c>
      <c r="U52" s="217" t="str">
        <f>IF(AND('EU WFs (Fully-Grid Connected)'!BW51&lt;&gt;"",OR($F52&lt;&gt;"",$G52&lt;&gt;"",$H52&lt;&gt;"",$I52&lt;&gt;"",$J52&lt;&gt;"",$K52&lt;&gt;"")),'EU WFs (Fully-Grid Connected)'!BW51,"")</f>
        <v/>
      </c>
      <c r="V52" s="217" t="str">
        <f>IF(AND('EU WFs (Fully-Grid Connected)'!BX51&lt;&gt;"",OR($F52&lt;&gt;"",$G52&lt;&gt;"",$H52&lt;&gt;"",$I52&lt;&gt;"",$J52&lt;&gt;"",$K52&lt;&gt;"")),'EU WFs (Fully-Grid Connected)'!BX51,"")</f>
        <v/>
      </c>
      <c r="W52" s="217" t="str">
        <f>IF(AND('EU WFs (Fully-Grid Connected)'!BY51&lt;&gt;"",OR($F52&lt;&gt;"",$G52&lt;&gt;"",$H52&lt;&gt;"",$I52&lt;&gt;"",$J52&lt;&gt;"",$K52&lt;&gt;"")),'EU WFs (Fully-Grid Connected)'!BY51,"")</f>
        <v/>
      </c>
      <c r="X52" s="217" t="str">
        <f>IF(AND('EU WFs (Fully-Grid Connected)'!BZ51&lt;&gt;"",OR($F52&lt;&gt;"",$G52&lt;&gt;"",$H52&lt;&gt;"",$I52&lt;&gt;"",$J52&lt;&gt;"",$K52&lt;&gt;"")),'EU WFs (Fully-Grid Connected)'!BZ51,"")</f>
        <v/>
      </c>
      <c r="Y52" s="217" t="str">
        <f>IF(AND('EU WFs (Fully-Grid Connected)'!CA51&lt;&gt;"",OR($F52&lt;&gt;"",$G52&lt;&gt;"",$H52&lt;&gt;"",$I52&lt;&gt;"",$J52&lt;&gt;"",$K52&lt;&gt;"")),'EU WFs (Fully-Grid Connected)'!CA51,"")</f>
        <v/>
      </c>
      <c r="AA52" s="215" t="str">
        <f t="shared" si="12"/>
        <v/>
      </c>
      <c r="AB52" s="216" t="str">
        <f t="shared" si="13"/>
        <v/>
      </c>
      <c r="AC52" s="217" t="str">
        <f t="shared" si="14"/>
        <v/>
      </c>
      <c r="AD52" s="216" t="str">
        <f t="shared" si="15"/>
        <v/>
      </c>
      <c r="AE52" s="216" t="str">
        <f t="shared" si="16"/>
        <v/>
      </c>
      <c r="AF52" s="216" t="str">
        <f t="shared" si="17"/>
        <v/>
      </c>
      <c r="AG52" s="215" t="str">
        <f t="shared" si="18"/>
        <v/>
      </c>
      <c r="AH52" s="216" t="str">
        <f t="shared" si="19"/>
        <v/>
      </c>
      <c r="AI52" s="217" t="str">
        <f t="shared" si="20"/>
        <v/>
      </c>
      <c r="AJ52" s="216" t="str">
        <f t="shared" si="21"/>
        <v/>
      </c>
      <c r="AK52" s="216" t="str">
        <f t="shared" si="22"/>
        <v/>
      </c>
      <c r="AL52" s="217" t="str">
        <f t="shared" si="23"/>
        <v/>
      </c>
    </row>
    <row r="53" spans="1:38" x14ac:dyDescent="0.3">
      <c r="A53" s="321"/>
      <c r="B53" s="122" t="str">
        <f>'EU WFs (Fully-Grid Connected)'!B52</f>
        <v>Nordsee One</v>
      </c>
      <c r="C53" s="147" t="str">
        <f>IF(AND(OR('EU WFs (Fully-Grid Connected)'!$J52="MG",'EU WFs (Fully-Grid Connected)'!$J52="SG"),'EU WFs (Fully-Grid Connected)'!$K52="SCIG",AND('EU WFs (Fully-Grid Connected)'!$F52&lt;=4,'EU WFs (Fully-Grid Connected)'!$F52&gt;=2)),2016-'EU WFs (Fully-Grid Connected)'!$M52,"")</f>
        <v/>
      </c>
      <c r="D53" s="146" t="str">
        <f>IF(AND(OR('EU WFs (Fully-Grid Connected)'!$J52="MG",'EU WFs (Fully-Grid Connected)'!$J52="SG"),'EU WFs (Fully-Grid Connected)'!$K52="WRIG",AND('EU WFs (Fully-Grid Connected)'!$F52&lt;=4,'EU WFs (Fully-Grid Connected)'!$F52&gt;=2)),2016-'EU WFs (Fully-Grid Connected)'!$M52,"")</f>
        <v/>
      </c>
      <c r="E53" s="148" t="str">
        <f>IF(AND(OR('EU WFs (Fully-Grid Connected)'!$J52="MG",'EU WFs (Fully-Grid Connected)'!$J52="SG"),'EU WFs (Fully-Grid Connected)'!$K52="DFIG",AND('EU WFs (Fully-Grid Connected)'!$F52&lt;=4,'EU WFs (Fully-Grid Connected)'!$F52&gt;=2)),2016-'EU WFs (Fully-Grid Connected)'!$M52,"")</f>
        <v/>
      </c>
      <c r="F53" s="147" t="str">
        <f>IF(AND(C53&lt;=5,C53&gt;=3),'EU WFs (Fully-Grid Connected)'!$E52,"")</f>
        <v/>
      </c>
      <c r="G53" s="146" t="str">
        <f>IF(AND(D53&lt;=5,D53&gt;=3),'EU WFs (Fully-Grid Connected)'!$E52,"")</f>
        <v/>
      </c>
      <c r="H53" s="148" t="str">
        <f>IF(AND(E53&lt;=5,E53&gt;=3),'EU WFs (Fully-Grid Connected)'!$E52,"")</f>
        <v/>
      </c>
      <c r="I53" s="147" t="str">
        <f>IF(AND(C53&lt;&gt;"",C53&gt;5),'EU WFs (Fully-Grid Connected)'!$E52,"")</f>
        <v/>
      </c>
      <c r="J53" s="146" t="str">
        <f>IF(AND(D53&lt;&gt;"",D53&gt;5),'EU WFs (Fully-Grid Connected)'!$E52,"")</f>
        <v/>
      </c>
      <c r="K53" s="148" t="str">
        <f>IF(AND(E53&lt;&gt;"",E53&gt;5),'EU WFs (Fully-Grid Connected)'!$E52,"")</f>
        <v/>
      </c>
      <c r="L53" s="217" t="str">
        <f>IF(AND('EU WFs (Fully-Grid Connected)'!BN52&lt;&gt;"",OR($F53&lt;&gt;"",$G53&lt;&gt;"",$H53&lt;&gt;"",$I53&lt;&gt;"",$J53&lt;&gt;"",$K53&lt;&gt;"")),'EU WFs (Fully-Grid Connected)'!BN52,"")</f>
        <v/>
      </c>
      <c r="M53" s="217" t="str">
        <f>IF(AND('EU WFs (Fully-Grid Connected)'!BO52&lt;&gt;"",OR($F53&lt;&gt;"",$G53&lt;&gt;"",$H53&lt;&gt;"",$I53&lt;&gt;"",$J53&lt;&gt;"",$K53&lt;&gt;"")),'EU WFs (Fully-Grid Connected)'!BO52,"")</f>
        <v/>
      </c>
      <c r="N53" s="217" t="str">
        <f>IF(AND('EU WFs (Fully-Grid Connected)'!BP52&lt;&gt;"",OR($F53&lt;&gt;"",$G53&lt;&gt;"",$H53&lt;&gt;"",$I53&lt;&gt;"",$J53&lt;&gt;"",$K53&lt;&gt;"")),'EU WFs (Fully-Grid Connected)'!BP52,"")</f>
        <v/>
      </c>
      <c r="O53" s="217" t="str">
        <f>IF(AND('EU WFs (Fully-Grid Connected)'!BQ52&lt;&gt;"",OR($F53&lt;&gt;"",$G53&lt;&gt;"",$H53&lt;&gt;"",$I53&lt;&gt;"",$J53&lt;&gt;"",$K53&lt;&gt;"")),'EU WFs (Fully-Grid Connected)'!BQ52,"")</f>
        <v/>
      </c>
      <c r="P53" s="217" t="str">
        <f>IF(AND('EU WFs (Fully-Grid Connected)'!BR52&lt;&gt;"",OR($F53&lt;&gt;"",$G53&lt;&gt;"",$H53&lt;&gt;"",$I53&lt;&gt;"",$J53&lt;&gt;"",$K53&lt;&gt;"")),'EU WFs (Fully-Grid Connected)'!BR52,"")</f>
        <v/>
      </c>
      <c r="Q53" s="217" t="str">
        <f>IF(AND('EU WFs (Fully-Grid Connected)'!BS52&lt;&gt;"",OR($F53&lt;&gt;"",$G53&lt;&gt;"",$H53&lt;&gt;"",$I53&lt;&gt;"",$J53&lt;&gt;"",$K53&lt;&gt;"")),'EU WFs (Fully-Grid Connected)'!BS52,"")</f>
        <v/>
      </c>
      <c r="R53" s="217" t="str">
        <f>IF(AND('EU WFs (Fully-Grid Connected)'!BT52&lt;&gt;"",OR($F53&lt;&gt;"",$G53&lt;&gt;"",$H53&lt;&gt;"",$I53&lt;&gt;"",$J53&lt;&gt;"",$K53&lt;&gt;"")),'EU WFs (Fully-Grid Connected)'!BT52,"")</f>
        <v/>
      </c>
      <c r="S53" s="217" t="str">
        <f>IF(AND('EU WFs (Fully-Grid Connected)'!BU52&lt;&gt;"",OR($F53&lt;&gt;"",$G53&lt;&gt;"",$H53&lt;&gt;"",$I53&lt;&gt;"",$J53&lt;&gt;"",$K53&lt;&gt;"")),'EU WFs (Fully-Grid Connected)'!BU52,"")</f>
        <v/>
      </c>
      <c r="T53" s="217" t="str">
        <f>IF(AND('EU WFs (Fully-Grid Connected)'!BV52&lt;&gt;"",OR($F53&lt;&gt;"",$G53&lt;&gt;"",$H53&lt;&gt;"",$I53&lt;&gt;"",$J53&lt;&gt;"",$K53&lt;&gt;"")),'EU WFs (Fully-Grid Connected)'!BV52,"")</f>
        <v/>
      </c>
      <c r="U53" s="217" t="str">
        <f>IF(AND('EU WFs (Fully-Grid Connected)'!BW52&lt;&gt;"",OR($F53&lt;&gt;"",$G53&lt;&gt;"",$H53&lt;&gt;"",$I53&lt;&gt;"",$J53&lt;&gt;"",$K53&lt;&gt;"")),'EU WFs (Fully-Grid Connected)'!BW52,"")</f>
        <v/>
      </c>
      <c r="V53" s="217" t="str">
        <f>IF(AND('EU WFs (Fully-Grid Connected)'!BX52&lt;&gt;"",OR($F53&lt;&gt;"",$G53&lt;&gt;"",$H53&lt;&gt;"",$I53&lt;&gt;"",$J53&lt;&gt;"",$K53&lt;&gt;"")),'EU WFs (Fully-Grid Connected)'!BX52,"")</f>
        <v/>
      </c>
      <c r="W53" s="217" t="str">
        <f>IF(AND('EU WFs (Fully-Grid Connected)'!BY52&lt;&gt;"",OR($F53&lt;&gt;"",$G53&lt;&gt;"",$H53&lt;&gt;"",$I53&lt;&gt;"",$J53&lt;&gt;"",$K53&lt;&gt;"")),'EU WFs (Fully-Grid Connected)'!BY52,"")</f>
        <v/>
      </c>
      <c r="X53" s="217" t="str">
        <f>IF(AND('EU WFs (Fully-Grid Connected)'!BZ52&lt;&gt;"",OR($F53&lt;&gt;"",$G53&lt;&gt;"",$H53&lt;&gt;"",$I53&lt;&gt;"",$J53&lt;&gt;"",$K53&lt;&gt;"")),'EU WFs (Fully-Grid Connected)'!BZ52,"")</f>
        <v/>
      </c>
      <c r="Y53" s="217" t="str">
        <f>IF(AND('EU WFs (Fully-Grid Connected)'!CA52&lt;&gt;"",OR($F53&lt;&gt;"",$G53&lt;&gt;"",$H53&lt;&gt;"",$I53&lt;&gt;"",$J53&lt;&gt;"",$K53&lt;&gt;"")),'EU WFs (Fully-Grid Connected)'!CA52,"")</f>
        <v/>
      </c>
      <c r="AA53" s="215" t="str">
        <f t="shared" si="12"/>
        <v/>
      </c>
      <c r="AB53" s="216" t="str">
        <f t="shared" si="13"/>
        <v/>
      </c>
      <c r="AC53" s="217" t="str">
        <f t="shared" si="14"/>
        <v/>
      </c>
      <c r="AD53" s="216" t="str">
        <f t="shared" si="15"/>
        <v/>
      </c>
      <c r="AE53" s="216" t="str">
        <f t="shared" si="16"/>
        <v/>
      </c>
      <c r="AF53" s="216" t="str">
        <f t="shared" si="17"/>
        <v/>
      </c>
      <c r="AG53" s="215" t="str">
        <f t="shared" si="18"/>
        <v/>
      </c>
      <c r="AH53" s="216" t="str">
        <f t="shared" si="19"/>
        <v/>
      </c>
      <c r="AI53" s="217" t="str">
        <f t="shared" si="20"/>
        <v/>
      </c>
      <c r="AJ53" s="216" t="str">
        <f t="shared" si="21"/>
        <v/>
      </c>
      <c r="AK53" s="216" t="str">
        <f t="shared" si="22"/>
        <v/>
      </c>
      <c r="AL53" s="217" t="str">
        <f t="shared" si="23"/>
        <v/>
      </c>
    </row>
    <row r="54" spans="1:38" x14ac:dyDescent="0.3">
      <c r="A54" s="321"/>
      <c r="B54" s="122" t="str">
        <f>'EU WFs (Fully-Grid Connected)'!B53</f>
        <v>Nordsee Ost</v>
      </c>
      <c r="C54" s="147" t="str">
        <f>IF(AND(OR('EU WFs (Fully-Grid Connected)'!$J53="MG",'EU WFs (Fully-Grid Connected)'!$J53="SG"),'EU WFs (Fully-Grid Connected)'!$K53="SCIG",AND('EU WFs (Fully-Grid Connected)'!$F53&lt;=4,'EU WFs (Fully-Grid Connected)'!$F53&gt;=2)),2016-'EU WFs (Fully-Grid Connected)'!$M53,"")</f>
        <v/>
      </c>
      <c r="D54" s="146" t="str">
        <f>IF(AND(OR('EU WFs (Fully-Grid Connected)'!$J53="MG",'EU WFs (Fully-Grid Connected)'!$J53="SG"),'EU WFs (Fully-Grid Connected)'!$K53="WRIG",AND('EU WFs (Fully-Grid Connected)'!$F53&lt;=4,'EU WFs (Fully-Grid Connected)'!$F53&gt;=2)),2016-'EU WFs (Fully-Grid Connected)'!$M53,"")</f>
        <v/>
      </c>
      <c r="E54" s="148" t="str">
        <f>IF(AND(OR('EU WFs (Fully-Grid Connected)'!$J53="MG",'EU WFs (Fully-Grid Connected)'!$J53="SG"),'EU WFs (Fully-Grid Connected)'!$K53="DFIG",AND('EU WFs (Fully-Grid Connected)'!$F53&lt;=4,'EU WFs (Fully-Grid Connected)'!$F53&gt;=2)),2016-'EU WFs (Fully-Grid Connected)'!$M53,"")</f>
        <v/>
      </c>
      <c r="F54" s="147" t="str">
        <f>IF(AND(C54&lt;=5,C54&gt;=3),'EU WFs (Fully-Grid Connected)'!$E53,"")</f>
        <v/>
      </c>
      <c r="G54" s="146" t="str">
        <f>IF(AND(D54&lt;=5,D54&gt;=3),'EU WFs (Fully-Grid Connected)'!$E53,"")</f>
        <v/>
      </c>
      <c r="H54" s="148" t="str">
        <f>IF(AND(E54&lt;=5,E54&gt;=3),'EU WFs (Fully-Grid Connected)'!$E53,"")</f>
        <v/>
      </c>
      <c r="I54" s="147" t="str">
        <f>IF(AND(C54&lt;&gt;"",C54&gt;5),'EU WFs (Fully-Grid Connected)'!$E53,"")</f>
        <v/>
      </c>
      <c r="J54" s="146" t="str">
        <f>IF(AND(D54&lt;&gt;"",D54&gt;5),'EU WFs (Fully-Grid Connected)'!$E53,"")</f>
        <v/>
      </c>
      <c r="K54" s="148" t="str">
        <f>IF(AND(E54&lt;&gt;"",E54&gt;5),'EU WFs (Fully-Grid Connected)'!$E53,"")</f>
        <v/>
      </c>
      <c r="L54" s="217" t="str">
        <f>IF(AND('EU WFs (Fully-Grid Connected)'!BN53&lt;&gt;"",OR($F54&lt;&gt;"",$G54&lt;&gt;"",$H54&lt;&gt;"",$I54&lt;&gt;"",$J54&lt;&gt;"",$K54&lt;&gt;"")),'EU WFs (Fully-Grid Connected)'!BN53,"")</f>
        <v/>
      </c>
      <c r="M54" s="217" t="str">
        <f>IF(AND('EU WFs (Fully-Grid Connected)'!BO53&lt;&gt;"",OR($F54&lt;&gt;"",$G54&lt;&gt;"",$H54&lt;&gt;"",$I54&lt;&gt;"",$J54&lt;&gt;"",$K54&lt;&gt;"")),'EU WFs (Fully-Grid Connected)'!BO53,"")</f>
        <v/>
      </c>
      <c r="N54" s="217" t="str">
        <f>IF(AND('EU WFs (Fully-Grid Connected)'!BP53&lt;&gt;"",OR($F54&lt;&gt;"",$G54&lt;&gt;"",$H54&lt;&gt;"",$I54&lt;&gt;"",$J54&lt;&gt;"",$K54&lt;&gt;"")),'EU WFs (Fully-Grid Connected)'!BP53,"")</f>
        <v/>
      </c>
      <c r="O54" s="217" t="str">
        <f>IF(AND('EU WFs (Fully-Grid Connected)'!BQ53&lt;&gt;"",OR($F54&lt;&gt;"",$G54&lt;&gt;"",$H54&lt;&gt;"",$I54&lt;&gt;"",$J54&lt;&gt;"",$K54&lt;&gt;"")),'EU WFs (Fully-Grid Connected)'!BQ53,"")</f>
        <v/>
      </c>
      <c r="P54" s="217" t="str">
        <f>IF(AND('EU WFs (Fully-Grid Connected)'!BR53&lt;&gt;"",OR($F54&lt;&gt;"",$G54&lt;&gt;"",$H54&lt;&gt;"",$I54&lt;&gt;"",$J54&lt;&gt;"",$K54&lt;&gt;"")),'EU WFs (Fully-Grid Connected)'!BR53,"")</f>
        <v/>
      </c>
      <c r="Q54" s="217" t="str">
        <f>IF(AND('EU WFs (Fully-Grid Connected)'!BS53&lt;&gt;"",OR($F54&lt;&gt;"",$G54&lt;&gt;"",$H54&lt;&gt;"",$I54&lt;&gt;"",$J54&lt;&gt;"",$K54&lt;&gt;"")),'EU WFs (Fully-Grid Connected)'!BS53,"")</f>
        <v/>
      </c>
      <c r="R54" s="217" t="str">
        <f>IF(AND('EU WFs (Fully-Grid Connected)'!BT53&lt;&gt;"",OR($F54&lt;&gt;"",$G54&lt;&gt;"",$H54&lt;&gt;"",$I54&lt;&gt;"",$J54&lt;&gt;"",$K54&lt;&gt;"")),'EU WFs (Fully-Grid Connected)'!BT53,"")</f>
        <v/>
      </c>
      <c r="S54" s="217" t="str">
        <f>IF(AND('EU WFs (Fully-Grid Connected)'!BU53&lt;&gt;"",OR($F54&lt;&gt;"",$G54&lt;&gt;"",$H54&lt;&gt;"",$I54&lt;&gt;"",$J54&lt;&gt;"",$K54&lt;&gt;"")),'EU WFs (Fully-Grid Connected)'!BU53,"")</f>
        <v/>
      </c>
      <c r="T54" s="217" t="str">
        <f>IF(AND('EU WFs (Fully-Grid Connected)'!BV53&lt;&gt;"",OR($F54&lt;&gt;"",$G54&lt;&gt;"",$H54&lt;&gt;"",$I54&lt;&gt;"",$J54&lt;&gt;"",$K54&lt;&gt;"")),'EU WFs (Fully-Grid Connected)'!BV53,"")</f>
        <v/>
      </c>
      <c r="U54" s="217" t="str">
        <f>IF(AND('EU WFs (Fully-Grid Connected)'!BW53&lt;&gt;"",OR($F54&lt;&gt;"",$G54&lt;&gt;"",$H54&lt;&gt;"",$I54&lt;&gt;"",$J54&lt;&gt;"",$K54&lt;&gt;"")),'EU WFs (Fully-Grid Connected)'!BW53,"")</f>
        <v/>
      </c>
      <c r="V54" s="217" t="str">
        <f>IF(AND('EU WFs (Fully-Grid Connected)'!BX53&lt;&gt;"",OR($F54&lt;&gt;"",$G54&lt;&gt;"",$H54&lt;&gt;"",$I54&lt;&gt;"",$J54&lt;&gt;"",$K54&lt;&gt;"")),'EU WFs (Fully-Grid Connected)'!BX53,"")</f>
        <v/>
      </c>
      <c r="W54" s="217" t="str">
        <f>IF(AND('EU WFs (Fully-Grid Connected)'!BY53&lt;&gt;"",OR($F54&lt;&gt;"",$G54&lt;&gt;"",$H54&lt;&gt;"",$I54&lt;&gt;"",$J54&lt;&gt;"",$K54&lt;&gt;"")),'EU WFs (Fully-Grid Connected)'!BY53,"")</f>
        <v/>
      </c>
      <c r="X54" s="217" t="str">
        <f>IF(AND('EU WFs (Fully-Grid Connected)'!BZ53&lt;&gt;"",OR($F54&lt;&gt;"",$G54&lt;&gt;"",$H54&lt;&gt;"",$I54&lt;&gt;"",$J54&lt;&gt;"",$K54&lt;&gt;"")),'EU WFs (Fully-Grid Connected)'!BZ53,"")</f>
        <v/>
      </c>
      <c r="Y54" s="217" t="str">
        <f>IF(AND('EU WFs (Fully-Grid Connected)'!CA53&lt;&gt;"",OR($F54&lt;&gt;"",$G54&lt;&gt;"",$H54&lt;&gt;"",$I54&lt;&gt;"",$J54&lt;&gt;"",$K54&lt;&gt;"")),'EU WFs (Fully-Grid Connected)'!CA53,"")</f>
        <v/>
      </c>
      <c r="AA54" s="215" t="str">
        <f t="shared" si="12"/>
        <v/>
      </c>
      <c r="AB54" s="216" t="str">
        <f t="shared" si="13"/>
        <v/>
      </c>
      <c r="AC54" s="217" t="str">
        <f t="shared" si="14"/>
        <v/>
      </c>
      <c r="AD54" s="216" t="str">
        <f t="shared" si="15"/>
        <v/>
      </c>
      <c r="AE54" s="216" t="str">
        <f t="shared" si="16"/>
        <v/>
      </c>
      <c r="AF54" s="216" t="str">
        <f t="shared" si="17"/>
        <v/>
      </c>
      <c r="AG54" s="215" t="str">
        <f t="shared" si="18"/>
        <v/>
      </c>
      <c r="AH54" s="216" t="str">
        <f t="shared" si="19"/>
        <v/>
      </c>
      <c r="AI54" s="217" t="str">
        <f t="shared" si="20"/>
        <v/>
      </c>
      <c r="AJ54" s="216" t="str">
        <f t="shared" si="21"/>
        <v/>
      </c>
      <c r="AK54" s="216" t="str">
        <f t="shared" si="22"/>
        <v/>
      </c>
      <c r="AL54" s="217" t="str">
        <f t="shared" si="23"/>
        <v/>
      </c>
    </row>
    <row r="55" spans="1:38" x14ac:dyDescent="0.3">
      <c r="A55" s="321"/>
      <c r="B55" s="122" t="str">
        <f>'EU WFs (Fully-Grid Connected)'!B54</f>
        <v>North Hoyle</v>
      </c>
      <c r="C55" s="147" t="str">
        <f>IF(AND(OR('EU WFs (Fully-Grid Connected)'!$J54="MG",'EU WFs (Fully-Grid Connected)'!$J54="SG"),'EU WFs (Fully-Grid Connected)'!$K54="SCIG",AND('EU WFs (Fully-Grid Connected)'!$F54&lt;=4,'EU WFs (Fully-Grid Connected)'!$F54&gt;=2)),2016-'EU WFs (Fully-Grid Connected)'!$M54,"")</f>
        <v/>
      </c>
      <c r="D55" s="146" t="str">
        <f>IF(AND(OR('EU WFs (Fully-Grid Connected)'!$J54="MG",'EU WFs (Fully-Grid Connected)'!$J54="SG"),'EU WFs (Fully-Grid Connected)'!$K54="WRIG",AND('EU WFs (Fully-Grid Connected)'!$F54&lt;=4,'EU WFs (Fully-Grid Connected)'!$F54&gt;=2)),2016-'EU WFs (Fully-Grid Connected)'!$M54,"")</f>
        <v/>
      </c>
      <c r="E55" s="148">
        <f>IF(AND(OR('EU WFs (Fully-Grid Connected)'!$J54="MG",'EU WFs (Fully-Grid Connected)'!$J54="SG"),'EU WFs (Fully-Grid Connected)'!$K54="DFIG",AND('EU WFs (Fully-Grid Connected)'!$F54&lt;=4,'EU WFs (Fully-Grid Connected)'!$F54&gt;=2)),2016-'EU WFs (Fully-Grid Connected)'!$M54,"")</f>
        <v>13</v>
      </c>
      <c r="F55" s="147" t="str">
        <f>IF(AND(C55&lt;=5,C55&gt;=3),'EU WFs (Fully-Grid Connected)'!$E54,"")</f>
        <v/>
      </c>
      <c r="G55" s="146" t="str">
        <f>IF(AND(D55&lt;=5,D55&gt;=3),'EU WFs (Fully-Grid Connected)'!$E54,"")</f>
        <v/>
      </c>
      <c r="H55" s="148" t="str">
        <f>IF(AND(E55&lt;=5,E55&gt;=3),'EU WFs (Fully-Grid Connected)'!$E54,"")</f>
        <v/>
      </c>
      <c r="I55" s="147" t="str">
        <f>IF(AND(C55&lt;&gt;"",C55&gt;5),'EU WFs (Fully-Grid Connected)'!$E54,"")</f>
        <v/>
      </c>
      <c r="J55" s="146" t="str">
        <f>IF(AND(D55&lt;&gt;"",D55&gt;5),'EU WFs (Fully-Grid Connected)'!$E54,"")</f>
        <v/>
      </c>
      <c r="K55" s="148">
        <f>IF(AND(E55&lt;&gt;"",E55&gt;5),'EU WFs (Fully-Grid Connected)'!$E54,"")</f>
        <v>30</v>
      </c>
      <c r="L55" s="217" t="str">
        <f>IF(AND('EU WFs (Fully-Grid Connected)'!BN54&lt;&gt;"",OR($F55&lt;&gt;"",$G55&lt;&gt;"",$H55&lt;&gt;"",$I55&lt;&gt;"",$J55&lt;&gt;"",$K55&lt;&gt;"")),'EU WFs (Fully-Grid Connected)'!BN54,"")</f>
        <v/>
      </c>
      <c r="M55" s="217" t="str">
        <f>IF(AND('EU WFs (Fully-Grid Connected)'!BO54&lt;&gt;"",OR($F55&lt;&gt;"",$G55&lt;&gt;"",$H55&lt;&gt;"",$I55&lt;&gt;"",$J55&lt;&gt;"",$K55&lt;&gt;"")),'EU WFs (Fully-Grid Connected)'!BO54,"")</f>
        <v/>
      </c>
      <c r="N55" s="217" t="str">
        <f>IF(AND('EU WFs (Fully-Grid Connected)'!BP54&lt;&gt;"",OR($F55&lt;&gt;"",$G55&lt;&gt;"",$H55&lt;&gt;"",$I55&lt;&gt;"",$J55&lt;&gt;"",$K55&lt;&gt;"")),'EU WFs (Fully-Grid Connected)'!BP54,"")</f>
        <v/>
      </c>
      <c r="O55" s="217" t="str">
        <f>IF(AND('EU WFs (Fully-Grid Connected)'!BQ54&lt;&gt;"",OR($F55&lt;&gt;"",$G55&lt;&gt;"",$H55&lt;&gt;"",$I55&lt;&gt;"",$J55&lt;&gt;"",$K55&lt;&gt;"")),'EU WFs (Fully-Grid Connected)'!BQ54,"")</f>
        <v/>
      </c>
      <c r="P55" s="217" t="str">
        <f>IF(AND('EU WFs (Fully-Grid Connected)'!BR54&lt;&gt;"",OR($F55&lt;&gt;"",$G55&lt;&gt;"",$H55&lt;&gt;"",$I55&lt;&gt;"",$J55&lt;&gt;"",$K55&lt;&gt;"")),'EU WFs (Fully-Grid Connected)'!BR54,"")</f>
        <v/>
      </c>
      <c r="Q55" s="217" t="str">
        <f>IF(AND('EU WFs (Fully-Grid Connected)'!BS54&lt;&gt;"",OR($F55&lt;&gt;"",$G55&lt;&gt;"",$H55&lt;&gt;"",$I55&lt;&gt;"",$J55&lt;&gt;"",$K55&lt;&gt;"")),'EU WFs (Fully-Grid Connected)'!BS54,"")</f>
        <v/>
      </c>
      <c r="R55" s="217" t="str">
        <f>IF(AND('EU WFs (Fully-Grid Connected)'!BT54&lt;&gt;"",OR($F55&lt;&gt;"",$G55&lt;&gt;"",$H55&lt;&gt;"",$I55&lt;&gt;"",$J55&lt;&gt;"",$K55&lt;&gt;"")),'EU WFs (Fully-Grid Connected)'!BT54,"")</f>
        <v/>
      </c>
      <c r="S55" s="217" t="str">
        <f>IF(AND('EU WFs (Fully-Grid Connected)'!BU54&lt;&gt;"",OR($F55&lt;&gt;"",$G55&lt;&gt;"",$H55&lt;&gt;"",$I55&lt;&gt;"",$J55&lt;&gt;"",$K55&lt;&gt;"")),'EU WFs (Fully-Grid Connected)'!BU54,"")</f>
        <v/>
      </c>
      <c r="T55" s="217" t="str">
        <f>IF(AND('EU WFs (Fully-Grid Connected)'!BV54&lt;&gt;"",OR($F55&lt;&gt;"",$G55&lt;&gt;"",$H55&lt;&gt;"",$I55&lt;&gt;"",$J55&lt;&gt;"",$K55&lt;&gt;"")),'EU WFs (Fully-Grid Connected)'!BV54,"")</f>
        <v/>
      </c>
      <c r="U55" s="217" t="str">
        <f>IF(AND('EU WFs (Fully-Grid Connected)'!BW54&lt;&gt;"",OR($F55&lt;&gt;"",$G55&lt;&gt;"",$H55&lt;&gt;"",$I55&lt;&gt;"",$J55&lt;&gt;"",$K55&lt;&gt;"")),'EU WFs (Fully-Grid Connected)'!BW54,"")</f>
        <v/>
      </c>
      <c r="V55" s="217" t="str">
        <f>IF(AND('EU WFs (Fully-Grid Connected)'!BX54&lt;&gt;"",OR($F55&lt;&gt;"",$G55&lt;&gt;"",$H55&lt;&gt;"",$I55&lt;&gt;"",$J55&lt;&gt;"",$K55&lt;&gt;"")),'EU WFs (Fully-Grid Connected)'!BX54,"")</f>
        <v/>
      </c>
      <c r="W55" s="217" t="str">
        <f>IF(AND('EU WFs (Fully-Grid Connected)'!BY54&lt;&gt;"",OR($F55&lt;&gt;"",$G55&lt;&gt;"",$H55&lt;&gt;"",$I55&lt;&gt;"",$J55&lt;&gt;"",$K55&lt;&gt;"")),'EU WFs (Fully-Grid Connected)'!BY54,"")</f>
        <v/>
      </c>
      <c r="X55" s="217">
        <f>IF(AND('EU WFs (Fully-Grid Connected)'!BZ54&lt;&gt;"",OR($F55&lt;&gt;"",$G55&lt;&gt;"",$H55&lt;&gt;"",$I55&lt;&gt;"",$J55&lt;&gt;"",$K55&lt;&gt;"")),'EU WFs (Fully-Grid Connected)'!BZ54,"")</f>
        <v>30</v>
      </c>
      <c r="Y55" s="217" t="str">
        <f>IF(AND('EU WFs (Fully-Grid Connected)'!CA54&lt;&gt;"",OR($F55&lt;&gt;"",$G55&lt;&gt;"",$H55&lt;&gt;"",$I55&lt;&gt;"",$J55&lt;&gt;"",$K55&lt;&gt;"")),'EU WFs (Fully-Grid Connected)'!CA54,"")</f>
        <v/>
      </c>
      <c r="AA55" s="215" t="str">
        <f t="shared" si="12"/>
        <v/>
      </c>
      <c r="AB55" s="216" t="str">
        <f t="shared" si="13"/>
        <v/>
      </c>
      <c r="AC55" s="217" t="str">
        <f t="shared" si="14"/>
        <v/>
      </c>
      <c r="AD55" s="216" t="str">
        <f t="shared" si="15"/>
        <v/>
      </c>
      <c r="AE55" s="216" t="str">
        <f t="shared" si="16"/>
        <v/>
      </c>
      <c r="AF55" s="216" t="str">
        <f t="shared" si="17"/>
        <v/>
      </c>
      <c r="AG55" s="215" t="str">
        <f t="shared" si="18"/>
        <v/>
      </c>
      <c r="AH55" s="216" t="str">
        <f t="shared" si="19"/>
        <v/>
      </c>
      <c r="AI55" s="217" t="str">
        <f t="shared" si="20"/>
        <v/>
      </c>
      <c r="AJ55" s="216" t="str">
        <f t="shared" si="21"/>
        <v/>
      </c>
      <c r="AK55" s="216" t="str">
        <f t="shared" si="22"/>
        <v/>
      </c>
      <c r="AL55" s="217">
        <f t="shared" si="23"/>
        <v>30</v>
      </c>
    </row>
    <row r="56" spans="1:38" x14ac:dyDescent="0.3">
      <c r="A56" s="321"/>
      <c r="B56" s="122" t="str">
        <f>'EU WFs (Fully-Grid Connected)'!B55</f>
        <v>Northwind</v>
      </c>
      <c r="C56" s="147" t="str">
        <f>IF(AND(OR('EU WFs (Fully-Grid Connected)'!$J55="MG",'EU WFs (Fully-Grid Connected)'!$J55="SG"),'EU WFs (Fully-Grid Connected)'!$K55="SCIG",AND('EU WFs (Fully-Grid Connected)'!$F55&lt;=4,'EU WFs (Fully-Grid Connected)'!$F55&gt;=2)),2016-'EU WFs (Fully-Grid Connected)'!$M55,"")</f>
        <v/>
      </c>
      <c r="D56" s="146" t="str">
        <f>IF(AND(OR('EU WFs (Fully-Grid Connected)'!$J55="MG",'EU WFs (Fully-Grid Connected)'!$J55="SG"),'EU WFs (Fully-Grid Connected)'!$K55="WRIG",AND('EU WFs (Fully-Grid Connected)'!$F55&lt;=4,'EU WFs (Fully-Grid Connected)'!$F55&gt;=2)),2016-'EU WFs (Fully-Grid Connected)'!$M55,"")</f>
        <v/>
      </c>
      <c r="E56" s="148" t="str">
        <f>IF(AND(OR('EU WFs (Fully-Grid Connected)'!$J55="MG",'EU WFs (Fully-Grid Connected)'!$J55="SG"),'EU WFs (Fully-Grid Connected)'!$K55="DFIG",AND('EU WFs (Fully-Grid Connected)'!$F55&lt;=4,'EU WFs (Fully-Grid Connected)'!$F55&gt;=2)),2016-'EU WFs (Fully-Grid Connected)'!$M55,"")</f>
        <v/>
      </c>
      <c r="F56" s="147" t="str">
        <f>IF(AND(C56&lt;=5,C56&gt;=3),'EU WFs (Fully-Grid Connected)'!$E55,"")</f>
        <v/>
      </c>
      <c r="G56" s="146" t="str">
        <f>IF(AND(D56&lt;=5,D56&gt;=3),'EU WFs (Fully-Grid Connected)'!$E55,"")</f>
        <v/>
      </c>
      <c r="H56" s="148" t="str">
        <f>IF(AND(E56&lt;=5,E56&gt;=3),'EU WFs (Fully-Grid Connected)'!$E55,"")</f>
        <v/>
      </c>
      <c r="I56" s="147" t="str">
        <f>IF(AND(C56&lt;&gt;"",C56&gt;5),'EU WFs (Fully-Grid Connected)'!$E55,"")</f>
        <v/>
      </c>
      <c r="J56" s="146" t="str">
        <f>IF(AND(D56&lt;&gt;"",D56&gt;5),'EU WFs (Fully-Grid Connected)'!$E55,"")</f>
        <v/>
      </c>
      <c r="K56" s="148" t="str">
        <f>IF(AND(E56&lt;&gt;"",E56&gt;5),'EU WFs (Fully-Grid Connected)'!$E55,"")</f>
        <v/>
      </c>
      <c r="L56" s="217" t="str">
        <f>IF(AND('EU WFs (Fully-Grid Connected)'!BN55&lt;&gt;"",OR($F56&lt;&gt;"",$G56&lt;&gt;"",$H56&lt;&gt;"",$I56&lt;&gt;"",$J56&lt;&gt;"",$K56&lt;&gt;"")),'EU WFs (Fully-Grid Connected)'!BN55,"")</f>
        <v/>
      </c>
      <c r="M56" s="217" t="str">
        <f>IF(AND('EU WFs (Fully-Grid Connected)'!BO55&lt;&gt;"",OR($F56&lt;&gt;"",$G56&lt;&gt;"",$H56&lt;&gt;"",$I56&lt;&gt;"",$J56&lt;&gt;"",$K56&lt;&gt;"")),'EU WFs (Fully-Grid Connected)'!BO55,"")</f>
        <v/>
      </c>
      <c r="N56" s="217" t="str">
        <f>IF(AND('EU WFs (Fully-Grid Connected)'!BP55&lt;&gt;"",OR($F56&lt;&gt;"",$G56&lt;&gt;"",$H56&lt;&gt;"",$I56&lt;&gt;"",$J56&lt;&gt;"",$K56&lt;&gt;"")),'EU WFs (Fully-Grid Connected)'!BP55,"")</f>
        <v/>
      </c>
      <c r="O56" s="217" t="str">
        <f>IF(AND('EU WFs (Fully-Grid Connected)'!BQ55&lt;&gt;"",OR($F56&lt;&gt;"",$G56&lt;&gt;"",$H56&lt;&gt;"",$I56&lt;&gt;"",$J56&lt;&gt;"",$K56&lt;&gt;"")),'EU WFs (Fully-Grid Connected)'!BQ55,"")</f>
        <v/>
      </c>
      <c r="P56" s="217" t="str">
        <f>IF(AND('EU WFs (Fully-Grid Connected)'!BR55&lt;&gt;"",OR($F56&lt;&gt;"",$G56&lt;&gt;"",$H56&lt;&gt;"",$I56&lt;&gt;"",$J56&lt;&gt;"",$K56&lt;&gt;"")),'EU WFs (Fully-Grid Connected)'!BR55,"")</f>
        <v/>
      </c>
      <c r="Q56" s="217" t="str">
        <f>IF(AND('EU WFs (Fully-Grid Connected)'!BS55&lt;&gt;"",OR($F56&lt;&gt;"",$G56&lt;&gt;"",$H56&lt;&gt;"",$I56&lt;&gt;"",$J56&lt;&gt;"",$K56&lt;&gt;"")),'EU WFs (Fully-Grid Connected)'!BS55,"")</f>
        <v/>
      </c>
      <c r="R56" s="217" t="str">
        <f>IF(AND('EU WFs (Fully-Grid Connected)'!BT55&lt;&gt;"",OR($F56&lt;&gt;"",$G56&lt;&gt;"",$H56&lt;&gt;"",$I56&lt;&gt;"",$J56&lt;&gt;"",$K56&lt;&gt;"")),'EU WFs (Fully-Grid Connected)'!BT55,"")</f>
        <v/>
      </c>
      <c r="S56" s="217" t="str">
        <f>IF(AND('EU WFs (Fully-Grid Connected)'!BU55&lt;&gt;"",OR($F56&lt;&gt;"",$G56&lt;&gt;"",$H56&lt;&gt;"",$I56&lt;&gt;"",$J56&lt;&gt;"",$K56&lt;&gt;"")),'EU WFs (Fully-Grid Connected)'!BU55,"")</f>
        <v/>
      </c>
      <c r="T56" s="217" t="str">
        <f>IF(AND('EU WFs (Fully-Grid Connected)'!BV55&lt;&gt;"",OR($F56&lt;&gt;"",$G56&lt;&gt;"",$H56&lt;&gt;"",$I56&lt;&gt;"",$J56&lt;&gt;"",$K56&lt;&gt;"")),'EU WFs (Fully-Grid Connected)'!BV55,"")</f>
        <v/>
      </c>
      <c r="U56" s="217" t="str">
        <f>IF(AND('EU WFs (Fully-Grid Connected)'!BW55&lt;&gt;"",OR($F56&lt;&gt;"",$G56&lt;&gt;"",$H56&lt;&gt;"",$I56&lt;&gt;"",$J56&lt;&gt;"",$K56&lt;&gt;"")),'EU WFs (Fully-Grid Connected)'!BW55,"")</f>
        <v/>
      </c>
      <c r="V56" s="217" t="str">
        <f>IF(AND('EU WFs (Fully-Grid Connected)'!BX55&lt;&gt;"",OR($F56&lt;&gt;"",$G56&lt;&gt;"",$H56&lt;&gt;"",$I56&lt;&gt;"",$J56&lt;&gt;"",$K56&lt;&gt;"")),'EU WFs (Fully-Grid Connected)'!BX55,"")</f>
        <v/>
      </c>
      <c r="W56" s="217" t="str">
        <f>IF(AND('EU WFs (Fully-Grid Connected)'!BY55&lt;&gt;"",OR($F56&lt;&gt;"",$G56&lt;&gt;"",$H56&lt;&gt;"",$I56&lt;&gt;"",$J56&lt;&gt;"",$K56&lt;&gt;"")),'EU WFs (Fully-Grid Connected)'!BY55,"")</f>
        <v/>
      </c>
      <c r="X56" s="217" t="str">
        <f>IF(AND('EU WFs (Fully-Grid Connected)'!BZ55&lt;&gt;"",OR($F56&lt;&gt;"",$G56&lt;&gt;"",$H56&lt;&gt;"",$I56&lt;&gt;"",$J56&lt;&gt;"",$K56&lt;&gt;"")),'EU WFs (Fully-Grid Connected)'!BZ55,"")</f>
        <v/>
      </c>
      <c r="Y56" s="217" t="str">
        <f>IF(AND('EU WFs (Fully-Grid Connected)'!CA55&lt;&gt;"",OR($F56&lt;&gt;"",$G56&lt;&gt;"",$H56&lt;&gt;"",$I56&lt;&gt;"",$J56&lt;&gt;"",$K56&lt;&gt;"")),'EU WFs (Fully-Grid Connected)'!CA55,"")</f>
        <v/>
      </c>
      <c r="AA56" s="215" t="str">
        <f t="shared" si="12"/>
        <v/>
      </c>
      <c r="AB56" s="216" t="str">
        <f t="shared" si="13"/>
        <v/>
      </c>
      <c r="AC56" s="217" t="str">
        <f t="shared" si="14"/>
        <v/>
      </c>
      <c r="AD56" s="216" t="str">
        <f t="shared" si="15"/>
        <v/>
      </c>
      <c r="AE56" s="216" t="str">
        <f t="shared" si="16"/>
        <v/>
      </c>
      <c r="AF56" s="216" t="str">
        <f t="shared" si="17"/>
        <v/>
      </c>
      <c r="AG56" s="215" t="str">
        <f t="shared" si="18"/>
        <v/>
      </c>
      <c r="AH56" s="216" t="str">
        <f t="shared" si="19"/>
        <v/>
      </c>
      <c r="AI56" s="217" t="str">
        <f t="shared" si="20"/>
        <v/>
      </c>
      <c r="AJ56" s="216" t="str">
        <f t="shared" si="21"/>
        <v/>
      </c>
      <c r="AK56" s="216" t="str">
        <f t="shared" si="22"/>
        <v/>
      </c>
      <c r="AL56" s="217" t="str">
        <f t="shared" si="23"/>
        <v/>
      </c>
    </row>
    <row r="57" spans="1:38" x14ac:dyDescent="0.3">
      <c r="A57" s="321"/>
      <c r="B57" s="122" t="str">
        <f>'EU WFs (Fully-Grid Connected)'!B56</f>
        <v>Ormonde</v>
      </c>
      <c r="C57" s="147" t="str">
        <f>IF(AND(OR('EU WFs (Fully-Grid Connected)'!$J56="MG",'EU WFs (Fully-Grid Connected)'!$J56="SG"),'EU WFs (Fully-Grid Connected)'!$K56="SCIG",AND('EU WFs (Fully-Grid Connected)'!$F56&lt;=4,'EU WFs (Fully-Grid Connected)'!$F56&gt;=2)),2016-'EU WFs (Fully-Grid Connected)'!$M56,"")</f>
        <v/>
      </c>
      <c r="D57" s="146" t="str">
        <f>IF(AND(OR('EU WFs (Fully-Grid Connected)'!$J56="MG",'EU WFs (Fully-Grid Connected)'!$J56="SG"),'EU WFs (Fully-Grid Connected)'!$K56="WRIG",AND('EU WFs (Fully-Grid Connected)'!$F56&lt;=4,'EU WFs (Fully-Grid Connected)'!$F56&gt;=2)),2016-'EU WFs (Fully-Grid Connected)'!$M56,"")</f>
        <v/>
      </c>
      <c r="E57" s="148" t="str">
        <f>IF(AND(OR('EU WFs (Fully-Grid Connected)'!$J56="MG",'EU WFs (Fully-Grid Connected)'!$J56="SG"),'EU WFs (Fully-Grid Connected)'!$K56="DFIG",AND('EU WFs (Fully-Grid Connected)'!$F56&lt;=4,'EU WFs (Fully-Grid Connected)'!$F56&gt;=2)),2016-'EU WFs (Fully-Grid Connected)'!$M56,"")</f>
        <v/>
      </c>
      <c r="F57" s="147" t="str">
        <f>IF(AND(C57&lt;=5,C57&gt;=3),'EU WFs (Fully-Grid Connected)'!$E56,"")</f>
        <v/>
      </c>
      <c r="G57" s="146" t="str">
        <f>IF(AND(D57&lt;=5,D57&gt;=3),'EU WFs (Fully-Grid Connected)'!$E56,"")</f>
        <v/>
      </c>
      <c r="H57" s="148" t="str">
        <f>IF(AND(E57&lt;=5,E57&gt;=3),'EU WFs (Fully-Grid Connected)'!$E56,"")</f>
        <v/>
      </c>
      <c r="I57" s="147" t="str">
        <f>IF(AND(C57&lt;&gt;"",C57&gt;5),'EU WFs (Fully-Grid Connected)'!$E56,"")</f>
        <v/>
      </c>
      <c r="J57" s="146" t="str">
        <f>IF(AND(D57&lt;&gt;"",D57&gt;5),'EU WFs (Fully-Grid Connected)'!$E56,"")</f>
        <v/>
      </c>
      <c r="K57" s="148" t="str">
        <f>IF(AND(E57&lt;&gt;"",E57&gt;5),'EU WFs (Fully-Grid Connected)'!$E56,"")</f>
        <v/>
      </c>
      <c r="L57" s="217" t="str">
        <f>IF(AND('EU WFs (Fully-Grid Connected)'!BN56&lt;&gt;"",OR($F57&lt;&gt;"",$G57&lt;&gt;"",$H57&lt;&gt;"",$I57&lt;&gt;"",$J57&lt;&gt;"",$K57&lt;&gt;"")),'EU WFs (Fully-Grid Connected)'!BN56,"")</f>
        <v/>
      </c>
      <c r="M57" s="217" t="str">
        <f>IF(AND('EU WFs (Fully-Grid Connected)'!BO56&lt;&gt;"",OR($F57&lt;&gt;"",$G57&lt;&gt;"",$H57&lt;&gt;"",$I57&lt;&gt;"",$J57&lt;&gt;"",$K57&lt;&gt;"")),'EU WFs (Fully-Grid Connected)'!BO56,"")</f>
        <v/>
      </c>
      <c r="N57" s="217" t="str">
        <f>IF(AND('EU WFs (Fully-Grid Connected)'!BP56&lt;&gt;"",OR($F57&lt;&gt;"",$G57&lt;&gt;"",$H57&lt;&gt;"",$I57&lt;&gt;"",$J57&lt;&gt;"",$K57&lt;&gt;"")),'EU WFs (Fully-Grid Connected)'!BP56,"")</f>
        <v/>
      </c>
      <c r="O57" s="217" t="str">
        <f>IF(AND('EU WFs (Fully-Grid Connected)'!BQ56&lt;&gt;"",OR($F57&lt;&gt;"",$G57&lt;&gt;"",$H57&lt;&gt;"",$I57&lt;&gt;"",$J57&lt;&gt;"",$K57&lt;&gt;"")),'EU WFs (Fully-Grid Connected)'!BQ56,"")</f>
        <v/>
      </c>
      <c r="P57" s="217" t="str">
        <f>IF(AND('EU WFs (Fully-Grid Connected)'!BR56&lt;&gt;"",OR($F57&lt;&gt;"",$G57&lt;&gt;"",$H57&lt;&gt;"",$I57&lt;&gt;"",$J57&lt;&gt;"",$K57&lt;&gt;"")),'EU WFs (Fully-Grid Connected)'!BR56,"")</f>
        <v/>
      </c>
      <c r="Q57" s="217" t="str">
        <f>IF(AND('EU WFs (Fully-Grid Connected)'!BS56&lt;&gt;"",OR($F57&lt;&gt;"",$G57&lt;&gt;"",$H57&lt;&gt;"",$I57&lt;&gt;"",$J57&lt;&gt;"",$K57&lt;&gt;"")),'EU WFs (Fully-Grid Connected)'!BS56,"")</f>
        <v/>
      </c>
      <c r="R57" s="217" t="str">
        <f>IF(AND('EU WFs (Fully-Grid Connected)'!BT56&lt;&gt;"",OR($F57&lt;&gt;"",$G57&lt;&gt;"",$H57&lt;&gt;"",$I57&lt;&gt;"",$J57&lt;&gt;"",$K57&lt;&gt;"")),'EU WFs (Fully-Grid Connected)'!BT56,"")</f>
        <v/>
      </c>
      <c r="S57" s="217" t="str">
        <f>IF(AND('EU WFs (Fully-Grid Connected)'!BU56&lt;&gt;"",OR($F57&lt;&gt;"",$G57&lt;&gt;"",$H57&lt;&gt;"",$I57&lt;&gt;"",$J57&lt;&gt;"",$K57&lt;&gt;"")),'EU WFs (Fully-Grid Connected)'!BU56,"")</f>
        <v/>
      </c>
      <c r="T57" s="217" t="str">
        <f>IF(AND('EU WFs (Fully-Grid Connected)'!BV56&lt;&gt;"",OR($F57&lt;&gt;"",$G57&lt;&gt;"",$H57&lt;&gt;"",$I57&lt;&gt;"",$J57&lt;&gt;"",$K57&lt;&gt;"")),'EU WFs (Fully-Grid Connected)'!BV56,"")</f>
        <v/>
      </c>
      <c r="U57" s="217" t="str">
        <f>IF(AND('EU WFs (Fully-Grid Connected)'!BW56&lt;&gt;"",OR($F57&lt;&gt;"",$G57&lt;&gt;"",$H57&lt;&gt;"",$I57&lt;&gt;"",$J57&lt;&gt;"",$K57&lt;&gt;"")),'EU WFs (Fully-Grid Connected)'!BW56,"")</f>
        <v/>
      </c>
      <c r="V57" s="217" t="str">
        <f>IF(AND('EU WFs (Fully-Grid Connected)'!BX56&lt;&gt;"",OR($F57&lt;&gt;"",$G57&lt;&gt;"",$H57&lt;&gt;"",$I57&lt;&gt;"",$J57&lt;&gt;"",$K57&lt;&gt;"")),'EU WFs (Fully-Grid Connected)'!BX56,"")</f>
        <v/>
      </c>
      <c r="W57" s="217" t="str">
        <f>IF(AND('EU WFs (Fully-Grid Connected)'!BY56&lt;&gt;"",OR($F57&lt;&gt;"",$G57&lt;&gt;"",$H57&lt;&gt;"",$I57&lt;&gt;"",$J57&lt;&gt;"",$K57&lt;&gt;"")),'EU WFs (Fully-Grid Connected)'!BY56,"")</f>
        <v/>
      </c>
      <c r="X57" s="217" t="str">
        <f>IF(AND('EU WFs (Fully-Grid Connected)'!BZ56&lt;&gt;"",OR($F57&lt;&gt;"",$G57&lt;&gt;"",$H57&lt;&gt;"",$I57&lt;&gt;"",$J57&lt;&gt;"",$K57&lt;&gt;"")),'EU WFs (Fully-Grid Connected)'!BZ56,"")</f>
        <v/>
      </c>
      <c r="Y57" s="217" t="str">
        <f>IF(AND('EU WFs (Fully-Grid Connected)'!CA56&lt;&gt;"",OR($F57&lt;&gt;"",$G57&lt;&gt;"",$H57&lt;&gt;"",$I57&lt;&gt;"",$J57&lt;&gt;"",$K57&lt;&gt;"")),'EU WFs (Fully-Grid Connected)'!CA56,"")</f>
        <v/>
      </c>
      <c r="AA57" s="215" t="str">
        <f t="shared" si="12"/>
        <v/>
      </c>
      <c r="AB57" s="216" t="str">
        <f t="shared" si="13"/>
        <v/>
      </c>
      <c r="AC57" s="217" t="str">
        <f t="shared" si="14"/>
        <v/>
      </c>
      <c r="AD57" s="216" t="str">
        <f t="shared" si="15"/>
        <v/>
      </c>
      <c r="AE57" s="216" t="str">
        <f t="shared" si="16"/>
        <v/>
      </c>
      <c r="AF57" s="216" t="str">
        <f t="shared" si="17"/>
        <v/>
      </c>
      <c r="AG57" s="215" t="str">
        <f t="shared" si="18"/>
        <v/>
      </c>
      <c r="AH57" s="216" t="str">
        <f t="shared" si="19"/>
        <v/>
      </c>
      <c r="AI57" s="217" t="str">
        <f t="shared" si="20"/>
        <v/>
      </c>
      <c r="AJ57" s="216" t="str">
        <f t="shared" si="21"/>
        <v/>
      </c>
      <c r="AK57" s="216" t="str">
        <f t="shared" si="22"/>
        <v/>
      </c>
      <c r="AL57" s="217" t="str">
        <f t="shared" si="23"/>
        <v/>
      </c>
    </row>
    <row r="58" spans="1:38" x14ac:dyDescent="0.3">
      <c r="A58" s="321"/>
      <c r="B58" s="122" t="str">
        <f>'EU WFs (Fully-Grid Connected)'!B57</f>
        <v>Pori Tahkoluoto 2</v>
      </c>
      <c r="C58" s="147">
        <f>IF(AND(OR('EU WFs (Fully-Grid Connected)'!$J57="MG",'EU WFs (Fully-Grid Connected)'!$J57="SG"),'EU WFs (Fully-Grid Connected)'!$K57="SCIG",AND('EU WFs (Fully-Grid Connected)'!$F57&lt;=4,'EU WFs (Fully-Grid Connected)'!$F57&gt;=2)),2016-'EU WFs (Fully-Grid Connected)'!$M57,"")</f>
        <v>-1</v>
      </c>
      <c r="D58" s="146" t="str">
        <f>IF(AND(OR('EU WFs (Fully-Grid Connected)'!$J57="MG",'EU WFs (Fully-Grid Connected)'!$J57="SG"),'EU WFs (Fully-Grid Connected)'!$K57="WRIG",AND('EU WFs (Fully-Grid Connected)'!$F57&lt;=4,'EU WFs (Fully-Grid Connected)'!$F57&gt;=2)),2016-'EU WFs (Fully-Grid Connected)'!$M57,"")</f>
        <v/>
      </c>
      <c r="E58" s="148" t="str">
        <f>IF(AND(OR('EU WFs (Fully-Grid Connected)'!$J57="MG",'EU WFs (Fully-Grid Connected)'!$J57="SG"),'EU WFs (Fully-Grid Connected)'!$K57="DFIG",AND('EU WFs (Fully-Grid Connected)'!$F57&lt;=4,'EU WFs (Fully-Grid Connected)'!$F57&gt;=2)),2016-'EU WFs (Fully-Grid Connected)'!$M57,"")</f>
        <v/>
      </c>
      <c r="F58" s="147" t="str">
        <f>IF(AND(C58&lt;=5,C58&gt;=3),'EU WFs (Fully-Grid Connected)'!$E57,"")</f>
        <v/>
      </c>
      <c r="G58" s="146" t="str">
        <f>IF(AND(D58&lt;=5,D58&gt;=3),'EU WFs (Fully-Grid Connected)'!$E57,"")</f>
        <v/>
      </c>
      <c r="H58" s="148" t="str">
        <f>IF(AND(E58&lt;=5,E58&gt;=3),'EU WFs (Fully-Grid Connected)'!$E57,"")</f>
        <v/>
      </c>
      <c r="I58" s="147" t="str">
        <f>IF(AND(C58&lt;&gt;"",C58&gt;5),'EU WFs (Fully-Grid Connected)'!$E57,"")</f>
        <v/>
      </c>
      <c r="J58" s="146" t="str">
        <f>IF(AND(D58&lt;&gt;"",D58&gt;5),'EU WFs (Fully-Grid Connected)'!$E57,"")</f>
        <v/>
      </c>
      <c r="K58" s="148" t="str">
        <f>IF(AND(E58&lt;&gt;"",E58&gt;5),'EU WFs (Fully-Grid Connected)'!$E57,"")</f>
        <v/>
      </c>
      <c r="L58" s="217" t="str">
        <f>IF(AND('EU WFs (Fully-Grid Connected)'!BN57&lt;&gt;"",OR($F58&lt;&gt;"",$G58&lt;&gt;"",$H58&lt;&gt;"",$I58&lt;&gt;"",$J58&lt;&gt;"",$K58&lt;&gt;"")),'EU WFs (Fully-Grid Connected)'!BN57,"")</f>
        <v/>
      </c>
      <c r="M58" s="217" t="str">
        <f>IF(AND('EU WFs (Fully-Grid Connected)'!BO57&lt;&gt;"",OR($F58&lt;&gt;"",$G58&lt;&gt;"",$H58&lt;&gt;"",$I58&lt;&gt;"",$J58&lt;&gt;"",$K58&lt;&gt;"")),'EU WFs (Fully-Grid Connected)'!BO57,"")</f>
        <v/>
      </c>
      <c r="N58" s="217" t="str">
        <f>IF(AND('EU WFs (Fully-Grid Connected)'!BP57&lt;&gt;"",OR($F58&lt;&gt;"",$G58&lt;&gt;"",$H58&lt;&gt;"",$I58&lt;&gt;"",$J58&lt;&gt;"",$K58&lt;&gt;"")),'EU WFs (Fully-Grid Connected)'!BP57,"")</f>
        <v/>
      </c>
      <c r="O58" s="217" t="str">
        <f>IF(AND('EU WFs (Fully-Grid Connected)'!BQ57&lt;&gt;"",OR($F58&lt;&gt;"",$G58&lt;&gt;"",$H58&lt;&gt;"",$I58&lt;&gt;"",$J58&lt;&gt;"",$K58&lt;&gt;"")),'EU WFs (Fully-Grid Connected)'!BQ57,"")</f>
        <v/>
      </c>
      <c r="P58" s="217" t="str">
        <f>IF(AND('EU WFs (Fully-Grid Connected)'!BR57&lt;&gt;"",OR($F58&lt;&gt;"",$G58&lt;&gt;"",$H58&lt;&gt;"",$I58&lt;&gt;"",$J58&lt;&gt;"",$K58&lt;&gt;"")),'EU WFs (Fully-Grid Connected)'!BR57,"")</f>
        <v/>
      </c>
      <c r="Q58" s="217" t="str">
        <f>IF(AND('EU WFs (Fully-Grid Connected)'!BS57&lt;&gt;"",OR($F58&lt;&gt;"",$G58&lt;&gt;"",$H58&lt;&gt;"",$I58&lt;&gt;"",$J58&lt;&gt;"",$K58&lt;&gt;"")),'EU WFs (Fully-Grid Connected)'!BS57,"")</f>
        <v/>
      </c>
      <c r="R58" s="217" t="str">
        <f>IF(AND('EU WFs (Fully-Grid Connected)'!BT57&lt;&gt;"",OR($F58&lt;&gt;"",$G58&lt;&gt;"",$H58&lt;&gt;"",$I58&lt;&gt;"",$J58&lt;&gt;"",$K58&lt;&gt;"")),'EU WFs (Fully-Grid Connected)'!BT57,"")</f>
        <v/>
      </c>
      <c r="S58" s="217" t="str">
        <f>IF(AND('EU WFs (Fully-Grid Connected)'!BU57&lt;&gt;"",OR($F58&lt;&gt;"",$G58&lt;&gt;"",$H58&lt;&gt;"",$I58&lt;&gt;"",$J58&lt;&gt;"",$K58&lt;&gt;"")),'EU WFs (Fully-Grid Connected)'!BU57,"")</f>
        <v/>
      </c>
      <c r="T58" s="217" t="str">
        <f>IF(AND('EU WFs (Fully-Grid Connected)'!BV57&lt;&gt;"",OR($F58&lt;&gt;"",$G58&lt;&gt;"",$H58&lt;&gt;"",$I58&lt;&gt;"",$J58&lt;&gt;"",$K58&lt;&gt;"")),'EU WFs (Fully-Grid Connected)'!BV57,"")</f>
        <v/>
      </c>
      <c r="U58" s="217" t="str">
        <f>IF(AND('EU WFs (Fully-Grid Connected)'!BW57&lt;&gt;"",OR($F58&lt;&gt;"",$G58&lt;&gt;"",$H58&lt;&gt;"",$I58&lt;&gt;"",$J58&lt;&gt;"",$K58&lt;&gt;"")),'EU WFs (Fully-Grid Connected)'!BW57,"")</f>
        <v/>
      </c>
      <c r="V58" s="217" t="str">
        <f>IF(AND('EU WFs (Fully-Grid Connected)'!BX57&lt;&gt;"",OR($F58&lt;&gt;"",$G58&lt;&gt;"",$H58&lt;&gt;"",$I58&lt;&gt;"",$J58&lt;&gt;"",$K58&lt;&gt;"")),'EU WFs (Fully-Grid Connected)'!BX57,"")</f>
        <v/>
      </c>
      <c r="W58" s="217" t="str">
        <f>IF(AND('EU WFs (Fully-Grid Connected)'!BY57&lt;&gt;"",OR($F58&lt;&gt;"",$G58&lt;&gt;"",$H58&lt;&gt;"",$I58&lt;&gt;"",$J58&lt;&gt;"",$K58&lt;&gt;"")),'EU WFs (Fully-Grid Connected)'!BY57,"")</f>
        <v/>
      </c>
      <c r="X58" s="217" t="str">
        <f>IF(AND('EU WFs (Fully-Grid Connected)'!BZ57&lt;&gt;"",OR($F58&lt;&gt;"",$G58&lt;&gt;"",$H58&lt;&gt;"",$I58&lt;&gt;"",$J58&lt;&gt;"",$K58&lt;&gt;"")),'EU WFs (Fully-Grid Connected)'!BZ57,"")</f>
        <v/>
      </c>
      <c r="Y58" s="217" t="str">
        <f>IF(AND('EU WFs (Fully-Grid Connected)'!CA57&lt;&gt;"",OR($F58&lt;&gt;"",$G58&lt;&gt;"",$H58&lt;&gt;"",$I58&lt;&gt;"",$J58&lt;&gt;"",$K58&lt;&gt;"")),'EU WFs (Fully-Grid Connected)'!CA57,"")</f>
        <v/>
      </c>
      <c r="AA58" s="215" t="str">
        <f t="shared" si="12"/>
        <v/>
      </c>
      <c r="AB58" s="216" t="str">
        <f t="shared" si="13"/>
        <v/>
      </c>
      <c r="AC58" s="217" t="str">
        <f t="shared" si="14"/>
        <v/>
      </c>
      <c r="AD58" s="216" t="str">
        <f t="shared" si="15"/>
        <v/>
      </c>
      <c r="AE58" s="216" t="str">
        <f t="shared" si="16"/>
        <v/>
      </c>
      <c r="AF58" s="216" t="str">
        <f t="shared" si="17"/>
        <v/>
      </c>
      <c r="AG58" s="215" t="str">
        <f t="shared" si="18"/>
        <v/>
      </c>
      <c r="AH58" s="216" t="str">
        <f t="shared" si="19"/>
        <v/>
      </c>
      <c r="AI58" s="217" t="str">
        <f t="shared" si="20"/>
        <v/>
      </c>
      <c r="AJ58" s="216" t="str">
        <f t="shared" si="21"/>
        <v/>
      </c>
      <c r="AK58" s="216" t="str">
        <f t="shared" si="22"/>
        <v/>
      </c>
      <c r="AL58" s="217" t="str">
        <f t="shared" si="23"/>
        <v/>
      </c>
    </row>
    <row r="59" spans="1:38" x14ac:dyDescent="0.3">
      <c r="A59" s="321"/>
      <c r="B59" s="122" t="str">
        <f>'EU WFs (Fully-Grid Connected)'!B58</f>
        <v>Princess Amalia</v>
      </c>
      <c r="C59" s="147" t="str">
        <f>IF(AND(OR('EU WFs (Fully-Grid Connected)'!$J58="MG",'EU WFs (Fully-Grid Connected)'!$J58="SG"),'EU WFs (Fully-Grid Connected)'!$K58="SCIG",AND('EU WFs (Fully-Grid Connected)'!$F58&lt;=4,'EU WFs (Fully-Grid Connected)'!$F58&gt;=2)),2016-'EU WFs (Fully-Grid Connected)'!$M58,"")</f>
        <v/>
      </c>
      <c r="D59" s="146" t="str">
        <f>IF(AND(OR('EU WFs (Fully-Grid Connected)'!$J58="MG",'EU WFs (Fully-Grid Connected)'!$J58="SG"),'EU WFs (Fully-Grid Connected)'!$K58="WRIG",AND('EU WFs (Fully-Grid Connected)'!$F58&lt;=4,'EU WFs (Fully-Grid Connected)'!$F58&gt;=2)),2016-'EU WFs (Fully-Grid Connected)'!$M58,"")</f>
        <v/>
      </c>
      <c r="E59" s="148">
        <f>IF(AND(OR('EU WFs (Fully-Grid Connected)'!$J58="MG",'EU WFs (Fully-Grid Connected)'!$J58="SG"),'EU WFs (Fully-Grid Connected)'!$K58="DFIG",AND('EU WFs (Fully-Grid Connected)'!$F58&lt;=4,'EU WFs (Fully-Grid Connected)'!$F58&gt;=2)),2016-'EU WFs (Fully-Grid Connected)'!$M58,"")</f>
        <v>8</v>
      </c>
      <c r="F59" s="147" t="str">
        <f>IF(AND(C59&lt;=5,C59&gt;=3),'EU WFs (Fully-Grid Connected)'!$E58,"")</f>
        <v/>
      </c>
      <c r="G59" s="146" t="str">
        <f>IF(AND(D59&lt;=5,D59&gt;=3),'EU WFs (Fully-Grid Connected)'!$E58,"")</f>
        <v/>
      </c>
      <c r="H59" s="148" t="str">
        <f>IF(AND(E59&lt;=5,E59&gt;=3),'EU WFs (Fully-Grid Connected)'!$E58,"")</f>
        <v/>
      </c>
      <c r="I59" s="147" t="str">
        <f>IF(AND(C59&lt;&gt;"",C59&gt;5),'EU WFs (Fully-Grid Connected)'!$E58,"")</f>
        <v/>
      </c>
      <c r="J59" s="146" t="str">
        <f>IF(AND(D59&lt;&gt;"",D59&gt;5),'EU WFs (Fully-Grid Connected)'!$E58,"")</f>
        <v/>
      </c>
      <c r="K59" s="148">
        <f>IF(AND(E59&lt;&gt;"",E59&gt;5),'EU WFs (Fully-Grid Connected)'!$E58,"")</f>
        <v>60</v>
      </c>
      <c r="L59" s="217" t="str">
        <f>IF(AND('EU WFs (Fully-Grid Connected)'!BN58&lt;&gt;"",OR($F59&lt;&gt;"",$G59&lt;&gt;"",$H59&lt;&gt;"",$I59&lt;&gt;"",$J59&lt;&gt;"",$K59&lt;&gt;"")),'EU WFs (Fully-Grid Connected)'!BN58,"")</f>
        <v/>
      </c>
      <c r="M59" s="217" t="str">
        <f>IF(AND('EU WFs (Fully-Grid Connected)'!BO58&lt;&gt;"",OR($F59&lt;&gt;"",$G59&lt;&gt;"",$H59&lt;&gt;"",$I59&lt;&gt;"",$J59&lt;&gt;"",$K59&lt;&gt;"")),'EU WFs (Fully-Grid Connected)'!BO58,"")</f>
        <v/>
      </c>
      <c r="N59" s="217" t="str">
        <f>IF(AND('EU WFs (Fully-Grid Connected)'!BP58&lt;&gt;"",OR($F59&lt;&gt;"",$G59&lt;&gt;"",$H59&lt;&gt;"",$I59&lt;&gt;"",$J59&lt;&gt;"",$K59&lt;&gt;"")),'EU WFs (Fully-Grid Connected)'!BP58,"")</f>
        <v/>
      </c>
      <c r="O59" s="217" t="str">
        <f>IF(AND('EU WFs (Fully-Grid Connected)'!BQ58&lt;&gt;"",OR($F59&lt;&gt;"",$G59&lt;&gt;"",$H59&lt;&gt;"",$I59&lt;&gt;"",$J59&lt;&gt;"",$K59&lt;&gt;"")),'EU WFs (Fully-Grid Connected)'!BQ58,"")</f>
        <v/>
      </c>
      <c r="P59" s="217" t="str">
        <f>IF(AND('EU WFs (Fully-Grid Connected)'!BR58&lt;&gt;"",OR($F59&lt;&gt;"",$G59&lt;&gt;"",$H59&lt;&gt;"",$I59&lt;&gt;"",$J59&lt;&gt;"",$K59&lt;&gt;"")),'EU WFs (Fully-Grid Connected)'!BR58,"")</f>
        <v/>
      </c>
      <c r="Q59" s="217" t="str">
        <f>IF(AND('EU WFs (Fully-Grid Connected)'!BS58&lt;&gt;"",OR($F59&lt;&gt;"",$G59&lt;&gt;"",$H59&lt;&gt;"",$I59&lt;&gt;"",$J59&lt;&gt;"",$K59&lt;&gt;"")),'EU WFs (Fully-Grid Connected)'!BS58,"")</f>
        <v/>
      </c>
      <c r="R59" s="217" t="str">
        <f>IF(AND('EU WFs (Fully-Grid Connected)'!BT58&lt;&gt;"",OR($F59&lt;&gt;"",$G59&lt;&gt;"",$H59&lt;&gt;"",$I59&lt;&gt;"",$J59&lt;&gt;"",$K59&lt;&gt;"")),'EU WFs (Fully-Grid Connected)'!BT58,"")</f>
        <v/>
      </c>
      <c r="S59" s="217" t="str">
        <f>IF(AND('EU WFs (Fully-Grid Connected)'!BU58&lt;&gt;"",OR($F59&lt;&gt;"",$G59&lt;&gt;"",$H59&lt;&gt;"",$I59&lt;&gt;"",$J59&lt;&gt;"",$K59&lt;&gt;"")),'EU WFs (Fully-Grid Connected)'!BU58,"")</f>
        <v/>
      </c>
      <c r="T59" s="217" t="str">
        <f>IF(AND('EU WFs (Fully-Grid Connected)'!BV58&lt;&gt;"",OR($F59&lt;&gt;"",$G59&lt;&gt;"",$H59&lt;&gt;"",$I59&lt;&gt;"",$J59&lt;&gt;"",$K59&lt;&gt;"")),'EU WFs (Fully-Grid Connected)'!BV58,"")</f>
        <v/>
      </c>
      <c r="U59" s="217" t="str">
        <f>IF(AND('EU WFs (Fully-Grid Connected)'!BW58&lt;&gt;"",OR($F59&lt;&gt;"",$G59&lt;&gt;"",$H59&lt;&gt;"",$I59&lt;&gt;"",$J59&lt;&gt;"",$K59&lt;&gt;"")),'EU WFs (Fully-Grid Connected)'!BW58,"")</f>
        <v/>
      </c>
      <c r="V59" s="217" t="str">
        <f>IF(AND('EU WFs (Fully-Grid Connected)'!BX58&lt;&gt;"",OR($F59&lt;&gt;"",$G59&lt;&gt;"",$H59&lt;&gt;"",$I59&lt;&gt;"",$J59&lt;&gt;"",$K59&lt;&gt;"")),'EU WFs (Fully-Grid Connected)'!BX58,"")</f>
        <v/>
      </c>
      <c r="W59" s="217" t="str">
        <f>IF(AND('EU WFs (Fully-Grid Connected)'!BY58&lt;&gt;"",OR($F59&lt;&gt;"",$G59&lt;&gt;"",$H59&lt;&gt;"",$I59&lt;&gt;"",$J59&lt;&gt;"",$K59&lt;&gt;"")),'EU WFs (Fully-Grid Connected)'!BY58,"")</f>
        <v/>
      </c>
      <c r="X59" s="217">
        <f>IF(AND('EU WFs (Fully-Grid Connected)'!BZ58&lt;&gt;"",OR($F59&lt;&gt;"",$G59&lt;&gt;"",$H59&lt;&gt;"",$I59&lt;&gt;"",$J59&lt;&gt;"",$K59&lt;&gt;"")),'EU WFs (Fully-Grid Connected)'!BZ58,"")</f>
        <v>60</v>
      </c>
      <c r="Y59" s="217" t="str">
        <f>IF(AND('EU WFs (Fully-Grid Connected)'!CA58&lt;&gt;"",OR($F59&lt;&gt;"",$G59&lt;&gt;"",$H59&lt;&gt;"",$I59&lt;&gt;"",$J59&lt;&gt;"",$K59&lt;&gt;"")),'EU WFs (Fully-Grid Connected)'!CA58,"")</f>
        <v/>
      </c>
      <c r="AA59" s="215" t="str">
        <f t="shared" si="12"/>
        <v/>
      </c>
      <c r="AB59" s="216" t="str">
        <f t="shared" si="13"/>
        <v/>
      </c>
      <c r="AC59" s="217" t="str">
        <f t="shared" si="14"/>
        <v/>
      </c>
      <c r="AD59" s="216" t="str">
        <f t="shared" si="15"/>
        <v/>
      </c>
      <c r="AE59" s="216" t="str">
        <f t="shared" si="16"/>
        <v/>
      </c>
      <c r="AF59" s="216" t="str">
        <f t="shared" si="17"/>
        <v/>
      </c>
      <c r="AG59" s="215" t="str">
        <f t="shared" si="18"/>
        <v/>
      </c>
      <c r="AH59" s="216" t="str">
        <f t="shared" si="19"/>
        <v/>
      </c>
      <c r="AI59" s="217" t="str">
        <f t="shared" si="20"/>
        <v/>
      </c>
      <c r="AJ59" s="216" t="str">
        <f t="shared" si="21"/>
        <v/>
      </c>
      <c r="AK59" s="216" t="str">
        <f t="shared" si="22"/>
        <v/>
      </c>
      <c r="AL59" s="217">
        <f t="shared" si="23"/>
        <v>60</v>
      </c>
    </row>
    <row r="60" spans="1:38" x14ac:dyDescent="0.3">
      <c r="A60" s="321"/>
      <c r="B60" s="122" t="str">
        <f>'EU WFs (Fully-Grid Connected)'!B59</f>
        <v>Rhyl Flats</v>
      </c>
      <c r="C60" s="147">
        <f>IF(AND(OR('EU WFs (Fully-Grid Connected)'!$J59="MG",'EU WFs (Fully-Grid Connected)'!$J59="SG"),'EU WFs (Fully-Grid Connected)'!$K59="SCIG",AND('EU WFs (Fully-Grid Connected)'!$F59&lt;=4,'EU WFs (Fully-Grid Connected)'!$F59&gt;=2)),2016-'EU WFs (Fully-Grid Connected)'!$M59,"")</f>
        <v>7</v>
      </c>
      <c r="D60" s="146" t="str">
        <f>IF(AND(OR('EU WFs (Fully-Grid Connected)'!$J59="MG",'EU WFs (Fully-Grid Connected)'!$J59="SG"),'EU WFs (Fully-Grid Connected)'!$K59="WRIG",AND('EU WFs (Fully-Grid Connected)'!$F59&lt;=4,'EU WFs (Fully-Grid Connected)'!$F59&gt;=2)),2016-'EU WFs (Fully-Grid Connected)'!$M59,"")</f>
        <v/>
      </c>
      <c r="E60" s="148" t="str">
        <f>IF(AND(OR('EU WFs (Fully-Grid Connected)'!$J59="MG",'EU WFs (Fully-Grid Connected)'!$J59="SG"),'EU WFs (Fully-Grid Connected)'!$K59="DFIG",AND('EU WFs (Fully-Grid Connected)'!$F59&lt;=4,'EU WFs (Fully-Grid Connected)'!$F59&gt;=2)),2016-'EU WFs (Fully-Grid Connected)'!$M59,"")</f>
        <v/>
      </c>
      <c r="F60" s="147" t="str">
        <f>IF(AND(C60&lt;=5,C60&gt;=3),'EU WFs (Fully-Grid Connected)'!$E59,"")</f>
        <v/>
      </c>
      <c r="G60" s="146" t="str">
        <f>IF(AND(D60&lt;=5,D60&gt;=3),'EU WFs (Fully-Grid Connected)'!$E59,"")</f>
        <v/>
      </c>
      <c r="H60" s="148" t="str">
        <f>IF(AND(E60&lt;=5,E60&gt;=3),'EU WFs (Fully-Grid Connected)'!$E59,"")</f>
        <v/>
      </c>
      <c r="I60" s="147">
        <f>IF(AND(C60&lt;&gt;"",C60&gt;5),'EU WFs (Fully-Grid Connected)'!$E59,"")</f>
        <v>25</v>
      </c>
      <c r="J60" s="146" t="str">
        <f>IF(AND(D60&lt;&gt;"",D60&gt;5),'EU WFs (Fully-Grid Connected)'!$E59,"")</f>
        <v/>
      </c>
      <c r="K60" s="148" t="str">
        <f>IF(AND(E60&lt;&gt;"",E60&gt;5),'EU WFs (Fully-Grid Connected)'!$E59,"")</f>
        <v/>
      </c>
      <c r="L60" s="217" t="str">
        <f>IF(AND('EU WFs (Fully-Grid Connected)'!BN59&lt;&gt;"",OR($F60&lt;&gt;"",$G60&lt;&gt;"",$H60&lt;&gt;"",$I60&lt;&gt;"",$J60&lt;&gt;"",$K60&lt;&gt;"")),'EU WFs (Fully-Grid Connected)'!BN59,"")</f>
        <v/>
      </c>
      <c r="M60" s="217" t="str">
        <f>IF(AND('EU WFs (Fully-Grid Connected)'!BO59&lt;&gt;"",OR($F60&lt;&gt;"",$G60&lt;&gt;"",$H60&lt;&gt;"",$I60&lt;&gt;"",$J60&lt;&gt;"",$K60&lt;&gt;"")),'EU WFs (Fully-Grid Connected)'!BO59,"")</f>
        <v/>
      </c>
      <c r="N60" s="217" t="str">
        <f>IF(AND('EU WFs (Fully-Grid Connected)'!BP59&lt;&gt;"",OR($F60&lt;&gt;"",$G60&lt;&gt;"",$H60&lt;&gt;"",$I60&lt;&gt;"",$J60&lt;&gt;"",$K60&lt;&gt;"")),'EU WFs (Fully-Grid Connected)'!BP59,"")</f>
        <v/>
      </c>
      <c r="O60" s="217" t="str">
        <f>IF(AND('EU WFs (Fully-Grid Connected)'!BQ59&lt;&gt;"",OR($F60&lt;&gt;"",$G60&lt;&gt;"",$H60&lt;&gt;"",$I60&lt;&gt;"",$J60&lt;&gt;"",$K60&lt;&gt;"")),'EU WFs (Fully-Grid Connected)'!BQ59,"")</f>
        <v/>
      </c>
      <c r="P60" s="217" t="str">
        <f>IF(AND('EU WFs (Fully-Grid Connected)'!BR59&lt;&gt;"",OR($F60&lt;&gt;"",$G60&lt;&gt;"",$H60&lt;&gt;"",$I60&lt;&gt;"",$J60&lt;&gt;"",$K60&lt;&gt;"")),'EU WFs (Fully-Grid Connected)'!BR59,"")</f>
        <v/>
      </c>
      <c r="Q60" s="217" t="str">
        <f>IF(AND('EU WFs (Fully-Grid Connected)'!BS59&lt;&gt;"",OR($F60&lt;&gt;"",$G60&lt;&gt;"",$H60&lt;&gt;"",$I60&lt;&gt;"",$J60&lt;&gt;"",$K60&lt;&gt;"")),'EU WFs (Fully-Grid Connected)'!BS59,"")</f>
        <v/>
      </c>
      <c r="R60" s="217" t="str">
        <f>IF(AND('EU WFs (Fully-Grid Connected)'!BT59&lt;&gt;"",OR($F60&lt;&gt;"",$G60&lt;&gt;"",$H60&lt;&gt;"",$I60&lt;&gt;"",$J60&lt;&gt;"",$K60&lt;&gt;"")),'EU WFs (Fully-Grid Connected)'!BT59,"")</f>
        <v/>
      </c>
      <c r="S60" s="217" t="str">
        <f>IF(AND('EU WFs (Fully-Grid Connected)'!BU59&lt;&gt;"",OR($F60&lt;&gt;"",$G60&lt;&gt;"",$H60&lt;&gt;"",$I60&lt;&gt;"",$J60&lt;&gt;"",$K60&lt;&gt;"")),'EU WFs (Fully-Grid Connected)'!BU59,"")</f>
        <v/>
      </c>
      <c r="T60" s="217" t="str">
        <f>IF(AND('EU WFs (Fully-Grid Connected)'!BV59&lt;&gt;"",OR($F60&lt;&gt;"",$G60&lt;&gt;"",$H60&lt;&gt;"",$I60&lt;&gt;"",$J60&lt;&gt;"",$K60&lt;&gt;"")),'EU WFs (Fully-Grid Connected)'!BV59,"")</f>
        <v/>
      </c>
      <c r="U60" s="217" t="str">
        <f>IF(AND('EU WFs (Fully-Grid Connected)'!BW59&lt;&gt;"",OR($F60&lt;&gt;"",$G60&lt;&gt;"",$H60&lt;&gt;"",$I60&lt;&gt;"",$J60&lt;&gt;"",$K60&lt;&gt;"")),'EU WFs (Fully-Grid Connected)'!BW59,"")</f>
        <v/>
      </c>
      <c r="V60" s="217" t="str">
        <f>IF(AND('EU WFs (Fully-Grid Connected)'!BX59&lt;&gt;"",OR($F60&lt;&gt;"",$G60&lt;&gt;"",$H60&lt;&gt;"",$I60&lt;&gt;"",$J60&lt;&gt;"",$K60&lt;&gt;"")),'EU WFs (Fully-Grid Connected)'!BX59,"")</f>
        <v/>
      </c>
      <c r="W60" s="217">
        <f>IF(AND('EU WFs (Fully-Grid Connected)'!BY59&lt;&gt;"",OR($F60&lt;&gt;"",$G60&lt;&gt;"",$H60&lt;&gt;"",$I60&lt;&gt;"",$J60&lt;&gt;"",$K60&lt;&gt;"")),'EU WFs (Fully-Grid Connected)'!BY59,"")</f>
        <v>25</v>
      </c>
      <c r="X60" s="217" t="str">
        <f>IF(AND('EU WFs (Fully-Grid Connected)'!BZ59&lt;&gt;"",OR($F60&lt;&gt;"",$G60&lt;&gt;"",$H60&lt;&gt;"",$I60&lt;&gt;"",$J60&lt;&gt;"",$K60&lt;&gt;"")),'EU WFs (Fully-Grid Connected)'!BZ59,"")</f>
        <v/>
      </c>
      <c r="Y60" s="217" t="str">
        <f>IF(AND('EU WFs (Fully-Grid Connected)'!CA59&lt;&gt;"",OR($F60&lt;&gt;"",$G60&lt;&gt;"",$H60&lt;&gt;"",$I60&lt;&gt;"",$J60&lt;&gt;"",$K60&lt;&gt;"")),'EU WFs (Fully-Grid Connected)'!CA59,"")</f>
        <v/>
      </c>
      <c r="AA60" s="215" t="str">
        <f t="shared" si="12"/>
        <v/>
      </c>
      <c r="AB60" s="216" t="str">
        <f t="shared" si="13"/>
        <v/>
      </c>
      <c r="AC60" s="217" t="str">
        <f t="shared" si="14"/>
        <v/>
      </c>
      <c r="AD60" s="216">
        <f t="shared" si="15"/>
        <v>25</v>
      </c>
      <c r="AE60" s="216" t="str">
        <f t="shared" si="16"/>
        <v/>
      </c>
      <c r="AF60" s="216" t="str">
        <f t="shared" si="17"/>
        <v/>
      </c>
      <c r="AG60" s="215" t="str">
        <f t="shared" si="18"/>
        <v/>
      </c>
      <c r="AH60" s="216" t="str">
        <f t="shared" si="19"/>
        <v/>
      </c>
      <c r="AI60" s="217" t="str">
        <f t="shared" si="20"/>
        <v/>
      </c>
      <c r="AJ60" s="216" t="str">
        <f t="shared" si="21"/>
        <v/>
      </c>
      <c r="AK60" s="216" t="str">
        <f t="shared" si="22"/>
        <v/>
      </c>
      <c r="AL60" s="217" t="str">
        <f t="shared" si="23"/>
        <v/>
      </c>
    </row>
    <row r="61" spans="1:38" x14ac:dyDescent="0.3">
      <c r="A61" s="321"/>
      <c r="B61" s="122" t="str">
        <f>'EU WFs (Fully-Grid Connected)'!B60</f>
        <v>Robin Rigg</v>
      </c>
      <c r="C61" s="147" t="str">
        <f>IF(AND(OR('EU WFs (Fully-Grid Connected)'!$J60="MG",'EU WFs (Fully-Grid Connected)'!$J60="SG"),'EU WFs (Fully-Grid Connected)'!$K60="SCIG",AND('EU WFs (Fully-Grid Connected)'!$F60&lt;=4,'EU WFs (Fully-Grid Connected)'!$F60&gt;=2)),2016-'EU WFs (Fully-Grid Connected)'!$M60,"")</f>
        <v/>
      </c>
      <c r="D61" s="146" t="str">
        <f>IF(AND(OR('EU WFs (Fully-Grid Connected)'!$J60="MG",'EU WFs (Fully-Grid Connected)'!$J60="SG"),'EU WFs (Fully-Grid Connected)'!$K60="WRIG",AND('EU WFs (Fully-Grid Connected)'!$F60&lt;=4,'EU WFs (Fully-Grid Connected)'!$F60&gt;=2)),2016-'EU WFs (Fully-Grid Connected)'!$M60,"")</f>
        <v/>
      </c>
      <c r="E61" s="148">
        <f>IF(AND(OR('EU WFs (Fully-Grid Connected)'!$J60="MG",'EU WFs (Fully-Grid Connected)'!$J60="SG"),'EU WFs (Fully-Grid Connected)'!$K60="DFIG",AND('EU WFs (Fully-Grid Connected)'!$F60&lt;=4,'EU WFs (Fully-Grid Connected)'!$F60&gt;=2)),2016-'EU WFs (Fully-Grid Connected)'!$M60,"")</f>
        <v>7</v>
      </c>
      <c r="F61" s="147" t="str">
        <f>IF(AND(C61&lt;=5,C61&gt;=3),'EU WFs (Fully-Grid Connected)'!$E60,"")</f>
        <v/>
      </c>
      <c r="G61" s="146" t="str">
        <f>IF(AND(D61&lt;=5,D61&gt;=3),'EU WFs (Fully-Grid Connected)'!$E60,"")</f>
        <v/>
      </c>
      <c r="H61" s="148" t="str">
        <f>IF(AND(E61&lt;=5,E61&gt;=3),'EU WFs (Fully-Grid Connected)'!$E60,"")</f>
        <v/>
      </c>
      <c r="I61" s="147" t="str">
        <f>IF(AND(C61&lt;&gt;"",C61&gt;5),'EU WFs (Fully-Grid Connected)'!$E60,"")</f>
        <v/>
      </c>
      <c r="J61" s="146" t="str">
        <f>IF(AND(D61&lt;&gt;"",D61&gt;5),'EU WFs (Fully-Grid Connected)'!$E60,"")</f>
        <v/>
      </c>
      <c r="K61" s="148">
        <f>IF(AND(E61&lt;&gt;"",E61&gt;5),'EU WFs (Fully-Grid Connected)'!$E60,"")</f>
        <v>30</v>
      </c>
      <c r="L61" s="217" t="str">
        <f>IF(AND('EU WFs (Fully-Grid Connected)'!BN60&lt;&gt;"",OR($F61&lt;&gt;"",$G61&lt;&gt;"",$H61&lt;&gt;"",$I61&lt;&gt;"",$J61&lt;&gt;"",$K61&lt;&gt;"")),'EU WFs (Fully-Grid Connected)'!BN60,"")</f>
        <v/>
      </c>
      <c r="M61" s="217" t="str">
        <f>IF(AND('EU WFs (Fully-Grid Connected)'!BO60&lt;&gt;"",OR($F61&lt;&gt;"",$G61&lt;&gt;"",$H61&lt;&gt;"",$I61&lt;&gt;"",$J61&lt;&gt;"",$K61&lt;&gt;"")),'EU WFs (Fully-Grid Connected)'!BO60,"")</f>
        <v/>
      </c>
      <c r="N61" s="217" t="str">
        <f>IF(AND('EU WFs (Fully-Grid Connected)'!BP60&lt;&gt;"",OR($F61&lt;&gt;"",$G61&lt;&gt;"",$H61&lt;&gt;"",$I61&lt;&gt;"",$J61&lt;&gt;"",$K61&lt;&gt;"")),'EU WFs (Fully-Grid Connected)'!BP60,"")</f>
        <v/>
      </c>
      <c r="O61" s="217" t="str">
        <f>IF(AND('EU WFs (Fully-Grid Connected)'!BQ60&lt;&gt;"",OR($F61&lt;&gt;"",$G61&lt;&gt;"",$H61&lt;&gt;"",$I61&lt;&gt;"",$J61&lt;&gt;"",$K61&lt;&gt;"")),'EU WFs (Fully-Grid Connected)'!BQ60,"")</f>
        <v/>
      </c>
      <c r="P61" s="217" t="str">
        <f>IF(AND('EU WFs (Fully-Grid Connected)'!BR60&lt;&gt;"",OR($F61&lt;&gt;"",$G61&lt;&gt;"",$H61&lt;&gt;"",$I61&lt;&gt;"",$J61&lt;&gt;"",$K61&lt;&gt;"")),'EU WFs (Fully-Grid Connected)'!BR60,"")</f>
        <v/>
      </c>
      <c r="Q61" s="217" t="str">
        <f>IF(AND('EU WFs (Fully-Grid Connected)'!BS60&lt;&gt;"",OR($F61&lt;&gt;"",$G61&lt;&gt;"",$H61&lt;&gt;"",$I61&lt;&gt;"",$J61&lt;&gt;"",$K61&lt;&gt;"")),'EU WFs (Fully-Grid Connected)'!BS60,"")</f>
        <v/>
      </c>
      <c r="R61" s="217" t="str">
        <f>IF(AND('EU WFs (Fully-Grid Connected)'!BT60&lt;&gt;"",OR($F61&lt;&gt;"",$G61&lt;&gt;"",$H61&lt;&gt;"",$I61&lt;&gt;"",$J61&lt;&gt;"",$K61&lt;&gt;"")),'EU WFs (Fully-Grid Connected)'!BT60,"")</f>
        <v/>
      </c>
      <c r="S61" s="217" t="str">
        <f>IF(AND('EU WFs (Fully-Grid Connected)'!BU60&lt;&gt;"",OR($F61&lt;&gt;"",$G61&lt;&gt;"",$H61&lt;&gt;"",$I61&lt;&gt;"",$J61&lt;&gt;"",$K61&lt;&gt;"")),'EU WFs (Fully-Grid Connected)'!BU60,"")</f>
        <v/>
      </c>
      <c r="T61" s="217" t="str">
        <f>IF(AND('EU WFs (Fully-Grid Connected)'!BV60&lt;&gt;"",OR($F61&lt;&gt;"",$G61&lt;&gt;"",$H61&lt;&gt;"",$I61&lt;&gt;"",$J61&lt;&gt;"",$K61&lt;&gt;"")),'EU WFs (Fully-Grid Connected)'!BV60,"")</f>
        <v/>
      </c>
      <c r="U61" s="217" t="str">
        <f>IF(AND('EU WFs (Fully-Grid Connected)'!BW60&lt;&gt;"",OR($F61&lt;&gt;"",$G61&lt;&gt;"",$H61&lt;&gt;"",$I61&lt;&gt;"",$J61&lt;&gt;"",$K61&lt;&gt;"")),'EU WFs (Fully-Grid Connected)'!BW60,"")</f>
        <v/>
      </c>
      <c r="V61" s="217" t="str">
        <f>IF(AND('EU WFs (Fully-Grid Connected)'!BX60&lt;&gt;"",OR($F61&lt;&gt;"",$G61&lt;&gt;"",$H61&lt;&gt;"",$I61&lt;&gt;"",$J61&lt;&gt;"",$K61&lt;&gt;"")),'EU WFs (Fully-Grid Connected)'!BX60,"")</f>
        <v/>
      </c>
      <c r="W61" s="217" t="str">
        <f>IF(AND('EU WFs (Fully-Grid Connected)'!BY60&lt;&gt;"",OR($F61&lt;&gt;"",$G61&lt;&gt;"",$H61&lt;&gt;"",$I61&lt;&gt;"",$J61&lt;&gt;"",$K61&lt;&gt;"")),'EU WFs (Fully-Grid Connected)'!BY60,"")</f>
        <v/>
      </c>
      <c r="X61" s="217">
        <f>IF(AND('EU WFs (Fully-Grid Connected)'!BZ60&lt;&gt;"",OR($F61&lt;&gt;"",$G61&lt;&gt;"",$H61&lt;&gt;"",$I61&lt;&gt;"",$J61&lt;&gt;"",$K61&lt;&gt;"")),'EU WFs (Fully-Grid Connected)'!BZ60,"")</f>
        <v>30</v>
      </c>
      <c r="Y61" s="217" t="str">
        <f>IF(AND('EU WFs (Fully-Grid Connected)'!CA60&lt;&gt;"",OR($F61&lt;&gt;"",$G61&lt;&gt;"",$H61&lt;&gt;"",$I61&lt;&gt;"",$J61&lt;&gt;"",$K61&lt;&gt;"")),'EU WFs (Fully-Grid Connected)'!CA60,"")</f>
        <v/>
      </c>
      <c r="AA61" s="215" t="str">
        <f t="shared" si="12"/>
        <v/>
      </c>
      <c r="AB61" s="216" t="str">
        <f t="shared" si="13"/>
        <v/>
      </c>
      <c r="AC61" s="217" t="str">
        <f t="shared" si="14"/>
        <v/>
      </c>
      <c r="AD61" s="216" t="str">
        <f t="shared" si="15"/>
        <v/>
      </c>
      <c r="AE61" s="216" t="str">
        <f t="shared" si="16"/>
        <v/>
      </c>
      <c r="AF61" s="216" t="str">
        <f t="shared" si="17"/>
        <v/>
      </c>
      <c r="AG61" s="215" t="str">
        <f t="shared" si="18"/>
        <v/>
      </c>
      <c r="AH61" s="216" t="str">
        <f t="shared" si="19"/>
        <v/>
      </c>
      <c r="AI61" s="217" t="str">
        <f t="shared" si="20"/>
        <v/>
      </c>
      <c r="AJ61" s="216" t="str">
        <f t="shared" si="21"/>
        <v/>
      </c>
      <c r="AK61" s="216" t="str">
        <f t="shared" si="22"/>
        <v/>
      </c>
      <c r="AL61" s="217">
        <f t="shared" si="23"/>
        <v>30</v>
      </c>
    </row>
    <row r="62" spans="1:38" x14ac:dyDescent="0.3">
      <c r="A62" s="321"/>
      <c r="B62" s="122" t="str">
        <f>'EU WFs (Fully-Grid Connected)'!B61</f>
        <v>Rødsand I (Nysted)</v>
      </c>
      <c r="C62" s="147" t="str">
        <f>IF(AND(OR('EU WFs (Fully-Grid Connected)'!$J61="MG",'EU WFs (Fully-Grid Connected)'!$J61="SG"),'EU WFs (Fully-Grid Connected)'!$K61="SCIG",AND('EU WFs (Fully-Grid Connected)'!$F61&lt;=4,'EU WFs (Fully-Grid Connected)'!$F61&gt;=2)),2016-'EU WFs (Fully-Grid Connected)'!$M61,"")</f>
        <v/>
      </c>
      <c r="D62" s="146" t="str">
        <f>IF(AND(OR('EU WFs (Fully-Grid Connected)'!$J61="MG",'EU WFs (Fully-Grid Connected)'!$J61="SG"),'EU WFs (Fully-Grid Connected)'!$K61="WRIG",AND('EU WFs (Fully-Grid Connected)'!$F61&lt;=4,'EU WFs (Fully-Grid Connected)'!$F61&gt;=2)),2016-'EU WFs (Fully-Grid Connected)'!$M61,"")</f>
        <v/>
      </c>
      <c r="E62" s="148" t="str">
        <f>IF(AND(OR('EU WFs (Fully-Grid Connected)'!$J61="MG",'EU WFs (Fully-Grid Connected)'!$J61="SG"),'EU WFs (Fully-Grid Connected)'!$K61="DFIG",AND('EU WFs (Fully-Grid Connected)'!$F61&lt;=4,'EU WFs (Fully-Grid Connected)'!$F61&gt;=2)),2016-'EU WFs (Fully-Grid Connected)'!$M61,"")</f>
        <v/>
      </c>
      <c r="F62" s="147" t="str">
        <f>IF(AND(C62&lt;=5,C62&gt;=3),'EU WFs (Fully-Grid Connected)'!$E61,"")</f>
        <v/>
      </c>
      <c r="G62" s="146" t="str">
        <f>IF(AND(D62&lt;=5,D62&gt;=3),'EU WFs (Fully-Grid Connected)'!$E61,"")</f>
        <v/>
      </c>
      <c r="H62" s="148" t="str">
        <f>IF(AND(E62&lt;=5,E62&gt;=3),'EU WFs (Fully-Grid Connected)'!$E61,"")</f>
        <v/>
      </c>
      <c r="I62" s="147" t="str">
        <f>IF(AND(C62&lt;&gt;"",C62&gt;5),'EU WFs (Fully-Grid Connected)'!$E61,"")</f>
        <v/>
      </c>
      <c r="J62" s="146" t="str">
        <f>IF(AND(D62&lt;&gt;"",D62&gt;5),'EU WFs (Fully-Grid Connected)'!$E61,"")</f>
        <v/>
      </c>
      <c r="K62" s="148" t="str">
        <f>IF(AND(E62&lt;&gt;"",E62&gt;5),'EU WFs (Fully-Grid Connected)'!$E61,"")</f>
        <v/>
      </c>
      <c r="L62" s="217" t="str">
        <f>IF(AND('EU WFs (Fully-Grid Connected)'!BN61&lt;&gt;"",OR($F62&lt;&gt;"",$G62&lt;&gt;"",$H62&lt;&gt;"",$I62&lt;&gt;"",$J62&lt;&gt;"",$K62&lt;&gt;"")),'EU WFs (Fully-Grid Connected)'!BN61,"")</f>
        <v/>
      </c>
      <c r="M62" s="217" t="str">
        <f>IF(AND('EU WFs (Fully-Grid Connected)'!BO61&lt;&gt;"",OR($F62&lt;&gt;"",$G62&lt;&gt;"",$H62&lt;&gt;"",$I62&lt;&gt;"",$J62&lt;&gt;"",$K62&lt;&gt;"")),'EU WFs (Fully-Grid Connected)'!BO61,"")</f>
        <v/>
      </c>
      <c r="N62" s="217" t="str">
        <f>IF(AND('EU WFs (Fully-Grid Connected)'!BP61&lt;&gt;"",OR($F62&lt;&gt;"",$G62&lt;&gt;"",$H62&lt;&gt;"",$I62&lt;&gt;"",$J62&lt;&gt;"",$K62&lt;&gt;"")),'EU WFs (Fully-Grid Connected)'!BP61,"")</f>
        <v/>
      </c>
      <c r="O62" s="217" t="str">
        <f>IF(AND('EU WFs (Fully-Grid Connected)'!BQ61&lt;&gt;"",OR($F62&lt;&gt;"",$G62&lt;&gt;"",$H62&lt;&gt;"",$I62&lt;&gt;"",$J62&lt;&gt;"",$K62&lt;&gt;"")),'EU WFs (Fully-Grid Connected)'!BQ61,"")</f>
        <v/>
      </c>
      <c r="P62" s="217" t="str">
        <f>IF(AND('EU WFs (Fully-Grid Connected)'!BR61&lt;&gt;"",OR($F62&lt;&gt;"",$G62&lt;&gt;"",$H62&lt;&gt;"",$I62&lt;&gt;"",$J62&lt;&gt;"",$K62&lt;&gt;"")),'EU WFs (Fully-Grid Connected)'!BR61,"")</f>
        <v/>
      </c>
      <c r="Q62" s="217" t="str">
        <f>IF(AND('EU WFs (Fully-Grid Connected)'!BS61&lt;&gt;"",OR($F62&lt;&gt;"",$G62&lt;&gt;"",$H62&lt;&gt;"",$I62&lt;&gt;"",$J62&lt;&gt;"",$K62&lt;&gt;"")),'EU WFs (Fully-Grid Connected)'!BS61,"")</f>
        <v/>
      </c>
      <c r="R62" s="217" t="str">
        <f>IF(AND('EU WFs (Fully-Grid Connected)'!BT61&lt;&gt;"",OR($F62&lt;&gt;"",$G62&lt;&gt;"",$H62&lt;&gt;"",$I62&lt;&gt;"",$J62&lt;&gt;"",$K62&lt;&gt;"")),'EU WFs (Fully-Grid Connected)'!BT61,"")</f>
        <v/>
      </c>
      <c r="S62" s="217" t="str">
        <f>IF(AND('EU WFs (Fully-Grid Connected)'!BU61&lt;&gt;"",OR($F62&lt;&gt;"",$G62&lt;&gt;"",$H62&lt;&gt;"",$I62&lt;&gt;"",$J62&lt;&gt;"",$K62&lt;&gt;"")),'EU WFs (Fully-Grid Connected)'!BU61,"")</f>
        <v/>
      </c>
      <c r="T62" s="217" t="str">
        <f>IF(AND('EU WFs (Fully-Grid Connected)'!BV61&lt;&gt;"",OR($F62&lt;&gt;"",$G62&lt;&gt;"",$H62&lt;&gt;"",$I62&lt;&gt;"",$J62&lt;&gt;"",$K62&lt;&gt;"")),'EU WFs (Fully-Grid Connected)'!BV61,"")</f>
        <v/>
      </c>
      <c r="U62" s="217" t="str">
        <f>IF(AND('EU WFs (Fully-Grid Connected)'!BW61&lt;&gt;"",OR($F62&lt;&gt;"",$G62&lt;&gt;"",$H62&lt;&gt;"",$I62&lt;&gt;"",$J62&lt;&gt;"",$K62&lt;&gt;"")),'EU WFs (Fully-Grid Connected)'!BW61,"")</f>
        <v/>
      </c>
      <c r="V62" s="217" t="str">
        <f>IF(AND('EU WFs (Fully-Grid Connected)'!BX61&lt;&gt;"",OR($F62&lt;&gt;"",$G62&lt;&gt;"",$H62&lt;&gt;"",$I62&lt;&gt;"",$J62&lt;&gt;"",$K62&lt;&gt;"")),'EU WFs (Fully-Grid Connected)'!BX61,"")</f>
        <v/>
      </c>
      <c r="W62" s="217" t="str">
        <f>IF(AND('EU WFs (Fully-Grid Connected)'!BY61&lt;&gt;"",OR($F62&lt;&gt;"",$G62&lt;&gt;"",$H62&lt;&gt;"",$I62&lt;&gt;"",$J62&lt;&gt;"",$K62&lt;&gt;"")),'EU WFs (Fully-Grid Connected)'!BY61,"")</f>
        <v/>
      </c>
      <c r="X62" s="217" t="str">
        <f>IF(AND('EU WFs (Fully-Grid Connected)'!BZ61&lt;&gt;"",OR($F62&lt;&gt;"",$G62&lt;&gt;"",$H62&lt;&gt;"",$I62&lt;&gt;"",$J62&lt;&gt;"",$K62&lt;&gt;"")),'EU WFs (Fully-Grid Connected)'!BZ61,"")</f>
        <v/>
      </c>
      <c r="Y62" s="217" t="str">
        <f>IF(AND('EU WFs (Fully-Grid Connected)'!CA61&lt;&gt;"",OR($F62&lt;&gt;"",$G62&lt;&gt;"",$H62&lt;&gt;"",$I62&lt;&gt;"",$J62&lt;&gt;"",$K62&lt;&gt;"")),'EU WFs (Fully-Grid Connected)'!CA61,"")</f>
        <v/>
      </c>
      <c r="AA62" s="215" t="str">
        <f t="shared" si="12"/>
        <v/>
      </c>
      <c r="AB62" s="216" t="str">
        <f t="shared" si="13"/>
        <v/>
      </c>
      <c r="AC62" s="217" t="str">
        <f t="shared" si="14"/>
        <v/>
      </c>
      <c r="AD62" s="216" t="str">
        <f t="shared" si="15"/>
        <v/>
      </c>
      <c r="AE62" s="216" t="str">
        <f t="shared" si="16"/>
        <v/>
      </c>
      <c r="AF62" s="216" t="str">
        <f t="shared" si="17"/>
        <v/>
      </c>
      <c r="AG62" s="215" t="str">
        <f t="shared" si="18"/>
        <v/>
      </c>
      <c r="AH62" s="216" t="str">
        <f t="shared" si="19"/>
        <v/>
      </c>
      <c r="AI62" s="217" t="str">
        <f t="shared" si="20"/>
        <v/>
      </c>
      <c r="AJ62" s="216" t="str">
        <f t="shared" si="21"/>
        <v/>
      </c>
      <c r="AK62" s="216" t="str">
        <f t="shared" si="22"/>
        <v/>
      </c>
      <c r="AL62" s="217" t="str">
        <f t="shared" si="23"/>
        <v/>
      </c>
    </row>
    <row r="63" spans="1:38" x14ac:dyDescent="0.3">
      <c r="A63" s="321"/>
      <c r="B63" s="122" t="str">
        <f>'EU WFs (Fully-Grid Connected)'!B62</f>
        <v>Rødsand II</v>
      </c>
      <c r="C63" s="147">
        <f>IF(AND(OR('EU WFs (Fully-Grid Connected)'!$J62="MG",'EU WFs (Fully-Grid Connected)'!$J62="SG"),'EU WFs (Fully-Grid Connected)'!$K62="SCIG",AND('EU WFs (Fully-Grid Connected)'!$F62&lt;=4,'EU WFs (Fully-Grid Connected)'!$F62&gt;=2)),2016-'EU WFs (Fully-Grid Connected)'!$M62,"")</f>
        <v>6</v>
      </c>
      <c r="D63" s="146" t="str">
        <f>IF(AND(OR('EU WFs (Fully-Grid Connected)'!$J62="MG",'EU WFs (Fully-Grid Connected)'!$J62="SG"),'EU WFs (Fully-Grid Connected)'!$K62="WRIG",AND('EU WFs (Fully-Grid Connected)'!$F62&lt;=4,'EU WFs (Fully-Grid Connected)'!$F62&gt;=2)),2016-'EU WFs (Fully-Grid Connected)'!$M62,"")</f>
        <v/>
      </c>
      <c r="E63" s="148" t="str">
        <f>IF(AND(OR('EU WFs (Fully-Grid Connected)'!$J62="MG",'EU WFs (Fully-Grid Connected)'!$J62="SG"),'EU WFs (Fully-Grid Connected)'!$K62="DFIG",AND('EU WFs (Fully-Grid Connected)'!$F62&lt;=4,'EU WFs (Fully-Grid Connected)'!$F62&gt;=2)),2016-'EU WFs (Fully-Grid Connected)'!$M62,"")</f>
        <v/>
      </c>
      <c r="F63" s="147" t="str">
        <f>IF(AND(C63&lt;=5,C63&gt;=3),'EU WFs (Fully-Grid Connected)'!$E62,"")</f>
        <v/>
      </c>
      <c r="G63" s="146" t="str">
        <f>IF(AND(D63&lt;=5,D63&gt;=3),'EU WFs (Fully-Grid Connected)'!$E62,"")</f>
        <v/>
      </c>
      <c r="H63" s="148" t="str">
        <f>IF(AND(E63&lt;=5,E63&gt;=3),'EU WFs (Fully-Grid Connected)'!$E62,"")</f>
        <v/>
      </c>
      <c r="I63" s="147">
        <f>IF(AND(C63&lt;&gt;"",C63&gt;5),'EU WFs (Fully-Grid Connected)'!$E62,"")</f>
        <v>90</v>
      </c>
      <c r="J63" s="146" t="str">
        <f>IF(AND(D63&lt;&gt;"",D63&gt;5),'EU WFs (Fully-Grid Connected)'!$E62,"")</f>
        <v/>
      </c>
      <c r="K63" s="148" t="str">
        <f>IF(AND(E63&lt;&gt;"",E63&gt;5),'EU WFs (Fully-Grid Connected)'!$E62,"")</f>
        <v/>
      </c>
      <c r="L63" s="217" t="str">
        <f>IF(AND('EU WFs (Fully-Grid Connected)'!BN62&lt;&gt;"",OR($F63&lt;&gt;"",$G63&lt;&gt;"",$H63&lt;&gt;"",$I63&lt;&gt;"",$J63&lt;&gt;"",$K63&lt;&gt;"")),'EU WFs (Fully-Grid Connected)'!BN62,"")</f>
        <v/>
      </c>
      <c r="M63" s="217" t="str">
        <f>IF(AND('EU WFs (Fully-Grid Connected)'!BO62&lt;&gt;"",OR($F63&lt;&gt;"",$G63&lt;&gt;"",$H63&lt;&gt;"",$I63&lt;&gt;"",$J63&lt;&gt;"",$K63&lt;&gt;"")),'EU WFs (Fully-Grid Connected)'!BO62,"")</f>
        <v/>
      </c>
      <c r="N63" s="217" t="str">
        <f>IF(AND('EU WFs (Fully-Grid Connected)'!BP62&lt;&gt;"",OR($F63&lt;&gt;"",$G63&lt;&gt;"",$H63&lt;&gt;"",$I63&lt;&gt;"",$J63&lt;&gt;"",$K63&lt;&gt;"")),'EU WFs (Fully-Grid Connected)'!BP62,"")</f>
        <v/>
      </c>
      <c r="O63" s="217" t="str">
        <f>IF(AND('EU WFs (Fully-Grid Connected)'!BQ62&lt;&gt;"",OR($F63&lt;&gt;"",$G63&lt;&gt;"",$H63&lt;&gt;"",$I63&lt;&gt;"",$J63&lt;&gt;"",$K63&lt;&gt;"")),'EU WFs (Fully-Grid Connected)'!BQ62,"")</f>
        <v/>
      </c>
      <c r="P63" s="217" t="str">
        <f>IF(AND('EU WFs (Fully-Grid Connected)'!BR62&lt;&gt;"",OR($F63&lt;&gt;"",$G63&lt;&gt;"",$H63&lt;&gt;"",$I63&lt;&gt;"",$J63&lt;&gt;"",$K63&lt;&gt;"")),'EU WFs (Fully-Grid Connected)'!BR62,"")</f>
        <v/>
      </c>
      <c r="Q63" s="217" t="str">
        <f>IF(AND('EU WFs (Fully-Grid Connected)'!BS62&lt;&gt;"",OR($F63&lt;&gt;"",$G63&lt;&gt;"",$H63&lt;&gt;"",$I63&lt;&gt;"",$J63&lt;&gt;"",$K63&lt;&gt;"")),'EU WFs (Fully-Grid Connected)'!BS62,"")</f>
        <v/>
      </c>
      <c r="R63" s="217" t="str">
        <f>IF(AND('EU WFs (Fully-Grid Connected)'!BT62&lt;&gt;"",OR($F63&lt;&gt;"",$G63&lt;&gt;"",$H63&lt;&gt;"",$I63&lt;&gt;"",$J63&lt;&gt;"",$K63&lt;&gt;"")),'EU WFs (Fully-Grid Connected)'!BT62,"")</f>
        <v/>
      </c>
      <c r="S63" s="217" t="str">
        <f>IF(AND('EU WFs (Fully-Grid Connected)'!BU62&lt;&gt;"",OR($F63&lt;&gt;"",$G63&lt;&gt;"",$H63&lt;&gt;"",$I63&lt;&gt;"",$J63&lt;&gt;"",$K63&lt;&gt;"")),'EU WFs (Fully-Grid Connected)'!BU62,"")</f>
        <v/>
      </c>
      <c r="T63" s="217" t="str">
        <f>IF(AND('EU WFs (Fully-Grid Connected)'!BV62&lt;&gt;"",OR($F63&lt;&gt;"",$G63&lt;&gt;"",$H63&lt;&gt;"",$I63&lt;&gt;"",$J63&lt;&gt;"",$K63&lt;&gt;"")),'EU WFs (Fully-Grid Connected)'!BV62,"")</f>
        <v/>
      </c>
      <c r="U63" s="217" t="str">
        <f>IF(AND('EU WFs (Fully-Grid Connected)'!BW62&lt;&gt;"",OR($F63&lt;&gt;"",$G63&lt;&gt;"",$H63&lt;&gt;"",$I63&lt;&gt;"",$J63&lt;&gt;"",$K63&lt;&gt;"")),'EU WFs (Fully-Grid Connected)'!BW62,"")</f>
        <v/>
      </c>
      <c r="V63" s="217" t="str">
        <f>IF(AND('EU WFs (Fully-Grid Connected)'!BX62&lt;&gt;"",OR($F63&lt;&gt;"",$G63&lt;&gt;"",$H63&lt;&gt;"",$I63&lt;&gt;"",$J63&lt;&gt;"",$K63&lt;&gt;"")),'EU WFs (Fully-Grid Connected)'!BX62,"")</f>
        <v/>
      </c>
      <c r="W63" s="217">
        <f>IF(AND('EU WFs (Fully-Grid Connected)'!BY62&lt;&gt;"",OR($F63&lt;&gt;"",$G63&lt;&gt;"",$H63&lt;&gt;"",$I63&lt;&gt;"",$J63&lt;&gt;"",$K63&lt;&gt;"")),'EU WFs (Fully-Grid Connected)'!BY62,"")</f>
        <v>90</v>
      </c>
      <c r="X63" s="217" t="str">
        <f>IF(AND('EU WFs (Fully-Grid Connected)'!BZ62&lt;&gt;"",OR($F63&lt;&gt;"",$G63&lt;&gt;"",$H63&lt;&gt;"",$I63&lt;&gt;"",$J63&lt;&gt;"",$K63&lt;&gt;"")),'EU WFs (Fully-Grid Connected)'!BZ62,"")</f>
        <v/>
      </c>
      <c r="Y63" s="217" t="str">
        <f>IF(AND('EU WFs (Fully-Grid Connected)'!CA62&lt;&gt;"",OR($F63&lt;&gt;"",$G63&lt;&gt;"",$H63&lt;&gt;"",$I63&lt;&gt;"",$J63&lt;&gt;"",$K63&lt;&gt;"")),'EU WFs (Fully-Grid Connected)'!CA62,"")</f>
        <v/>
      </c>
      <c r="AA63" s="215" t="str">
        <f t="shared" si="12"/>
        <v/>
      </c>
      <c r="AB63" s="216" t="str">
        <f t="shared" si="13"/>
        <v/>
      </c>
      <c r="AC63" s="217" t="str">
        <f t="shared" si="14"/>
        <v/>
      </c>
      <c r="AD63" s="216">
        <f t="shared" si="15"/>
        <v>90</v>
      </c>
      <c r="AE63" s="216" t="str">
        <f t="shared" si="16"/>
        <v/>
      </c>
      <c r="AF63" s="216" t="str">
        <f t="shared" si="17"/>
        <v/>
      </c>
      <c r="AG63" s="215" t="str">
        <f t="shared" si="18"/>
        <v/>
      </c>
      <c r="AH63" s="216" t="str">
        <f t="shared" si="19"/>
        <v/>
      </c>
      <c r="AI63" s="217" t="str">
        <f t="shared" si="20"/>
        <v/>
      </c>
      <c r="AJ63" s="216" t="str">
        <f t="shared" si="21"/>
        <v/>
      </c>
      <c r="AK63" s="216" t="str">
        <f t="shared" si="22"/>
        <v/>
      </c>
      <c r="AL63" s="217" t="str">
        <f t="shared" si="23"/>
        <v/>
      </c>
    </row>
    <row r="64" spans="1:38" x14ac:dyDescent="0.3">
      <c r="A64" s="321"/>
      <c r="B64" s="122" t="str">
        <f>'EU WFs (Fully-Grid Connected)'!B63</f>
        <v>Rønland</v>
      </c>
      <c r="C64" s="147" t="str">
        <f>IF(AND(OR('EU WFs (Fully-Grid Connected)'!$J63="MG",'EU WFs (Fully-Grid Connected)'!$J63="SG"),'EU WFs (Fully-Grid Connected)'!$K63="SCIG",AND('EU WFs (Fully-Grid Connected)'!$F63&lt;=4,'EU WFs (Fully-Grid Connected)'!$F63&gt;=2)),2016-'EU WFs (Fully-Grid Connected)'!$M63,"")</f>
        <v/>
      </c>
      <c r="D64" s="146" t="str">
        <f>IF(AND(OR('EU WFs (Fully-Grid Connected)'!$J63="MG",'EU WFs (Fully-Grid Connected)'!$J63="SG"),'EU WFs (Fully-Grid Connected)'!$K63="WRIG",AND('EU WFs (Fully-Grid Connected)'!$F63&lt;=4,'EU WFs (Fully-Grid Connected)'!$F63&gt;=2)),2016-'EU WFs (Fully-Grid Connected)'!$M63,"")</f>
        <v/>
      </c>
      <c r="E64" s="148" t="str">
        <f>IF(AND(OR('EU WFs (Fully-Grid Connected)'!$J63="MG",'EU WFs (Fully-Grid Connected)'!$J63="SG"),'EU WFs (Fully-Grid Connected)'!$K63="DFIG",AND('EU WFs (Fully-Grid Connected)'!$F63&lt;=4,'EU WFs (Fully-Grid Connected)'!$F63&gt;=2)),2016-'EU WFs (Fully-Grid Connected)'!$M63,"")</f>
        <v/>
      </c>
      <c r="F64" s="147" t="str">
        <f>IF(AND(C64&lt;=5,C64&gt;=3),'EU WFs (Fully-Grid Connected)'!$E63,"")</f>
        <v/>
      </c>
      <c r="G64" s="146" t="str">
        <f>IF(AND(D64&lt;=5,D64&gt;=3),'EU WFs (Fully-Grid Connected)'!$E63,"")</f>
        <v/>
      </c>
      <c r="H64" s="148" t="str">
        <f>IF(AND(E64&lt;=5,E64&gt;=3),'EU WFs (Fully-Grid Connected)'!$E63,"")</f>
        <v/>
      </c>
      <c r="I64" s="147" t="str">
        <f>IF(AND(C64&lt;&gt;"",C64&gt;5),'EU WFs (Fully-Grid Connected)'!$E63,"")</f>
        <v/>
      </c>
      <c r="J64" s="146" t="str">
        <f>IF(AND(D64&lt;&gt;"",D64&gt;5),'EU WFs (Fully-Grid Connected)'!$E63,"")</f>
        <v/>
      </c>
      <c r="K64" s="148" t="str">
        <f>IF(AND(E64&lt;&gt;"",E64&gt;5),'EU WFs (Fully-Grid Connected)'!$E63,"")</f>
        <v/>
      </c>
      <c r="L64" s="217" t="str">
        <f>IF(AND('EU WFs (Fully-Grid Connected)'!BN63&lt;&gt;"",OR($F64&lt;&gt;"",$G64&lt;&gt;"",$H64&lt;&gt;"",$I64&lt;&gt;"",$J64&lt;&gt;"",$K64&lt;&gt;"")),'EU WFs (Fully-Grid Connected)'!BN63,"")</f>
        <v/>
      </c>
      <c r="M64" s="217" t="str">
        <f>IF(AND('EU WFs (Fully-Grid Connected)'!BO63&lt;&gt;"",OR($F64&lt;&gt;"",$G64&lt;&gt;"",$H64&lt;&gt;"",$I64&lt;&gt;"",$J64&lt;&gt;"",$K64&lt;&gt;"")),'EU WFs (Fully-Grid Connected)'!BO63,"")</f>
        <v/>
      </c>
      <c r="N64" s="217" t="str">
        <f>IF(AND('EU WFs (Fully-Grid Connected)'!BP63&lt;&gt;"",OR($F64&lt;&gt;"",$G64&lt;&gt;"",$H64&lt;&gt;"",$I64&lt;&gt;"",$J64&lt;&gt;"",$K64&lt;&gt;"")),'EU WFs (Fully-Grid Connected)'!BP63,"")</f>
        <v/>
      </c>
      <c r="O64" s="217" t="str">
        <f>IF(AND('EU WFs (Fully-Grid Connected)'!BQ63&lt;&gt;"",OR($F64&lt;&gt;"",$G64&lt;&gt;"",$H64&lt;&gt;"",$I64&lt;&gt;"",$J64&lt;&gt;"",$K64&lt;&gt;"")),'EU WFs (Fully-Grid Connected)'!BQ63,"")</f>
        <v/>
      </c>
      <c r="P64" s="217" t="str">
        <f>IF(AND('EU WFs (Fully-Grid Connected)'!BR63&lt;&gt;"",OR($F64&lt;&gt;"",$G64&lt;&gt;"",$H64&lt;&gt;"",$I64&lt;&gt;"",$J64&lt;&gt;"",$K64&lt;&gt;"")),'EU WFs (Fully-Grid Connected)'!BR63,"")</f>
        <v/>
      </c>
      <c r="Q64" s="217" t="str">
        <f>IF(AND('EU WFs (Fully-Grid Connected)'!BS63&lt;&gt;"",OR($F64&lt;&gt;"",$G64&lt;&gt;"",$H64&lt;&gt;"",$I64&lt;&gt;"",$J64&lt;&gt;"",$K64&lt;&gt;"")),'EU WFs (Fully-Grid Connected)'!BS63,"")</f>
        <v/>
      </c>
      <c r="R64" s="217" t="str">
        <f>IF(AND('EU WFs (Fully-Grid Connected)'!BT63&lt;&gt;"",OR($F64&lt;&gt;"",$G64&lt;&gt;"",$H64&lt;&gt;"",$I64&lt;&gt;"",$J64&lt;&gt;"",$K64&lt;&gt;"")),'EU WFs (Fully-Grid Connected)'!BT63,"")</f>
        <v/>
      </c>
      <c r="S64" s="217" t="str">
        <f>IF(AND('EU WFs (Fully-Grid Connected)'!BU63&lt;&gt;"",OR($F64&lt;&gt;"",$G64&lt;&gt;"",$H64&lt;&gt;"",$I64&lt;&gt;"",$J64&lt;&gt;"",$K64&lt;&gt;"")),'EU WFs (Fully-Grid Connected)'!BU63,"")</f>
        <v/>
      </c>
      <c r="T64" s="217" t="str">
        <f>IF(AND('EU WFs (Fully-Grid Connected)'!BV63&lt;&gt;"",OR($F64&lt;&gt;"",$G64&lt;&gt;"",$H64&lt;&gt;"",$I64&lt;&gt;"",$J64&lt;&gt;"",$K64&lt;&gt;"")),'EU WFs (Fully-Grid Connected)'!BV63,"")</f>
        <v/>
      </c>
      <c r="U64" s="217" t="str">
        <f>IF(AND('EU WFs (Fully-Grid Connected)'!BW63&lt;&gt;"",OR($F64&lt;&gt;"",$G64&lt;&gt;"",$H64&lt;&gt;"",$I64&lt;&gt;"",$J64&lt;&gt;"",$K64&lt;&gt;"")),'EU WFs (Fully-Grid Connected)'!BW63,"")</f>
        <v/>
      </c>
      <c r="V64" s="217" t="str">
        <f>IF(AND('EU WFs (Fully-Grid Connected)'!BX63&lt;&gt;"",OR($F64&lt;&gt;"",$G64&lt;&gt;"",$H64&lt;&gt;"",$I64&lt;&gt;"",$J64&lt;&gt;"",$K64&lt;&gt;"")),'EU WFs (Fully-Grid Connected)'!BX63,"")</f>
        <v/>
      </c>
      <c r="W64" s="217" t="str">
        <f>IF(AND('EU WFs (Fully-Grid Connected)'!BY63&lt;&gt;"",OR($F64&lt;&gt;"",$G64&lt;&gt;"",$H64&lt;&gt;"",$I64&lt;&gt;"",$J64&lt;&gt;"",$K64&lt;&gt;"")),'EU WFs (Fully-Grid Connected)'!BY63,"")</f>
        <v/>
      </c>
      <c r="X64" s="217" t="str">
        <f>IF(AND('EU WFs (Fully-Grid Connected)'!BZ63&lt;&gt;"",OR($F64&lt;&gt;"",$G64&lt;&gt;"",$H64&lt;&gt;"",$I64&lt;&gt;"",$J64&lt;&gt;"",$K64&lt;&gt;"")),'EU WFs (Fully-Grid Connected)'!BZ63,"")</f>
        <v/>
      </c>
      <c r="Y64" s="217" t="str">
        <f>IF(AND('EU WFs (Fully-Grid Connected)'!CA63&lt;&gt;"",OR($F64&lt;&gt;"",$G64&lt;&gt;"",$H64&lt;&gt;"",$I64&lt;&gt;"",$J64&lt;&gt;"",$K64&lt;&gt;"")),'EU WFs (Fully-Grid Connected)'!CA63,"")</f>
        <v/>
      </c>
      <c r="AA64" s="215" t="str">
        <f t="shared" si="12"/>
        <v/>
      </c>
      <c r="AB64" s="216" t="str">
        <f t="shared" si="13"/>
        <v/>
      </c>
      <c r="AC64" s="217" t="str">
        <f t="shared" si="14"/>
        <v/>
      </c>
      <c r="AD64" s="216" t="str">
        <f t="shared" si="15"/>
        <v/>
      </c>
      <c r="AE64" s="216" t="str">
        <f t="shared" si="16"/>
        <v/>
      </c>
      <c r="AF64" s="216" t="str">
        <f t="shared" si="17"/>
        <v/>
      </c>
      <c r="AG64" s="215" t="str">
        <f t="shared" si="18"/>
        <v/>
      </c>
      <c r="AH64" s="216" t="str">
        <f t="shared" si="19"/>
        <v/>
      </c>
      <c r="AI64" s="217" t="str">
        <f t="shared" si="20"/>
        <v/>
      </c>
      <c r="AJ64" s="216" t="str">
        <f t="shared" si="21"/>
        <v/>
      </c>
      <c r="AK64" s="216" t="str">
        <f t="shared" si="22"/>
        <v/>
      </c>
      <c r="AL64" s="217" t="str">
        <f t="shared" si="23"/>
        <v/>
      </c>
    </row>
    <row r="65" spans="1:38" x14ac:dyDescent="0.3">
      <c r="A65" s="321"/>
      <c r="B65" s="122" t="str">
        <f>'EU WFs (Fully-Grid Connected)'!B64</f>
        <v>Rønland</v>
      </c>
      <c r="C65" s="147" t="str">
        <f>IF(AND(OR('EU WFs (Fully-Grid Connected)'!$J64="MG",'EU WFs (Fully-Grid Connected)'!$J64="SG"),'EU WFs (Fully-Grid Connected)'!$K64="SCIG",AND('EU WFs (Fully-Grid Connected)'!$F64&lt;=4,'EU WFs (Fully-Grid Connected)'!$F64&gt;=2)),2016-'EU WFs (Fully-Grid Connected)'!$M64,"")</f>
        <v/>
      </c>
      <c r="D65" s="146" t="str">
        <f>IF(AND(OR('EU WFs (Fully-Grid Connected)'!$J64="MG",'EU WFs (Fully-Grid Connected)'!$J64="SG"),'EU WFs (Fully-Grid Connected)'!$K64="WRIG",AND('EU WFs (Fully-Grid Connected)'!$F64&lt;=4,'EU WFs (Fully-Grid Connected)'!$F64&gt;=2)),2016-'EU WFs (Fully-Grid Connected)'!$M64,"")</f>
        <v/>
      </c>
      <c r="E65" s="148">
        <f>IF(AND(OR('EU WFs (Fully-Grid Connected)'!$J64="MG",'EU WFs (Fully-Grid Connected)'!$J64="SG"),'EU WFs (Fully-Grid Connected)'!$K64="DFIG",AND('EU WFs (Fully-Grid Connected)'!$F64&lt;=4,'EU WFs (Fully-Grid Connected)'!$F64&gt;=2)),2016-'EU WFs (Fully-Grid Connected)'!$M64,"")</f>
        <v>14</v>
      </c>
      <c r="F65" s="147" t="str">
        <f>IF(AND(C65&lt;=5,C65&gt;=3),'EU WFs (Fully-Grid Connected)'!$E64,"")</f>
        <v/>
      </c>
      <c r="G65" s="146" t="str">
        <f>IF(AND(D65&lt;=5,D65&gt;=3),'EU WFs (Fully-Grid Connected)'!$E64,"")</f>
        <v/>
      </c>
      <c r="H65" s="148" t="str">
        <f>IF(AND(E65&lt;=5,E65&gt;=3),'EU WFs (Fully-Grid Connected)'!$E64,"")</f>
        <v/>
      </c>
      <c r="I65" s="147" t="str">
        <f>IF(AND(C65&lt;&gt;"",C65&gt;5),'EU WFs (Fully-Grid Connected)'!$E64,"")</f>
        <v/>
      </c>
      <c r="J65" s="146" t="str">
        <f>IF(AND(D65&lt;&gt;"",D65&gt;5),'EU WFs (Fully-Grid Connected)'!$E64,"")</f>
        <v/>
      </c>
      <c r="K65" s="148">
        <f>IF(AND(E65&lt;&gt;"",E65&gt;5),'EU WFs (Fully-Grid Connected)'!$E64,"")</f>
        <v>4</v>
      </c>
      <c r="L65" s="217" t="str">
        <f>IF(AND('EU WFs (Fully-Grid Connected)'!BN64&lt;&gt;"",OR($F65&lt;&gt;"",$G65&lt;&gt;"",$H65&lt;&gt;"",$I65&lt;&gt;"",$J65&lt;&gt;"",$K65&lt;&gt;"")),'EU WFs (Fully-Grid Connected)'!BN64,"")</f>
        <v/>
      </c>
      <c r="M65" s="217" t="str">
        <f>IF(AND('EU WFs (Fully-Grid Connected)'!BO64&lt;&gt;"",OR($F65&lt;&gt;"",$G65&lt;&gt;"",$H65&lt;&gt;"",$I65&lt;&gt;"",$J65&lt;&gt;"",$K65&lt;&gt;"")),'EU WFs (Fully-Grid Connected)'!BO64,"")</f>
        <v/>
      </c>
      <c r="N65" s="217" t="str">
        <f>IF(AND('EU WFs (Fully-Grid Connected)'!BP64&lt;&gt;"",OR($F65&lt;&gt;"",$G65&lt;&gt;"",$H65&lt;&gt;"",$I65&lt;&gt;"",$J65&lt;&gt;"",$K65&lt;&gt;"")),'EU WFs (Fully-Grid Connected)'!BP64,"")</f>
        <v/>
      </c>
      <c r="O65" s="217" t="str">
        <f>IF(AND('EU WFs (Fully-Grid Connected)'!BQ64&lt;&gt;"",OR($F65&lt;&gt;"",$G65&lt;&gt;"",$H65&lt;&gt;"",$I65&lt;&gt;"",$J65&lt;&gt;"",$K65&lt;&gt;"")),'EU WFs (Fully-Grid Connected)'!BQ64,"")</f>
        <v/>
      </c>
      <c r="P65" s="217" t="str">
        <f>IF(AND('EU WFs (Fully-Grid Connected)'!BR64&lt;&gt;"",OR($F65&lt;&gt;"",$G65&lt;&gt;"",$H65&lt;&gt;"",$I65&lt;&gt;"",$J65&lt;&gt;"",$K65&lt;&gt;"")),'EU WFs (Fully-Grid Connected)'!BR64,"")</f>
        <v/>
      </c>
      <c r="Q65" s="217" t="str">
        <f>IF(AND('EU WFs (Fully-Grid Connected)'!BS64&lt;&gt;"",OR($F65&lt;&gt;"",$G65&lt;&gt;"",$H65&lt;&gt;"",$I65&lt;&gt;"",$J65&lt;&gt;"",$K65&lt;&gt;"")),'EU WFs (Fully-Grid Connected)'!BS64,"")</f>
        <v/>
      </c>
      <c r="R65" s="217" t="str">
        <f>IF(AND('EU WFs (Fully-Grid Connected)'!BT64&lt;&gt;"",OR($F65&lt;&gt;"",$G65&lt;&gt;"",$H65&lt;&gt;"",$I65&lt;&gt;"",$J65&lt;&gt;"",$K65&lt;&gt;"")),'EU WFs (Fully-Grid Connected)'!BT64,"")</f>
        <v/>
      </c>
      <c r="S65" s="217" t="str">
        <f>IF(AND('EU WFs (Fully-Grid Connected)'!BU64&lt;&gt;"",OR($F65&lt;&gt;"",$G65&lt;&gt;"",$H65&lt;&gt;"",$I65&lt;&gt;"",$J65&lt;&gt;"",$K65&lt;&gt;"")),'EU WFs (Fully-Grid Connected)'!BU64,"")</f>
        <v/>
      </c>
      <c r="T65" s="217" t="str">
        <f>IF(AND('EU WFs (Fully-Grid Connected)'!BV64&lt;&gt;"",OR($F65&lt;&gt;"",$G65&lt;&gt;"",$H65&lt;&gt;"",$I65&lt;&gt;"",$J65&lt;&gt;"",$K65&lt;&gt;"")),'EU WFs (Fully-Grid Connected)'!BV64,"")</f>
        <v/>
      </c>
      <c r="U65" s="217" t="str">
        <f>IF(AND('EU WFs (Fully-Grid Connected)'!BW64&lt;&gt;"",OR($F65&lt;&gt;"",$G65&lt;&gt;"",$H65&lt;&gt;"",$I65&lt;&gt;"",$J65&lt;&gt;"",$K65&lt;&gt;"")),'EU WFs (Fully-Grid Connected)'!BW64,"")</f>
        <v/>
      </c>
      <c r="V65" s="217" t="str">
        <f>IF(AND('EU WFs (Fully-Grid Connected)'!BX64&lt;&gt;"",OR($F65&lt;&gt;"",$G65&lt;&gt;"",$H65&lt;&gt;"",$I65&lt;&gt;"",$J65&lt;&gt;"",$K65&lt;&gt;"")),'EU WFs (Fully-Grid Connected)'!BX64,"")</f>
        <v/>
      </c>
      <c r="W65" s="217" t="str">
        <f>IF(AND('EU WFs (Fully-Grid Connected)'!BY64&lt;&gt;"",OR($F65&lt;&gt;"",$G65&lt;&gt;"",$H65&lt;&gt;"",$I65&lt;&gt;"",$J65&lt;&gt;"",$K65&lt;&gt;"")),'EU WFs (Fully-Grid Connected)'!BY64,"")</f>
        <v/>
      </c>
      <c r="X65" s="217">
        <f>IF(AND('EU WFs (Fully-Grid Connected)'!BZ64&lt;&gt;"",OR($F65&lt;&gt;"",$G65&lt;&gt;"",$H65&lt;&gt;"",$I65&lt;&gt;"",$J65&lt;&gt;"",$K65&lt;&gt;"")),'EU WFs (Fully-Grid Connected)'!BZ64,"")</f>
        <v>4</v>
      </c>
      <c r="Y65" s="217" t="str">
        <f>IF(AND('EU WFs (Fully-Grid Connected)'!CA64&lt;&gt;"",OR($F65&lt;&gt;"",$G65&lt;&gt;"",$H65&lt;&gt;"",$I65&lt;&gt;"",$J65&lt;&gt;"",$K65&lt;&gt;"")),'EU WFs (Fully-Grid Connected)'!CA64,"")</f>
        <v/>
      </c>
      <c r="AA65" s="215" t="str">
        <f t="shared" si="12"/>
        <v/>
      </c>
      <c r="AB65" s="216" t="str">
        <f t="shared" si="13"/>
        <v/>
      </c>
      <c r="AC65" s="217" t="str">
        <f t="shared" si="14"/>
        <v/>
      </c>
      <c r="AD65" s="216" t="str">
        <f t="shared" si="15"/>
        <v/>
      </c>
      <c r="AE65" s="216" t="str">
        <f t="shared" si="16"/>
        <v/>
      </c>
      <c r="AF65" s="216" t="str">
        <f t="shared" si="17"/>
        <v/>
      </c>
      <c r="AG65" s="215" t="str">
        <f t="shared" si="18"/>
        <v/>
      </c>
      <c r="AH65" s="216" t="str">
        <f t="shared" si="19"/>
        <v/>
      </c>
      <c r="AI65" s="217" t="str">
        <f t="shared" si="20"/>
        <v/>
      </c>
      <c r="AJ65" s="216" t="str">
        <f t="shared" si="21"/>
        <v/>
      </c>
      <c r="AK65" s="216" t="str">
        <f t="shared" si="22"/>
        <v/>
      </c>
      <c r="AL65" s="217">
        <f t="shared" si="23"/>
        <v>4</v>
      </c>
    </row>
    <row r="66" spans="1:38" x14ac:dyDescent="0.3">
      <c r="A66" s="321"/>
      <c r="B66" s="122" t="str">
        <f>'EU WFs (Fully-Grid Connected)'!B65</f>
        <v>Samsø</v>
      </c>
      <c r="C66" s="147" t="str">
        <f>IF(AND(OR('EU WFs (Fully-Grid Connected)'!$J65="MG",'EU WFs (Fully-Grid Connected)'!$J65="SG"),'EU WFs (Fully-Grid Connected)'!$K65="SCIG",AND('EU WFs (Fully-Grid Connected)'!$F65&lt;=4,'EU WFs (Fully-Grid Connected)'!$F65&gt;=2)),2016-'EU WFs (Fully-Grid Connected)'!$M65,"")</f>
        <v/>
      </c>
      <c r="D66" s="146" t="str">
        <f>IF(AND(OR('EU WFs (Fully-Grid Connected)'!$J65="MG",'EU WFs (Fully-Grid Connected)'!$J65="SG"),'EU WFs (Fully-Grid Connected)'!$K65="WRIG",AND('EU WFs (Fully-Grid Connected)'!$F65&lt;=4,'EU WFs (Fully-Grid Connected)'!$F65&gt;=2)),2016-'EU WFs (Fully-Grid Connected)'!$M65,"")</f>
        <v/>
      </c>
      <c r="E66" s="148" t="str">
        <f>IF(AND(OR('EU WFs (Fully-Grid Connected)'!$J65="MG",'EU WFs (Fully-Grid Connected)'!$J65="SG"),'EU WFs (Fully-Grid Connected)'!$K65="DFIG",AND('EU WFs (Fully-Grid Connected)'!$F65&lt;=4,'EU WFs (Fully-Grid Connected)'!$F65&gt;=2)),2016-'EU WFs (Fully-Grid Connected)'!$M65,"")</f>
        <v/>
      </c>
      <c r="F66" s="147" t="str">
        <f>IF(AND(C66&lt;=5,C66&gt;=3),'EU WFs (Fully-Grid Connected)'!$E65,"")</f>
        <v/>
      </c>
      <c r="G66" s="146" t="str">
        <f>IF(AND(D66&lt;=5,D66&gt;=3),'EU WFs (Fully-Grid Connected)'!$E65,"")</f>
        <v/>
      </c>
      <c r="H66" s="148" t="str">
        <f>IF(AND(E66&lt;=5,E66&gt;=3),'EU WFs (Fully-Grid Connected)'!$E65,"")</f>
        <v/>
      </c>
      <c r="I66" s="147" t="str">
        <f>IF(AND(C66&lt;&gt;"",C66&gt;5),'EU WFs (Fully-Grid Connected)'!$E65,"")</f>
        <v/>
      </c>
      <c r="J66" s="146" t="str">
        <f>IF(AND(D66&lt;&gt;"",D66&gt;5),'EU WFs (Fully-Grid Connected)'!$E65,"")</f>
        <v/>
      </c>
      <c r="K66" s="148" t="str">
        <f>IF(AND(E66&lt;&gt;"",E66&gt;5),'EU WFs (Fully-Grid Connected)'!$E65,"")</f>
        <v/>
      </c>
      <c r="L66" s="217" t="str">
        <f>IF(AND('EU WFs (Fully-Grid Connected)'!BN65&lt;&gt;"",OR($F66&lt;&gt;"",$G66&lt;&gt;"",$H66&lt;&gt;"",$I66&lt;&gt;"",$J66&lt;&gt;"",$K66&lt;&gt;"")),'EU WFs (Fully-Grid Connected)'!BN65,"")</f>
        <v/>
      </c>
      <c r="M66" s="217" t="str">
        <f>IF(AND('EU WFs (Fully-Grid Connected)'!BO65&lt;&gt;"",OR($F66&lt;&gt;"",$G66&lt;&gt;"",$H66&lt;&gt;"",$I66&lt;&gt;"",$J66&lt;&gt;"",$K66&lt;&gt;"")),'EU WFs (Fully-Grid Connected)'!BO65,"")</f>
        <v/>
      </c>
      <c r="N66" s="217" t="str">
        <f>IF(AND('EU WFs (Fully-Grid Connected)'!BP65&lt;&gt;"",OR($F66&lt;&gt;"",$G66&lt;&gt;"",$H66&lt;&gt;"",$I66&lt;&gt;"",$J66&lt;&gt;"",$K66&lt;&gt;"")),'EU WFs (Fully-Grid Connected)'!BP65,"")</f>
        <v/>
      </c>
      <c r="O66" s="217" t="str">
        <f>IF(AND('EU WFs (Fully-Grid Connected)'!BQ65&lt;&gt;"",OR($F66&lt;&gt;"",$G66&lt;&gt;"",$H66&lt;&gt;"",$I66&lt;&gt;"",$J66&lt;&gt;"",$K66&lt;&gt;"")),'EU WFs (Fully-Grid Connected)'!BQ65,"")</f>
        <v/>
      </c>
      <c r="P66" s="217" t="str">
        <f>IF(AND('EU WFs (Fully-Grid Connected)'!BR65&lt;&gt;"",OR($F66&lt;&gt;"",$G66&lt;&gt;"",$H66&lt;&gt;"",$I66&lt;&gt;"",$J66&lt;&gt;"",$K66&lt;&gt;"")),'EU WFs (Fully-Grid Connected)'!BR65,"")</f>
        <v/>
      </c>
      <c r="Q66" s="217" t="str">
        <f>IF(AND('EU WFs (Fully-Grid Connected)'!BS65&lt;&gt;"",OR($F66&lt;&gt;"",$G66&lt;&gt;"",$H66&lt;&gt;"",$I66&lt;&gt;"",$J66&lt;&gt;"",$K66&lt;&gt;"")),'EU WFs (Fully-Grid Connected)'!BS65,"")</f>
        <v/>
      </c>
      <c r="R66" s="217" t="str">
        <f>IF(AND('EU WFs (Fully-Grid Connected)'!BT65&lt;&gt;"",OR($F66&lt;&gt;"",$G66&lt;&gt;"",$H66&lt;&gt;"",$I66&lt;&gt;"",$J66&lt;&gt;"",$K66&lt;&gt;"")),'EU WFs (Fully-Grid Connected)'!BT65,"")</f>
        <v/>
      </c>
      <c r="S66" s="217" t="str">
        <f>IF(AND('EU WFs (Fully-Grid Connected)'!BU65&lt;&gt;"",OR($F66&lt;&gt;"",$G66&lt;&gt;"",$H66&lt;&gt;"",$I66&lt;&gt;"",$J66&lt;&gt;"",$K66&lt;&gt;"")),'EU WFs (Fully-Grid Connected)'!BU65,"")</f>
        <v/>
      </c>
      <c r="T66" s="217" t="str">
        <f>IF(AND('EU WFs (Fully-Grid Connected)'!BV65&lt;&gt;"",OR($F66&lt;&gt;"",$G66&lt;&gt;"",$H66&lt;&gt;"",$I66&lt;&gt;"",$J66&lt;&gt;"",$K66&lt;&gt;"")),'EU WFs (Fully-Grid Connected)'!BV65,"")</f>
        <v/>
      </c>
      <c r="U66" s="217" t="str">
        <f>IF(AND('EU WFs (Fully-Grid Connected)'!BW65&lt;&gt;"",OR($F66&lt;&gt;"",$G66&lt;&gt;"",$H66&lt;&gt;"",$I66&lt;&gt;"",$J66&lt;&gt;"",$K66&lt;&gt;"")),'EU WFs (Fully-Grid Connected)'!BW65,"")</f>
        <v/>
      </c>
      <c r="V66" s="217" t="str">
        <f>IF(AND('EU WFs (Fully-Grid Connected)'!BX65&lt;&gt;"",OR($F66&lt;&gt;"",$G66&lt;&gt;"",$H66&lt;&gt;"",$I66&lt;&gt;"",$J66&lt;&gt;"",$K66&lt;&gt;"")),'EU WFs (Fully-Grid Connected)'!BX65,"")</f>
        <v/>
      </c>
      <c r="W66" s="217" t="str">
        <f>IF(AND('EU WFs (Fully-Grid Connected)'!BY65&lt;&gt;"",OR($F66&lt;&gt;"",$G66&lt;&gt;"",$H66&lt;&gt;"",$I66&lt;&gt;"",$J66&lt;&gt;"",$K66&lt;&gt;"")),'EU WFs (Fully-Grid Connected)'!BY65,"")</f>
        <v/>
      </c>
      <c r="X66" s="217" t="str">
        <f>IF(AND('EU WFs (Fully-Grid Connected)'!BZ65&lt;&gt;"",OR($F66&lt;&gt;"",$G66&lt;&gt;"",$H66&lt;&gt;"",$I66&lt;&gt;"",$J66&lt;&gt;"",$K66&lt;&gt;"")),'EU WFs (Fully-Grid Connected)'!BZ65,"")</f>
        <v/>
      </c>
      <c r="Y66" s="217" t="str">
        <f>IF(AND('EU WFs (Fully-Grid Connected)'!CA65&lt;&gt;"",OR($F66&lt;&gt;"",$G66&lt;&gt;"",$H66&lt;&gt;"",$I66&lt;&gt;"",$J66&lt;&gt;"",$K66&lt;&gt;"")),'EU WFs (Fully-Grid Connected)'!CA65,"")</f>
        <v/>
      </c>
      <c r="AA66" s="215" t="str">
        <f t="shared" si="12"/>
        <v/>
      </c>
      <c r="AB66" s="216" t="str">
        <f t="shared" si="13"/>
        <v/>
      </c>
      <c r="AC66" s="217" t="str">
        <f t="shared" si="14"/>
        <v/>
      </c>
      <c r="AD66" s="216" t="str">
        <f t="shared" si="15"/>
        <v/>
      </c>
      <c r="AE66" s="216" t="str">
        <f t="shared" si="16"/>
        <v/>
      </c>
      <c r="AF66" s="216" t="str">
        <f t="shared" si="17"/>
        <v/>
      </c>
      <c r="AG66" s="215" t="str">
        <f t="shared" si="18"/>
        <v/>
      </c>
      <c r="AH66" s="216" t="str">
        <f t="shared" si="19"/>
        <v/>
      </c>
      <c r="AI66" s="217" t="str">
        <f t="shared" si="20"/>
        <v/>
      </c>
      <c r="AJ66" s="216" t="str">
        <f t="shared" si="21"/>
        <v/>
      </c>
      <c r="AK66" s="216" t="str">
        <f t="shared" si="22"/>
        <v/>
      </c>
      <c r="AL66" s="217" t="str">
        <f t="shared" si="23"/>
        <v/>
      </c>
    </row>
    <row r="67" spans="1:38" x14ac:dyDescent="0.3">
      <c r="A67" s="321"/>
      <c r="B67" s="122" t="str">
        <f>'EU WFs (Fully-Grid Connected)'!B66</f>
        <v>Sandbank (Phase 1)</v>
      </c>
      <c r="C67" s="147">
        <f>IF(AND(OR('EU WFs (Fully-Grid Connected)'!$J66="MG",'EU WFs (Fully-Grid Connected)'!$J66="SG"),'EU WFs (Fully-Grid Connected)'!$K66="SCIG",AND('EU WFs (Fully-Grid Connected)'!$F66&lt;=4,'EU WFs (Fully-Grid Connected)'!$F66&gt;=2)),2016-'EU WFs (Fully-Grid Connected)'!$M66,"")</f>
        <v>-1</v>
      </c>
      <c r="D67" s="146" t="str">
        <f>IF(AND(OR('EU WFs (Fully-Grid Connected)'!$J66="MG",'EU WFs (Fully-Grid Connected)'!$J66="SG"),'EU WFs (Fully-Grid Connected)'!$K66="WRIG",AND('EU WFs (Fully-Grid Connected)'!$F66&lt;=4,'EU WFs (Fully-Grid Connected)'!$F66&gt;=2)),2016-'EU WFs (Fully-Grid Connected)'!$M66,"")</f>
        <v/>
      </c>
      <c r="E67" s="148" t="str">
        <f>IF(AND(OR('EU WFs (Fully-Grid Connected)'!$J66="MG",'EU WFs (Fully-Grid Connected)'!$J66="SG"),'EU WFs (Fully-Grid Connected)'!$K66="DFIG",AND('EU WFs (Fully-Grid Connected)'!$F66&lt;=4,'EU WFs (Fully-Grid Connected)'!$F66&gt;=2)),2016-'EU WFs (Fully-Grid Connected)'!$M66,"")</f>
        <v/>
      </c>
      <c r="F67" s="147" t="str">
        <f>IF(AND(C67&lt;=5,C67&gt;=3),'EU WFs (Fully-Grid Connected)'!$E66,"")</f>
        <v/>
      </c>
      <c r="G67" s="146" t="str">
        <f>IF(AND(D67&lt;=5,D67&gt;=3),'EU WFs (Fully-Grid Connected)'!$E66,"")</f>
        <v/>
      </c>
      <c r="H67" s="148" t="str">
        <f>IF(AND(E67&lt;=5,E67&gt;=3),'EU WFs (Fully-Grid Connected)'!$E66,"")</f>
        <v/>
      </c>
      <c r="I67" s="147" t="str">
        <f>IF(AND(C67&lt;&gt;"",C67&gt;5),'EU WFs (Fully-Grid Connected)'!$E66,"")</f>
        <v/>
      </c>
      <c r="J67" s="146" t="str">
        <f>IF(AND(D67&lt;&gt;"",D67&gt;5),'EU WFs (Fully-Grid Connected)'!$E66,"")</f>
        <v/>
      </c>
      <c r="K67" s="148" t="str">
        <f>IF(AND(E67&lt;&gt;"",E67&gt;5),'EU WFs (Fully-Grid Connected)'!$E66,"")</f>
        <v/>
      </c>
      <c r="L67" s="217" t="str">
        <f>IF(AND('EU WFs (Fully-Grid Connected)'!BN66&lt;&gt;"",OR($F67&lt;&gt;"",$G67&lt;&gt;"",$H67&lt;&gt;"",$I67&lt;&gt;"",$J67&lt;&gt;"",$K67&lt;&gt;"")),'EU WFs (Fully-Grid Connected)'!BN66,"")</f>
        <v/>
      </c>
      <c r="M67" s="217" t="str">
        <f>IF(AND('EU WFs (Fully-Grid Connected)'!BO66&lt;&gt;"",OR($F67&lt;&gt;"",$G67&lt;&gt;"",$H67&lt;&gt;"",$I67&lt;&gt;"",$J67&lt;&gt;"",$K67&lt;&gt;"")),'EU WFs (Fully-Grid Connected)'!BO66,"")</f>
        <v/>
      </c>
      <c r="N67" s="217" t="str">
        <f>IF(AND('EU WFs (Fully-Grid Connected)'!BP66&lt;&gt;"",OR($F67&lt;&gt;"",$G67&lt;&gt;"",$H67&lt;&gt;"",$I67&lt;&gt;"",$J67&lt;&gt;"",$K67&lt;&gt;"")),'EU WFs (Fully-Grid Connected)'!BP66,"")</f>
        <v/>
      </c>
      <c r="O67" s="217" t="str">
        <f>IF(AND('EU WFs (Fully-Grid Connected)'!BQ66&lt;&gt;"",OR($F67&lt;&gt;"",$G67&lt;&gt;"",$H67&lt;&gt;"",$I67&lt;&gt;"",$J67&lt;&gt;"",$K67&lt;&gt;"")),'EU WFs (Fully-Grid Connected)'!BQ66,"")</f>
        <v/>
      </c>
      <c r="P67" s="217" t="str">
        <f>IF(AND('EU WFs (Fully-Grid Connected)'!BR66&lt;&gt;"",OR($F67&lt;&gt;"",$G67&lt;&gt;"",$H67&lt;&gt;"",$I67&lt;&gt;"",$J67&lt;&gt;"",$K67&lt;&gt;"")),'EU WFs (Fully-Grid Connected)'!BR66,"")</f>
        <v/>
      </c>
      <c r="Q67" s="217" t="str">
        <f>IF(AND('EU WFs (Fully-Grid Connected)'!BS66&lt;&gt;"",OR($F67&lt;&gt;"",$G67&lt;&gt;"",$H67&lt;&gt;"",$I67&lt;&gt;"",$J67&lt;&gt;"",$K67&lt;&gt;"")),'EU WFs (Fully-Grid Connected)'!BS66,"")</f>
        <v/>
      </c>
      <c r="R67" s="217" t="str">
        <f>IF(AND('EU WFs (Fully-Grid Connected)'!BT66&lt;&gt;"",OR($F67&lt;&gt;"",$G67&lt;&gt;"",$H67&lt;&gt;"",$I67&lt;&gt;"",$J67&lt;&gt;"",$K67&lt;&gt;"")),'EU WFs (Fully-Grid Connected)'!BT66,"")</f>
        <v/>
      </c>
      <c r="S67" s="217" t="str">
        <f>IF(AND('EU WFs (Fully-Grid Connected)'!BU66&lt;&gt;"",OR($F67&lt;&gt;"",$G67&lt;&gt;"",$H67&lt;&gt;"",$I67&lt;&gt;"",$J67&lt;&gt;"",$K67&lt;&gt;"")),'EU WFs (Fully-Grid Connected)'!BU66,"")</f>
        <v/>
      </c>
      <c r="T67" s="217" t="str">
        <f>IF(AND('EU WFs (Fully-Grid Connected)'!BV66&lt;&gt;"",OR($F67&lt;&gt;"",$G67&lt;&gt;"",$H67&lt;&gt;"",$I67&lt;&gt;"",$J67&lt;&gt;"",$K67&lt;&gt;"")),'EU WFs (Fully-Grid Connected)'!BV66,"")</f>
        <v/>
      </c>
      <c r="U67" s="217" t="str">
        <f>IF(AND('EU WFs (Fully-Grid Connected)'!BW66&lt;&gt;"",OR($F67&lt;&gt;"",$G67&lt;&gt;"",$H67&lt;&gt;"",$I67&lt;&gt;"",$J67&lt;&gt;"",$K67&lt;&gt;"")),'EU WFs (Fully-Grid Connected)'!BW66,"")</f>
        <v/>
      </c>
      <c r="V67" s="217" t="str">
        <f>IF(AND('EU WFs (Fully-Grid Connected)'!BX66&lt;&gt;"",OR($F67&lt;&gt;"",$G67&lt;&gt;"",$H67&lt;&gt;"",$I67&lt;&gt;"",$J67&lt;&gt;"",$K67&lt;&gt;"")),'EU WFs (Fully-Grid Connected)'!BX66,"")</f>
        <v/>
      </c>
      <c r="W67" s="217" t="str">
        <f>IF(AND('EU WFs (Fully-Grid Connected)'!BY66&lt;&gt;"",OR($F67&lt;&gt;"",$G67&lt;&gt;"",$H67&lt;&gt;"",$I67&lt;&gt;"",$J67&lt;&gt;"",$K67&lt;&gt;"")),'EU WFs (Fully-Grid Connected)'!BY66,"")</f>
        <v/>
      </c>
      <c r="X67" s="217" t="str">
        <f>IF(AND('EU WFs (Fully-Grid Connected)'!BZ66&lt;&gt;"",OR($F67&lt;&gt;"",$G67&lt;&gt;"",$H67&lt;&gt;"",$I67&lt;&gt;"",$J67&lt;&gt;"",$K67&lt;&gt;"")),'EU WFs (Fully-Grid Connected)'!BZ66,"")</f>
        <v/>
      </c>
      <c r="Y67" s="217" t="str">
        <f>IF(AND('EU WFs (Fully-Grid Connected)'!CA66&lt;&gt;"",OR($F67&lt;&gt;"",$G67&lt;&gt;"",$H67&lt;&gt;"",$I67&lt;&gt;"",$J67&lt;&gt;"",$K67&lt;&gt;"")),'EU WFs (Fully-Grid Connected)'!CA66,"")</f>
        <v/>
      </c>
      <c r="AA67" s="215" t="str">
        <f t="shared" si="12"/>
        <v/>
      </c>
      <c r="AB67" s="216" t="str">
        <f t="shared" si="13"/>
        <v/>
      </c>
      <c r="AC67" s="217" t="str">
        <f t="shared" si="14"/>
        <v/>
      </c>
      <c r="AD67" s="216" t="str">
        <f t="shared" si="15"/>
        <v/>
      </c>
      <c r="AE67" s="216" t="str">
        <f t="shared" si="16"/>
        <v/>
      </c>
      <c r="AF67" s="216" t="str">
        <f t="shared" si="17"/>
        <v/>
      </c>
      <c r="AG67" s="215" t="str">
        <f t="shared" si="18"/>
        <v/>
      </c>
      <c r="AH67" s="216" t="str">
        <f t="shared" si="19"/>
        <v/>
      </c>
      <c r="AI67" s="217" t="str">
        <f t="shared" si="20"/>
        <v/>
      </c>
      <c r="AJ67" s="216" t="str">
        <f t="shared" si="21"/>
        <v/>
      </c>
      <c r="AK67" s="216" t="str">
        <f t="shared" si="22"/>
        <v/>
      </c>
      <c r="AL67" s="217" t="str">
        <f t="shared" si="23"/>
        <v/>
      </c>
    </row>
    <row r="68" spans="1:38" x14ac:dyDescent="0.3">
      <c r="A68" s="321"/>
      <c r="B68" s="122" t="str">
        <f>'EU WFs (Fully-Grid Connected)'!B67</f>
        <v>Scroby Sands</v>
      </c>
      <c r="C68" s="147" t="str">
        <f>IF(AND(OR('EU WFs (Fully-Grid Connected)'!$J67="MG",'EU WFs (Fully-Grid Connected)'!$J67="SG"),'EU WFs (Fully-Grid Connected)'!$K67="SCIG",AND('EU WFs (Fully-Grid Connected)'!$F67&lt;=4,'EU WFs (Fully-Grid Connected)'!$F67&gt;=2)),2016-'EU WFs (Fully-Grid Connected)'!$M67,"")</f>
        <v/>
      </c>
      <c r="D68" s="146" t="str">
        <f>IF(AND(OR('EU WFs (Fully-Grid Connected)'!$J67="MG",'EU WFs (Fully-Grid Connected)'!$J67="SG"),'EU WFs (Fully-Grid Connected)'!$K67="WRIG",AND('EU WFs (Fully-Grid Connected)'!$F67&lt;=4,'EU WFs (Fully-Grid Connected)'!$F67&gt;=2)),2016-'EU WFs (Fully-Grid Connected)'!$M67,"")</f>
        <v/>
      </c>
      <c r="E68" s="148">
        <f>IF(AND(OR('EU WFs (Fully-Grid Connected)'!$J67="MG",'EU WFs (Fully-Grid Connected)'!$J67="SG"),'EU WFs (Fully-Grid Connected)'!$K67="DFIG",AND('EU WFs (Fully-Grid Connected)'!$F67&lt;=4,'EU WFs (Fully-Grid Connected)'!$F67&gt;=2)),2016-'EU WFs (Fully-Grid Connected)'!$M67,"")</f>
        <v>12</v>
      </c>
      <c r="F68" s="147" t="str">
        <f>IF(AND(C68&lt;=5,C68&gt;=3),'EU WFs (Fully-Grid Connected)'!$E67,"")</f>
        <v/>
      </c>
      <c r="G68" s="146" t="str">
        <f>IF(AND(D68&lt;=5,D68&gt;=3),'EU WFs (Fully-Grid Connected)'!$E67,"")</f>
        <v/>
      </c>
      <c r="H68" s="148" t="str">
        <f>IF(AND(E68&lt;=5,E68&gt;=3),'EU WFs (Fully-Grid Connected)'!$E67,"")</f>
        <v/>
      </c>
      <c r="I68" s="147" t="str">
        <f>IF(AND(C68&lt;&gt;"",C68&gt;5),'EU WFs (Fully-Grid Connected)'!$E67,"")</f>
        <v/>
      </c>
      <c r="J68" s="146" t="str">
        <f>IF(AND(D68&lt;&gt;"",D68&gt;5),'EU WFs (Fully-Grid Connected)'!$E67,"")</f>
        <v/>
      </c>
      <c r="K68" s="148">
        <f>IF(AND(E68&lt;&gt;"",E68&gt;5),'EU WFs (Fully-Grid Connected)'!$E67,"")</f>
        <v>30</v>
      </c>
      <c r="L68" s="217" t="str">
        <f>IF(AND('EU WFs (Fully-Grid Connected)'!BN67&lt;&gt;"",OR($F68&lt;&gt;"",$G68&lt;&gt;"",$H68&lt;&gt;"",$I68&lt;&gt;"",$J68&lt;&gt;"",$K68&lt;&gt;"")),'EU WFs (Fully-Grid Connected)'!BN67,"")</f>
        <v/>
      </c>
      <c r="M68" s="217" t="str">
        <f>IF(AND('EU WFs (Fully-Grid Connected)'!BO67&lt;&gt;"",OR($F68&lt;&gt;"",$G68&lt;&gt;"",$H68&lt;&gt;"",$I68&lt;&gt;"",$J68&lt;&gt;"",$K68&lt;&gt;"")),'EU WFs (Fully-Grid Connected)'!BO67,"")</f>
        <v/>
      </c>
      <c r="N68" s="217" t="str">
        <f>IF(AND('EU WFs (Fully-Grid Connected)'!BP67&lt;&gt;"",OR($F68&lt;&gt;"",$G68&lt;&gt;"",$H68&lt;&gt;"",$I68&lt;&gt;"",$J68&lt;&gt;"",$K68&lt;&gt;"")),'EU WFs (Fully-Grid Connected)'!BP67,"")</f>
        <v/>
      </c>
      <c r="O68" s="217" t="str">
        <f>IF(AND('EU WFs (Fully-Grid Connected)'!BQ67&lt;&gt;"",OR($F68&lt;&gt;"",$G68&lt;&gt;"",$H68&lt;&gt;"",$I68&lt;&gt;"",$J68&lt;&gt;"",$K68&lt;&gt;"")),'EU WFs (Fully-Grid Connected)'!BQ67,"")</f>
        <v/>
      </c>
      <c r="P68" s="217" t="str">
        <f>IF(AND('EU WFs (Fully-Grid Connected)'!BR67&lt;&gt;"",OR($F68&lt;&gt;"",$G68&lt;&gt;"",$H68&lt;&gt;"",$I68&lt;&gt;"",$J68&lt;&gt;"",$K68&lt;&gt;"")),'EU WFs (Fully-Grid Connected)'!BR67,"")</f>
        <v/>
      </c>
      <c r="Q68" s="217" t="str">
        <f>IF(AND('EU WFs (Fully-Grid Connected)'!BS67&lt;&gt;"",OR($F68&lt;&gt;"",$G68&lt;&gt;"",$H68&lt;&gt;"",$I68&lt;&gt;"",$J68&lt;&gt;"",$K68&lt;&gt;"")),'EU WFs (Fully-Grid Connected)'!BS67,"")</f>
        <v/>
      </c>
      <c r="R68" s="217" t="str">
        <f>IF(AND('EU WFs (Fully-Grid Connected)'!BT67&lt;&gt;"",OR($F68&lt;&gt;"",$G68&lt;&gt;"",$H68&lt;&gt;"",$I68&lt;&gt;"",$J68&lt;&gt;"",$K68&lt;&gt;"")),'EU WFs (Fully-Grid Connected)'!BT67,"")</f>
        <v/>
      </c>
      <c r="S68" s="217" t="str">
        <f>IF(AND('EU WFs (Fully-Grid Connected)'!BU67&lt;&gt;"",OR($F68&lt;&gt;"",$G68&lt;&gt;"",$H68&lt;&gt;"",$I68&lt;&gt;"",$J68&lt;&gt;"",$K68&lt;&gt;"")),'EU WFs (Fully-Grid Connected)'!BU67,"")</f>
        <v/>
      </c>
      <c r="T68" s="217" t="str">
        <f>IF(AND('EU WFs (Fully-Grid Connected)'!BV67&lt;&gt;"",OR($F68&lt;&gt;"",$G68&lt;&gt;"",$H68&lt;&gt;"",$I68&lt;&gt;"",$J68&lt;&gt;"",$K68&lt;&gt;"")),'EU WFs (Fully-Grid Connected)'!BV67,"")</f>
        <v/>
      </c>
      <c r="U68" s="217" t="str">
        <f>IF(AND('EU WFs (Fully-Grid Connected)'!BW67&lt;&gt;"",OR($F68&lt;&gt;"",$G68&lt;&gt;"",$H68&lt;&gt;"",$I68&lt;&gt;"",$J68&lt;&gt;"",$K68&lt;&gt;"")),'EU WFs (Fully-Grid Connected)'!BW67,"")</f>
        <v/>
      </c>
      <c r="V68" s="217" t="str">
        <f>IF(AND('EU WFs (Fully-Grid Connected)'!BX67&lt;&gt;"",OR($F68&lt;&gt;"",$G68&lt;&gt;"",$H68&lt;&gt;"",$I68&lt;&gt;"",$J68&lt;&gt;"",$K68&lt;&gt;"")),'EU WFs (Fully-Grid Connected)'!BX67,"")</f>
        <v/>
      </c>
      <c r="W68" s="217" t="str">
        <f>IF(AND('EU WFs (Fully-Grid Connected)'!BY67&lt;&gt;"",OR($F68&lt;&gt;"",$G68&lt;&gt;"",$H68&lt;&gt;"",$I68&lt;&gt;"",$J68&lt;&gt;"",$K68&lt;&gt;"")),'EU WFs (Fully-Grid Connected)'!BY67,"")</f>
        <v/>
      </c>
      <c r="X68" s="217">
        <f>IF(AND('EU WFs (Fully-Grid Connected)'!BZ67&lt;&gt;"",OR($F68&lt;&gt;"",$G68&lt;&gt;"",$H68&lt;&gt;"",$I68&lt;&gt;"",$J68&lt;&gt;"",$K68&lt;&gt;"")),'EU WFs (Fully-Grid Connected)'!BZ67,"")</f>
        <v>30</v>
      </c>
      <c r="Y68" s="217" t="str">
        <f>IF(AND('EU WFs (Fully-Grid Connected)'!CA67&lt;&gt;"",OR($F68&lt;&gt;"",$G68&lt;&gt;"",$H68&lt;&gt;"",$I68&lt;&gt;"",$J68&lt;&gt;"",$K68&lt;&gt;"")),'EU WFs (Fully-Grid Connected)'!CA67,"")</f>
        <v/>
      </c>
      <c r="AA68" s="215" t="str">
        <f t="shared" ref="AA68:AA84" si="24">IF(AND($W68&lt;&gt;"",F68&lt;&gt;""),F68,"")</f>
        <v/>
      </c>
      <c r="AB68" s="216" t="str">
        <f t="shared" ref="AB68:AB84" si="25">IF(AND($W68&lt;&gt;"",G68&lt;&gt;""),G68,"")</f>
        <v/>
      </c>
      <c r="AC68" s="217" t="str">
        <f t="shared" ref="AC68:AC84" si="26">IF(AND($W68&lt;&gt;"",H68&lt;&gt;""),H68,"")</f>
        <v/>
      </c>
      <c r="AD68" s="216" t="str">
        <f t="shared" ref="AD68:AD84" si="27">IF(AND($W68&lt;&gt;"",I68&lt;&gt;""),I68,"")</f>
        <v/>
      </c>
      <c r="AE68" s="216" t="str">
        <f t="shared" ref="AE68:AE84" si="28">IF(AND($W68&lt;&gt;"",J68&lt;&gt;""),J68,"")</f>
        <v/>
      </c>
      <c r="AF68" s="216" t="str">
        <f t="shared" ref="AF68:AF84" si="29">IF(AND($W68&lt;&gt;"",K68&lt;&gt;""),K68,"")</f>
        <v/>
      </c>
      <c r="AG68" s="215" t="str">
        <f t="shared" ref="AG68:AG84" si="30">IF(AND($X68&lt;&gt;"",F68&lt;&gt;""),F68,"")</f>
        <v/>
      </c>
      <c r="AH68" s="216" t="str">
        <f t="shared" ref="AH68:AH84" si="31">IF(AND($X68&lt;&gt;"",G68&lt;&gt;""),G68,"")</f>
        <v/>
      </c>
      <c r="AI68" s="217" t="str">
        <f t="shared" ref="AI68:AI84" si="32">IF(AND($X68&lt;&gt;"",H68&lt;&gt;""),H68,"")</f>
        <v/>
      </c>
      <c r="AJ68" s="216" t="str">
        <f t="shared" ref="AJ68:AJ84" si="33">IF(AND($X68&lt;&gt;"",I68&lt;&gt;""),I68,"")</f>
        <v/>
      </c>
      <c r="AK68" s="216" t="str">
        <f t="shared" ref="AK68:AK84" si="34">IF(AND($X68&lt;&gt;"",J68&lt;&gt;""),J68,"")</f>
        <v/>
      </c>
      <c r="AL68" s="217">
        <f t="shared" ref="AL68:AL84" si="35">IF(AND($X68&lt;&gt;"",K68&lt;&gt;""),K68,"")</f>
        <v>30</v>
      </c>
    </row>
    <row r="69" spans="1:38" x14ac:dyDescent="0.3">
      <c r="A69" s="321"/>
      <c r="B69" s="122" t="str">
        <f>'EU WFs (Fully-Grid Connected)'!B68</f>
        <v>Sheringham Shoal</v>
      </c>
      <c r="C69" s="147">
        <f>IF(AND(OR('EU WFs (Fully-Grid Connected)'!$J68="MG",'EU WFs (Fully-Grid Connected)'!$J68="SG"),'EU WFs (Fully-Grid Connected)'!$K68="SCIG",AND('EU WFs (Fully-Grid Connected)'!$F68&lt;=4,'EU WFs (Fully-Grid Connected)'!$F68&gt;=2)),2016-'EU WFs (Fully-Grid Connected)'!$M68,"")</f>
        <v>4</v>
      </c>
      <c r="D69" s="146" t="str">
        <f>IF(AND(OR('EU WFs (Fully-Grid Connected)'!$J68="MG",'EU WFs (Fully-Grid Connected)'!$J68="SG"),'EU WFs (Fully-Grid Connected)'!$K68="WRIG",AND('EU WFs (Fully-Grid Connected)'!$F68&lt;=4,'EU WFs (Fully-Grid Connected)'!$F68&gt;=2)),2016-'EU WFs (Fully-Grid Connected)'!$M68,"")</f>
        <v/>
      </c>
      <c r="E69" s="148" t="str">
        <f>IF(AND(OR('EU WFs (Fully-Grid Connected)'!$J68="MG",'EU WFs (Fully-Grid Connected)'!$J68="SG"),'EU WFs (Fully-Grid Connected)'!$K68="DFIG",AND('EU WFs (Fully-Grid Connected)'!$F68&lt;=4,'EU WFs (Fully-Grid Connected)'!$F68&gt;=2)),2016-'EU WFs (Fully-Grid Connected)'!$M68,"")</f>
        <v/>
      </c>
      <c r="F69" s="147">
        <f>IF(AND(C69&lt;=5,C69&gt;=3),'EU WFs (Fully-Grid Connected)'!$E68,"")</f>
        <v>88</v>
      </c>
      <c r="G69" s="146" t="str">
        <f>IF(AND(D69&lt;=5,D69&gt;=3),'EU WFs (Fully-Grid Connected)'!$E68,"")</f>
        <v/>
      </c>
      <c r="H69" s="148" t="str">
        <f>IF(AND(E69&lt;=5,E69&gt;=3),'EU WFs (Fully-Grid Connected)'!$E68,"")</f>
        <v/>
      </c>
      <c r="I69" s="147" t="str">
        <f>IF(AND(C69&lt;&gt;"",C69&gt;5),'EU WFs (Fully-Grid Connected)'!$E68,"")</f>
        <v/>
      </c>
      <c r="J69" s="146" t="str">
        <f>IF(AND(D69&lt;&gt;"",D69&gt;5),'EU WFs (Fully-Grid Connected)'!$E68,"")</f>
        <v/>
      </c>
      <c r="K69" s="148" t="str">
        <f>IF(AND(E69&lt;&gt;"",E69&gt;5),'EU WFs (Fully-Grid Connected)'!$E68,"")</f>
        <v/>
      </c>
      <c r="L69" s="217" t="str">
        <f>IF(AND('EU WFs (Fully-Grid Connected)'!BN68&lt;&gt;"",OR($F69&lt;&gt;"",$G69&lt;&gt;"",$H69&lt;&gt;"",$I69&lt;&gt;"",$J69&lt;&gt;"",$K69&lt;&gt;"")),'EU WFs (Fully-Grid Connected)'!BN68,"")</f>
        <v/>
      </c>
      <c r="M69" s="217" t="str">
        <f>IF(AND('EU WFs (Fully-Grid Connected)'!BO68&lt;&gt;"",OR($F69&lt;&gt;"",$G69&lt;&gt;"",$H69&lt;&gt;"",$I69&lt;&gt;"",$J69&lt;&gt;"",$K69&lt;&gt;"")),'EU WFs (Fully-Grid Connected)'!BO68,"")</f>
        <v/>
      </c>
      <c r="N69" s="217" t="str">
        <f>IF(AND('EU WFs (Fully-Grid Connected)'!BP68&lt;&gt;"",OR($F69&lt;&gt;"",$G69&lt;&gt;"",$H69&lt;&gt;"",$I69&lt;&gt;"",$J69&lt;&gt;"",$K69&lt;&gt;"")),'EU WFs (Fully-Grid Connected)'!BP68,"")</f>
        <v/>
      </c>
      <c r="O69" s="217" t="str">
        <f>IF(AND('EU WFs (Fully-Grid Connected)'!BQ68&lt;&gt;"",OR($F69&lt;&gt;"",$G69&lt;&gt;"",$H69&lt;&gt;"",$I69&lt;&gt;"",$J69&lt;&gt;"",$K69&lt;&gt;"")),'EU WFs (Fully-Grid Connected)'!BQ68,"")</f>
        <v/>
      </c>
      <c r="P69" s="217" t="str">
        <f>IF(AND('EU WFs (Fully-Grid Connected)'!BR68&lt;&gt;"",OR($F69&lt;&gt;"",$G69&lt;&gt;"",$H69&lt;&gt;"",$I69&lt;&gt;"",$J69&lt;&gt;"",$K69&lt;&gt;"")),'EU WFs (Fully-Grid Connected)'!BR68,"")</f>
        <v/>
      </c>
      <c r="Q69" s="217" t="str">
        <f>IF(AND('EU WFs (Fully-Grid Connected)'!BS68&lt;&gt;"",OR($F69&lt;&gt;"",$G69&lt;&gt;"",$H69&lt;&gt;"",$I69&lt;&gt;"",$J69&lt;&gt;"",$K69&lt;&gt;"")),'EU WFs (Fully-Grid Connected)'!BS68,"")</f>
        <v/>
      </c>
      <c r="R69" s="217" t="str">
        <f>IF(AND('EU WFs (Fully-Grid Connected)'!BT68&lt;&gt;"",OR($F69&lt;&gt;"",$G69&lt;&gt;"",$H69&lt;&gt;"",$I69&lt;&gt;"",$J69&lt;&gt;"",$K69&lt;&gt;"")),'EU WFs (Fully-Grid Connected)'!BT68,"")</f>
        <v/>
      </c>
      <c r="S69" s="217" t="str">
        <f>IF(AND('EU WFs (Fully-Grid Connected)'!BU68&lt;&gt;"",OR($F69&lt;&gt;"",$G69&lt;&gt;"",$H69&lt;&gt;"",$I69&lt;&gt;"",$J69&lt;&gt;"",$K69&lt;&gt;"")),'EU WFs (Fully-Grid Connected)'!BU68,"")</f>
        <v/>
      </c>
      <c r="T69" s="217" t="str">
        <f>IF(AND('EU WFs (Fully-Grid Connected)'!BV68&lt;&gt;"",OR($F69&lt;&gt;"",$G69&lt;&gt;"",$H69&lt;&gt;"",$I69&lt;&gt;"",$J69&lt;&gt;"",$K69&lt;&gt;"")),'EU WFs (Fully-Grid Connected)'!BV68,"")</f>
        <v/>
      </c>
      <c r="U69" s="217" t="str">
        <f>IF(AND('EU WFs (Fully-Grid Connected)'!BW68&lt;&gt;"",OR($F69&lt;&gt;"",$G69&lt;&gt;"",$H69&lt;&gt;"",$I69&lt;&gt;"",$J69&lt;&gt;"",$K69&lt;&gt;"")),'EU WFs (Fully-Grid Connected)'!BW68,"")</f>
        <v/>
      </c>
      <c r="V69" s="217" t="str">
        <f>IF(AND('EU WFs (Fully-Grid Connected)'!BX68&lt;&gt;"",OR($F69&lt;&gt;"",$G69&lt;&gt;"",$H69&lt;&gt;"",$I69&lt;&gt;"",$J69&lt;&gt;"",$K69&lt;&gt;"")),'EU WFs (Fully-Grid Connected)'!BX68,"")</f>
        <v/>
      </c>
      <c r="W69" s="217">
        <f>IF(AND('EU WFs (Fully-Grid Connected)'!BY68&lt;&gt;"",OR($F69&lt;&gt;"",$G69&lt;&gt;"",$H69&lt;&gt;"",$I69&lt;&gt;"",$J69&lt;&gt;"",$K69&lt;&gt;"")),'EU WFs (Fully-Grid Connected)'!BY68,"")</f>
        <v>88</v>
      </c>
      <c r="X69" s="217" t="str">
        <f>IF(AND('EU WFs (Fully-Grid Connected)'!BZ68&lt;&gt;"",OR($F69&lt;&gt;"",$G69&lt;&gt;"",$H69&lt;&gt;"",$I69&lt;&gt;"",$J69&lt;&gt;"",$K69&lt;&gt;"")),'EU WFs (Fully-Grid Connected)'!BZ68,"")</f>
        <v/>
      </c>
      <c r="Y69" s="217" t="str">
        <f>IF(AND('EU WFs (Fully-Grid Connected)'!CA68&lt;&gt;"",OR($F69&lt;&gt;"",$G69&lt;&gt;"",$H69&lt;&gt;"",$I69&lt;&gt;"",$J69&lt;&gt;"",$K69&lt;&gt;"")),'EU WFs (Fully-Grid Connected)'!CA68,"")</f>
        <v/>
      </c>
      <c r="AA69" s="215">
        <f t="shared" si="24"/>
        <v>88</v>
      </c>
      <c r="AB69" s="216" t="str">
        <f t="shared" si="25"/>
        <v/>
      </c>
      <c r="AC69" s="217" t="str">
        <f t="shared" si="26"/>
        <v/>
      </c>
      <c r="AD69" s="216" t="str">
        <f t="shared" si="27"/>
        <v/>
      </c>
      <c r="AE69" s="216" t="str">
        <f t="shared" si="28"/>
        <v/>
      </c>
      <c r="AF69" s="216" t="str">
        <f t="shared" si="29"/>
        <v/>
      </c>
      <c r="AG69" s="215" t="str">
        <f t="shared" si="30"/>
        <v/>
      </c>
      <c r="AH69" s="216" t="str">
        <f t="shared" si="31"/>
        <v/>
      </c>
      <c r="AI69" s="217" t="str">
        <f t="shared" si="32"/>
        <v/>
      </c>
      <c r="AJ69" s="216" t="str">
        <f t="shared" si="33"/>
        <v/>
      </c>
      <c r="AK69" s="216" t="str">
        <f t="shared" si="34"/>
        <v/>
      </c>
      <c r="AL69" s="217" t="str">
        <f t="shared" si="35"/>
        <v/>
      </c>
    </row>
    <row r="70" spans="1:38" x14ac:dyDescent="0.3">
      <c r="A70" s="321"/>
      <c r="B70" s="122" t="str">
        <f>'EU WFs (Fully-Grid Connected)'!B69</f>
        <v>Sprogø</v>
      </c>
      <c r="C70" s="147" t="str">
        <f>IF(AND(OR('EU WFs (Fully-Grid Connected)'!$J69="MG",'EU WFs (Fully-Grid Connected)'!$J69="SG"),'EU WFs (Fully-Grid Connected)'!$K69="SCIG",AND('EU WFs (Fully-Grid Connected)'!$F69&lt;=4,'EU WFs (Fully-Grid Connected)'!$F69&gt;=2)),2016-'EU WFs (Fully-Grid Connected)'!$M69,"")</f>
        <v/>
      </c>
      <c r="D70" s="146" t="str">
        <f>IF(AND(OR('EU WFs (Fully-Grid Connected)'!$J69="MG",'EU WFs (Fully-Grid Connected)'!$J69="SG"),'EU WFs (Fully-Grid Connected)'!$K69="WRIG",AND('EU WFs (Fully-Grid Connected)'!$F69&lt;=4,'EU WFs (Fully-Grid Connected)'!$F69&gt;=2)),2016-'EU WFs (Fully-Grid Connected)'!$M69,"")</f>
        <v/>
      </c>
      <c r="E70" s="148">
        <f>IF(AND(OR('EU WFs (Fully-Grid Connected)'!$J69="MG",'EU WFs (Fully-Grid Connected)'!$J69="SG"),'EU WFs (Fully-Grid Connected)'!$K69="DFIG",AND('EU WFs (Fully-Grid Connected)'!$F69&lt;=4,'EU WFs (Fully-Grid Connected)'!$F69&gt;=2)),2016-'EU WFs (Fully-Grid Connected)'!$M69,"")</f>
        <v>7</v>
      </c>
      <c r="F70" s="147" t="str">
        <f>IF(AND(C70&lt;=5,C70&gt;=3),'EU WFs (Fully-Grid Connected)'!$E69,"")</f>
        <v/>
      </c>
      <c r="G70" s="146" t="str">
        <f>IF(AND(D70&lt;=5,D70&gt;=3),'EU WFs (Fully-Grid Connected)'!$E69,"")</f>
        <v/>
      </c>
      <c r="H70" s="148" t="str">
        <f>IF(AND(E70&lt;=5,E70&gt;=3),'EU WFs (Fully-Grid Connected)'!$E69,"")</f>
        <v/>
      </c>
      <c r="I70" s="147" t="str">
        <f>IF(AND(C70&lt;&gt;"",C70&gt;5),'EU WFs (Fully-Grid Connected)'!$E69,"")</f>
        <v/>
      </c>
      <c r="J70" s="146" t="str">
        <f>IF(AND(D70&lt;&gt;"",D70&gt;5),'EU WFs (Fully-Grid Connected)'!$E69,"")</f>
        <v/>
      </c>
      <c r="K70" s="148">
        <f>IF(AND(E70&lt;&gt;"",E70&gt;5),'EU WFs (Fully-Grid Connected)'!$E69,"")</f>
        <v>7</v>
      </c>
      <c r="L70" s="217" t="str">
        <f>IF(AND('EU WFs (Fully-Grid Connected)'!BN69&lt;&gt;"",OR($F70&lt;&gt;"",$G70&lt;&gt;"",$H70&lt;&gt;"",$I70&lt;&gt;"",$J70&lt;&gt;"",$K70&lt;&gt;"")),'EU WFs (Fully-Grid Connected)'!BN69,"")</f>
        <v/>
      </c>
      <c r="M70" s="217" t="str">
        <f>IF(AND('EU WFs (Fully-Grid Connected)'!BO69&lt;&gt;"",OR($F70&lt;&gt;"",$G70&lt;&gt;"",$H70&lt;&gt;"",$I70&lt;&gt;"",$J70&lt;&gt;"",$K70&lt;&gt;"")),'EU WFs (Fully-Grid Connected)'!BO69,"")</f>
        <v/>
      </c>
      <c r="N70" s="217" t="str">
        <f>IF(AND('EU WFs (Fully-Grid Connected)'!BP69&lt;&gt;"",OR($F70&lt;&gt;"",$G70&lt;&gt;"",$H70&lt;&gt;"",$I70&lt;&gt;"",$J70&lt;&gt;"",$K70&lt;&gt;"")),'EU WFs (Fully-Grid Connected)'!BP69,"")</f>
        <v/>
      </c>
      <c r="O70" s="217" t="str">
        <f>IF(AND('EU WFs (Fully-Grid Connected)'!BQ69&lt;&gt;"",OR($F70&lt;&gt;"",$G70&lt;&gt;"",$H70&lt;&gt;"",$I70&lt;&gt;"",$J70&lt;&gt;"",$K70&lt;&gt;"")),'EU WFs (Fully-Grid Connected)'!BQ69,"")</f>
        <v/>
      </c>
      <c r="P70" s="217" t="str">
        <f>IF(AND('EU WFs (Fully-Grid Connected)'!BR69&lt;&gt;"",OR($F70&lt;&gt;"",$G70&lt;&gt;"",$H70&lt;&gt;"",$I70&lt;&gt;"",$J70&lt;&gt;"",$K70&lt;&gt;"")),'EU WFs (Fully-Grid Connected)'!BR69,"")</f>
        <v/>
      </c>
      <c r="Q70" s="217" t="str">
        <f>IF(AND('EU WFs (Fully-Grid Connected)'!BS69&lt;&gt;"",OR($F70&lt;&gt;"",$G70&lt;&gt;"",$H70&lt;&gt;"",$I70&lt;&gt;"",$J70&lt;&gt;"",$K70&lt;&gt;"")),'EU WFs (Fully-Grid Connected)'!BS69,"")</f>
        <v/>
      </c>
      <c r="R70" s="217" t="str">
        <f>IF(AND('EU WFs (Fully-Grid Connected)'!BT69&lt;&gt;"",OR($F70&lt;&gt;"",$G70&lt;&gt;"",$H70&lt;&gt;"",$I70&lt;&gt;"",$J70&lt;&gt;"",$K70&lt;&gt;"")),'EU WFs (Fully-Grid Connected)'!BT69,"")</f>
        <v/>
      </c>
      <c r="S70" s="217" t="str">
        <f>IF(AND('EU WFs (Fully-Grid Connected)'!BU69&lt;&gt;"",OR($F70&lt;&gt;"",$G70&lt;&gt;"",$H70&lt;&gt;"",$I70&lt;&gt;"",$J70&lt;&gt;"",$K70&lt;&gt;"")),'EU WFs (Fully-Grid Connected)'!BU69,"")</f>
        <v/>
      </c>
      <c r="T70" s="217" t="str">
        <f>IF(AND('EU WFs (Fully-Grid Connected)'!BV69&lt;&gt;"",OR($F70&lt;&gt;"",$G70&lt;&gt;"",$H70&lt;&gt;"",$I70&lt;&gt;"",$J70&lt;&gt;"",$K70&lt;&gt;"")),'EU WFs (Fully-Grid Connected)'!BV69,"")</f>
        <v/>
      </c>
      <c r="U70" s="217" t="str">
        <f>IF(AND('EU WFs (Fully-Grid Connected)'!BW69&lt;&gt;"",OR($F70&lt;&gt;"",$G70&lt;&gt;"",$H70&lt;&gt;"",$I70&lt;&gt;"",$J70&lt;&gt;"",$K70&lt;&gt;"")),'EU WFs (Fully-Grid Connected)'!BW69,"")</f>
        <v/>
      </c>
      <c r="V70" s="217" t="str">
        <f>IF(AND('EU WFs (Fully-Grid Connected)'!BX69&lt;&gt;"",OR($F70&lt;&gt;"",$G70&lt;&gt;"",$H70&lt;&gt;"",$I70&lt;&gt;"",$J70&lt;&gt;"",$K70&lt;&gt;"")),'EU WFs (Fully-Grid Connected)'!BX69,"")</f>
        <v/>
      </c>
      <c r="W70" s="217" t="str">
        <f>IF(AND('EU WFs (Fully-Grid Connected)'!BY69&lt;&gt;"",OR($F70&lt;&gt;"",$G70&lt;&gt;"",$H70&lt;&gt;"",$I70&lt;&gt;"",$J70&lt;&gt;"",$K70&lt;&gt;"")),'EU WFs (Fully-Grid Connected)'!BY69,"")</f>
        <v/>
      </c>
      <c r="X70" s="217">
        <f>IF(AND('EU WFs (Fully-Grid Connected)'!BZ69&lt;&gt;"",OR($F70&lt;&gt;"",$G70&lt;&gt;"",$H70&lt;&gt;"",$I70&lt;&gt;"",$J70&lt;&gt;"",$K70&lt;&gt;"")),'EU WFs (Fully-Grid Connected)'!BZ69,"")</f>
        <v>7</v>
      </c>
      <c r="Y70" s="217" t="str">
        <f>IF(AND('EU WFs (Fully-Grid Connected)'!CA69&lt;&gt;"",OR($F70&lt;&gt;"",$G70&lt;&gt;"",$H70&lt;&gt;"",$I70&lt;&gt;"",$J70&lt;&gt;"",$K70&lt;&gt;"")),'EU WFs (Fully-Grid Connected)'!CA69,"")</f>
        <v/>
      </c>
      <c r="AA70" s="215" t="str">
        <f t="shared" si="24"/>
        <v/>
      </c>
      <c r="AB70" s="216" t="str">
        <f t="shared" si="25"/>
        <v/>
      </c>
      <c r="AC70" s="217" t="str">
        <f t="shared" si="26"/>
        <v/>
      </c>
      <c r="AD70" s="216" t="str">
        <f t="shared" si="27"/>
        <v/>
      </c>
      <c r="AE70" s="216" t="str">
        <f t="shared" si="28"/>
        <v/>
      </c>
      <c r="AF70" s="216" t="str">
        <f t="shared" si="29"/>
        <v/>
      </c>
      <c r="AG70" s="215" t="str">
        <f t="shared" si="30"/>
        <v/>
      </c>
      <c r="AH70" s="216" t="str">
        <f t="shared" si="31"/>
        <v/>
      </c>
      <c r="AI70" s="217" t="str">
        <f t="shared" si="32"/>
        <v/>
      </c>
      <c r="AJ70" s="216" t="str">
        <f t="shared" si="33"/>
        <v/>
      </c>
      <c r="AK70" s="216" t="str">
        <f t="shared" si="34"/>
        <v/>
      </c>
      <c r="AL70" s="217">
        <f t="shared" si="35"/>
        <v>7</v>
      </c>
    </row>
    <row r="71" spans="1:38" x14ac:dyDescent="0.3">
      <c r="A71" s="321"/>
      <c r="B71" s="122" t="str">
        <f>'EU WFs (Fully-Grid Connected)'!B70</f>
        <v>Teesside</v>
      </c>
      <c r="C71" s="147">
        <f>IF(AND(OR('EU WFs (Fully-Grid Connected)'!$J70="MG",'EU WFs (Fully-Grid Connected)'!$J70="SG"),'EU WFs (Fully-Grid Connected)'!$K70="SCIG",AND('EU WFs (Fully-Grid Connected)'!$F70&lt;=4,'EU WFs (Fully-Grid Connected)'!$F70&gt;=2)),2016-'EU WFs (Fully-Grid Connected)'!$M70,"")</f>
        <v>3</v>
      </c>
      <c r="D71" s="146" t="str">
        <f>IF(AND(OR('EU WFs (Fully-Grid Connected)'!$J70="MG",'EU WFs (Fully-Grid Connected)'!$J70="SG"),'EU WFs (Fully-Grid Connected)'!$K70="WRIG",AND('EU WFs (Fully-Grid Connected)'!$F70&lt;=4,'EU WFs (Fully-Grid Connected)'!$F70&gt;=2)),2016-'EU WFs (Fully-Grid Connected)'!$M70,"")</f>
        <v/>
      </c>
      <c r="E71" s="148" t="str">
        <f>IF(AND(OR('EU WFs (Fully-Grid Connected)'!$J70="MG",'EU WFs (Fully-Grid Connected)'!$J70="SG"),'EU WFs (Fully-Grid Connected)'!$K70="DFIG",AND('EU WFs (Fully-Grid Connected)'!$F70&lt;=4,'EU WFs (Fully-Grid Connected)'!$F70&gt;=2)),2016-'EU WFs (Fully-Grid Connected)'!$M70,"")</f>
        <v/>
      </c>
      <c r="F71" s="147">
        <f>IF(AND(C71&lt;=5,C71&gt;=3),'EU WFs (Fully-Grid Connected)'!$E70,"")</f>
        <v>27</v>
      </c>
      <c r="G71" s="146" t="str">
        <f>IF(AND(D71&lt;=5,D71&gt;=3),'EU WFs (Fully-Grid Connected)'!$E70,"")</f>
        <v/>
      </c>
      <c r="H71" s="148" t="str">
        <f>IF(AND(E71&lt;=5,E71&gt;=3),'EU WFs (Fully-Grid Connected)'!$E70,"")</f>
        <v/>
      </c>
      <c r="I71" s="147" t="str">
        <f>IF(AND(C71&lt;&gt;"",C71&gt;5),'EU WFs (Fully-Grid Connected)'!$E70,"")</f>
        <v/>
      </c>
      <c r="J71" s="146" t="str">
        <f>IF(AND(D71&lt;&gt;"",D71&gt;5),'EU WFs (Fully-Grid Connected)'!$E70,"")</f>
        <v/>
      </c>
      <c r="K71" s="148" t="str">
        <f>IF(AND(E71&lt;&gt;"",E71&gt;5),'EU WFs (Fully-Grid Connected)'!$E70,"")</f>
        <v/>
      </c>
      <c r="L71" s="217" t="str">
        <f>IF(AND('EU WFs (Fully-Grid Connected)'!BN70&lt;&gt;"",OR($F71&lt;&gt;"",$G71&lt;&gt;"",$H71&lt;&gt;"",$I71&lt;&gt;"",$J71&lt;&gt;"",$K71&lt;&gt;"")),'EU WFs (Fully-Grid Connected)'!BN70,"")</f>
        <v/>
      </c>
      <c r="M71" s="217" t="str">
        <f>IF(AND('EU WFs (Fully-Grid Connected)'!BO70&lt;&gt;"",OR($F71&lt;&gt;"",$G71&lt;&gt;"",$H71&lt;&gt;"",$I71&lt;&gt;"",$J71&lt;&gt;"",$K71&lt;&gt;"")),'EU WFs (Fully-Grid Connected)'!BO70,"")</f>
        <v/>
      </c>
      <c r="N71" s="217" t="str">
        <f>IF(AND('EU WFs (Fully-Grid Connected)'!BP70&lt;&gt;"",OR($F71&lt;&gt;"",$G71&lt;&gt;"",$H71&lt;&gt;"",$I71&lt;&gt;"",$J71&lt;&gt;"",$K71&lt;&gt;"")),'EU WFs (Fully-Grid Connected)'!BP70,"")</f>
        <v/>
      </c>
      <c r="O71" s="217" t="str">
        <f>IF(AND('EU WFs (Fully-Grid Connected)'!BQ70&lt;&gt;"",OR($F71&lt;&gt;"",$G71&lt;&gt;"",$H71&lt;&gt;"",$I71&lt;&gt;"",$J71&lt;&gt;"",$K71&lt;&gt;"")),'EU WFs (Fully-Grid Connected)'!BQ70,"")</f>
        <v/>
      </c>
      <c r="P71" s="217" t="str">
        <f>IF(AND('EU WFs (Fully-Grid Connected)'!BR70&lt;&gt;"",OR($F71&lt;&gt;"",$G71&lt;&gt;"",$H71&lt;&gt;"",$I71&lt;&gt;"",$J71&lt;&gt;"",$K71&lt;&gt;"")),'EU WFs (Fully-Grid Connected)'!BR70,"")</f>
        <v/>
      </c>
      <c r="Q71" s="217" t="str">
        <f>IF(AND('EU WFs (Fully-Grid Connected)'!BS70&lt;&gt;"",OR($F71&lt;&gt;"",$G71&lt;&gt;"",$H71&lt;&gt;"",$I71&lt;&gt;"",$J71&lt;&gt;"",$K71&lt;&gt;"")),'EU WFs (Fully-Grid Connected)'!BS70,"")</f>
        <v/>
      </c>
      <c r="R71" s="217" t="str">
        <f>IF(AND('EU WFs (Fully-Grid Connected)'!BT70&lt;&gt;"",OR($F71&lt;&gt;"",$G71&lt;&gt;"",$H71&lt;&gt;"",$I71&lt;&gt;"",$J71&lt;&gt;"",$K71&lt;&gt;"")),'EU WFs (Fully-Grid Connected)'!BT70,"")</f>
        <v/>
      </c>
      <c r="S71" s="217" t="str">
        <f>IF(AND('EU WFs (Fully-Grid Connected)'!BU70&lt;&gt;"",OR($F71&lt;&gt;"",$G71&lt;&gt;"",$H71&lt;&gt;"",$I71&lt;&gt;"",$J71&lt;&gt;"",$K71&lt;&gt;"")),'EU WFs (Fully-Grid Connected)'!BU70,"")</f>
        <v/>
      </c>
      <c r="T71" s="217" t="str">
        <f>IF(AND('EU WFs (Fully-Grid Connected)'!BV70&lt;&gt;"",OR($F71&lt;&gt;"",$G71&lt;&gt;"",$H71&lt;&gt;"",$I71&lt;&gt;"",$J71&lt;&gt;"",$K71&lt;&gt;"")),'EU WFs (Fully-Grid Connected)'!BV70,"")</f>
        <v/>
      </c>
      <c r="U71" s="217" t="str">
        <f>IF(AND('EU WFs (Fully-Grid Connected)'!BW70&lt;&gt;"",OR($F71&lt;&gt;"",$G71&lt;&gt;"",$H71&lt;&gt;"",$I71&lt;&gt;"",$J71&lt;&gt;"",$K71&lt;&gt;"")),'EU WFs (Fully-Grid Connected)'!BW70,"")</f>
        <v/>
      </c>
      <c r="V71" s="217" t="str">
        <f>IF(AND('EU WFs (Fully-Grid Connected)'!BX70&lt;&gt;"",OR($F71&lt;&gt;"",$G71&lt;&gt;"",$H71&lt;&gt;"",$I71&lt;&gt;"",$J71&lt;&gt;"",$K71&lt;&gt;"")),'EU WFs (Fully-Grid Connected)'!BX70,"")</f>
        <v/>
      </c>
      <c r="W71" s="217">
        <f>IF(AND('EU WFs (Fully-Grid Connected)'!BY70&lt;&gt;"",OR($F71&lt;&gt;"",$G71&lt;&gt;"",$H71&lt;&gt;"",$I71&lt;&gt;"",$J71&lt;&gt;"",$K71&lt;&gt;"")),'EU WFs (Fully-Grid Connected)'!BY70,"")</f>
        <v>27</v>
      </c>
      <c r="X71" s="217" t="str">
        <f>IF(AND('EU WFs (Fully-Grid Connected)'!BZ70&lt;&gt;"",OR($F71&lt;&gt;"",$G71&lt;&gt;"",$H71&lt;&gt;"",$I71&lt;&gt;"",$J71&lt;&gt;"",$K71&lt;&gt;"")),'EU WFs (Fully-Grid Connected)'!BZ70,"")</f>
        <v/>
      </c>
      <c r="Y71" s="217" t="str">
        <f>IF(AND('EU WFs (Fully-Grid Connected)'!CA70&lt;&gt;"",OR($F71&lt;&gt;"",$G71&lt;&gt;"",$H71&lt;&gt;"",$I71&lt;&gt;"",$J71&lt;&gt;"",$K71&lt;&gt;"")),'EU WFs (Fully-Grid Connected)'!CA70,"")</f>
        <v/>
      </c>
      <c r="AA71" s="215">
        <f t="shared" si="24"/>
        <v>27</v>
      </c>
      <c r="AB71" s="216" t="str">
        <f t="shared" si="25"/>
        <v/>
      </c>
      <c r="AC71" s="217" t="str">
        <f t="shared" si="26"/>
        <v/>
      </c>
      <c r="AD71" s="216" t="str">
        <f t="shared" si="27"/>
        <v/>
      </c>
      <c r="AE71" s="216" t="str">
        <f t="shared" si="28"/>
        <v/>
      </c>
      <c r="AF71" s="216" t="str">
        <f t="shared" si="29"/>
        <v/>
      </c>
      <c r="AG71" s="215" t="str">
        <f t="shared" si="30"/>
        <v/>
      </c>
      <c r="AH71" s="216" t="str">
        <f t="shared" si="31"/>
        <v/>
      </c>
      <c r="AI71" s="217" t="str">
        <f t="shared" si="32"/>
        <v/>
      </c>
      <c r="AJ71" s="216" t="str">
        <f t="shared" si="33"/>
        <v/>
      </c>
      <c r="AK71" s="216" t="str">
        <f t="shared" si="34"/>
        <v/>
      </c>
      <c r="AL71" s="217" t="str">
        <f t="shared" si="35"/>
        <v/>
      </c>
    </row>
    <row r="72" spans="1:38" x14ac:dyDescent="0.3">
      <c r="A72" s="321"/>
      <c r="B72" s="122" t="str">
        <f>'EU WFs (Fully-Grid Connected)'!B71</f>
        <v>Thanet</v>
      </c>
      <c r="C72" s="147" t="str">
        <f>IF(AND(OR('EU WFs (Fully-Grid Connected)'!$J71="MG",'EU WFs (Fully-Grid Connected)'!$J71="SG"),'EU WFs (Fully-Grid Connected)'!$K71="SCIG",AND('EU WFs (Fully-Grid Connected)'!$F71&lt;=4,'EU WFs (Fully-Grid Connected)'!$F71&gt;=2)),2016-'EU WFs (Fully-Grid Connected)'!$M71,"")</f>
        <v/>
      </c>
      <c r="D72" s="146" t="str">
        <f>IF(AND(OR('EU WFs (Fully-Grid Connected)'!$J71="MG",'EU WFs (Fully-Grid Connected)'!$J71="SG"),'EU WFs (Fully-Grid Connected)'!$K71="WRIG",AND('EU WFs (Fully-Grid Connected)'!$F71&lt;=4,'EU WFs (Fully-Grid Connected)'!$F71&gt;=2)),2016-'EU WFs (Fully-Grid Connected)'!$M71,"")</f>
        <v/>
      </c>
      <c r="E72" s="148">
        <f>IF(AND(OR('EU WFs (Fully-Grid Connected)'!$J71="MG",'EU WFs (Fully-Grid Connected)'!$J71="SG"),'EU WFs (Fully-Grid Connected)'!$K71="DFIG",AND('EU WFs (Fully-Grid Connected)'!$F71&lt;=4,'EU WFs (Fully-Grid Connected)'!$F71&gt;=2)),2016-'EU WFs (Fully-Grid Connected)'!$M71,"")</f>
        <v>6</v>
      </c>
      <c r="F72" s="147" t="str">
        <f>IF(AND(C72&lt;=5,C72&gt;=3),'EU WFs (Fully-Grid Connected)'!$E71,"")</f>
        <v/>
      </c>
      <c r="G72" s="146" t="str">
        <f>IF(AND(D72&lt;=5,D72&gt;=3),'EU WFs (Fully-Grid Connected)'!$E71,"")</f>
        <v/>
      </c>
      <c r="H72" s="148" t="str">
        <f>IF(AND(E72&lt;=5,E72&gt;=3),'EU WFs (Fully-Grid Connected)'!$E71,"")</f>
        <v/>
      </c>
      <c r="I72" s="147" t="str">
        <f>IF(AND(C72&lt;&gt;"",C72&gt;5),'EU WFs (Fully-Grid Connected)'!$E71,"")</f>
        <v/>
      </c>
      <c r="J72" s="146" t="str">
        <f>IF(AND(D72&lt;&gt;"",D72&gt;5),'EU WFs (Fully-Grid Connected)'!$E71,"")</f>
        <v/>
      </c>
      <c r="K72" s="148">
        <f>IF(AND(E72&lt;&gt;"",E72&gt;5),'EU WFs (Fully-Grid Connected)'!$E71,"")</f>
        <v>100</v>
      </c>
      <c r="L72" s="217" t="str">
        <f>IF(AND('EU WFs (Fully-Grid Connected)'!BN71&lt;&gt;"",OR($F72&lt;&gt;"",$G72&lt;&gt;"",$H72&lt;&gt;"",$I72&lt;&gt;"",$J72&lt;&gt;"",$K72&lt;&gt;"")),'EU WFs (Fully-Grid Connected)'!BN71,"")</f>
        <v/>
      </c>
      <c r="M72" s="217" t="str">
        <f>IF(AND('EU WFs (Fully-Grid Connected)'!BO71&lt;&gt;"",OR($F72&lt;&gt;"",$G72&lt;&gt;"",$H72&lt;&gt;"",$I72&lt;&gt;"",$J72&lt;&gt;"",$K72&lt;&gt;"")),'EU WFs (Fully-Grid Connected)'!BO71,"")</f>
        <v/>
      </c>
      <c r="N72" s="217" t="str">
        <f>IF(AND('EU WFs (Fully-Grid Connected)'!BP71&lt;&gt;"",OR($F72&lt;&gt;"",$G72&lt;&gt;"",$H72&lt;&gt;"",$I72&lt;&gt;"",$J72&lt;&gt;"",$K72&lt;&gt;"")),'EU WFs (Fully-Grid Connected)'!BP71,"")</f>
        <v/>
      </c>
      <c r="O72" s="217" t="str">
        <f>IF(AND('EU WFs (Fully-Grid Connected)'!BQ71&lt;&gt;"",OR($F72&lt;&gt;"",$G72&lt;&gt;"",$H72&lt;&gt;"",$I72&lt;&gt;"",$J72&lt;&gt;"",$K72&lt;&gt;"")),'EU WFs (Fully-Grid Connected)'!BQ71,"")</f>
        <v/>
      </c>
      <c r="P72" s="217" t="str">
        <f>IF(AND('EU WFs (Fully-Grid Connected)'!BR71&lt;&gt;"",OR($F72&lt;&gt;"",$G72&lt;&gt;"",$H72&lt;&gt;"",$I72&lt;&gt;"",$J72&lt;&gt;"",$K72&lt;&gt;"")),'EU WFs (Fully-Grid Connected)'!BR71,"")</f>
        <v/>
      </c>
      <c r="Q72" s="217" t="str">
        <f>IF(AND('EU WFs (Fully-Grid Connected)'!BS71&lt;&gt;"",OR($F72&lt;&gt;"",$G72&lt;&gt;"",$H72&lt;&gt;"",$I72&lt;&gt;"",$J72&lt;&gt;"",$K72&lt;&gt;"")),'EU WFs (Fully-Grid Connected)'!BS71,"")</f>
        <v/>
      </c>
      <c r="R72" s="217" t="str">
        <f>IF(AND('EU WFs (Fully-Grid Connected)'!BT71&lt;&gt;"",OR($F72&lt;&gt;"",$G72&lt;&gt;"",$H72&lt;&gt;"",$I72&lt;&gt;"",$J72&lt;&gt;"",$K72&lt;&gt;"")),'EU WFs (Fully-Grid Connected)'!BT71,"")</f>
        <v/>
      </c>
      <c r="S72" s="217" t="str">
        <f>IF(AND('EU WFs (Fully-Grid Connected)'!BU71&lt;&gt;"",OR($F72&lt;&gt;"",$G72&lt;&gt;"",$H72&lt;&gt;"",$I72&lt;&gt;"",$J72&lt;&gt;"",$K72&lt;&gt;"")),'EU WFs (Fully-Grid Connected)'!BU71,"")</f>
        <v/>
      </c>
      <c r="T72" s="217" t="str">
        <f>IF(AND('EU WFs (Fully-Grid Connected)'!BV71&lt;&gt;"",OR($F72&lt;&gt;"",$G72&lt;&gt;"",$H72&lt;&gt;"",$I72&lt;&gt;"",$J72&lt;&gt;"",$K72&lt;&gt;"")),'EU WFs (Fully-Grid Connected)'!BV71,"")</f>
        <v/>
      </c>
      <c r="U72" s="217" t="str">
        <f>IF(AND('EU WFs (Fully-Grid Connected)'!BW71&lt;&gt;"",OR($F72&lt;&gt;"",$G72&lt;&gt;"",$H72&lt;&gt;"",$I72&lt;&gt;"",$J72&lt;&gt;"",$K72&lt;&gt;"")),'EU WFs (Fully-Grid Connected)'!BW71,"")</f>
        <v/>
      </c>
      <c r="V72" s="217" t="str">
        <f>IF(AND('EU WFs (Fully-Grid Connected)'!BX71&lt;&gt;"",OR($F72&lt;&gt;"",$G72&lt;&gt;"",$H72&lt;&gt;"",$I72&lt;&gt;"",$J72&lt;&gt;"",$K72&lt;&gt;"")),'EU WFs (Fully-Grid Connected)'!BX71,"")</f>
        <v/>
      </c>
      <c r="W72" s="217" t="str">
        <f>IF(AND('EU WFs (Fully-Grid Connected)'!BY71&lt;&gt;"",OR($F72&lt;&gt;"",$G72&lt;&gt;"",$H72&lt;&gt;"",$I72&lt;&gt;"",$J72&lt;&gt;"",$K72&lt;&gt;"")),'EU WFs (Fully-Grid Connected)'!BY71,"")</f>
        <v/>
      </c>
      <c r="X72" s="217">
        <f>IF(AND('EU WFs (Fully-Grid Connected)'!BZ71&lt;&gt;"",OR($F72&lt;&gt;"",$G72&lt;&gt;"",$H72&lt;&gt;"",$I72&lt;&gt;"",$J72&lt;&gt;"",$K72&lt;&gt;"")),'EU WFs (Fully-Grid Connected)'!BZ71,"")</f>
        <v>100</v>
      </c>
      <c r="Y72" s="217" t="str">
        <f>IF(AND('EU WFs (Fully-Grid Connected)'!CA71&lt;&gt;"",OR($F72&lt;&gt;"",$G72&lt;&gt;"",$H72&lt;&gt;"",$I72&lt;&gt;"",$J72&lt;&gt;"",$K72&lt;&gt;"")),'EU WFs (Fully-Grid Connected)'!CA71,"")</f>
        <v/>
      </c>
      <c r="AA72" s="215" t="str">
        <f t="shared" si="24"/>
        <v/>
      </c>
      <c r="AB72" s="216" t="str">
        <f t="shared" si="25"/>
        <v/>
      </c>
      <c r="AC72" s="217" t="str">
        <f t="shared" si="26"/>
        <v/>
      </c>
      <c r="AD72" s="216" t="str">
        <f t="shared" si="27"/>
        <v/>
      </c>
      <c r="AE72" s="216" t="str">
        <f t="shared" si="28"/>
        <v/>
      </c>
      <c r="AF72" s="216" t="str">
        <f t="shared" si="29"/>
        <v/>
      </c>
      <c r="AG72" s="215" t="str">
        <f t="shared" si="30"/>
        <v/>
      </c>
      <c r="AH72" s="216" t="str">
        <f t="shared" si="31"/>
        <v/>
      </c>
      <c r="AI72" s="217" t="str">
        <f t="shared" si="32"/>
        <v/>
      </c>
      <c r="AJ72" s="216" t="str">
        <f t="shared" si="33"/>
        <v/>
      </c>
      <c r="AK72" s="216" t="str">
        <f t="shared" si="34"/>
        <v/>
      </c>
      <c r="AL72" s="217">
        <f t="shared" si="35"/>
        <v>100</v>
      </c>
    </row>
    <row r="73" spans="1:38" x14ac:dyDescent="0.3">
      <c r="A73" s="321"/>
      <c r="B73" s="122" t="str">
        <f>'EU WFs (Fully-Grid Connected)'!B72</f>
        <v>Thornton Bank I</v>
      </c>
      <c r="C73" s="147" t="str">
        <f>IF(AND(OR('EU WFs (Fully-Grid Connected)'!$J72="MG",'EU WFs (Fully-Grid Connected)'!$J72="SG"),'EU WFs (Fully-Grid Connected)'!$K72="SCIG",AND('EU WFs (Fully-Grid Connected)'!$F72&lt;=4,'EU WFs (Fully-Grid Connected)'!$F72&gt;=2)),2016-'EU WFs (Fully-Grid Connected)'!$M72,"")</f>
        <v/>
      </c>
      <c r="D73" s="146" t="str">
        <f>IF(AND(OR('EU WFs (Fully-Grid Connected)'!$J72="MG",'EU WFs (Fully-Grid Connected)'!$J72="SG"),'EU WFs (Fully-Grid Connected)'!$K72="WRIG",AND('EU WFs (Fully-Grid Connected)'!$F72&lt;=4,'EU WFs (Fully-Grid Connected)'!$F72&gt;=2)),2016-'EU WFs (Fully-Grid Connected)'!$M72,"")</f>
        <v/>
      </c>
      <c r="E73" s="148" t="str">
        <f>IF(AND(OR('EU WFs (Fully-Grid Connected)'!$J72="MG",'EU WFs (Fully-Grid Connected)'!$J72="SG"),'EU WFs (Fully-Grid Connected)'!$K72="DFIG",AND('EU WFs (Fully-Grid Connected)'!$F72&lt;=4,'EU WFs (Fully-Grid Connected)'!$F72&gt;=2)),2016-'EU WFs (Fully-Grid Connected)'!$M72,"")</f>
        <v/>
      </c>
      <c r="F73" s="147" t="str">
        <f>IF(AND(C73&lt;=5,C73&gt;=3),'EU WFs (Fully-Grid Connected)'!$E72,"")</f>
        <v/>
      </c>
      <c r="G73" s="146" t="str">
        <f>IF(AND(D73&lt;=5,D73&gt;=3),'EU WFs (Fully-Grid Connected)'!$E72,"")</f>
        <v/>
      </c>
      <c r="H73" s="148" t="str">
        <f>IF(AND(E73&lt;=5,E73&gt;=3),'EU WFs (Fully-Grid Connected)'!$E72,"")</f>
        <v/>
      </c>
      <c r="I73" s="147" t="str">
        <f>IF(AND(C73&lt;&gt;"",C73&gt;5),'EU WFs (Fully-Grid Connected)'!$E72,"")</f>
        <v/>
      </c>
      <c r="J73" s="146" t="str">
        <f>IF(AND(D73&lt;&gt;"",D73&gt;5),'EU WFs (Fully-Grid Connected)'!$E72,"")</f>
        <v/>
      </c>
      <c r="K73" s="148" t="str">
        <f>IF(AND(E73&lt;&gt;"",E73&gt;5),'EU WFs (Fully-Grid Connected)'!$E72,"")</f>
        <v/>
      </c>
      <c r="L73" s="217" t="str">
        <f>IF(AND('EU WFs (Fully-Grid Connected)'!BN72&lt;&gt;"",OR($F73&lt;&gt;"",$G73&lt;&gt;"",$H73&lt;&gt;"",$I73&lt;&gt;"",$J73&lt;&gt;"",$K73&lt;&gt;"")),'EU WFs (Fully-Grid Connected)'!BN72,"")</f>
        <v/>
      </c>
      <c r="M73" s="217" t="str">
        <f>IF(AND('EU WFs (Fully-Grid Connected)'!BO72&lt;&gt;"",OR($F73&lt;&gt;"",$G73&lt;&gt;"",$H73&lt;&gt;"",$I73&lt;&gt;"",$J73&lt;&gt;"",$K73&lt;&gt;"")),'EU WFs (Fully-Grid Connected)'!BO72,"")</f>
        <v/>
      </c>
      <c r="N73" s="217" t="str">
        <f>IF(AND('EU WFs (Fully-Grid Connected)'!BP72&lt;&gt;"",OR($F73&lt;&gt;"",$G73&lt;&gt;"",$H73&lt;&gt;"",$I73&lt;&gt;"",$J73&lt;&gt;"",$K73&lt;&gt;"")),'EU WFs (Fully-Grid Connected)'!BP72,"")</f>
        <v/>
      </c>
      <c r="O73" s="217" t="str">
        <f>IF(AND('EU WFs (Fully-Grid Connected)'!BQ72&lt;&gt;"",OR($F73&lt;&gt;"",$G73&lt;&gt;"",$H73&lt;&gt;"",$I73&lt;&gt;"",$J73&lt;&gt;"",$K73&lt;&gt;"")),'EU WFs (Fully-Grid Connected)'!BQ72,"")</f>
        <v/>
      </c>
      <c r="P73" s="217" t="str">
        <f>IF(AND('EU WFs (Fully-Grid Connected)'!BR72&lt;&gt;"",OR($F73&lt;&gt;"",$G73&lt;&gt;"",$H73&lt;&gt;"",$I73&lt;&gt;"",$J73&lt;&gt;"",$K73&lt;&gt;"")),'EU WFs (Fully-Grid Connected)'!BR72,"")</f>
        <v/>
      </c>
      <c r="Q73" s="217" t="str">
        <f>IF(AND('EU WFs (Fully-Grid Connected)'!BS72&lt;&gt;"",OR($F73&lt;&gt;"",$G73&lt;&gt;"",$H73&lt;&gt;"",$I73&lt;&gt;"",$J73&lt;&gt;"",$K73&lt;&gt;"")),'EU WFs (Fully-Grid Connected)'!BS72,"")</f>
        <v/>
      </c>
      <c r="R73" s="217" t="str">
        <f>IF(AND('EU WFs (Fully-Grid Connected)'!BT72&lt;&gt;"",OR($F73&lt;&gt;"",$G73&lt;&gt;"",$H73&lt;&gt;"",$I73&lt;&gt;"",$J73&lt;&gt;"",$K73&lt;&gt;"")),'EU WFs (Fully-Grid Connected)'!BT72,"")</f>
        <v/>
      </c>
      <c r="S73" s="217" t="str">
        <f>IF(AND('EU WFs (Fully-Grid Connected)'!BU72&lt;&gt;"",OR($F73&lt;&gt;"",$G73&lt;&gt;"",$H73&lt;&gt;"",$I73&lt;&gt;"",$J73&lt;&gt;"",$K73&lt;&gt;"")),'EU WFs (Fully-Grid Connected)'!BU72,"")</f>
        <v/>
      </c>
      <c r="T73" s="217" t="str">
        <f>IF(AND('EU WFs (Fully-Grid Connected)'!BV72&lt;&gt;"",OR($F73&lt;&gt;"",$G73&lt;&gt;"",$H73&lt;&gt;"",$I73&lt;&gt;"",$J73&lt;&gt;"",$K73&lt;&gt;"")),'EU WFs (Fully-Grid Connected)'!BV72,"")</f>
        <v/>
      </c>
      <c r="U73" s="217" t="str">
        <f>IF(AND('EU WFs (Fully-Grid Connected)'!BW72&lt;&gt;"",OR($F73&lt;&gt;"",$G73&lt;&gt;"",$H73&lt;&gt;"",$I73&lt;&gt;"",$J73&lt;&gt;"",$K73&lt;&gt;"")),'EU WFs (Fully-Grid Connected)'!BW72,"")</f>
        <v/>
      </c>
      <c r="V73" s="217" t="str">
        <f>IF(AND('EU WFs (Fully-Grid Connected)'!BX72&lt;&gt;"",OR($F73&lt;&gt;"",$G73&lt;&gt;"",$H73&lt;&gt;"",$I73&lt;&gt;"",$J73&lt;&gt;"",$K73&lt;&gt;"")),'EU WFs (Fully-Grid Connected)'!BX72,"")</f>
        <v/>
      </c>
      <c r="W73" s="217" t="str">
        <f>IF(AND('EU WFs (Fully-Grid Connected)'!BY72&lt;&gt;"",OR($F73&lt;&gt;"",$G73&lt;&gt;"",$H73&lt;&gt;"",$I73&lt;&gt;"",$J73&lt;&gt;"",$K73&lt;&gt;"")),'EU WFs (Fully-Grid Connected)'!BY72,"")</f>
        <v/>
      </c>
      <c r="X73" s="217" t="str">
        <f>IF(AND('EU WFs (Fully-Grid Connected)'!BZ72&lt;&gt;"",OR($F73&lt;&gt;"",$G73&lt;&gt;"",$H73&lt;&gt;"",$I73&lt;&gt;"",$J73&lt;&gt;"",$K73&lt;&gt;"")),'EU WFs (Fully-Grid Connected)'!BZ72,"")</f>
        <v/>
      </c>
      <c r="Y73" s="217" t="str">
        <f>IF(AND('EU WFs (Fully-Grid Connected)'!CA72&lt;&gt;"",OR($F73&lt;&gt;"",$G73&lt;&gt;"",$H73&lt;&gt;"",$I73&lt;&gt;"",$J73&lt;&gt;"",$K73&lt;&gt;"")),'EU WFs (Fully-Grid Connected)'!CA72,"")</f>
        <v/>
      </c>
      <c r="AA73" s="215" t="str">
        <f t="shared" si="24"/>
        <v/>
      </c>
      <c r="AB73" s="216" t="str">
        <f t="shared" si="25"/>
        <v/>
      </c>
      <c r="AC73" s="217" t="str">
        <f t="shared" si="26"/>
        <v/>
      </c>
      <c r="AD73" s="216" t="str">
        <f t="shared" si="27"/>
        <v/>
      </c>
      <c r="AE73" s="216" t="str">
        <f t="shared" si="28"/>
        <v/>
      </c>
      <c r="AF73" s="216" t="str">
        <f t="shared" si="29"/>
        <v/>
      </c>
      <c r="AG73" s="215" t="str">
        <f t="shared" si="30"/>
        <v/>
      </c>
      <c r="AH73" s="216" t="str">
        <f t="shared" si="31"/>
        <v/>
      </c>
      <c r="AI73" s="217" t="str">
        <f t="shared" si="32"/>
        <v/>
      </c>
      <c r="AJ73" s="216" t="str">
        <f t="shared" si="33"/>
        <v/>
      </c>
      <c r="AK73" s="216" t="str">
        <f t="shared" si="34"/>
        <v/>
      </c>
      <c r="AL73" s="217" t="str">
        <f t="shared" si="35"/>
        <v/>
      </c>
    </row>
    <row r="74" spans="1:38" x14ac:dyDescent="0.3">
      <c r="A74" s="321"/>
      <c r="B74" s="122" t="str">
        <f>'EU WFs (Fully-Grid Connected)'!B73</f>
        <v>Thornton Bank II</v>
      </c>
      <c r="C74" s="147" t="str">
        <f>IF(AND(OR('EU WFs (Fully-Grid Connected)'!$J73="MG",'EU WFs (Fully-Grid Connected)'!$J73="SG"),'EU WFs (Fully-Grid Connected)'!$K73="SCIG",AND('EU WFs (Fully-Grid Connected)'!$F73&lt;=4,'EU WFs (Fully-Grid Connected)'!$F73&gt;=2)),2016-'EU WFs (Fully-Grid Connected)'!$M73,"")</f>
        <v/>
      </c>
      <c r="D74" s="146" t="str">
        <f>IF(AND(OR('EU WFs (Fully-Grid Connected)'!$J73="MG",'EU WFs (Fully-Grid Connected)'!$J73="SG"),'EU WFs (Fully-Grid Connected)'!$K73="WRIG",AND('EU WFs (Fully-Grid Connected)'!$F73&lt;=4,'EU WFs (Fully-Grid Connected)'!$F73&gt;=2)),2016-'EU WFs (Fully-Grid Connected)'!$M73,"")</f>
        <v/>
      </c>
      <c r="E74" s="148" t="str">
        <f>IF(AND(OR('EU WFs (Fully-Grid Connected)'!$J73="MG",'EU WFs (Fully-Grid Connected)'!$J73="SG"),'EU WFs (Fully-Grid Connected)'!$K73="DFIG",AND('EU WFs (Fully-Grid Connected)'!$F73&lt;=4,'EU WFs (Fully-Grid Connected)'!$F73&gt;=2)),2016-'EU WFs (Fully-Grid Connected)'!$M73,"")</f>
        <v/>
      </c>
      <c r="F74" s="147" t="str">
        <f>IF(AND(C74&lt;=5,C74&gt;=3),'EU WFs (Fully-Grid Connected)'!$E73,"")</f>
        <v/>
      </c>
      <c r="G74" s="146" t="str">
        <f>IF(AND(D74&lt;=5,D74&gt;=3),'EU WFs (Fully-Grid Connected)'!$E73,"")</f>
        <v/>
      </c>
      <c r="H74" s="148" t="str">
        <f>IF(AND(E74&lt;=5,E74&gt;=3),'EU WFs (Fully-Grid Connected)'!$E73,"")</f>
        <v/>
      </c>
      <c r="I74" s="147" t="str">
        <f>IF(AND(C74&lt;&gt;"",C74&gt;5),'EU WFs (Fully-Grid Connected)'!$E73,"")</f>
        <v/>
      </c>
      <c r="J74" s="146" t="str">
        <f>IF(AND(D74&lt;&gt;"",D74&gt;5),'EU WFs (Fully-Grid Connected)'!$E73,"")</f>
        <v/>
      </c>
      <c r="K74" s="148" t="str">
        <f>IF(AND(E74&lt;&gt;"",E74&gt;5),'EU WFs (Fully-Grid Connected)'!$E73,"")</f>
        <v/>
      </c>
      <c r="L74" s="217" t="str">
        <f>IF(AND('EU WFs (Fully-Grid Connected)'!BN73&lt;&gt;"",OR($F74&lt;&gt;"",$G74&lt;&gt;"",$H74&lt;&gt;"",$I74&lt;&gt;"",$J74&lt;&gt;"",$K74&lt;&gt;"")),'EU WFs (Fully-Grid Connected)'!BN73,"")</f>
        <v/>
      </c>
      <c r="M74" s="217" t="str">
        <f>IF(AND('EU WFs (Fully-Grid Connected)'!BO73&lt;&gt;"",OR($F74&lt;&gt;"",$G74&lt;&gt;"",$H74&lt;&gt;"",$I74&lt;&gt;"",$J74&lt;&gt;"",$K74&lt;&gt;"")),'EU WFs (Fully-Grid Connected)'!BO73,"")</f>
        <v/>
      </c>
      <c r="N74" s="217" t="str">
        <f>IF(AND('EU WFs (Fully-Grid Connected)'!BP73&lt;&gt;"",OR($F74&lt;&gt;"",$G74&lt;&gt;"",$H74&lt;&gt;"",$I74&lt;&gt;"",$J74&lt;&gt;"",$K74&lt;&gt;"")),'EU WFs (Fully-Grid Connected)'!BP73,"")</f>
        <v/>
      </c>
      <c r="O74" s="217" t="str">
        <f>IF(AND('EU WFs (Fully-Grid Connected)'!BQ73&lt;&gt;"",OR($F74&lt;&gt;"",$G74&lt;&gt;"",$H74&lt;&gt;"",$I74&lt;&gt;"",$J74&lt;&gt;"",$K74&lt;&gt;"")),'EU WFs (Fully-Grid Connected)'!BQ73,"")</f>
        <v/>
      </c>
      <c r="P74" s="217" t="str">
        <f>IF(AND('EU WFs (Fully-Grid Connected)'!BR73&lt;&gt;"",OR($F74&lt;&gt;"",$G74&lt;&gt;"",$H74&lt;&gt;"",$I74&lt;&gt;"",$J74&lt;&gt;"",$K74&lt;&gt;"")),'EU WFs (Fully-Grid Connected)'!BR73,"")</f>
        <v/>
      </c>
      <c r="Q74" s="217" t="str">
        <f>IF(AND('EU WFs (Fully-Grid Connected)'!BS73&lt;&gt;"",OR($F74&lt;&gt;"",$G74&lt;&gt;"",$H74&lt;&gt;"",$I74&lt;&gt;"",$J74&lt;&gt;"",$K74&lt;&gt;"")),'EU WFs (Fully-Grid Connected)'!BS73,"")</f>
        <v/>
      </c>
      <c r="R74" s="217" t="str">
        <f>IF(AND('EU WFs (Fully-Grid Connected)'!BT73&lt;&gt;"",OR($F74&lt;&gt;"",$G74&lt;&gt;"",$H74&lt;&gt;"",$I74&lt;&gt;"",$J74&lt;&gt;"",$K74&lt;&gt;"")),'EU WFs (Fully-Grid Connected)'!BT73,"")</f>
        <v/>
      </c>
      <c r="S74" s="217" t="str">
        <f>IF(AND('EU WFs (Fully-Grid Connected)'!BU73&lt;&gt;"",OR($F74&lt;&gt;"",$G74&lt;&gt;"",$H74&lt;&gt;"",$I74&lt;&gt;"",$J74&lt;&gt;"",$K74&lt;&gt;"")),'EU WFs (Fully-Grid Connected)'!BU73,"")</f>
        <v/>
      </c>
      <c r="T74" s="217" t="str">
        <f>IF(AND('EU WFs (Fully-Grid Connected)'!BV73&lt;&gt;"",OR($F74&lt;&gt;"",$G74&lt;&gt;"",$H74&lt;&gt;"",$I74&lt;&gt;"",$J74&lt;&gt;"",$K74&lt;&gt;"")),'EU WFs (Fully-Grid Connected)'!BV73,"")</f>
        <v/>
      </c>
      <c r="U74" s="217" t="str">
        <f>IF(AND('EU WFs (Fully-Grid Connected)'!BW73&lt;&gt;"",OR($F74&lt;&gt;"",$G74&lt;&gt;"",$H74&lt;&gt;"",$I74&lt;&gt;"",$J74&lt;&gt;"",$K74&lt;&gt;"")),'EU WFs (Fully-Grid Connected)'!BW73,"")</f>
        <v/>
      </c>
      <c r="V74" s="217" t="str">
        <f>IF(AND('EU WFs (Fully-Grid Connected)'!BX73&lt;&gt;"",OR($F74&lt;&gt;"",$G74&lt;&gt;"",$H74&lt;&gt;"",$I74&lt;&gt;"",$J74&lt;&gt;"",$K74&lt;&gt;"")),'EU WFs (Fully-Grid Connected)'!BX73,"")</f>
        <v/>
      </c>
      <c r="W74" s="217" t="str">
        <f>IF(AND('EU WFs (Fully-Grid Connected)'!BY73&lt;&gt;"",OR($F74&lt;&gt;"",$G74&lt;&gt;"",$H74&lt;&gt;"",$I74&lt;&gt;"",$J74&lt;&gt;"",$K74&lt;&gt;"")),'EU WFs (Fully-Grid Connected)'!BY73,"")</f>
        <v/>
      </c>
      <c r="X74" s="217" t="str">
        <f>IF(AND('EU WFs (Fully-Grid Connected)'!BZ73&lt;&gt;"",OR($F74&lt;&gt;"",$G74&lt;&gt;"",$H74&lt;&gt;"",$I74&lt;&gt;"",$J74&lt;&gt;"",$K74&lt;&gt;"")),'EU WFs (Fully-Grid Connected)'!BZ73,"")</f>
        <v/>
      </c>
      <c r="Y74" s="217" t="str">
        <f>IF(AND('EU WFs (Fully-Grid Connected)'!CA73&lt;&gt;"",OR($F74&lt;&gt;"",$G74&lt;&gt;"",$H74&lt;&gt;"",$I74&lt;&gt;"",$J74&lt;&gt;"",$K74&lt;&gt;"")),'EU WFs (Fully-Grid Connected)'!CA73,"")</f>
        <v/>
      </c>
      <c r="AA74" s="215" t="str">
        <f t="shared" si="24"/>
        <v/>
      </c>
      <c r="AB74" s="216" t="str">
        <f t="shared" si="25"/>
        <v/>
      </c>
      <c r="AC74" s="217" t="str">
        <f t="shared" si="26"/>
        <v/>
      </c>
      <c r="AD74" s="216" t="str">
        <f t="shared" si="27"/>
        <v/>
      </c>
      <c r="AE74" s="216" t="str">
        <f t="shared" si="28"/>
        <v/>
      </c>
      <c r="AF74" s="216" t="str">
        <f t="shared" si="29"/>
        <v/>
      </c>
      <c r="AG74" s="215" t="str">
        <f t="shared" si="30"/>
        <v/>
      </c>
      <c r="AH74" s="216" t="str">
        <f t="shared" si="31"/>
        <v/>
      </c>
      <c r="AI74" s="217" t="str">
        <f t="shared" si="32"/>
        <v/>
      </c>
      <c r="AJ74" s="216" t="str">
        <f t="shared" si="33"/>
        <v/>
      </c>
      <c r="AK74" s="216" t="str">
        <f t="shared" si="34"/>
        <v/>
      </c>
      <c r="AL74" s="217" t="str">
        <f t="shared" si="35"/>
        <v/>
      </c>
    </row>
    <row r="75" spans="1:38" x14ac:dyDescent="0.3">
      <c r="A75" s="321"/>
      <c r="B75" s="122" t="str">
        <f>'EU WFs (Fully-Grid Connected)'!B74</f>
        <v>Thornton Bank III</v>
      </c>
      <c r="C75" s="147" t="str">
        <f>IF(AND(OR('EU WFs (Fully-Grid Connected)'!$J74="MG",'EU WFs (Fully-Grid Connected)'!$J74="SG"),'EU WFs (Fully-Grid Connected)'!$K74="SCIG",AND('EU WFs (Fully-Grid Connected)'!$F74&lt;=4,'EU WFs (Fully-Grid Connected)'!$F74&gt;=2)),2016-'EU WFs (Fully-Grid Connected)'!$M74,"")</f>
        <v/>
      </c>
      <c r="D75" s="146" t="str">
        <f>IF(AND(OR('EU WFs (Fully-Grid Connected)'!$J74="MG",'EU WFs (Fully-Grid Connected)'!$J74="SG"),'EU WFs (Fully-Grid Connected)'!$K74="WRIG",AND('EU WFs (Fully-Grid Connected)'!$F74&lt;=4,'EU WFs (Fully-Grid Connected)'!$F74&gt;=2)),2016-'EU WFs (Fully-Grid Connected)'!$M74,"")</f>
        <v/>
      </c>
      <c r="E75" s="148" t="str">
        <f>IF(AND(OR('EU WFs (Fully-Grid Connected)'!$J74="MG",'EU WFs (Fully-Grid Connected)'!$J74="SG"),'EU WFs (Fully-Grid Connected)'!$K74="DFIG",AND('EU WFs (Fully-Grid Connected)'!$F74&lt;=4,'EU WFs (Fully-Grid Connected)'!$F74&gt;=2)),2016-'EU WFs (Fully-Grid Connected)'!$M74,"")</f>
        <v/>
      </c>
      <c r="F75" s="147" t="str">
        <f>IF(AND(C75&lt;=5,C75&gt;=3),'EU WFs (Fully-Grid Connected)'!$E74,"")</f>
        <v/>
      </c>
      <c r="G75" s="146" t="str">
        <f>IF(AND(D75&lt;=5,D75&gt;=3),'EU WFs (Fully-Grid Connected)'!$E74,"")</f>
        <v/>
      </c>
      <c r="H75" s="148" t="str">
        <f>IF(AND(E75&lt;=5,E75&gt;=3),'EU WFs (Fully-Grid Connected)'!$E74,"")</f>
        <v/>
      </c>
      <c r="I75" s="147" t="str">
        <f>IF(AND(C75&lt;&gt;"",C75&gt;5),'EU WFs (Fully-Grid Connected)'!$E74,"")</f>
        <v/>
      </c>
      <c r="J75" s="146" t="str">
        <f>IF(AND(D75&lt;&gt;"",D75&gt;5),'EU WFs (Fully-Grid Connected)'!$E74,"")</f>
        <v/>
      </c>
      <c r="K75" s="148" t="str">
        <f>IF(AND(E75&lt;&gt;"",E75&gt;5),'EU WFs (Fully-Grid Connected)'!$E74,"")</f>
        <v/>
      </c>
      <c r="L75" s="217" t="str">
        <f>IF(AND('EU WFs (Fully-Grid Connected)'!BN74&lt;&gt;"",OR($F75&lt;&gt;"",$G75&lt;&gt;"",$H75&lt;&gt;"",$I75&lt;&gt;"",$J75&lt;&gt;"",$K75&lt;&gt;"")),'EU WFs (Fully-Grid Connected)'!BN74,"")</f>
        <v/>
      </c>
      <c r="M75" s="217" t="str">
        <f>IF(AND('EU WFs (Fully-Grid Connected)'!BO74&lt;&gt;"",OR($F75&lt;&gt;"",$G75&lt;&gt;"",$H75&lt;&gt;"",$I75&lt;&gt;"",$J75&lt;&gt;"",$K75&lt;&gt;"")),'EU WFs (Fully-Grid Connected)'!BO74,"")</f>
        <v/>
      </c>
      <c r="N75" s="217" t="str">
        <f>IF(AND('EU WFs (Fully-Grid Connected)'!BP74&lt;&gt;"",OR($F75&lt;&gt;"",$G75&lt;&gt;"",$H75&lt;&gt;"",$I75&lt;&gt;"",$J75&lt;&gt;"",$K75&lt;&gt;"")),'EU WFs (Fully-Grid Connected)'!BP74,"")</f>
        <v/>
      </c>
      <c r="O75" s="217" t="str">
        <f>IF(AND('EU WFs (Fully-Grid Connected)'!BQ74&lt;&gt;"",OR($F75&lt;&gt;"",$G75&lt;&gt;"",$H75&lt;&gt;"",$I75&lt;&gt;"",$J75&lt;&gt;"",$K75&lt;&gt;"")),'EU WFs (Fully-Grid Connected)'!BQ74,"")</f>
        <v/>
      </c>
      <c r="P75" s="217" t="str">
        <f>IF(AND('EU WFs (Fully-Grid Connected)'!BR74&lt;&gt;"",OR($F75&lt;&gt;"",$G75&lt;&gt;"",$H75&lt;&gt;"",$I75&lt;&gt;"",$J75&lt;&gt;"",$K75&lt;&gt;"")),'EU WFs (Fully-Grid Connected)'!BR74,"")</f>
        <v/>
      </c>
      <c r="Q75" s="217" t="str">
        <f>IF(AND('EU WFs (Fully-Grid Connected)'!BS74&lt;&gt;"",OR($F75&lt;&gt;"",$G75&lt;&gt;"",$H75&lt;&gt;"",$I75&lt;&gt;"",$J75&lt;&gt;"",$K75&lt;&gt;"")),'EU WFs (Fully-Grid Connected)'!BS74,"")</f>
        <v/>
      </c>
      <c r="R75" s="217" t="str">
        <f>IF(AND('EU WFs (Fully-Grid Connected)'!BT74&lt;&gt;"",OR($F75&lt;&gt;"",$G75&lt;&gt;"",$H75&lt;&gt;"",$I75&lt;&gt;"",$J75&lt;&gt;"",$K75&lt;&gt;"")),'EU WFs (Fully-Grid Connected)'!BT74,"")</f>
        <v/>
      </c>
      <c r="S75" s="217" t="str">
        <f>IF(AND('EU WFs (Fully-Grid Connected)'!BU74&lt;&gt;"",OR($F75&lt;&gt;"",$G75&lt;&gt;"",$H75&lt;&gt;"",$I75&lt;&gt;"",$J75&lt;&gt;"",$K75&lt;&gt;"")),'EU WFs (Fully-Grid Connected)'!BU74,"")</f>
        <v/>
      </c>
      <c r="T75" s="217" t="str">
        <f>IF(AND('EU WFs (Fully-Grid Connected)'!BV74&lt;&gt;"",OR($F75&lt;&gt;"",$G75&lt;&gt;"",$H75&lt;&gt;"",$I75&lt;&gt;"",$J75&lt;&gt;"",$K75&lt;&gt;"")),'EU WFs (Fully-Grid Connected)'!BV74,"")</f>
        <v/>
      </c>
      <c r="U75" s="217" t="str">
        <f>IF(AND('EU WFs (Fully-Grid Connected)'!BW74&lt;&gt;"",OR($F75&lt;&gt;"",$G75&lt;&gt;"",$H75&lt;&gt;"",$I75&lt;&gt;"",$J75&lt;&gt;"",$K75&lt;&gt;"")),'EU WFs (Fully-Grid Connected)'!BW74,"")</f>
        <v/>
      </c>
      <c r="V75" s="217" t="str">
        <f>IF(AND('EU WFs (Fully-Grid Connected)'!BX74&lt;&gt;"",OR($F75&lt;&gt;"",$G75&lt;&gt;"",$H75&lt;&gt;"",$I75&lt;&gt;"",$J75&lt;&gt;"",$K75&lt;&gt;"")),'EU WFs (Fully-Grid Connected)'!BX74,"")</f>
        <v/>
      </c>
      <c r="W75" s="217" t="str">
        <f>IF(AND('EU WFs (Fully-Grid Connected)'!BY74&lt;&gt;"",OR($F75&lt;&gt;"",$G75&lt;&gt;"",$H75&lt;&gt;"",$I75&lt;&gt;"",$J75&lt;&gt;"",$K75&lt;&gt;"")),'EU WFs (Fully-Grid Connected)'!BY74,"")</f>
        <v/>
      </c>
      <c r="X75" s="217" t="str">
        <f>IF(AND('EU WFs (Fully-Grid Connected)'!BZ74&lt;&gt;"",OR($F75&lt;&gt;"",$G75&lt;&gt;"",$H75&lt;&gt;"",$I75&lt;&gt;"",$J75&lt;&gt;"",$K75&lt;&gt;"")),'EU WFs (Fully-Grid Connected)'!BZ74,"")</f>
        <v/>
      </c>
      <c r="Y75" s="217" t="str">
        <f>IF(AND('EU WFs (Fully-Grid Connected)'!CA74&lt;&gt;"",OR($F75&lt;&gt;"",$G75&lt;&gt;"",$H75&lt;&gt;"",$I75&lt;&gt;"",$J75&lt;&gt;"",$K75&lt;&gt;"")),'EU WFs (Fully-Grid Connected)'!CA74,"")</f>
        <v/>
      </c>
      <c r="AA75" s="215" t="str">
        <f t="shared" si="24"/>
        <v/>
      </c>
      <c r="AB75" s="216" t="str">
        <f t="shared" si="25"/>
        <v/>
      </c>
      <c r="AC75" s="217" t="str">
        <f t="shared" si="26"/>
        <v/>
      </c>
      <c r="AD75" s="216" t="str">
        <f t="shared" si="27"/>
        <v/>
      </c>
      <c r="AE75" s="216" t="str">
        <f t="shared" si="28"/>
        <v/>
      </c>
      <c r="AF75" s="216" t="str">
        <f t="shared" si="29"/>
        <v/>
      </c>
      <c r="AG75" s="215" t="str">
        <f t="shared" si="30"/>
        <v/>
      </c>
      <c r="AH75" s="216" t="str">
        <f t="shared" si="31"/>
        <v/>
      </c>
      <c r="AI75" s="217" t="str">
        <f t="shared" si="32"/>
        <v/>
      </c>
      <c r="AJ75" s="216" t="str">
        <f t="shared" si="33"/>
        <v/>
      </c>
      <c r="AK75" s="216" t="str">
        <f t="shared" si="34"/>
        <v/>
      </c>
      <c r="AL75" s="217" t="str">
        <f t="shared" si="35"/>
        <v/>
      </c>
    </row>
    <row r="76" spans="1:38" x14ac:dyDescent="0.3">
      <c r="A76" s="321"/>
      <c r="B76" s="122" t="str">
        <f>'EU WFs (Fully-Grid Connected)'!B75</f>
        <v>Trianel Borkum I</v>
      </c>
      <c r="C76" s="147" t="str">
        <f>IF(AND(OR('EU WFs (Fully-Grid Connected)'!$J75="MG",'EU WFs (Fully-Grid Connected)'!$J75="SG"),'EU WFs (Fully-Grid Connected)'!$K75="SCIG",AND('EU WFs (Fully-Grid Connected)'!$F75&lt;=4,'EU WFs (Fully-Grid Connected)'!$F75&gt;=2)),2016-'EU WFs (Fully-Grid Connected)'!$M75,"")</f>
        <v/>
      </c>
      <c r="D76" s="146" t="str">
        <f>IF(AND(OR('EU WFs (Fully-Grid Connected)'!$J75="MG",'EU WFs (Fully-Grid Connected)'!$J75="SG"),'EU WFs (Fully-Grid Connected)'!$K75="WRIG",AND('EU WFs (Fully-Grid Connected)'!$F75&lt;=4,'EU WFs (Fully-Grid Connected)'!$F75&gt;=2)),2016-'EU WFs (Fully-Grid Connected)'!$M75,"")</f>
        <v/>
      </c>
      <c r="E76" s="148" t="str">
        <f>IF(AND(OR('EU WFs (Fully-Grid Connected)'!$J75="MG",'EU WFs (Fully-Grid Connected)'!$J75="SG"),'EU WFs (Fully-Grid Connected)'!$K75="DFIG",AND('EU WFs (Fully-Grid Connected)'!$F75&lt;=4,'EU WFs (Fully-Grid Connected)'!$F75&gt;=2)),2016-'EU WFs (Fully-Grid Connected)'!$M75,"")</f>
        <v/>
      </c>
      <c r="F76" s="147" t="str">
        <f>IF(AND(C76&lt;=5,C76&gt;=3),'EU WFs (Fully-Grid Connected)'!$E75,"")</f>
        <v/>
      </c>
      <c r="G76" s="146" t="str">
        <f>IF(AND(D76&lt;=5,D76&gt;=3),'EU WFs (Fully-Grid Connected)'!$E75,"")</f>
        <v/>
      </c>
      <c r="H76" s="148" t="str">
        <f>IF(AND(E76&lt;=5,E76&gt;=3),'EU WFs (Fully-Grid Connected)'!$E75,"")</f>
        <v/>
      </c>
      <c r="I76" s="147" t="str">
        <f>IF(AND(C76&lt;&gt;"",C76&gt;5),'EU WFs (Fully-Grid Connected)'!$E75,"")</f>
        <v/>
      </c>
      <c r="J76" s="146" t="str">
        <f>IF(AND(D76&lt;&gt;"",D76&gt;5),'EU WFs (Fully-Grid Connected)'!$E75,"")</f>
        <v/>
      </c>
      <c r="K76" s="148" t="str">
        <f>IF(AND(E76&lt;&gt;"",E76&gt;5),'EU WFs (Fully-Grid Connected)'!$E75,"")</f>
        <v/>
      </c>
      <c r="L76" s="217" t="str">
        <f>IF(AND('EU WFs (Fully-Grid Connected)'!BN75&lt;&gt;"",OR($F76&lt;&gt;"",$G76&lt;&gt;"",$H76&lt;&gt;"",$I76&lt;&gt;"",$J76&lt;&gt;"",$K76&lt;&gt;"")),'EU WFs (Fully-Grid Connected)'!BN75,"")</f>
        <v/>
      </c>
      <c r="M76" s="217" t="str">
        <f>IF(AND('EU WFs (Fully-Grid Connected)'!BO75&lt;&gt;"",OR($F76&lt;&gt;"",$G76&lt;&gt;"",$H76&lt;&gt;"",$I76&lt;&gt;"",$J76&lt;&gt;"",$K76&lt;&gt;"")),'EU WFs (Fully-Grid Connected)'!BO75,"")</f>
        <v/>
      </c>
      <c r="N76" s="217" t="str">
        <f>IF(AND('EU WFs (Fully-Grid Connected)'!BP75&lt;&gt;"",OR($F76&lt;&gt;"",$G76&lt;&gt;"",$H76&lt;&gt;"",$I76&lt;&gt;"",$J76&lt;&gt;"",$K76&lt;&gt;"")),'EU WFs (Fully-Grid Connected)'!BP75,"")</f>
        <v/>
      </c>
      <c r="O76" s="217" t="str">
        <f>IF(AND('EU WFs (Fully-Grid Connected)'!BQ75&lt;&gt;"",OR($F76&lt;&gt;"",$G76&lt;&gt;"",$H76&lt;&gt;"",$I76&lt;&gt;"",$J76&lt;&gt;"",$K76&lt;&gt;"")),'EU WFs (Fully-Grid Connected)'!BQ75,"")</f>
        <v/>
      </c>
      <c r="P76" s="217" t="str">
        <f>IF(AND('EU WFs (Fully-Grid Connected)'!BR75&lt;&gt;"",OR($F76&lt;&gt;"",$G76&lt;&gt;"",$H76&lt;&gt;"",$I76&lt;&gt;"",$J76&lt;&gt;"",$K76&lt;&gt;"")),'EU WFs (Fully-Grid Connected)'!BR75,"")</f>
        <v/>
      </c>
      <c r="Q76" s="217" t="str">
        <f>IF(AND('EU WFs (Fully-Grid Connected)'!BS75&lt;&gt;"",OR($F76&lt;&gt;"",$G76&lt;&gt;"",$H76&lt;&gt;"",$I76&lt;&gt;"",$J76&lt;&gt;"",$K76&lt;&gt;"")),'EU WFs (Fully-Grid Connected)'!BS75,"")</f>
        <v/>
      </c>
      <c r="R76" s="217" t="str">
        <f>IF(AND('EU WFs (Fully-Grid Connected)'!BT75&lt;&gt;"",OR($F76&lt;&gt;"",$G76&lt;&gt;"",$H76&lt;&gt;"",$I76&lt;&gt;"",$J76&lt;&gt;"",$K76&lt;&gt;"")),'EU WFs (Fully-Grid Connected)'!BT75,"")</f>
        <v/>
      </c>
      <c r="S76" s="217" t="str">
        <f>IF(AND('EU WFs (Fully-Grid Connected)'!BU75&lt;&gt;"",OR($F76&lt;&gt;"",$G76&lt;&gt;"",$H76&lt;&gt;"",$I76&lt;&gt;"",$J76&lt;&gt;"",$K76&lt;&gt;"")),'EU WFs (Fully-Grid Connected)'!BU75,"")</f>
        <v/>
      </c>
      <c r="T76" s="217" t="str">
        <f>IF(AND('EU WFs (Fully-Grid Connected)'!BV75&lt;&gt;"",OR($F76&lt;&gt;"",$G76&lt;&gt;"",$H76&lt;&gt;"",$I76&lt;&gt;"",$J76&lt;&gt;"",$K76&lt;&gt;"")),'EU WFs (Fully-Grid Connected)'!BV75,"")</f>
        <v/>
      </c>
      <c r="U76" s="217" t="str">
        <f>IF(AND('EU WFs (Fully-Grid Connected)'!BW75&lt;&gt;"",OR($F76&lt;&gt;"",$G76&lt;&gt;"",$H76&lt;&gt;"",$I76&lt;&gt;"",$J76&lt;&gt;"",$K76&lt;&gt;"")),'EU WFs (Fully-Grid Connected)'!BW75,"")</f>
        <v/>
      </c>
      <c r="V76" s="217" t="str">
        <f>IF(AND('EU WFs (Fully-Grid Connected)'!BX75&lt;&gt;"",OR($F76&lt;&gt;"",$G76&lt;&gt;"",$H76&lt;&gt;"",$I76&lt;&gt;"",$J76&lt;&gt;"",$K76&lt;&gt;"")),'EU WFs (Fully-Grid Connected)'!BX75,"")</f>
        <v/>
      </c>
      <c r="W76" s="217" t="str">
        <f>IF(AND('EU WFs (Fully-Grid Connected)'!BY75&lt;&gt;"",OR($F76&lt;&gt;"",$G76&lt;&gt;"",$H76&lt;&gt;"",$I76&lt;&gt;"",$J76&lt;&gt;"",$K76&lt;&gt;"")),'EU WFs (Fully-Grid Connected)'!BY75,"")</f>
        <v/>
      </c>
      <c r="X76" s="217" t="str">
        <f>IF(AND('EU WFs (Fully-Grid Connected)'!BZ75&lt;&gt;"",OR($F76&lt;&gt;"",$G76&lt;&gt;"",$H76&lt;&gt;"",$I76&lt;&gt;"",$J76&lt;&gt;"",$K76&lt;&gt;"")),'EU WFs (Fully-Grid Connected)'!BZ75,"")</f>
        <v/>
      </c>
      <c r="Y76" s="217" t="str">
        <f>IF(AND('EU WFs (Fully-Grid Connected)'!CA75&lt;&gt;"",OR($F76&lt;&gt;"",$G76&lt;&gt;"",$H76&lt;&gt;"",$I76&lt;&gt;"",$J76&lt;&gt;"",$K76&lt;&gt;"")),'EU WFs (Fully-Grid Connected)'!CA75,"")</f>
        <v/>
      </c>
      <c r="AA76" s="215" t="str">
        <f t="shared" si="24"/>
        <v/>
      </c>
      <c r="AB76" s="216" t="str">
        <f t="shared" si="25"/>
        <v/>
      </c>
      <c r="AC76" s="217" t="str">
        <f t="shared" si="26"/>
        <v/>
      </c>
      <c r="AD76" s="216" t="str">
        <f t="shared" si="27"/>
        <v/>
      </c>
      <c r="AE76" s="216" t="str">
        <f t="shared" si="28"/>
        <v/>
      </c>
      <c r="AF76" s="216" t="str">
        <f t="shared" si="29"/>
        <v/>
      </c>
      <c r="AG76" s="215" t="str">
        <f t="shared" si="30"/>
        <v/>
      </c>
      <c r="AH76" s="216" t="str">
        <f t="shared" si="31"/>
        <v/>
      </c>
      <c r="AI76" s="217" t="str">
        <f t="shared" si="32"/>
        <v/>
      </c>
      <c r="AJ76" s="216" t="str">
        <f t="shared" si="33"/>
        <v/>
      </c>
      <c r="AK76" s="216" t="str">
        <f t="shared" si="34"/>
        <v/>
      </c>
      <c r="AL76" s="217" t="str">
        <f t="shared" si="35"/>
        <v/>
      </c>
    </row>
    <row r="77" spans="1:38" x14ac:dyDescent="0.3">
      <c r="A77" s="321"/>
      <c r="B77" s="122" t="str">
        <f>'EU WFs (Fully-Grid Connected)'!B76</f>
        <v>Utgrunden I</v>
      </c>
      <c r="C77" s="147" t="str">
        <f>IF(AND(OR('EU WFs (Fully-Grid Connected)'!$J76="MG",'EU WFs (Fully-Grid Connected)'!$J76="SG"),'EU WFs (Fully-Grid Connected)'!$K76="SCIG",AND('EU WFs (Fully-Grid Connected)'!$F76&lt;=4,'EU WFs (Fully-Grid Connected)'!$F76&gt;=2)),2016-'EU WFs (Fully-Grid Connected)'!$M76,"")</f>
        <v/>
      </c>
      <c r="D77" s="146" t="str">
        <f>IF(AND(OR('EU WFs (Fully-Grid Connected)'!$J76="MG",'EU WFs (Fully-Grid Connected)'!$J76="SG"),'EU WFs (Fully-Grid Connected)'!$K76="WRIG",AND('EU WFs (Fully-Grid Connected)'!$F76&lt;=4,'EU WFs (Fully-Grid Connected)'!$F76&gt;=2)),2016-'EU WFs (Fully-Grid Connected)'!$M76,"")</f>
        <v/>
      </c>
      <c r="E77" s="148" t="str">
        <f>IF(AND(OR('EU WFs (Fully-Grid Connected)'!$J76="MG",'EU WFs (Fully-Grid Connected)'!$J76="SG"),'EU WFs (Fully-Grid Connected)'!$K76="DFIG",AND('EU WFs (Fully-Grid Connected)'!$F76&lt;=4,'EU WFs (Fully-Grid Connected)'!$F76&gt;=2)),2016-'EU WFs (Fully-Grid Connected)'!$M76,"")</f>
        <v/>
      </c>
      <c r="F77" s="147" t="str">
        <f>IF(AND(C77&lt;=5,C77&gt;=3),'EU WFs (Fully-Grid Connected)'!$E76,"")</f>
        <v/>
      </c>
      <c r="G77" s="146" t="str">
        <f>IF(AND(D77&lt;=5,D77&gt;=3),'EU WFs (Fully-Grid Connected)'!$E76,"")</f>
        <v/>
      </c>
      <c r="H77" s="148" t="str">
        <f>IF(AND(E77&lt;=5,E77&gt;=3),'EU WFs (Fully-Grid Connected)'!$E76,"")</f>
        <v/>
      </c>
      <c r="I77" s="147" t="str">
        <f>IF(AND(C77&lt;&gt;"",C77&gt;5),'EU WFs (Fully-Grid Connected)'!$E76,"")</f>
        <v/>
      </c>
      <c r="J77" s="146" t="str">
        <f>IF(AND(D77&lt;&gt;"",D77&gt;5),'EU WFs (Fully-Grid Connected)'!$E76,"")</f>
        <v/>
      </c>
      <c r="K77" s="148" t="str">
        <f>IF(AND(E77&lt;&gt;"",E77&gt;5),'EU WFs (Fully-Grid Connected)'!$E76,"")</f>
        <v/>
      </c>
      <c r="L77" s="217" t="str">
        <f>IF(AND('EU WFs (Fully-Grid Connected)'!BN76&lt;&gt;"",OR($F77&lt;&gt;"",$G77&lt;&gt;"",$H77&lt;&gt;"",$I77&lt;&gt;"",$J77&lt;&gt;"",$K77&lt;&gt;"")),'EU WFs (Fully-Grid Connected)'!BN76,"")</f>
        <v/>
      </c>
      <c r="M77" s="217" t="str">
        <f>IF(AND('EU WFs (Fully-Grid Connected)'!BO76&lt;&gt;"",OR($F77&lt;&gt;"",$G77&lt;&gt;"",$H77&lt;&gt;"",$I77&lt;&gt;"",$J77&lt;&gt;"",$K77&lt;&gt;"")),'EU WFs (Fully-Grid Connected)'!BO76,"")</f>
        <v/>
      </c>
      <c r="N77" s="217" t="str">
        <f>IF(AND('EU WFs (Fully-Grid Connected)'!BP76&lt;&gt;"",OR($F77&lt;&gt;"",$G77&lt;&gt;"",$H77&lt;&gt;"",$I77&lt;&gt;"",$J77&lt;&gt;"",$K77&lt;&gt;"")),'EU WFs (Fully-Grid Connected)'!BP76,"")</f>
        <v/>
      </c>
      <c r="O77" s="217" t="str">
        <f>IF(AND('EU WFs (Fully-Grid Connected)'!BQ76&lt;&gt;"",OR($F77&lt;&gt;"",$G77&lt;&gt;"",$H77&lt;&gt;"",$I77&lt;&gt;"",$J77&lt;&gt;"",$K77&lt;&gt;"")),'EU WFs (Fully-Grid Connected)'!BQ76,"")</f>
        <v/>
      </c>
      <c r="P77" s="217" t="str">
        <f>IF(AND('EU WFs (Fully-Grid Connected)'!BR76&lt;&gt;"",OR($F77&lt;&gt;"",$G77&lt;&gt;"",$H77&lt;&gt;"",$I77&lt;&gt;"",$J77&lt;&gt;"",$K77&lt;&gt;"")),'EU WFs (Fully-Grid Connected)'!BR76,"")</f>
        <v/>
      </c>
      <c r="Q77" s="217" t="str">
        <f>IF(AND('EU WFs (Fully-Grid Connected)'!BS76&lt;&gt;"",OR($F77&lt;&gt;"",$G77&lt;&gt;"",$H77&lt;&gt;"",$I77&lt;&gt;"",$J77&lt;&gt;"",$K77&lt;&gt;"")),'EU WFs (Fully-Grid Connected)'!BS76,"")</f>
        <v/>
      </c>
      <c r="R77" s="217" t="str">
        <f>IF(AND('EU WFs (Fully-Grid Connected)'!BT76&lt;&gt;"",OR($F77&lt;&gt;"",$G77&lt;&gt;"",$H77&lt;&gt;"",$I77&lt;&gt;"",$J77&lt;&gt;"",$K77&lt;&gt;"")),'EU WFs (Fully-Grid Connected)'!BT76,"")</f>
        <v/>
      </c>
      <c r="S77" s="217" t="str">
        <f>IF(AND('EU WFs (Fully-Grid Connected)'!BU76&lt;&gt;"",OR($F77&lt;&gt;"",$G77&lt;&gt;"",$H77&lt;&gt;"",$I77&lt;&gt;"",$J77&lt;&gt;"",$K77&lt;&gt;"")),'EU WFs (Fully-Grid Connected)'!BU76,"")</f>
        <v/>
      </c>
      <c r="T77" s="217" t="str">
        <f>IF(AND('EU WFs (Fully-Grid Connected)'!BV76&lt;&gt;"",OR($F77&lt;&gt;"",$G77&lt;&gt;"",$H77&lt;&gt;"",$I77&lt;&gt;"",$J77&lt;&gt;"",$K77&lt;&gt;"")),'EU WFs (Fully-Grid Connected)'!BV76,"")</f>
        <v/>
      </c>
      <c r="U77" s="217" t="str">
        <f>IF(AND('EU WFs (Fully-Grid Connected)'!BW76&lt;&gt;"",OR($F77&lt;&gt;"",$G77&lt;&gt;"",$H77&lt;&gt;"",$I77&lt;&gt;"",$J77&lt;&gt;"",$K77&lt;&gt;"")),'EU WFs (Fully-Grid Connected)'!BW76,"")</f>
        <v/>
      </c>
      <c r="V77" s="217" t="str">
        <f>IF(AND('EU WFs (Fully-Grid Connected)'!BX76&lt;&gt;"",OR($F77&lt;&gt;"",$G77&lt;&gt;"",$H77&lt;&gt;"",$I77&lt;&gt;"",$J77&lt;&gt;"",$K77&lt;&gt;"")),'EU WFs (Fully-Grid Connected)'!BX76,"")</f>
        <v/>
      </c>
      <c r="W77" s="217" t="str">
        <f>IF(AND('EU WFs (Fully-Grid Connected)'!BY76&lt;&gt;"",OR($F77&lt;&gt;"",$G77&lt;&gt;"",$H77&lt;&gt;"",$I77&lt;&gt;"",$J77&lt;&gt;"",$K77&lt;&gt;"")),'EU WFs (Fully-Grid Connected)'!BY76,"")</f>
        <v/>
      </c>
      <c r="X77" s="217" t="str">
        <f>IF(AND('EU WFs (Fully-Grid Connected)'!BZ76&lt;&gt;"",OR($F77&lt;&gt;"",$G77&lt;&gt;"",$H77&lt;&gt;"",$I77&lt;&gt;"",$J77&lt;&gt;"",$K77&lt;&gt;"")),'EU WFs (Fully-Grid Connected)'!BZ76,"")</f>
        <v/>
      </c>
      <c r="Y77" s="217" t="str">
        <f>IF(AND('EU WFs (Fully-Grid Connected)'!CA76&lt;&gt;"",OR($F77&lt;&gt;"",$G77&lt;&gt;"",$H77&lt;&gt;"",$I77&lt;&gt;"",$J77&lt;&gt;"",$K77&lt;&gt;"")),'EU WFs (Fully-Grid Connected)'!CA76,"")</f>
        <v/>
      </c>
      <c r="AA77" s="215" t="str">
        <f t="shared" si="24"/>
        <v/>
      </c>
      <c r="AB77" s="216" t="str">
        <f t="shared" si="25"/>
        <v/>
      </c>
      <c r="AC77" s="217" t="str">
        <f t="shared" si="26"/>
        <v/>
      </c>
      <c r="AD77" s="216" t="str">
        <f t="shared" si="27"/>
        <v/>
      </c>
      <c r="AE77" s="216" t="str">
        <f t="shared" si="28"/>
        <v/>
      </c>
      <c r="AF77" s="216" t="str">
        <f t="shared" si="29"/>
        <v/>
      </c>
      <c r="AG77" s="215" t="str">
        <f t="shared" si="30"/>
        <v/>
      </c>
      <c r="AH77" s="216" t="str">
        <f t="shared" si="31"/>
        <v/>
      </c>
      <c r="AI77" s="217" t="str">
        <f t="shared" si="32"/>
        <v/>
      </c>
      <c r="AJ77" s="216" t="str">
        <f t="shared" si="33"/>
        <v/>
      </c>
      <c r="AK77" s="216" t="str">
        <f t="shared" si="34"/>
        <v/>
      </c>
      <c r="AL77" s="217" t="str">
        <f t="shared" si="35"/>
        <v/>
      </c>
    </row>
    <row r="78" spans="1:38" x14ac:dyDescent="0.3">
      <c r="A78" s="321"/>
      <c r="B78" s="122" t="str">
        <f>'EU WFs (Fully-Grid Connected)'!B77</f>
        <v>Veja Mate</v>
      </c>
      <c r="C78" s="147" t="str">
        <f>IF(AND(OR('EU WFs (Fully-Grid Connected)'!$J77="MG",'EU WFs (Fully-Grid Connected)'!$J77="SG"),'EU WFs (Fully-Grid Connected)'!$K77="SCIG",AND('EU WFs (Fully-Grid Connected)'!$F77&lt;=4,'EU WFs (Fully-Grid Connected)'!$F77&gt;=2)),2016-'EU WFs (Fully-Grid Connected)'!$M77,"")</f>
        <v/>
      </c>
      <c r="D78" s="146" t="str">
        <f>IF(AND(OR('EU WFs (Fully-Grid Connected)'!$J77="MG",'EU WFs (Fully-Grid Connected)'!$J77="SG"),'EU WFs (Fully-Grid Connected)'!$K77="WRIG",AND('EU WFs (Fully-Grid Connected)'!$F77&lt;=4,'EU WFs (Fully-Grid Connected)'!$F77&gt;=2)),2016-'EU WFs (Fully-Grid Connected)'!$M77,"")</f>
        <v/>
      </c>
      <c r="E78" s="148" t="str">
        <f>IF(AND(OR('EU WFs (Fully-Grid Connected)'!$J77="MG",'EU WFs (Fully-Grid Connected)'!$J77="SG"),'EU WFs (Fully-Grid Connected)'!$K77="DFIG",AND('EU WFs (Fully-Grid Connected)'!$F77&lt;=4,'EU WFs (Fully-Grid Connected)'!$F77&gt;=2)),2016-'EU WFs (Fully-Grid Connected)'!$M77,"")</f>
        <v/>
      </c>
      <c r="F78" s="147" t="str">
        <f>IF(AND(C78&lt;=5,C78&gt;=3),'EU WFs (Fully-Grid Connected)'!$E77,"")</f>
        <v/>
      </c>
      <c r="G78" s="146" t="str">
        <f>IF(AND(D78&lt;=5,D78&gt;=3),'EU WFs (Fully-Grid Connected)'!$E77,"")</f>
        <v/>
      </c>
      <c r="H78" s="148" t="str">
        <f>IF(AND(E78&lt;=5,E78&gt;=3),'EU WFs (Fully-Grid Connected)'!$E77,"")</f>
        <v/>
      </c>
      <c r="I78" s="147" t="str">
        <f>IF(AND(C78&lt;&gt;"",C78&gt;5),'EU WFs (Fully-Grid Connected)'!$E77,"")</f>
        <v/>
      </c>
      <c r="J78" s="146" t="str">
        <f>IF(AND(D78&lt;&gt;"",D78&gt;5),'EU WFs (Fully-Grid Connected)'!$E77,"")</f>
        <v/>
      </c>
      <c r="K78" s="148" t="str">
        <f>IF(AND(E78&lt;&gt;"",E78&gt;5),'EU WFs (Fully-Grid Connected)'!$E77,"")</f>
        <v/>
      </c>
      <c r="L78" s="217" t="str">
        <f>IF(AND('EU WFs (Fully-Grid Connected)'!BN77&lt;&gt;"",OR($F78&lt;&gt;"",$G78&lt;&gt;"",$H78&lt;&gt;"",$I78&lt;&gt;"",$J78&lt;&gt;"",$K78&lt;&gt;"")),'EU WFs (Fully-Grid Connected)'!BN77,"")</f>
        <v/>
      </c>
      <c r="M78" s="217" t="str">
        <f>IF(AND('EU WFs (Fully-Grid Connected)'!BO77&lt;&gt;"",OR($F78&lt;&gt;"",$G78&lt;&gt;"",$H78&lt;&gt;"",$I78&lt;&gt;"",$J78&lt;&gt;"",$K78&lt;&gt;"")),'EU WFs (Fully-Grid Connected)'!BO77,"")</f>
        <v/>
      </c>
      <c r="N78" s="217" t="str">
        <f>IF(AND('EU WFs (Fully-Grid Connected)'!BP77&lt;&gt;"",OR($F78&lt;&gt;"",$G78&lt;&gt;"",$H78&lt;&gt;"",$I78&lt;&gt;"",$J78&lt;&gt;"",$K78&lt;&gt;"")),'EU WFs (Fully-Grid Connected)'!BP77,"")</f>
        <v/>
      </c>
      <c r="O78" s="217" t="str">
        <f>IF(AND('EU WFs (Fully-Grid Connected)'!BQ77&lt;&gt;"",OR($F78&lt;&gt;"",$G78&lt;&gt;"",$H78&lt;&gt;"",$I78&lt;&gt;"",$J78&lt;&gt;"",$K78&lt;&gt;"")),'EU WFs (Fully-Grid Connected)'!BQ77,"")</f>
        <v/>
      </c>
      <c r="P78" s="217" t="str">
        <f>IF(AND('EU WFs (Fully-Grid Connected)'!BR77&lt;&gt;"",OR($F78&lt;&gt;"",$G78&lt;&gt;"",$H78&lt;&gt;"",$I78&lt;&gt;"",$J78&lt;&gt;"",$K78&lt;&gt;"")),'EU WFs (Fully-Grid Connected)'!BR77,"")</f>
        <v/>
      </c>
      <c r="Q78" s="217" t="str">
        <f>IF(AND('EU WFs (Fully-Grid Connected)'!BS77&lt;&gt;"",OR($F78&lt;&gt;"",$G78&lt;&gt;"",$H78&lt;&gt;"",$I78&lt;&gt;"",$J78&lt;&gt;"",$K78&lt;&gt;"")),'EU WFs (Fully-Grid Connected)'!BS77,"")</f>
        <v/>
      </c>
      <c r="R78" s="217" t="str">
        <f>IF(AND('EU WFs (Fully-Grid Connected)'!BT77&lt;&gt;"",OR($F78&lt;&gt;"",$G78&lt;&gt;"",$H78&lt;&gt;"",$I78&lt;&gt;"",$J78&lt;&gt;"",$K78&lt;&gt;"")),'EU WFs (Fully-Grid Connected)'!BT77,"")</f>
        <v/>
      </c>
      <c r="S78" s="217" t="str">
        <f>IF(AND('EU WFs (Fully-Grid Connected)'!BU77&lt;&gt;"",OR($F78&lt;&gt;"",$G78&lt;&gt;"",$H78&lt;&gt;"",$I78&lt;&gt;"",$J78&lt;&gt;"",$K78&lt;&gt;"")),'EU WFs (Fully-Grid Connected)'!BU77,"")</f>
        <v/>
      </c>
      <c r="T78" s="217" t="str">
        <f>IF(AND('EU WFs (Fully-Grid Connected)'!BV77&lt;&gt;"",OR($F78&lt;&gt;"",$G78&lt;&gt;"",$H78&lt;&gt;"",$I78&lt;&gt;"",$J78&lt;&gt;"",$K78&lt;&gt;"")),'EU WFs (Fully-Grid Connected)'!BV77,"")</f>
        <v/>
      </c>
      <c r="U78" s="217" t="str">
        <f>IF(AND('EU WFs (Fully-Grid Connected)'!BW77&lt;&gt;"",OR($F78&lt;&gt;"",$G78&lt;&gt;"",$H78&lt;&gt;"",$I78&lt;&gt;"",$J78&lt;&gt;"",$K78&lt;&gt;"")),'EU WFs (Fully-Grid Connected)'!BW77,"")</f>
        <v/>
      </c>
      <c r="V78" s="217" t="str">
        <f>IF(AND('EU WFs (Fully-Grid Connected)'!BX77&lt;&gt;"",OR($F78&lt;&gt;"",$G78&lt;&gt;"",$H78&lt;&gt;"",$I78&lt;&gt;"",$J78&lt;&gt;"",$K78&lt;&gt;"")),'EU WFs (Fully-Grid Connected)'!BX77,"")</f>
        <v/>
      </c>
      <c r="W78" s="217" t="str">
        <f>IF(AND('EU WFs (Fully-Grid Connected)'!BY77&lt;&gt;"",OR($F78&lt;&gt;"",$G78&lt;&gt;"",$H78&lt;&gt;"",$I78&lt;&gt;"",$J78&lt;&gt;"",$K78&lt;&gt;"")),'EU WFs (Fully-Grid Connected)'!BY77,"")</f>
        <v/>
      </c>
      <c r="X78" s="217" t="str">
        <f>IF(AND('EU WFs (Fully-Grid Connected)'!BZ77&lt;&gt;"",OR($F78&lt;&gt;"",$G78&lt;&gt;"",$H78&lt;&gt;"",$I78&lt;&gt;"",$J78&lt;&gt;"",$K78&lt;&gt;"")),'EU WFs (Fully-Grid Connected)'!BZ77,"")</f>
        <v/>
      </c>
      <c r="Y78" s="217" t="str">
        <f>IF(AND('EU WFs (Fully-Grid Connected)'!CA77&lt;&gt;"",OR($F78&lt;&gt;"",$G78&lt;&gt;"",$H78&lt;&gt;"",$I78&lt;&gt;"",$J78&lt;&gt;"",$K78&lt;&gt;"")),'EU WFs (Fully-Grid Connected)'!CA77,"")</f>
        <v/>
      </c>
      <c r="AA78" s="215" t="str">
        <f t="shared" si="24"/>
        <v/>
      </c>
      <c r="AB78" s="216" t="str">
        <f t="shared" si="25"/>
        <v/>
      </c>
      <c r="AC78" s="217" t="str">
        <f t="shared" si="26"/>
        <v/>
      </c>
      <c r="AD78" s="216" t="str">
        <f t="shared" si="27"/>
        <v/>
      </c>
      <c r="AE78" s="216" t="str">
        <f t="shared" si="28"/>
        <v/>
      </c>
      <c r="AF78" s="216" t="str">
        <f t="shared" si="29"/>
        <v/>
      </c>
      <c r="AG78" s="215" t="str">
        <f t="shared" si="30"/>
        <v/>
      </c>
      <c r="AH78" s="216" t="str">
        <f t="shared" si="31"/>
        <v/>
      </c>
      <c r="AI78" s="217" t="str">
        <f t="shared" si="32"/>
        <v/>
      </c>
      <c r="AJ78" s="216" t="str">
        <f t="shared" si="33"/>
        <v/>
      </c>
      <c r="AK78" s="216" t="str">
        <f t="shared" si="34"/>
        <v/>
      </c>
      <c r="AL78" s="217" t="str">
        <f t="shared" si="35"/>
        <v/>
      </c>
    </row>
    <row r="79" spans="1:38" x14ac:dyDescent="0.3">
      <c r="A79" s="321"/>
      <c r="B79" s="122" t="str">
        <f>'EU WFs (Fully-Grid Connected)'!B78</f>
        <v>Walney Phase 1</v>
      </c>
      <c r="C79" s="147">
        <f>IF(AND(OR('EU WFs (Fully-Grid Connected)'!$J78="MG",'EU WFs (Fully-Grid Connected)'!$J78="SG"),'EU WFs (Fully-Grid Connected)'!$K78="SCIG",AND('EU WFs (Fully-Grid Connected)'!$F78&lt;=4,'EU WFs (Fully-Grid Connected)'!$F78&gt;=2)),2016-'EU WFs (Fully-Grid Connected)'!$M78,"")</f>
        <v>6</v>
      </c>
      <c r="D79" s="146" t="str">
        <f>IF(AND(OR('EU WFs (Fully-Grid Connected)'!$J78="MG",'EU WFs (Fully-Grid Connected)'!$J78="SG"),'EU WFs (Fully-Grid Connected)'!$K78="WRIG",AND('EU WFs (Fully-Grid Connected)'!$F78&lt;=4,'EU WFs (Fully-Grid Connected)'!$F78&gt;=2)),2016-'EU WFs (Fully-Grid Connected)'!$M78,"")</f>
        <v/>
      </c>
      <c r="E79" s="148" t="str">
        <f>IF(AND(OR('EU WFs (Fully-Grid Connected)'!$J78="MG",'EU WFs (Fully-Grid Connected)'!$J78="SG"),'EU WFs (Fully-Grid Connected)'!$K78="DFIG",AND('EU WFs (Fully-Grid Connected)'!$F78&lt;=4,'EU WFs (Fully-Grid Connected)'!$F78&gt;=2)),2016-'EU WFs (Fully-Grid Connected)'!$M78,"")</f>
        <v/>
      </c>
      <c r="F79" s="147" t="str">
        <f>IF(AND(C79&lt;=5,C79&gt;=3),'EU WFs (Fully-Grid Connected)'!$E78,"")</f>
        <v/>
      </c>
      <c r="G79" s="146" t="str">
        <f>IF(AND(D79&lt;=5,D79&gt;=3),'EU WFs (Fully-Grid Connected)'!$E78,"")</f>
        <v/>
      </c>
      <c r="H79" s="148" t="str">
        <f>IF(AND(E79&lt;=5,E79&gt;=3),'EU WFs (Fully-Grid Connected)'!$E78,"")</f>
        <v/>
      </c>
      <c r="I79" s="147">
        <f>IF(AND(C79&lt;&gt;"",C79&gt;5),'EU WFs (Fully-Grid Connected)'!$E78,"")</f>
        <v>51</v>
      </c>
      <c r="J79" s="146" t="str">
        <f>IF(AND(D79&lt;&gt;"",D79&gt;5),'EU WFs (Fully-Grid Connected)'!$E78,"")</f>
        <v/>
      </c>
      <c r="K79" s="148" t="str">
        <f>IF(AND(E79&lt;&gt;"",E79&gt;5),'EU WFs (Fully-Grid Connected)'!$E78,"")</f>
        <v/>
      </c>
      <c r="L79" s="217" t="str">
        <f>IF(AND('EU WFs (Fully-Grid Connected)'!BN78&lt;&gt;"",OR($F79&lt;&gt;"",$G79&lt;&gt;"",$H79&lt;&gt;"",$I79&lt;&gt;"",$J79&lt;&gt;"",$K79&lt;&gt;"")),'EU WFs (Fully-Grid Connected)'!BN78,"")</f>
        <v/>
      </c>
      <c r="M79" s="217" t="str">
        <f>IF(AND('EU WFs (Fully-Grid Connected)'!BO78&lt;&gt;"",OR($F79&lt;&gt;"",$G79&lt;&gt;"",$H79&lt;&gt;"",$I79&lt;&gt;"",$J79&lt;&gt;"",$K79&lt;&gt;"")),'EU WFs (Fully-Grid Connected)'!BO78,"")</f>
        <v/>
      </c>
      <c r="N79" s="217" t="str">
        <f>IF(AND('EU WFs (Fully-Grid Connected)'!BP78&lt;&gt;"",OR($F79&lt;&gt;"",$G79&lt;&gt;"",$H79&lt;&gt;"",$I79&lt;&gt;"",$J79&lt;&gt;"",$K79&lt;&gt;"")),'EU WFs (Fully-Grid Connected)'!BP78,"")</f>
        <v/>
      </c>
      <c r="O79" s="217" t="str">
        <f>IF(AND('EU WFs (Fully-Grid Connected)'!BQ78&lt;&gt;"",OR($F79&lt;&gt;"",$G79&lt;&gt;"",$H79&lt;&gt;"",$I79&lt;&gt;"",$J79&lt;&gt;"",$K79&lt;&gt;"")),'EU WFs (Fully-Grid Connected)'!BQ78,"")</f>
        <v/>
      </c>
      <c r="P79" s="217" t="str">
        <f>IF(AND('EU WFs (Fully-Grid Connected)'!BR78&lt;&gt;"",OR($F79&lt;&gt;"",$G79&lt;&gt;"",$H79&lt;&gt;"",$I79&lt;&gt;"",$J79&lt;&gt;"",$K79&lt;&gt;"")),'EU WFs (Fully-Grid Connected)'!BR78,"")</f>
        <v/>
      </c>
      <c r="Q79" s="217" t="str">
        <f>IF(AND('EU WFs (Fully-Grid Connected)'!BS78&lt;&gt;"",OR($F79&lt;&gt;"",$G79&lt;&gt;"",$H79&lt;&gt;"",$I79&lt;&gt;"",$J79&lt;&gt;"",$K79&lt;&gt;"")),'EU WFs (Fully-Grid Connected)'!BS78,"")</f>
        <v/>
      </c>
      <c r="R79" s="217" t="str">
        <f>IF(AND('EU WFs (Fully-Grid Connected)'!BT78&lt;&gt;"",OR($F79&lt;&gt;"",$G79&lt;&gt;"",$H79&lt;&gt;"",$I79&lt;&gt;"",$J79&lt;&gt;"",$K79&lt;&gt;"")),'EU WFs (Fully-Grid Connected)'!BT78,"")</f>
        <v/>
      </c>
      <c r="S79" s="217" t="str">
        <f>IF(AND('EU WFs (Fully-Grid Connected)'!BU78&lt;&gt;"",OR($F79&lt;&gt;"",$G79&lt;&gt;"",$H79&lt;&gt;"",$I79&lt;&gt;"",$J79&lt;&gt;"",$K79&lt;&gt;"")),'EU WFs (Fully-Grid Connected)'!BU78,"")</f>
        <v/>
      </c>
      <c r="T79" s="217" t="str">
        <f>IF(AND('EU WFs (Fully-Grid Connected)'!BV78&lt;&gt;"",OR($F79&lt;&gt;"",$G79&lt;&gt;"",$H79&lt;&gt;"",$I79&lt;&gt;"",$J79&lt;&gt;"",$K79&lt;&gt;"")),'EU WFs (Fully-Grid Connected)'!BV78,"")</f>
        <v/>
      </c>
      <c r="U79" s="217" t="str">
        <f>IF(AND('EU WFs (Fully-Grid Connected)'!BW78&lt;&gt;"",OR($F79&lt;&gt;"",$G79&lt;&gt;"",$H79&lt;&gt;"",$I79&lt;&gt;"",$J79&lt;&gt;"",$K79&lt;&gt;"")),'EU WFs (Fully-Grid Connected)'!BW78,"")</f>
        <v/>
      </c>
      <c r="V79" s="217" t="str">
        <f>IF(AND('EU WFs (Fully-Grid Connected)'!BX78&lt;&gt;"",OR($F79&lt;&gt;"",$G79&lt;&gt;"",$H79&lt;&gt;"",$I79&lt;&gt;"",$J79&lt;&gt;"",$K79&lt;&gt;"")),'EU WFs (Fully-Grid Connected)'!BX78,"")</f>
        <v/>
      </c>
      <c r="W79" s="217">
        <f>IF(AND('EU WFs (Fully-Grid Connected)'!BY78&lt;&gt;"",OR($F79&lt;&gt;"",$G79&lt;&gt;"",$H79&lt;&gt;"",$I79&lt;&gt;"",$J79&lt;&gt;"",$K79&lt;&gt;"")),'EU WFs (Fully-Grid Connected)'!BY78,"")</f>
        <v>51</v>
      </c>
      <c r="X79" s="217" t="str">
        <f>IF(AND('EU WFs (Fully-Grid Connected)'!BZ78&lt;&gt;"",OR($F79&lt;&gt;"",$G79&lt;&gt;"",$H79&lt;&gt;"",$I79&lt;&gt;"",$J79&lt;&gt;"",$K79&lt;&gt;"")),'EU WFs (Fully-Grid Connected)'!BZ78,"")</f>
        <v/>
      </c>
      <c r="Y79" s="217" t="str">
        <f>IF(AND('EU WFs (Fully-Grid Connected)'!CA78&lt;&gt;"",OR($F79&lt;&gt;"",$G79&lt;&gt;"",$H79&lt;&gt;"",$I79&lt;&gt;"",$J79&lt;&gt;"",$K79&lt;&gt;"")),'EU WFs (Fully-Grid Connected)'!CA78,"")</f>
        <v/>
      </c>
      <c r="AA79" s="215" t="str">
        <f t="shared" si="24"/>
        <v/>
      </c>
      <c r="AB79" s="216" t="str">
        <f t="shared" si="25"/>
        <v/>
      </c>
      <c r="AC79" s="217" t="str">
        <f t="shared" si="26"/>
        <v/>
      </c>
      <c r="AD79" s="216">
        <f t="shared" si="27"/>
        <v>51</v>
      </c>
      <c r="AE79" s="216" t="str">
        <f t="shared" si="28"/>
        <v/>
      </c>
      <c r="AF79" s="216" t="str">
        <f t="shared" si="29"/>
        <v/>
      </c>
      <c r="AG79" s="215" t="str">
        <f t="shared" si="30"/>
        <v/>
      </c>
      <c r="AH79" s="216" t="str">
        <f t="shared" si="31"/>
        <v/>
      </c>
      <c r="AI79" s="217" t="str">
        <f t="shared" si="32"/>
        <v/>
      </c>
      <c r="AJ79" s="216" t="str">
        <f t="shared" si="33"/>
        <v/>
      </c>
      <c r="AK79" s="216" t="str">
        <f t="shared" si="34"/>
        <v/>
      </c>
      <c r="AL79" s="217" t="str">
        <f t="shared" si="35"/>
        <v/>
      </c>
    </row>
    <row r="80" spans="1:38" x14ac:dyDescent="0.3">
      <c r="A80" s="321"/>
      <c r="B80" s="122" t="str">
        <f>'EU WFs (Fully-Grid Connected)'!B79</f>
        <v>Walney Phase 2</v>
      </c>
      <c r="C80" s="147" t="str">
        <f>IF(AND(OR('EU WFs (Fully-Grid Connected)'!$J79="MG",'EU WFs (Fully-Grid Connected)'!$J79="SG"),'EU WFs (Fully-Grid Connected)'!$K79="SCIG",AND('EU WFs (Fully-Grid Connected)'!$F79&lt;=4,'EU WFs (Fully-Grid Connected)'!$F79&gt;=2)),2016-'EU WFs (Fully-Grid Connected)'!$M79,"")</f>
        <v/>
      </c>
      <c r="D80" s="146" t="str">
        <f>IF(AND(OR('EU WFs (Fully-Grid Connected)'!$J79="MG",'EU WFs (Fully-Grid Connected)'!$J79="SG"),'EU WFs (Fully-Grid Connected)'!$K79="WRIG",AND('EU WFs (Fully-Grid Connected)'!$F79&lt;=4,'EU WFs (Fully-Grid Connected)'!$F79&gt;=2)),2016-'EU WFs (Fully-Grid Connected)'!$M79,"")</f>
        <v/>
      </c>
      <c r="E80" s="148">
        <f>IF(AND(OR('EU WFs (Fully-Grid Connected)'!$J79="MG",'EU WFs (Fully-Grid Connected)'!$J79="SG"),'EU WFs (Fully-Grid Connected)'!$K79="DFIG",AND('EU WFs (Fully-Grid Connected)'!$F79&lt;=4,'EU WFs (Fully-Grid Connected)'!$F79&gt;=2)),2016-'EU WFs (Fully-Grid Connected)'!$M79,"")</f>
        <v>6</v>
      </c>
      <c r="F80" s="147" t="str">
        <f>IF(AND(C80&lt;=5,C80&gt;=3),'EU WFs (Fully-Grid Connected)'!$E79,"")</f>
        <v/>
      </c>
      <c r="G80" s="146" t="str">
        <f>IF(AND(D80&lt;=5,D80&gt;=3),'EU WFs (Fully-Grid Connected)'!$E79,"")</f>
        <v/>
      </c>
      <c r="H80" s="148" t="str">
        <f>IF(AND(E80&lt;=5,E80&gt;=3),'EU WFs (Fully-Grid Connected)'!$E79,"")</f>
        <v/>
      </c>
      <c r="I80" s="147" t="str">
        <f>IF(AND(C80&lt;&gt;"",C80&gt;5),'EU WFs (Fully-Grid Connected)'!$E79,"")</f>
        <v/>
      </c>
      <c r="J80" s="146" t="str">
        <f>IF(AND(D80&lt;&gt;"",D80&gt;5),'EU WFs (Fully-Grid Connected)'!$E79,"")</f>
        <v/>
      </c>
      <c r="K80" s="148">
        <f>IF(AND(E80&lt;&gt;"",E80&gt;5),'EU WFs (Fully-Grid Connected)'!$E79,"")</f>
        <v>51</v>
      </c>
      <c r="L80" s="217" t="str">
        <f>IF(AND('EU WFs (Fully-Grid Connected)'!BN79&lt;&gt;"",OR($F80&lt;&gt;"",$G80&lt;&gt;"",$H80&lt;&gt;"",$I80&lt;&gt;"",$J80&lt;&gt;"",$K80&lt;&gt;"")),'EU WFs (Fully-Grid Connected)'!BN79,"")</f>
        <v/>
      </c>
      <c r="M80" s="217" t="str">
        <f>IF(AND('EU WFs (Fully-Grid Connected)'!BO79&lt;&gt;"",OR($F80&lt;&gt;"",$G80&lt;&gt;"",$H80&lt;&gt;"",$I80&lt;&gt;"",$J80&lt;&gt;"",$K80&lt;&gt;"")),'EU WFs (Fully-Grid Connected)'!BO79,"")</f>
        <v/>
      </c>
      <c r="N80" s="217" t="str">
        <f>IF(AND('EU WFs (Fully-Grid Connected)'!BP79&lt;&gt;"",OR($F80&lt;&gt;"",$G80&lt;&gt;"",$H80&lt;&gt;"",$I80&lt;&gt;"",$J80&lt;&gt;"",$K80&lt;&gt;"")),'EU WFs (Fully-Grid Connected)'!BP79,"")</f>
        <v/>
      </c>
      <c r="O80" s="217" t="str">
        <f>IF(AND('EU WFs (Fully-Grid Connected)'!BQ79&lt;&gt;"",OR($F80&lt;&gt;"",$G80&lt;&gt;"",$H80&lt;&gt;"",$I80&lt;&gt;"",$J80&lt;&gt;"",$K80&lt;&gt;"")),'EU WFs (Fully-Grid Connected)'!BQ79,"")</f>
        <v/>
      </c>
      <c r="P80" s="217" t="str">
        <f>IF(AND('EU WFs (Fully-Grid Connected)'!BR79&lt;&gt;"",OR($F80&lt;&gt;"",$G80&lt;&gt;"",$H80&lt;&gt;"",$I80&lt;&gt;"",$J80&lt;&gt;"",$K80&lt;&gt;"")),'EU WFs (Fully-Grid Connected)'!BR79,"")</f>
        <v/>
      </c>
      <c r="Q80" s="217" t="str">
        <f>IF(AND('EU WFs (Fully-Grid Connected)'!BS79&lt;&gt;"",OR($F80&lt;&gt;"",$G80&lt;&gt;"",$H80&lt;&gt;"",$I80&lt;&gt;"",$J80&lt;&gt;"",$K80&lt;&gt;"")),'EU WFs (Fully-Grid Connected)'!BS79,"")</f>
        <v/>
      </c>
      <c r="R80" s="217" t="str">
        <f>IF(AND('EU WFs (Fully-Grid Connected)'!BT79&lt;&gt;"",OR($F80&lt;&gt;"",$G80&lt;&gt;"",$H80&lt;&gt;"",$I80&lt;&gt;"",$J80&lt;&gt;"",$K80&lt;&gt;"")),'EU WFs (Fully-Grid Connected)'!BT79,"")</f>
        <v/>
      </c>
      <c r="S80" s="217" t="str">
        <f>IF(AND('EU WFs (Fully-Grid Connected)'!BU79&lt;&gt;"",OR($F80&lt;&gt;"",$G80&lt;&gt;"",$H80&lt;&gt;"",$I80&lt;&gt;"",$J80&lt;&gt;"",$K80&lt;&gt;"")),'EU WFs (Fully-Grid Connected)'!BU79,"")</f>
        <v/>
      </c>
      <c r="T80" s="217" t="str">
        <f>IF(AND('EU WFs (Fully-Grid Connected)'!BV79&lt;&gt;"",OR($F80&lt;&gt;"",$G80&lt;&gt;"",$H80&lt;&gt;"",$I80&lt;&gt;"",$J80&lt;&gt;"",$K80&lt;&gt;"")),'EU WFs (Fully-Grid Connected)'!BV79,"")</f>
        <v/>
      </c>
      <c r="U80" s="217" t="str">
        <f>IF(AND('EU WFs (Fully-Grid Connected)'!BW79&lt;&gt;"",OR($F80&lt;&gt;"",$G80&lt;&gt;"",$H80&lt;&gt;"",$I80&lt;&gt;"",$J80&lt;&gt;"",$K80&lt;&gt;"")),'EU WFs (Fully-Grid Connected)'!BW79,"")</f>
        <v/>
      </c>
      <c r="V80" s="217" t="str">
        <f>IF(AND('EU WFs (Fully-Grid Connected)'!BX79&lt;&gt;"",OR($F80&lt;&gt;"",$G80&lt;&gt;"",$H80&lt;&gt;"",$I80&lt;&gt;"",$J80&lt;&gt;"",$K80&lt;&gt;"")),'EU WFs (Fully-Grid Connected)'!BX79,"")</f>
        <v/>
      </c>
      <c r="W80" s="217">
        <f>IF(AND('EU WFs (Fully-Grid Connected)'!BY79&lt;&gt;"",OR($F80&lt;&gt;"",$G80&lt;&gt;"",$H80&lt;&gt;"",$I80&lt;&gt;"",$J80&lt;&gt;"",$K80&lt;&gt;"")),'EU WFs (Fully-Grid Connected)'!BY79,"")</f>
        <v>51</v>
      </c>
      <c r="X80" s="217" t="str">
        <f>IF(AND('EU WFs (Fully-Grid Connected)'!BZ79&lt;&gt;"",OR($F80&lt;&gt;"",$G80&lt;&gt;"",$H80&lt;&gt;"",$I80&lt;&gt;"",$J80&lt;&gt;"",$K80&lt;&gt;"")),'EU WFs (Fully-Grid Connected)'!BZ79,"")</f>
        <v/>
      </c>
      <c r="Y80" s="217" t="str">
        <f>IF(AND('EU WFs (Fully-Grid Connected)'!CA79&lt;&gt;"",OR($F80&lt;&gt;"",$G80&lt;&gt;"",$H80&lt;&gt;"",$I80&lt;&gt;"",$J80&lt;&gt;"",$K80&lt;&gt;"")),'EU WFs (Fully-Grid Connected)'!CA79,"")</f>
        <v/>
      </c>
      <c r="AA80" s="215" t="str">
        <f t="shared" si="24"/>
        <v/>
      </c>
      <c r="AB80" s="216" t="str">
        <f t="shared" si="25"/>
        <v/>
      </c>
      <c r="AC80" s="217" t="str">
        <f t="shared" si="26"/>
        <v/>
      </c>
      <c r="AD80" s="216" t="str">
        <f t="shared" si="27"/>
        <v/>
      </c>
      <c r="AE80" s="216" t="str">
        <f t="shared" si="28"/>
        <v/>
      </c>
      <c r="AF80" s="216">
        <f t="shared" si="29"/>
        <v>51</v>
      </c>
      <c r="AG80" s="215" t="str">
        <f t="shared" si="30"/>
        <v/>
      </c>
      <c r="AH80" s="216" t="str">
        <f t="shared" si="31"/>
        <v/>
      </c>
      <c r="AI80" s="217" t="str">
        <f t="shared" si="32"/>
        <v/>
      </c>
      <c r="AJ80" s="216" t="str">
        <f t="shared" si="33"/>
        <v/>
      </c>
      <c r="AK80" s="216" t="str">
        <f t="shared" si="34"/>
        <v/>
      </c>
      <c r="AL80" s="217" t="str">
        <f t="shared" si="35"/>
        <v/>
      </c>
    </row>
    <row r="81" spans="1:38" x14ac:dyDescent="0.3">
      <c r="A81" s="321"/>
      <c r="B81" s="122" t="str">
        <f>'EU WFs (Fully-Grid Connected)'!B80</f>
        <v>West of Duddon Sands</v>
      </c>
      <c r="C81" s="147" t="str">
        <f>IF(AND(OR('EU WFs (Fully-Grid Connected)'!$J80="MG",'EU WFs (Fully-Grid Connected)'!$J80="SG"),'EU WFs (Fully-Grid Connected)'!$K80="SCIG",AND('EU WFs (Fully-Grid Connected)'!$F80&lt;=4,'EU WFs (Fully-Grid Connected)'!$F80&gt;=2)),2016-'EU WFs (Fully-Grid Connected)'!$M80,"")</f>
        <v/>
      </c>
      <c r="D81" s="146" t="str">
        <f>IF(AND(OR('EU WFs (Fully-Grid Connected)'!$J80="MG",'EU WFs (Fully-Grid Connected)'!$J80="SG"),'EU WFs (Fully-Grid Connected)'!$K80="WRIG",AND('EU WFs (Fully-Grid Connected)'!$F80&lt;=4,'EU WFs (Fully-Grid Connected)'!$F80&gt;=2)),2016-'EU WFs (Fully-Grid Connected)'!$M80,"")</f>
        <v/>
      </c>
      <c r="E81" s="148">
        <f>IF(AND(OR('EU WFs (Fully-Grid Connected)'!$J80="MG",'EU WFs (Fully-Grid Connected)'!$J80="SG"),'EU WFs (Fully-Grid Connected)'!$K80="DFIG",AND('EU WFs (Fully-Grid Connected)'!$F80&lt;=4,'EU WFs (Fully-Grid Connected)'!$F80&gt;=2)),2016-'EU WFs (Fully-Grid Connected)'!$M80,"")</f>
        <v>2</v>
      </c>
      <c r="F81" s="147" t="str">
        <f>IF(AND(C81&lt;=5,C81&gt;=3),'EU WFs (Fully-Grid Connected)'!$E80,"")</f>
        <v/>
      </c>
      <c r="G81" s="146" t="str">
        <f>IF(AND(D81&lt;=5,D81&gt;=3),'EU WFs (Fully-Grid Connected)'!$E80,"")</f>
        <v/>
      </c>
      <c r="H81" s="148" t="str">
        <f>IF(AND(E81&lt;=5,E81&gt;=3),'EU WFs (Fully-Grid Connected)'!$E80,"")</f>
        <v/>
      </c>
      <c r="I81" s="147" t="str">
        <f>IF(AND(C81&lt;&gt;"",C81&gt;5),'EU WFs (Fully-Grid Connected)'!$E80,"")</f>
        <v/>
      </c>
      <c r="J81" s="146" t="str">
        <f>IF(AND(D81&lt;&gt;"",D81&gt;5),'EU WFs (Fully-Grid Connected)'!$E80,"")</f>
        <v/>
      </c>
      <c r="K81" s="148" t="str">
        <f>IF(AND(E81&lt;&gt;"",E81&gt;5),'EU WFs (Fully-Grid Connected)'!$E80,"")</f>
        <v/>
      </c>
      <c r="L81" s="217" t="str">
        <f>IF(AND('EU WFs (Fully-Grid Connected)'!BN80&lt;&gt;"",OR($F81&lt;&gt;"",$G81&lt;&gt;"",$H81&lt;&gt;"",$I81&lt;&gt;"",$J81&lt;&gt;"",$K81&lt;&gt;"")),'EU WFs (Fully-Grid Connected)'!BN80,"")</f>
        <v/>
      </c>
      <c r="M81" s="217" t="str">
        <f>IF(AND('EU WFs (Fully-Grid Connected)'!BO80&lt;&gt;"",OR($F81&lt;&gt;"",$G81&lt;&gt;"",$H81&lt;&gt;"",$I81&lt;&gt;"",$J81&lt;&gt;"",$K81&lt;&gt;"")),'EU WFs (Fully-Grid Connected)'!BO80,"")</f>
        <v/>
      </c>
      <c r="N81" s="217" t="str">
        <f>IF(AND('EU WFs (Fully-Grid Connected)'!BP80&lt;&gt;"",OR($F81&lt;&gt;"",$G81&lt;&gt;"",$H81&lt;&gt;"",$I81&lt;&gt;"",$J81&lt;&gt;"",$K81&lt;&gt;"")),'EU WFs (Fully-Grid Connected)'!BP80,"")</f>
        <v/>
      </c>
      <c r="O81" s="217" t="str">
        <f>IF(AND('EU WFs (Fully-Grid Connected)'!BQ80&lt;&gt;"",OR($F81&lt;&gt;"",$G81&lt;&gt;"",$H81&lt;&gt;"",$I81&lt;&gt;"",$J81&lt;&gt;"",$K81&lt;&gt;"")),'EU WFs (Fully-Grid Connected)'!BQ80,"")</f>
        <v/>
      </c>
      <c r="P81" s="217" t="str">
        <f>IF(AND('EU WFs (Fully-Grid Connected)'!BR80&lt;&gt;"",OR($F81&lt;&gt;"",$G81&lt;&gt;"",$H81&lt;&gt;"",$I81&lt;&gt;"",$J81&lt;&gt;"",$K81&lt;&gt;"")),'EU WFs (Fully-Grid Connected)'!BR80,"")</f>
        <v/>
      </c>
      <c r="Q81" s="217" t="str">
        <f>IF(AND('EU WFs (Fully-Grid Connected)'!BS80&lt;&gt;"",OR($F81&lt;&gt;"",$G81&lt;&gt;"",$H81&lt;&gt;"",$I81&lt;&gt;"",$J81&lt;&gt;"",$K81&lt;&gt;"")),'EU WFs (Fully-Grid Connected)'!BS80,"")</f>
        <v/>
      </c>
      <c r="R81" s="217" t="str">
        <f>IF(AND('EU WFs (Fully-Grid Connected)'!BT80&lt;&gt;"",OR($F81&lt;&gt;"",$G81&lt;&gt;"",$H81&lt;&gt;"",$I81&lt;&gt;"",$J81&lt;&gt;"",$K81&lt;&gt;"")),'EU WFs (Fully-Grid Connected)'!BT80,"")</f>
        <v/>
      </c>
      <c r="S81" s="217" t="str">
        <f>IF(AND('EU WFs (Fully-Grid Connected)'!BU80&lt;&gt;"",OR($F81&lt;&gt;"",$G81&lt;&gt;"",$H81&lt;&gt;"",$I81&lt;&gt;"",$J81&lt;&gt;"",$K81&lt;&gt;"")),'EU WFs (Fully-Grid Connected)'!BU80,"")</f>
        <v/>
      </c>
      <c r="T81" s="217" t="str">
        <f>IF(AND('EU WFs (Fully-Grid Connected)'!BV80&lt;&gt;"",OR($F81&lt;&gt;"",$G81&lt;&gt;"",$H81&lt;&gt;"",$I81&lt;&gt;"",$J81&lt;&gt;"",$K81&lt;&gt;"")),'EU WFs (Fully-Grid Connected)'!BV80,"")</f>
        <v/>
      </c>
      <c r="U81" s="217" t="str">
        <f>IF(AND('EU WFs (Fully-Grid Connected)'!BW80&lt;&gt;"",OR($F81&lt;&gt;"",$G81&lt;&gt;"",$H81&lt;&gt;"",$I81&lt;&gt;"",$J81&lt;&gt;"",$K81&lt;&gt;"")),'EU WFs (Fully-Grid Connected)'!BW80,"")</f>
        <v/>
      </c>
      <c r="V81" s="217" t="str">
        <f>IF(AND('EU WFs (Fully-Grid Connected)'!BX80&lt;&gt;"",OR($F81&lt;&gt;"",$G81&lt;&gt;"",$H81&lt;&gt;"",$I81&lt;&gt;"",$J81&lt;&gt;"",$K81&lt;&gt;"")),'EU WFs (Fully-Grid Connected)'!BX80,"")</f>
        <v/>
      </c>
      <c r="W81" s="217" t="str">
        <f>IF(AND('EU WFs (Fully-Grid Connected)'!BY80&lt;&gt;"",OR($F81&lt;&gt;"",$G81&lt;&gt;"",$H81&lt;&gt;"",$I81&lt;&gt;"",$J81&lt;&gt;"",$K81&lt;&gt;"")),'EU WFs (Fully-Grid Connected)'!BY80,"")</f>
        <v/>
      </c>
      <c r="X81" s="217" t="str">
        <f>IF(AND('EU WFs (Fully-Grid Connected)'!BZ80&lt;&gt;"",OR($F81&lt;&gt;"",$G81&lt;&gt;"",$H81&lt;&gt;"",$I81&lt;&gt;"",$J81&lt;&gt;"",$K81&lt;&gt;"")),'EU WFs (Fully-Grid Connected)'!BZ80,"")</f>
        <v/>
      </c>
      <c r="Y81" s="217" t="str">
        <f>IF(AND('EU WFs (Fully-Grid Connected)'!CA80&lt;&gt;"",OR($F81&lt;&gt;"",$G81&lt;&gt;"",$H81&lt;&gt;"",$I81&lt;&gt;"",$J81&lt;&gt;"",$K81&lt;&gt;"")),'EU WFs (Fully-Grid Connected)'!CA80,"")</f>
        <v/>
      </c>
      <c r="AA81" s="215" t="str">
        <f t="shared" si="24"/>
        <v/>
      </c>
      <c r="AB81" s="216" t="str">
        <f t="shared" si="25"/>
        <v/>
      </c>
      <c r="AC81" s="217" t="str">
        <f t="shared" si="26"/>
        <v/>
      </c>
      <c r="AD81" s="216" t="str">
        <f t="shared" si="27"/>
        <v/>
      </c>
      <c r="AE81" s="216" t="str">
        <f t="shared" si="28"/>
        <v/>
      </c>
      <c r="AF81" s="216" t="str">
        <f t="shared" si="29"/>
        <v/>
      </c>
      <c r="AG81" s="215" t="str">
        <f t="shared" si="30"/>
        <v/>
      </c>
      <c r="AH81" s="216" t="str">
        <f t="shared" si="31"/>
        <v/>
      </c>
      <c r="AI81" s="217" t="str">
        <f t="shared" si="32"/>
        <v/>
      </c>
      <c r="AJ81" s="216" t="str">
        <f t="shared" si="33"/>
        <v/>
      </c>
      <c r="AK81" s="216" t="str">
        <f t="shared" si="34"/>
        <v/>
      </c>
      <c r="AL81" s="217" t="str">
        <f t="shared" si="35"/>
        <v/>
      </c>
    </row>
    <row r="82" spans="1:38" x14ac:dyDescent="0.3">
      <c r="A82" s="321"/>
      <c r="B82" s="122" t="str">
        <f>'EU WFs (Fully-Grid Connected)'!B81</f>
        <v>Westermost Rough</v>
      </c>
      <c r="C82" s="147" t="str">
        <f>IF(AND(OR('EU WFs (Fully-Grid Connected)'!$J81="MG",'EU WFs (Fully-Grid Connected)'!$J81="SG"),'EU WFs (Fully-Grid Connected)'!$K81="SCIG",AND('EU WFs (Fully-Grid Connected)'!$F81&lt;=4,'EU WFs (Fully-Grid Connected)'!$F81&gt;=2)),2016-'EU WFs (Fully-Grid Connected)'!$M81,"")</f>
        <v/>
      </c>
      <c r="D82" s="146" t="str">
        <f>IF(AND(OR('EU WFs (Fully-Grid Connected)'!$J81="MG",'EU WFs (Fully-Grid Connected)'!$J81="SG"),'EU WFs (Fully-Grid Connected)'!$K81="WRIG",AND('EU WFs (Fully-Grid Connected)'!$F81&lt;=4,'EU WFs (Fully-Grid Connected)'!$F81&gt;=2)),2016-'EU WFs (Fully-Grid Connected)'!$M81,"")</f>
        <v/>
      </c>
      <c r="E82" s="148" t="str">
        <f>IF(AND(OR('EU WFs (Fully-Grid Connected)'!$J81="MG",'EU WFs (Fully-Grid Connected)'!$J81="SG"),'EU WFs (Fully-Grid Connected)'!$K81="DFIG",AND('EU WFs (Fully-Grid Connected)'!$F81&lt;=4,'EU WFs (Fully-Grid Connected)'!$F81&gt;=2)),2016-'EU WFs (Fully-Grid Connected)'!$M81,"")</f>
        <v/>
      </c>
      <c r="F82" s="147" t="str">
        <f>IF(AND(C82&lt;=5,C82&gt;=3),'EU WFs (Fully-Grid Connected)'!$E81,"")</f>
        <v/>
      </c>
      <c r="G82" s="146" t="str">
        <f>IF(AND(D82&lt;=5,D82&gt;=3),'EU WFs (Fully-Grid Connected)'!$E81,"")</f>
        <v/>
      </c>
      <c r="H82" s="148" t="str">
        <f>IF(AND(E82&lt;=5,E82&gt;=3),'EU WFs (Fully-Grid Connected)'!$E81,"")</f>
        <v/>
      </c>
      <c r="I82" s="147" t="str">
        <f>IF(AND(C82&lt;&gt;"",C82&gt;5),'EU WFs (Fully-Grid Connected)'!$E81,"")</f>
        <v/>
      </c>
      <c r="J82" s="146" t="str">
        <f>IF(AND(D82&lt;&gt;"",D82&gt;5),'EU WFs (Fully-Grid Connected)'!$E81,"")</f>
        <v/>
      </c>
      <c r="K82" s="148" t="str">
        <f>IF(AND(E82&lt;&gt;"",E82&gt;5),'EU WFs (Fully-Grid Connected)'!$E81,"")</f>
        <v/>
      </c>
      <c r="L82" s="217" t="str">
        <f>IF(AND('EU WFs (Fully-Grid Connected)'!BN81&lt;&gt;"",OR($F82&lt;&gt;"",$G82&lt;&gt;"",$H82&lt;&gt;"",$I82&lt;&gt;"",$J82&lt;&gt;"",$K82&lt;&gt;"")),'EU WFs (Fully-Grid Connected)'!BN81,"")</f>
        <v/>
      </c>
      <c r="M82" s="217" t="str">
        <f>IF(AND('EU WFs (Fully-Grid Connected)'!BO81&lt;&gt;"",OR($F82&lt;&gt;"",$G82&lt;&gt;"",$H82&lt;&gt;"",$I82&lt;&gt;"",$J82&lt;&gt;"",$K82&lt;&gt;"")),'EU WFs (Fully-Grid Connected)'!BO81,"")</f>
        <v/>
      </c>
      <c r="N82" s="217" t="str">
        <f>IF(AND('EU WFs (Fully-Grid Connected)'!BP81&lt;&gt;"",OR($F82&lt;&gt;"",$G82&lt;&gt;"",$H82&lt;&gt;"",$I82&lt;&gt;"",$J82&lt;&gt;"",$K82&lt;&gt;"")),'EU WFs (Fully-Grid Connected)'!BP81,"")</f>
        <v/>
      </c>
      <c r="O82" s="217" t="str">
        <f>IF(AND('EU WFs (Fully-Grid Connected)'!BQ81&lt;&gt;"",OR($F82&lt;&gt;"",$G82&lt;&gt;"",$H82&lt;&gt;"",$I82&lt;&gt;"",$J82&lt;&gt;"",$K82&lt;&gt;"")),'EU WFs (Fully-Grid Connected)'!BQ81,"")</f>
        <v/>
      </c>
      <c r="P82" s="217" t="str">
        <f>IF(AND('EU WFs (Fully-Grid Connected)'!BR81&lt;&gt;"",OR($F82&lt;&gt;"",$G82&lt;&gt;"",$H82&lt;&gt;"",$I82&lt;&gt;"",$J82&lt;&gt;"",$K82&lt;&gt;"")),'EU WFs (Fully-Grid Connected)'!BR81,"")</f>
        <v/>
      </c>
      <c r="Q82" s="217" t="str">
        <f>IF(AND('EU WFs (Fully-Grid Connected)'!BS81&lt;&gt;"",OR($F82&lt;&gt;"",$G82&lt;&gt;"",$H82&lt;&gt;"",$I82&lt;&gt;"",$J82&lt;&gt;"",$K82&lt;&gt;"")),'EU WFs (Fully-Grid Connected)'!BS81,"")</f>
        <v/>
      </c>
      <c r="R82" s="217" t="str">
        <f>IF(AND('EU WFs (Fully-Grid Connected)'!BT81&lt;&gt;"",OR($F82&lt;&gt;"",$G82&lt;&gt;"",$H82&lt;&gt;"",$I82&lt;&gt;"",$J82&lt;&gt;"",$K82&lt;&gt;"")),'EU WFs (Fully-Grid Connected)'!BT81,"")</f>
        <v/>
      </c>
      <c r="S82" s="217" t="str">
        <f>IF(AND('EU WFs (Fully-Grid Connected)'!BU81&lt;&gt;"",OR($F82&lt;&gt;"",$G82&lt;&gt;"",$H82&lt;&gt;"",$I82&lt;&gt;"",$J82&lt;&gt;"",$K82&lt;&gt;"")),'EU WFs (Fully-Grid Connected)'!BU81,"")</f>
        <v/>
      </c>
      <c r="T82" s="217" t="str">
        <f>IF(AND('EU WFs (Fully-Grid Connected)'!BV81&lt;&gt;"",OR($F82&lt;&gt;"",$G82&lt;&gt;"",$H82&lt;&gt;"",$I82&lt;&gt;"",$J82&lt;&gt;"",$K82&lt;&gt;"")),'EU WFs (Fully-Grid Connected)'!BV81,"")</f>
        <v/>
      </c>
      <c r="U82" s="217" t="str">
        <f>IF(AND('EU WFs (Fully-Grid Connected)'!BW81&lt;&gt;"",OR($F82&lt;&gt;"",$G82&lt;&gt;"",$H82&lt;&gt;"",$I82&lt;&gt;"",$J82&lt;&gt;"",$K82&lt;&gt;"")),'EU WFs (Fully-Grid Connected)'!BW81,"")</f>
        <v/>
      </c>
      <c r="V82" s="217" t="str">
        <f>IF(AND('EU WFs (Fully-Grid Connected)'!BX81&lt;&gt;"",OR($F82&lt;&gt;"",$G82&lt;&gt;"",$H82&lt;&gt;"",$I82&lt;&gt;"",$J82&lt;&gt;"",$K82&lt;&gt;"")),'EU WFs (Fully-Grid Connected)'!BX81,"")</f>
        <v/>
      </c>
      <c r="W82" s="217" t="str">
        <f>IF(AND('EU WFs (Fully-Grid Connected)'!BY81&lt;&gt;"",OR($F82&lt;&gt;"",$G82&lt;&gt;"",$H82&lt;&gt;"",$I82&lt;&gt;"",$J82&lt;&gt;"",$K82&lt;&gt;"")),'EU WFs (Fully-Grid Connected)'!BY81,"")</f>
        <v/>
      </c>
      <c r="X82" s="217" t="str">
        <f>IF(AND('EU WFs (Fully-Grid Connected)'!BZ81&lt;&gt;"",OR($F82&lt;&gt;"",$G82&lt;&gt;"",$H82&lt;&gt;"",$I82&lt;&gt;"",$J82&lt;&gt;"",$K82&lt;&gt;"")),'EU WFs (Fully-Grid Connected)'!BZ81,"")</f>
        <v/>
      </c>
      <c r="Y82" s="217" t="str">
        <f>IF(AND('EU WFs (Fully-Grid Connected)'!CA81&lt;&gt;"",OR($F82&lt;&gt;"",$G82&lt;&gt;"",$H82&lt;&gt;"",$I82&lt;&gt;"",$J82&lt;&gt;"",$K82&lt;&gt;"")),'EU WFs (Fully-Grid Connected)'!CA81,"")</f>
        <v/>
      </c>
      <c r="AA82" s="215" t="str">
        <f t="shared" si="24"/>
        <v/>
      </c>
      <c r="AB82" s="216" t="str">
        <f t="shared" si="25"/>
        <v/>
      </c>
      <c r="AC82" s="217" t="str">
        <f t="shared" si="26"/>
        <v/>
      </c>
      <c r="AD82" s="216" t="str">
        <f t="shared" si="27"/>
        <v/>
      </c>
      <c r="AE82" s="216" t="str">
        <f t="shared" si="28"/>
        <v/>
      </c>
      <c r="AF82" s="216" t="str">
        <f t="shared" si="29"/>
        <v/>
      </c>
      <c r="AG82" s="215" t="str">
        <f t="shared" si="30"/>
        <v/>
      </c>
      <c r="AH82" s="216" t="str">
        <f t="shared" si="31"/>
        <v/>
      </c>
      <c r="AI82" s="217" t="str">
        <f t="shared" si="32"/>
        <v/>
      </c>
      <c r="AJ82" s="216" t="str">
        <f t="shared" si="33"/>
        <v/>
      </c>
      <c r="AK82" s="216" t="str">
        <f t="shared" si="34"/>
        <v/>
      </c>
      <c r="AL82" s="217" t="str">
        <f t="shared" si="35"/>
        <v/>
      </c>
    </row>
    <row r="83" spans="1:38" x14ac:dyDescent="0.3">
      <c r="A83" s="321"/>
      <c r="B83" s="122" t="str">
        <f>'EU WFs (Fully-Grid Connected)'!B82</f>
        <v>Wikinger</v>
      </c>
      <c r="C83" s="147" t="str">
        <f>IF(AND(OR('EU WFs (Fully-Grid Connected)'!$J82="MG",'EU WFs (Fully-Grid Connected)'!$J82="SG"),'EU WFs (Fully-Grid Connected)'!$K82="SCIG",AND('EU WFs (Fully-Grid Connected)'!$F82&lt;=4,'EU WFs (Fully-Grid Connected)'!$F82&gt;=2)),2016-'EU WFs (Fully-Grid Connected)'!$M82,"")</f>
        <v/>
      </c>
      <c r="D83" s="146" t="str">
        <f>IF(AND(OR('EU WFs (Fully-Grid Connected)'!$J82="MG",'EU WFs (Fully-Grid Connected)'!$J82="SG"),'EU WFs (Fully-Grid Connected)'!$K82="WRIG",AND('EU WFs (Fully-Grid Connected)'!$F82&lt;=4,'EU WFs (Fully-Grid Connected)'!$F82&gt;=2)),2016-'EU WFs (Fully-Grid Connected)'!$M82,"")</f>
        <v/>
      </c>
      <c r="E83" s="148" t="str">
        <f>IF(AND(OR('EU WFs (Fully-Grid Connected)'!$J82="MG",'EU WFs (Fully-Grid Connected)'!$J82="SG"),'EU WFs (Fully-Grid Connected)'!$K82="DFIG",AND('EU WFs (Fully-Grid Connected)'!$F82&lt;=4,'EU WFs (Fully-Grid Connected)'!$F82&gt;=2)),2016-'EU WFs (Fully-Grid Connected)'!$M82,"")</f>
        <v/>
      </c>
      <c r="F83" s="147" t="str">
        <f>IF(AND(C83&lt;=5,C83&gt;=3),'EU WFs (Fully-Grid Connected)'!$E82,"")</f>
        <v/>
      </c>
      <c r="G83" s="146" t="str">
        <f>IF(AND(D83&lt;=5,D83&gt;=3),'EU WFs (Fully-Grid Connected)'!$E82,"")</f>
        <v/>
      </c>
      <c r="H83" s="148" t="str">
        <f>IF(AND(E83&lt;=5,E83&gt;=3),'EU WFs (Fully-Grid Connected)'!$E82,"")</f>
        <v/>
      </c>
      <c r="I83" s="147" t="str">
        <f>IF(AND(C83&lt;&gt;"",C83&gt;5),'EU WFs (Fully-Grid Connected)'!$E82,"")</f>
        <v/>
      </c>
      <c r="J83" s="146" t="str">
        <f>IF(AND(D83&lt;&gt;"",D83&gt;5),'EU WFs (Fully-Grid Connected)'!$E82,"")</f>
        <v/>
      </c>
      <c r="K83" s="148" t="str">
        <f>IF(AND(E83&lt;&gt;"",E83&gt;5),'EU WFs (Fully-Grid Connected)'!$E82,"")</f>
        <v/>
      </c>
      <c r="L83" s="217" t="str">
        <f>IF(AND('EU WFs (Fully-Grid Connected)'!BN82&lt;&gt;"",OR($F83&lt;&gt;"",$G83&lt;&gt;"",$H83&lt;&gt;"",$I83&lt;&gt;"",$J83&lt;&gt;"",$K83&lt;&gt;"")),'EU WFs (Fully-Grid Connected)'!BN82,"")</f>
        <v/>
      </c>
      <c r="M83" s="217" t="str">
        <f>IF(AND('EU WFs (Fully-Grid Connected)'!BO82&lt;&gt;"",OR($F83&lt;&gt;"",$G83&lt;&gt;"",$H83&lt;&gt;"",$I83&lt;&gt;"",$J83&lt;&gt;"",$K83&lt;&gt;"")),'EU WFs (Fully-Grid Connected)'!BO82,"")</f>
        <v/>
      </c>
      <c r="N83" s="217" t="str">
        <f>IF(AND('EU WFs (Fully-Grid Connected)'!BP82&lt;&gt;"",OR($F83&lt;&gt;"",$G83&lt;&gt;"",$H83&lt;&gt;"",$I83&lt;&gt;"",$J83&lt;&gt;"",$K83&lt;&gt;"")),'EU WFs (Fully-Grid Connected)'!BP82,"")</f>
        <v/>
      </c>
      <c r="O83" s="217" t="str">
        <f>IF(AND('EU WFs (Fully-Grid Connected)'!BQ82&lt;&gt;"",OR($F83&lt;&gt;"",$G83&lt;&gt;"",$H83&lt;&gt;"",$I83&lt;&gt;"",$J83&lt;&gt;"",$K83&lt;&gt;"")),'EU WFs (Fully-Grid Connected)'!BQ82,"")</f>
        <v/>
      </c>
      <c r="P83" s="217" t="str">
        <f>IF(AND('EU WFs (Fully-Grid Connected)'!BR82&lt;&gt;"",OR($F83&lt;&gt;"",$G83&lt;&gt;"",$H83&lt;&gt;"",$I83&lt;&gt;"",$J83&lt;&gt;"",$K83&lt;&gt;"")),'EU WFs (Fully-Grid Connected)'!BR82,"")</f>
        <v/>
      </c>
      <c r="Q83" s="217" t="str">
        <f>IF(AND('EU WFs (Fully-Grid Connected)'!BS82&lt;&gt;"",OR($F83&lt;&gt;"",$G83&lt;&gt;"",$H83&lt;&gt;"",$I83&lt;&gt;"",$J83&lt;&gt;"",$K83&lt;&gt;"")),'EU WFs (Fully-Grid Connected)'!BS82,"")</f>
        <v/>
      </c>
      <c r="R83" s="217" t="str">
        <f>IF(AND('EU WFs (Fully-Grid Connected)'!BT82&lt;&gt;"",OR($F83&lt;&gt;"",$G83&lt;&gt;"",$H83&lt;&gt;"",$I83&lt;&gt;"",$J83&lt;&gt;"",$K83&lt;&gt;"")),'EU WFs (Fully-Grid Connected)'!BT82,"")</f>
        <v/>
      </c>
      <c r="S83" s="217" t="str">
        <f>IF(AND('EU WFs (Fully-Grid Connected)'!BU82&lt;&gt;"",OR($F83&lt;&gt;"",$G83&lt;&gt;"",$H83&lt;&gt;"",$I83&lt;&gt;"",$J83&lt;&gt;"",$K83&lt;&gt;"")),'EU WFs (Fully-Grid Connected)'!BU82,"")</f>
        <v/>
      </c>
      <c r="T83" s="217" t="str">
        <f>IF(AND('EU WFs (Fully-Grid Connected)'!BV82&lt;&gt;"",OR($F83&lt;&gt;"",$G83&lt;&gt;"",$H83&lt;&gt;"",$I83&lt;&gt;"",$J83&lt;&gt;"",$K83&lt;&gt;"")),'EU WFs (Fully-Grid Connected)'!BV82,"")</f>
        <v/>
      </c>
      <c r="U83" s="217" t="str">
        <f>IF(AND('EU WFs (Fully-Grid Connected)'!BW82&lt;&gt;"",OR($F83&lt;&gt;"",$G83&lt;&gt;"",$H83&lt;&gt;"",$I83&lt;&gt;"",$J83&lt;&gt;"",$K83&lt;&gt;"")),'EU WFs (Fully-Grid Connected)'!BW82,"")</f>
        <v/>
      </c>
      <c r="V83" s="217" t="str">
        <f>IF(AND('EU WFs (Fully-Grid Connected)'!BX82&lt;&gt;"",OR($F83&lt;&gt;"",$G83&lt;&gt;"",$H83&lt;&gt;"",$I83&lt;&gt;"",$J83&lt;&gt;"",$K83&lt;&gt;"")),'EU WFs (Fully-Grid Connected)'!BX82,"")</f>
        <v/>
      </c>
      <c r="W83" s="217" t="str">
        <f>IF(AND('EU WFs (Fully-Grid Connected)'!BY82&lt;&gt;"",OR($F83&lt;&gt;"",$G83&lt;&gt;"",$H83&lt;&gt;"",$I83&lt;&gt;"",$J83&lt;&gt;"",$K83&lt;&gt;"")),'EU WFs (Fully-Grid Connected)'!BY82,"")</f>
        <v/>
      </c>
      <c r="X83" s="217" t="str">
        <f>IF(AND('EU WFs (Fully-Grid Connected)'!BZ82&lt;&gt;"",OR($F83&lt;&gt;"",$G83&lt;&gt;"",$H83&lt;&gt;"",$I83&lt;&gt;"",$J83&lt;&gt;"",$K83&lt;&gt;"")),'EU WFs (Fully-Grid Connected)'!BZ82,"")</f>
        <v/>
      </c>
      <c r="Y83" s="217" t="str">
        <f>IF(AND('EU WFs (Fully-Grid Connected)'!CA82&lt;&gt;"",OR($F83&lt;&gt;"",$G83&lt;&gt;"",$H83&lt;&gt;"",$I83&lt;&gt;"",$J83&lt;&gt;"",$K83&lt;&gt;"")),'EU WFs (Fully-Grid Connected)'!CA82,"")</f>
        <v/>
      </c>
      <c r="AA83" s="215" t="str">
        <f t="shared" si="24"/>
        <v/>
      </c>
      <c r="AB83" s="216" t="str">
        <f t="shared" si="25"/>
        <v/>
      </c>
      <c r="AC83" s="217" t="str">
        <f t="shared" si="26"/>
        <v/>
      </c>
      <c r="AD83" s="216" t="str">
        <f t="shared" si="27"/>
        <v/>
      </c>
      <c r="AE83" s="216" t="str">
        <f t="shared" si="28"/>
        <v/>
      </c>
      <c r="AF83" s="216" t="str">
        <f t="shared" si="29"/>
        <v/>
      </c>
      <c r="AG83" s="215" t="str">
        <f t="shared" si="30"/>
        <v/>
      </c>
      <c r="AH83" s="216" t="str">
        <f t="shared" si="31"/>
        <v/>
      </c>
      <c r="AI83" s="217" t="str">
        <f t="shared" si="32"/>
        <v/>
      </c>
      <c r="AJ83" s="216" t="str">
        <f t="shared" si="33"/>
        <v/>
      </c>
      <c r="AK83" s="216" t="str">
        <f t="shared" si="34"/>
        <v/>
      </c>
      <c r="AL83" s="217" t="str">
        <f t="shared" si="35"/>
        <v/>
      </c>
    </row>
    <row r="84" spans="1:38" x14ac:dyDescent="0.3">
      <c r="A84" s="322"/>
      <c r="B84" s="252" t="str">
        <f>'EU WFs (Fully-Grid Connected)'!B83</f>
        <v>Yttre Stengrund</v>
      </c>
      <c r="C84" s="149" t="str">
        <f>IF(AND(OR('EU WFs (Fully-Grid Connected)'!$J83="MG",'EU WFs (Fully-Grid Connected)'!$J83="SG"),'EU WFs (Fully-Grid Connected)'!$K83="SCIG",AND('EU WFs (Fully-Grid Connected)'!$F83&lt;=4,'EU WFs (Fully-Grid Connected)'!$F83&gt;=2)),2016-'EU WFs (Fully-Grid Connected)'!$M83,"")</f>
        <v/>
      </c>
      <c r="D84" s="150" t="str">
        <f>IF(AND(OR('EU WFs (Fully-Grid Connected)'!$J83="MG",'EU WFs (Fully-Grid Connected)'!$J83="SG"),'EU WFs (Fully-Grid Connected)'!$K83="WRIG",AND('EU WFs (Fully-Grid Connected)'!$F83&lt;=4,'EU WFs (Fully-Grid Connected)'!$F83&gt;=2)),2016-'EU WFs (Fully-Grid Connected)'!$M83,"")</f>
        <v/>
      </c>
      <c r="E84" s="151" t="str">
        <f>IF(AND(OR('EU WFs (Fully-Grid Connected)'!$J83="MG",'EU WFs (Fully-Grid Connected)'!$J83="SG"),'EU WFs (Fully-Grid Connected)'!$K83="DFIG",AND('EU WFs (Fully-Grid Connected)'!$F83&lt;=4,'EU WFs (Fully-Grid Connected)'!$F83&gt;=2)),2016-'EU WFs (Fully-Grid Connected)'!$M83,"")</f>
        <v/>
      </c>
      <c r="F84" s="149" t="str">
        <f>IF(AND(C84&lt;=5,C84&gt;=3),'EU WFs (Fully-Grid Connected)'!$E83,"")</f>
        <v/>
      </c>
      <c r="G84" s="150" t="str">
        <f>IF(AND(D84&lt;=5,D84&gt;=3),'EU WFs (Fully-Grid Connected)'!$E83,"")</f>
        <v/>
      </c>
      <c r="H84" s="151" t="str">
        <f>IF(AND(E84&lt;=5,E84&gt;=3),'EU WFs (Fully-Grid Connected)'!$E83,"")</f>
        <v/>
      </c>
      <c r="I84" s="149" t="str">
        <f>IF(AND(C84&lt;&gt;"",C84&gt;5),'EU WFs (Fully-Grid Connected)'!$E83,"")</f>
        <v/>
      </c>
      <c r="J84" s="150" t="str">
        <f>IF(AND(D84&lt;&gt;"",D84&gt;5),'EU WFs (Fully-Grid Connected)'!$E83,"")</f>
        <v/>
      </c>
      <c r="K84" s="151" t="str">
        <f>IF(AND(E84&lt;&gt;"",E84&gt;5),'EU WFs (Fully-Grid Connected)'!$E83,"")</f>
        <v/>
      </c>
      <c r="L84" s="217" t="str">
        <f>IF(AND('EU WFs (Fully-Grid Connected)'!BN83&lt;&gt;"",OR($F84&lt;&gt;"",$G84&lt;&gt;"",$H84&lt;&gt;"",$I84&lt;&gt;"",$J84&lt;&gt;"",$K84&lt;&gt;"")),'EU WFs (Fully-Grid Connected)'!BN83,"")</f>
        <v/>
      </c>
      <c r="M84" s="217" t="str">
        <f>IF(AND('EU WFs (Fully-Grid Connected)'!BO83&lt;&gt;"",OR($F84&lt;&gt;"",$G84&lt;&gt;"",$H84&lt;&gt;"",$I84&lt;&gt;"",$J84&lt;&gt;"",$K84&lt;&gt;"")),'EU WFs (Fully-Grid Connected)'!BO83,"")</f>
        <v/>
      </c>
      <c r="N84" s="217" t="str">
        <f>IF(AND('EU WFs (Fully-Grid Connected)'!BP83&lt;&gt;"",OR($F84&lt;&gt;"",$G84&lt;&gt;"",$H84&lt;&gt;"",$I84&lt;&gt;"",$J84&lt;&gt;"",$K84&lt;&gt;"")),'EU WFs (Fully-Grid Connected)'!BP83,"")</f>
        <v/>
      </c>
      <c r="O84" s="217" t="str">
        <f>IF(AND('EU WFs (Fully-Grid Connected)'!BQ83&lt;&gt;"",OR($F84&lt;&gt;"",$G84&lt;&gt;"",$H84&lt;&gt;"",$I84&lt;&gt;"",$J84&lt;&gt;"",$K84&lt;&gt;"")),'EU WFs (Fully-Grid Connected)'!BQ83,"")</f>
        <v/>
      </c>
      <c r="P84" s="217" t="str">
        <f>IF(AND('EU WFs (Fully-Grid Connected)'!BR83&lt;&gt;"",OR($F84&lt;&gt;"",$G84&lt;&gt;"",$H84&lt;&gt;"",$I84&lt;&gt;"",$J84&lt;&gt;"",$K84&lt;&gt;"")),'EU WFs (Fully-Grid Connected)'!BR83,"")</f>
        <v/>
      </c>
      <c r="Q84" s="217" t="str">
        <f>IF(AND('EU WFs (Fully-Grid Connected)'!BS83&lt;&gt;"",OR($F84&lt;&gt;"",$G84&lt;&gt;"",$H84&lt;&gt;"",$I84&lt;&gt;"",$J84&lt;&gt;"",$K84&lt;&gt;"")),'EU WFs (Fully-Grid Connected)'!BS83,"")</f>
        <v/>
      </c>
      <c r="R84" s="217" t="str">
        <f>IF(AND('EU WFs (Fully-Grid Connected)'!BT83&lt;&gt;"",OR($F84&lt;&gt;"",$G84&lt;&gt;"",$H84&lt;&gt;"",$I84&lt;&gt;"",$J84&lt;&gt;"",$K84&lt;&gt;"")),'EU WFs (Fully-Grid Connected)'!BT83,"")</f>
        <v/>
      </c>
      <c r="S84" s="217" t="str">
        <f>IF(AND('EU WFs (Fully-Grid Connected)'!BU83&lt;&gt;"",OR($F84&lt;&gt;"",$G84&lt;&gt;"",$H84&lt;&gt;"",$I84&lt;&gt;"",$J84&lt;&gt;"",$K84&lt;&gt;"")),'EU WFs (Fully-Grid Connected)'!BU83,"")</f>
        <v/>
      </c>
      <c r="T84" s="217" t="str">
        <f>IF(AND('EU WFs (Fully-Grid Connected)'!BV83&lt;&gt;"",OR($F84&lt;&gt;"",$G84&lt;&gt;"",$H84&lt;&gt;"",$I84&lt;&gt;"",$J84&lt;&gt;"",$K84&lt;&gt;"")),'EU WFs (Fully-Grid Connected)'!BV83,"")</f>
        <v/>
      </c>
      <c r="U84" s="217" t="str">
        <f>IF(AND('EU WFs (Fully-Grid Connected)'!BW83&lt;&gt;"",OR($F84&lt;&gt;"",$G84&lt;&gt;"",$H84&lt;&gt;"",$I84&lt;&gt;"",$J84&lt;&gt;"",$K84&lt;&gt;"")),'EU WFs (Fully-Grid Connected)'!BW83,"")</f>
        <v/>
      </c>
      <c r="V84" s="217" t="str">
        <f>IF(AND('EU WFs (Fully-Grid Connected)'!BX83&lt;&gt;"",OR($F84&lt;&gt;"",$G84&lt;&gt;"",$H84&lt;&gt;"",$I84&lt;&gt;"",$J84&lt;&gt;"",$K84&lt;&gt;"")),'EU WFs (Fully-Grid Connected)'!BX83,"")</f>
        <v/>
      </c>
      <c r="W84" s="217" t="str">
        <f>IF(AND('EU WFs (Fully-Grid Connected)'!BY83&lt;&gt;"",OR($F84&lt;&gt;"",$G84&lt;&gt;"",$H84&lt;&gt;"",$I84&lt;&gt;"",$J84&lt;&gt;"",$K84&lt;&gt;"")),'EU WFs (Fully-Grid Connected)'!BY83,"")</f>
        <v/>
      </c>
      <c r="X84" s="217" t="str">
        <f>IF(AND('EU WFs (Fully-Grid Connected)'!BZ83&lt;&gt;"",OR($F84&lt;&gt;"",$G84&lt;&gt;"",$H84&lt;&gt;"",$I84&lt;&gt;"",$J84&lt;&gt;"",$K84&lt;&gt;"")),'EU WFs (Fully-Grid Connected)'!BZ83,"")</f>
        <v/>
      </c>
      <c r="Y84" s="217" t="str">
        <f>IF(AND('EU WFs (Fully-Grid Connected)'!CA83&lt;&gt;"",OR($F84&lt;&gt;"",$G84&lt;&gt;"",$H84&lt;&gt;"",$I84&lt;&gt;"",$J84&lt;&gt;"",$K84&lt;&gt;"")),'EU WFs (Fully-Grid Connected)'!CA83,"")</f>
        <v/>
      </c>
      <c r="AA84" s="249" t="str">
        <f t="shared" si="24"/>
        <v/>
      </c>
      <c r="AB84" s="250" t="str">
        <f t="shared" si="25"/>
        <v/>
      </c>
      <c r="AC84" s="251" t="str">
        <f t="shared" si="26"/>
        <v/>
      </c>
      <c r="AD84" s="250" t="str">
        <f t="shared" si="27"/>
        <v/>
      </c>
      <c r="AE84" s="250" t="str">
        <f t="shared" si="28"/>
        <v/>
      </c>
      <c r="AF84" s="250" t="str">
        <f t="shared" si="29"/>
        <v/>
      </c>
      <c r="AG84" s="249" t="str">
        <f t="shared" si="30"/>
        <v/>
      </c>
      <c r="AH84" s="250" t="str">
        <f t="shared" si="31"/>
        <v/>
      </c>
      <c r="AI84" s="251" t="str">
        <f t="shared" si="32"/>
        <v/>
      </c>
      <c r="AJ84" s="250" t="str">
        <f t="shared" si="33"/>
        <v/>
      </c>
      <c r="AK84" s="250" t="str">
        <f t="shared" si="34"/>
        <v/>
      </c>
      <c r="AL84" s="251" t="str">
        <f t="shared" si="35"/>
        <v/>
      </c>
    </row>
    <row r="85" spans="1:38" x14ac:dyDescent="0.3">
      <c r="A85" s="331" t="s">
        <v>292</v>
      </c>
      <c r="B85" s="332"/>
      <c r="C85" s="312" t="s">
        <v>289</v>
      </c>
      <c r="D85" s="312"/>
      <c r="E85" s="312"/>
      <c r="F85" s="161">
        <f t="shared" ref="F85:L85" si="36">SUM(F4:F84)</f>
        <v>255</v>
      </c>
      <c r="G85" s="162">
        <f t="shared" si="36"/>
        <v>0</v>
      </c>
      <c r="H85" s="163">
        <f t="shared" si="36"/>
        <v>361</v>
      </c>
      <c r="I85" s="162">
        <f t="shared" si="36"/>
        <v>432</v>
      </c>
      <c r="J85" s="162">
        <f t="shared" si="36"/>
        <v>0</v>
      </c>
      <c r="K85" s="162">
        <f t="shared" si="36"/>
        <v>557</v>
      </c>
      <c r="L85" s="256">
        <f t="shared" si="36"/>
        <v>0</v>
      </c>
      <c r="M85" s="256">
        <f t="shared" ref="M85:Y85" si="37">SUM(M4:M84)</f>
        <v>0</v>
      </c>
      <c r="N85" s="256">
        <f t="shared" si="37"/>
        <v>0</v>
      </c>
      <c r="O85" s="256">
        <f t="shared" si="37"/>
        <v>0</v>
      </c>
      <c r="P85" s="256">
        <f t="shared" si="37"/>
        <v>0</v>
      </c>
      <c r="Q85" s="256">
        <f t="shared" si="37"/>
        <v>0</v>
      </c>
      <c r="R85" s="256">
        <f t="shared" si="37"/>
        <v>7</v>
      </c>
      <c r="S85" s="256">
        <f t="shared" si="37"/>
        <v>0</v>
      </c>
      <c r="T85" s="256">
        <f t="shared" si="37"/>
        <v>2</v>
      </c>
      <c r="U85" s="256">
        <f t="shared" si="37"/>
        <v>0</v>
      </c>
      <c r="V85" s="256">
        <f t="shared" si="37"/>
        <v>0</v>
      </c>
      <c r="W85" s="256">
        <f t="shared" si="37"/>
        <v>1102</v>
      </c>
      <c r="X85" s="256">
        <f t="shared" si="37"/>
        <v>494</v>
      </c>
      <c r="Y85" s="257">
        <f t="shared" si="37"/>
        <v>0</v>
      </c>
      <c r="AA85" s="243">
        <f>SUM(AA4:AA84)</f>
        <v>255</v>
      </c>
      <c r="AB85" s="244">
        <f t="shared" ref="AB85:AF85" si="38">SUM(AB4:AB84)</f>
        <v>0</v>
      </c>
      <c r="AC85" s="245">
        <f t="shared" si="38"/>
        <v>361</v>
      </c>
      <c r="AD85" s="243">
        <f t="shared" si="38"/>
        <v>432</v>
      </c>
      <c r="AE85" s="244">
        <f t="shared" si="38"/>
        <v>0</v>
      </c>
      <c r="AF85" s="245">
        <f t="shared" si="38"/>
        <v>54</v>
      </c>
      <c r="AG85" s="161">
        <f>SUM(AG4:AG84)</f>
        <v>0</v>
      </c>
      <c r="AH85" s="162">
        <f t="shared" ref="AH85" si="39">SUM(AH4:AH84)</f>
        <v>0</v>
      </c>
      <c r="AI85" s="163">
        <f t="shared" ref="AI85" si="40">SUM(AI4:AI84)</f>
        <v>0</v>
      </c>
      <c r="AJ85" s="161">
        <f t="shared" ref="AJ85" si="41">SUM(AJ4:AJ84)</f>
        <v>0</v>
      </c>
      <c r="AK85" s="162">
        <f t="shared" ref="AK85" si="42">SUM(AK4:AK84)</f>
        <v>0</v>
      </c>
      <c r="AL85" s="163">
        <f t="shared" ref="AL85" si="43">SUM(AL4:AL84)</f>
        <v>494</v>
      </c>
    </row>
    <row r="86" spans="1:38" x14ac:dyDescent="0.3">
      <c r="A86" s="333"/>
      <c r="B86" s="334"/>
      <c r="C86" s="312" t="s">
        <v>290</v>
      </c>
      <c r="D86" s="312"/>
      <c r="E86" s="312"/>
      <c r="F86" s="349">
        <f>F85+G85+H85</f>
        <v>616</v>
      </c>
      <c r="G86" s="345"/>
      <c r="H86" s="346"/>
      <c r="I86" s="345">
        <f>I85+J85+K85</f>
        <v>989</v>
      </c>
      <c r="J86" s="345"/>
      <c r="K86" s="346"/>
      <c r="AA86" s="347">
        <f>AA85+AB85+AC85</f>
        <v>616</v>
      </c>
      <c r="AB86" s="345"/>
      <c r="AC86" s="346"/>
      <c r="AD86" s="345">
        <f>AD85+AE85+AF85</f>
        <v>486</v>
      </c>
      <c r="AE86" s="345"/>
      <c r="AF86" s="346"/>
      <c r="AG86" s="345">
        <f>AG85+AH85+AI85</f>
        <v>0</v>
      </c>
      <c r="AH86" s="345"/>
      <c r="AI86" s="346"/>
      <c r="AJ86" s="345">
        <f>AJ85+AK85+AL85</f>
        <v>494</v>
      </c>
      <c r="AK86" s="345"/>
      <c r="AL86" s="346"/>
    </row>
    <row r="87" spans="1:38" x14ac:dyDescent="0.3">
      <c r="A87" s="335"/>
      <c r="B87" s="336"/>
      <c r="C87" s="312" t="s">
        <v>291</v>
      </c>
      <c r="D87" s="312"/>
      <c r="E87" s="312"/>
      <c r="F87" s="355">
        <f>SUM(F85:K85)</f>
        <v>1605</v>
      </c>
      <c r="G87" s="356"/>
      <c r="H87" s="356"/>
      <c r="I87" s="356"/>
      <c r="J87" s="356"/>
      <c r="K87" s="357"/>
      <c r="AA87" s="339">
        <f>AA86+AD86</f>
        <v>1102</v>
      </c>
      <c r="AB87" s="340"/>
      <c r="AC87" s="340"/>
      <c r="AD87" s="340"/>
      <c r="AE87" s="340"/>
      <c r="AF87" s="341"/>
      <c r="AG87" s="339">
        <f>AG86+AJ86</f>
        <v>494</v>
      </c>
      <c r="AH87" s="340"/>
      <c r="AI87" s="340"/>
      <c r="AJ87" s="340"/>
      <c r="AK87" s="340"/>
      <c r="AL87" s="341"/>
    </row>
    <row r="89" spans="1:38" x14ac:dyDescent="0.3">
      <c r="K89" s="140"/>
      <c r="L89" s="140"/>
      <c r="M89" s="140"/>
      <c r="N89" s="140"/>
    </row>
    <row r="90" spans="1:38" ht="18" x14ac:dyDescent="0.3">
      <c r="B90" s="352" t="s">
        <v>277</v>
      </c>
      <c r="C90" s="353"/>
      <c r="D90" s="354"/>
      <c r="K90" s="140"/>
      <c r="L90" s="348"/>
      <c r="M90" s="348"/>
      <c r="N90" s="140"/>
    </row>
    <row r="91" spans="1:38" ht="15.6" x14ac:dyDescent="0.3">
      <c r="B91" s="358" t="s">
        <v>293</v>
      </c>
      <c r="C91" s="358"/>
      <c r="D91" s="358"/>
      <c r="K91" s="140"/>
      <c r="L91" s="140"/>
      <c r="M91" s="140"/>
      <c r="N91" s="140"/>
    </row>
    <row r="92" spans="1:38" x14ac:dyDescent="0.3">
      <c r="B92" s="213" t="s">
        <v>276</v>
      </c>
      <c r="C92" s="337">
        <v>350</v>
      </c>
      <c r="D92" s="338"/>
      <c r="K92" s="140"/>
      <c r="L92" s="140"/>
      <c r="M92" s="140"/>
      <c r="N92" s="140"/>
    </row>
    <row r="93" spans="1:38" x14ac:dyDescent="0.3">
      <c r="B93" s="253" t="s">
        <v>128</v>
      </c>
      <c r="C93" s="55">
        <v>0.68</v>
      </c>
      <c r="D93" s="254">
        <f>$C$92*C93</f>
        <v>238.00000000000003</v>
      </c>
    </row>
    <row r="94" spans="1:38" x14ac:dyDescent="0.3">
      <c r="B94" s="253" t="s">
        <v>129</v>
      </c>
      <c r="C94" s="55">
        <v>0.32</v>
      </c>
      <c r="D94" s="255">
        <f>$C$92*C94</f>
        <v>112</v>
      </c>
    </row>
    <row r="95" spans="1:38" x14ac:dyDescent="0.3">
      <c r="B95" s="329" t="s">
        <v>294</v>
      </c>
      <c r="C95" s="329"/>
      <c r="D95" s="329"/>
    </row>
    <row r="96" spans="1:38" x14ac:dyDescent="0.3">
      <c r="B96" s="330"/>
      <c r="C96" s="330"/>
      <c r="D96" s="330"/>
    </row>
  </sheetData>
  <sortState ref="U4:U84">
    <sortCondition ref="U4:U84"/>
  </sortState>
  <mergeCells count="30">
    <mergeCell ref="C1:K1"/>
    <mergeCell ref="L90:M90"/>
    <mergeCell ref="I86:K86"/>
    <mergeCell ref="F86:H86"/>
    <mergeCell ref="C85:E85"/>
    <mergeCell ref="C2:E2"/>
    <mergeCell ref="F2:H2"/>
    <mergeCell ref="I2:K2"/>
    <mergeCell ref="B90:D90"/>
    <mergeCell ref="F87:K87"/>
    <mergeCell ref="C86:E86"/>
    <mergeCell ref="C87:E87"/>
    <mergeCell ref="AA87:AF87"/>
    <mergeCell ref="AG1:AL1"/>
    <mergeCell ref="AG2:AI2"/>
    <mergeCell ref="AJ2:AL2"/>
    <mergeCell ref="AG86:AI86"/>
    <mergeCell ref="AJ86:AL86"/>
    <mergeCell ref="AG87:AL87"/>
    <mergeCell ref="AA2:AC2"/>
    <mergeCell ref="AD2:AF2"/>
    <mergeCell ref="AA1:AF1"/>
    <mergeCell ref="AA86:AC86"/>
    <mergeCell ref="AD86:AF86"/>
    <mergeCell ref="B95:D96"/>
    <mergeCell ref="L2:Y2"/>
    <mergeCell ref="A4:A84"/>
    <mergeCell ref="A85:B87"/>
    <mergeCell ref="C92:D92"/>
    <mergeCell ref="B91:D91"/>
  </mergeCells>
  <conditionalFormatting sqref="L85:Y85">
    <cfRule type="cellIs" dxfId="0" priority="15" operator="greaterThan">
      <formula>$C$92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Legend</vt:lpstr>
      <vt:lpstr>EU WFs</vt:lpstr>
      <vt:lpstr>EU WFs (Fully-Grid Connected)</vt:lpstr>
      <vt:lpstr>Strath. Stats (population info)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Cevasco, Debora</dc:creator>
  <cp:lastModifiedBy>Cevasco, Debora</cp:lastModifiedBy>
  <dcterms:created xsi:type="dcterms:W3CDTF">2017-11-27T11:13:07Z</dcterms:created>
  <dcterms:modified xsi:type="dcterms:W3CDTF">2018-06-06T11:33:38Z</dcterms:modified>
</cp:coreProperties>
</file>