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3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4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5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6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bhumika_sharma_cranfield_ac_uk/Documents/PhD_Bhumika/Chapter 5_effect on dissolution post-clearance/LO vs HO/Data/"/>
    </mc:Choice>
  </mc:AlternateContent>
  <xr:revisionPtr revIDLastSave="971" documentId="11_FDB9818247185D3C62E56CDA53657D1D7766D669" xr6:coauthVersionLast="47" xr6:coauthVersionMax="47" xr10:uidLastSave="{8705D8C8-24BE-47C0-9585-99DDD755C627}"/>
  <bookViews>
    <workbookView xWindow="-28920" yWindow="-120" windowWidth="29040" windowHeight="15840" firstSheet="1" activeTab="4" xr2:uid="{00000000-000D-0000-FFFF-FFFF00000000}"/>
  </bookViews>
  <sheets>
    <sheet name="Size and weight of LO fragments" sheetId="2" r:id="rId1"/>
    <sheet name="Size and weight of HO fragments" sheetId="3" r:id="rId2"/>
    <sheet name="VOD vs fragment size" sheetId="9" r:id="rId3"/>
    <sheet name="Summarised tables" sheetId="8" r:id="rId4"/>
    <sheet name="Stopping Distance" sheetId="10" r:id="rId5"/>
    <sheet name="Weibull Distribution" sheetId="12" r:id="rId6"/>
  </sheets>
  <definedNames>
    <definedName name="_xlchart.v1.0" hidden="1">'Stopping Distance'!$C$2:$W$2</definedName>
    <definedName name="_xlchart.v1.1" hidden="1">'Stopping Distance'!$C$34:$W$34</definedName>
    <definedName name="_xlchart.v1.10" hidden="1">'Stopping Distance'!$W$7:$W$32</definedName>
    <definedName name="_xlchart.v1.11" hidden="1">'Stopping Distance'!$W$82:$W$91</definedName>
    <definedName name="_xlchart.v1.12" hidden="1">'Stopping Distance'!$C$166:$W$166</definedName>
    <definedName name="_xlchart.v1.13" hidden="1">'Stopping Distance'!$C$219:$W$219</definedName>
    <definedName name="_xlchart.v1.14" hidden="1">'Stopping Distance'!$C$97:$W$97</definedName>
    <definedName name="_xlchart.v1.15" hidden="1">'Stopping Distance'!$L$102:$L$164</definedName>
    <definedName name="_xlchart.v1.16" hidden="1">'Stopping Distance'!$L$171:$L$217</definedName>
    <definedName name="_xlchart.v1.17" hidden="1">'Stopping Distance'!$L$224:$L$282</definedName>
    <definedName name="_xlchart.v1.18" hidden="1">'Stopping Distance'!$C$166:$W$166</definedName>
    <definedName name="_xlchart.v1.19" hidden="1">'Stopping Distance'!$C$219:$W$219</definedName>
    <definedName name="_xlchart.v1.2" hidden="1">'Stopping Distance'!$C$76:$W$76</definedName>
    <definedName name="_xlchart.v1.20" hidden="1">'Stopping Distance'!$C$97:$W$97</definedName>
    <definedName name="_xlchart.v1.21" hidden="1">'Stopping Distance'!$W$102:$W$164</definedName>
    <definedName name="_xlchart.v1.22" hidden="1">'Stopping Distance'!$W$171:$W$217</definedName>
    <definedName name="_xlchart.v1.23" hidden="1">'Stopping Distance'!$W$224:$W$282</definedName>
    <definedName name="_xlchart.v1.24" hidden="1">'Stopping Distance'!$AO$1:$AT$1</definedName>
    <definedName name="_xlchart.v1.25" hidden="1">'Stopping Distance'!$C$166:$W$166</definedName>
    <definedName name="_xlchart.v1.26" hidden="1">'Stopping Distance'!$C$219:$W$219</definedName>
    <definedName name="_xlchart.v1.27" hidden="1">'Stopping Distance'!$C$2:$W$2</definedName>
    <definedName name="_xlchart.v1.28" hidden="1">'Stopping Distance'!$C$34:$W$34</definedName>
    <definedName name="_xlchart.v1.29" hidden="1">'Stopping Distance'!$C$76:$W$76</definedName>
    <definedName name="_xlchart.v1.3" hidden="1">'Stopping Distance'!$L$39:$L$74</definedName>
    <definedName name="_xlchart.v1.30" hidden="1">'Stopping Distance'!$C$97:$W$97</definedName>
    <definedName name="_xlchart.v1.31" hidden="1">'Stopping Distance'!$L$102:$L$164</definedName>
    <definedName name="_xlchart.v1.32" hidden="1">'Stopping Distance'!$L$171:$L$217</definedName>
    <definedName name="_xlchart.v1.33" hidden="1">'Stopping Distance'!$L$224:$L$282</definedName>
    <definedName name="_xlchart.v1.34" hidden="1">'Stopping Distance'!$L$39:$L$74</definedName>
    <definedName name="_xlchart.v1.35" hidden="1">'Stopping Distance'!$L$7:$L$32</definedName>
    <definedName name="_xlchart.v1.36" hidden="1">'Stopping Distance'!$L$81:$L$91</definedName>
    <definedName name="_xlchart.v1.37" hidden="1">'Stopping Distance'!$AO$1:$AT$1</definedName>
    <definedName name="_xlchart.v1.38" hidden="1">'Stopping Distance'!$C$166:$W$166</definedName>
    <definedName name="_xlchart.v1.39" hidden="1">'Stopping Distance'!$C$219:$W$219</definedName>
    <definedName name="_xlchart.v1.4" hidden="1">'Stopping Distance'!$L$7:$L$32</definedName>
    <definedName name="_xlchart.v1.40" hidden="1">'Stopping Distance'!$C$2:$W$2</definedName>
    <definedName name="_xlchart.v1.41" hidden="1">'Stopping Distance'!$C$34:$W$34</definedName>
    <definedName name="_xlchart.v1.42" hidden="1">'Stopping Distance'!$C$76:$W$76</definedName>
    <definedName name="_xlchart.v1.43" hidden="1">'Stopping Distance'!$C$97:$W$97</definedName>
    <definedName name="_xlchart.v1.44" hidden="1">'Stopping Distance'!$W$102:$W$164</definedName>
    <definedName name="_xlchart.v1.45" hidden="1">'Stopping Distance'!$W$171:$W$217</definedName>
    <definedName name="_xlchart.v1.46" hidden="1">'Stopping Distance'!$W$224:$W$282</definedName>
    <definedName name="_xlchart.v1.47" hidden="1">'Stopping Distance'!$W$39:$W$74</definedName>
    <definedName name="_xlchart.v1.48" hidden="1">'Stopping Distance'!$W$7:$W$32</definedName>
    <definedName name="_xlchart.v1.49" hidden="1">'Stopping Distance'!$W$81:$W$91</definedName>
    <definedName name="_xlchart.v1.5" hidden="1">'Stopping Distance'!$L$81:$L$91</definedName>
    <definedName name="_xlchart.v1.6" hidden="1">'Stopping Distance'!$C$2:$W$2</definedName>
    <definedName name="_xlchart.v1.7" hidden="1">'Stopping Distance'!$C$34:$W$34</definedName>
    <definedName name="_xlchart.v1.8" hidden="1">'Stopping Distance'!$C$76:$W$76</definedName>
    <definedName name="_xlchart.v1.9" hidden="1">'Stopping Distance'!$W$39:$W$74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3" i="3" l="1"/>
  <c r="AA63" i="3"/>
  <c r="I3" i="3"/>
  <c r="J3" i="3" s="1"/>
  <c r="AJ4" i="3"/>
  <c r="AJ5" i="3"/>
  <c r="AJ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J46" i="3"/>
  <c r="AJ47" i="3"/>
  <c r="AJ48" i="3"/>
  <c r="AJ49" i="3"/>
  <c r="AJ50" i="3"/>
  <c r="AJ51" i="3"/>
  <c r="AJ52" i="3"/>
  <c r="AJ53" i="3"/>
  <c r="AJ54" i="3"/>
  <c r="AJ55" i="3"/>
  <c r="AJ56" i="3"/>
  <c r="AJ57" i="3"/>
  <c r="AJ58" i="3"/>
  <c r="AJ59" i="3"/>
  <c r="AJ60" i="3"/>
  <c r="AJ61" i="3"/>
  <c r="AJ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3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4" i="3"/>
  <c r="K5" i="3"/>
  <c r="K3" i="3"/>
  <c r="AF63" i="3"/>
  <c r="J8" i="10"/>
  <c r="H29" i="2"/>
  <c r="K7" i="2" l="1"/>
  <c r="K6" i="2"/>
  <c r="H67" i="3"/>
  <c r="AA113" i="10"/>
  <c r="AA114" i="10"/>
  <c r="AA112" i="10"/>
  <c r="D8" i="12"/>
  <c r="D9" i="12"/>
  <c r="D10" i="12"/>
  <c r="G10" i="12" s="1"/>
  <c r="D11" i="12"/>
  <c r="D12" i="12"/>
  <c r="D13" i="12"/>
  <c r="G13" i="12" s="1"/>
  <c r="D14" i="12"/>
  <c r="D15" i="12"/>
  <c r="D16" i="12"/>
  <c r="D17" i="12"/>
  <c r="G17" i="12" s="1"/>
  <c r="D18" i="12"/>
  <c r="G18" i="12" s="1"/>
  <c r="D19" i="12"/>
  <c r="D20" i="12"/>
  <c r="D21" i="12"/>
  <c r="D22" i="12"/>
  <c r="G22" i="12" s="1"/>
  <c r="D23" i="12"/>
  <c r="G23" i="12" s="1"/>
  <c r="D24" i="12"/>
  <c r="D25" i="12"/>
  <c r="D26" i="12"/>
  <c r="D27" i="12"/>
  <c r="D28" i="12"/>
  <c r="D29" i="12"/>
  <c r="G29" i="12" s="1"/>
  <c r="D30" i="12"/>
  <c r="G30" i="12" s="1"/>
  <c r="D31" i="12"/>
  <c r="D32" i="12"/>
  <c r="D7" i="12"/>
  <c r="G24" i="12"/>
  <c r="G28" i="12"/>
  <c r="G26" i="12"/>
  <c r="G27" i="12"/>
  <c r="G9" i="12"/>
  <c r="G21" i="12"/>
  <c r="G8" i="12"/>
  <c r="G12" i="12"/>
  <c r="G14" i="12"/>
  <c r="G15" i="12"/>
  <c r="G16" i="12"/>
  <c r="G20" i="12"/>
  <c r="G32" i="12"/>
  <c r="G7" i="12"/>
  <c r="D282" i="12"/>
  <c r="G282" i="12" s="1"/>
  <c r="C282" i="12"/>
  <c r="D281" i="12"/>
  <c r="G281" i="12" s="1"/>
  <c r="C281" i="12"/>
  <c r="D280" i="12"/>
  <c r="G280" i="12" s="1"/>
  <c r="C280" i="12"/>
  <c r="D279" i="12"/>
  <c r="G279" i="12" s="1"/>
  <c r="C279" i="12"/>
  <c r="D278" i="12"/>
  <c r="G278" i="12" s="1"/>
  <c r="C278" i="12"/>
  <c r="D277" i="12"/>
  <c r="G277" i="12" s="1"/>
  <c r="C277" i="12"/>
  <c r="D276" i="12"/>
  <c r="G276" i="12" s="1"/>
  <c r="C276" i="12"/>
  <c r="D275" i="12"/>
  <c r="G275" i="12" s="1"/>
  <c r="C275" i="12"/>
  <c r="D274" i="12"/>
  <c r="G274" i="12" s="1"/>
  <c r="C274" i="12"/>
  <c r="D273" i="12"/>
  <c r="G273" i="12" s="1"/>
  <c r="C273" i="12"/>
  <c r="D272" i="12"/>
  <c r="G272" i="12" s="1"/>
  <c r="C272" i="12"/>
  <c r="D271" i="12"/>
  <c r="G271" i="12" s="1"/>
  <c r="C271" i="12"/>
  <c r="D270" i="12"/>
  <c r="G270" i="12" s="1"/>
  <c r="C270" i="12"/>
  <c r="D269" i="12"/>
  <c r="G269" i="12" s="1"/>
  <c r="C269" i="12"/>
  <c r="D268" i="12"/>
  <c r="G268" i="12" s="1"/>
  <c r="C268" i="12"/>
  <c r="D267" i="12"/>
  <c r="G267" i="12" s="1"/>
  <c r="C267" i="12"/>
  <c r="D266" i="12"/>
  <c r="G266" i="12" s="1"/>
  <c r="C266" i="12"/>
  <c r="D265" i="12"/>
  <c r="G265" i="12" s="1"/>
  <c r="C265" i="12"/>
  <c r="D264" i="12"/>
  <c r="G264" i="12" s="1"/>
  <c r="C264" i="12"/>
  <c r="D263" i="12"/>
  <c r="G263" i="12" s="1"/>
  <c r="C263" i="12"/>
  <c r="D262" i="12"/>
  <c r="G262" i="12" s="1"/>
  <c r="C262" i="12"/>
  <c r="D261" i="12"/>
  <c r="G261" i="12" s="1"/>
  <c r="C261" i="12"/>
  <c r="D260" i="12"/>
  <c r="G260" i="12" s="1"/>
  <c r="C260" i="12"/>
  <c r="D259" i="12"/>
  <c r="G259" i="12" s="1"/>
  <c r="C259" i="12"/>
  <c r="D258" i="12"/>
  <c r="G258" i="12" s="1"/>
  <c r="C258" i="12"/>
  <c r="D257" i="12"/>
  <c r="G257" i="12" s="1"/>
  <c r="C257" i="12"/>
  <c r="D256" i="12"/>
  <c r="G256" i="12" s="1"/>
  <c r="C256" i="12"/>
  <c r="D255" i="12"/>
  <c r="G255" i="12" s="1"/>
  <c r="C255" i="12"/>
  <c r="D254" i="12"/>
  <c r="G254" i="12" s="1"/>
  <c r="C254" i="12"/>
  <c r="D253" i="12"/>
  <c r="G253" i="12" s="1"/>
  <c r="C253" i="12"/>
  <c r="D252" i="12"/>
  <c r="G252" i="12" s="1"/>
  <c r="C252" i="12"/>
  <c r="D251" i="12"/>
  <c r="G251" i="12" s="1"/>
  <c r="C251" i="12"/>
  <c r="D250" i="12"/>
  <c r="G250" i="12" s="1"/>
  <c r="C250" i="12"/>
  <c r="D249" i="12"/>
  <c r="G249" i="12" s="1"/>
  <c r="C249" i="12"/>
  <c r="D248" i="12"/>
  <c r="G248" i="12" s="1"/>
  <c r="C248" i="12"/>
  <c r="D247" i="12"/>
  <c r="G247" i="12" s="1"/>
  <c r="C247" i="12"/>
  <c r="D246" i="12"/>
  <c r="G246" i="12" s="1"/>
  <c r="C246" i="12"/>
  <c r="D245" i="12"/>
  <c r="G245" i="12" s="1"/>
  <c r="C245" i="12"/>
  <c r="D244" i="12"/>
  <c r="G244" i="12" s="1"/>
  <c r="C244" i="12"/>
  <c r="D243" i="12"/>
  <c r="G243" i="12" s="1"/>
  <c r="C243" i="12"/>
  <c r="D242" i="12"/>
  <c r="G242" i="12" s="1"/>
  <c r="C242" i="12"/>
  <c r="D241" i="12"/>
  <c r="G241" i="12" s="1"/>
  <c r="C241" i="12"/>
  <c r="D240" i="12"/>
  <c r="G240" i="12" s="1"/>
  <c r="C240" i="12"/>
  <c r="D239" i="12"/>
  <c r="G239" i="12" s="1"/>
  <c r="C239" i="12"/>
  <c r="D238" i="12"/>
  <c r="G238" i="12" s="1"/>
  <c r="C238" i="12"/>
  <c r="D237" i="12"/>
  <c r="G237" i="12" s="1"/>
  <c r="C237" i="12"/>
  <c r="D236" i="12"/>
  <c r="G236" i="12" s="1"/>
  <c r="C236" i="12"/>
  <c r="D235" i="12"/>
  <c r="G235" i="12" s="1"/>
  <c r="C235" i="12"/>
  <c r="D234" i="12"/>
  <c r="G234" i="12" s="1"/>
  <c r="C234" i="12"/>
  <c r="D233" i="12"/>
  <c r="G233" i="12" s="1"/>
  <c r="C233" i="12"/>
  <c r="D232" i="12"/>
  <c r="G232" i="12" s="1"/>
  <c r="C232" i="12"/>
  <c r="D231" i="12"/>
  <c r="G231" i="12" s="1"/>
  <c r="C231" i="12"/>
  <c r="D230" i="12"/>
  <c r="G230" i="12" s="1"/>
  <c r="C230" i="12"/>
  <c r="D229" i="12"/>
  <c r="G229" i="12" s="1"/>
  <c r="C229" i="12"/>
  <c r="D228" i="12"/>
  <c r="G228" i="12" s="1"/>
  <c r="C228" i="12"/>
  <c r="D227" i="12"/>
  <c r="G227" i="12" s="1"/>
  <c r="C227" i="12"/>
  <c r="D226" i="12"/>
  <c r="G226" i="12" s="1"/>
  <c r="C226" i="12"/>
  <c r="D225" i="12"/>
  <c r="G225" i="12" s="1"/>
  <c r="C225" i="12"/>
  <c r="D224" i="12"/>
  <c r="C224" i="12"/>
  <c r="D217" i="12"/>
  <c r="G217" i="12" s="1"/>
  <c r="C217" i="12"/>
  <c r="D216" i="12"/>
  <c r="G216" i="12" s="1"/>
  <c r="C216" i="12"/>
  <c r="D215" i="12"/>
  <c r="G215" i="12" s="1"/>
  <c r="C215" i="12"/>
  <c r="D214" i="12"/>
  <c r="G214" i="12" s="1"/>
  <c r="C214" i="12"/>
  <c r="D213" i="12"/>
  <c r="G213" i="12" s="1"/>
  <c r="C213" i="12"/>
  <c r="D212" i="12"/>
  <c r="G212" i="12" s="1"/>
  <c r="C212" i="12"/>
  <c r="D211" i="12"/>
  <c r="G211" i="12" s="1"/>
  <c r="C211" i="12"/>
  <c r="D210" i="12"/>
  <c r="G210" i="12" s="1"/>
  <c r="C210" i="12"/>
  <c r="D209" i="12"/>
  <c r="G209" i="12" s="1"/>
  <c r="C209" i="12"/>
  <c r="D208" i="12"/>
  <c r="G208" i="12" s="1"/>
  <c r="C208" i="12"/>
  <c r="D207" i="12"/>
  <c r="G207" i="12" s="1"/>
  <c r="C207" i="12"/>
  <c r="D206" i="12"/>
  <c r="G206" i="12" s="1"/>
  <c r="C206" i="12"/>
  <c r="D205" i="12"/>
  <c r="G205" i="12" s="1"/>
  <c r="C205" i="12"/>
  <c r="D204" i="12"/>
  <c r="G204" i="12" s="1"/>
  <c r="C204" i="12"/>
  <c r="D203" i="12"/>
  <c r="G203" i="12" s="1"/>
  <c r="C203" i="12"/>
  <c r="D202" i="12"/>
  <c r="G202" i="12" s="1"/>
  <c r="C202" i="12"/>
  <c r="D201" i="12"/>
  <c r="G201" i="12" s="1"/>
  <c r="C201" i="12"/>
  <c r="D200" i="12"/>
  <c r="G200" i="12" s="1"/>
  <c r="C200" i="12"/>
  <c r="D199" i="12"/>
  <c r="G199" i="12" s="1"/>
  <c r="C199" i="12"/>
  <c r="D198" i="12"/>
  <c r="G198" i="12" s="1"/>
  <c r="C198" i="12"/>
  <c r="D197" i="12"/>
  <c r="G197" i="12" s="1"/>
  <c r="C197" i="12"/>
  <c r="D196" i="12"/>
  <c r="G196" i="12" s="1"/>
  <c r="C196" i="12"/>
  <c r="D195" i="12"/>
  <c r="G195" i="12" s="1"/>
  <c r="C195" i="12"/>
  <c r="D194" i="12"/>
  <c r="G194" i="12" s="1"/>
  <c r="C194" i="12"/>
  <c r="D193" i="12"/>
  <c r="G193" i="12" s="1"/>
  <c r="C193" i="12"/>
  <c r="D192" i="12"/>
  <c r="G192" i="12" s="1"/>
  <c r="C192" i="12"/>
  <c r="D191" i="12"/>
  <c r="G191" i="12" s="1"/>
  <c r="C191" i="12"/>
  <c r="D190" i="12"/>
  <c r="G190" i="12" s="1"/>
  <c r="C190" i="12"/>
  <c r="D189" i="12"/>
  <c r="G189" i="12" s="1"/>
  <c r="C189" i="12"/>
  <c r="D188" i="12"/>
  <c r="G188" i="12" s="1"/>
  <c r="C188" i="12"/>
  <c r="D187" i="12"/>
  <c r="G187" i="12" s="1"/>
  <c r="C187" i="12"/>
  <c r="D186" i="12"/>
  <c r="G186" i="12" s="1"/>
  <c r="C186" i="12"/>
  <c r="D185" i="12"/>
  <c r="G185" i="12" s="1"/>
  <c r="C185" i="12"/>
  <c r="D184" i="12"/>
  <c r="G184" i="12" s="1"/>
  <c r="C184" i="12"/>
  <c r="D183" i="12"/>
  <c r="G183" i="12" s="1"/>
  <c r="C183" i="12"/>
  <c r="D182" i="12"/>
  <c r="G182" i="12" s="1"/>
  <c r="C182" i="12"/>
  <c r="D181" i="12"/>
  <c r="G181" i="12" s="1"/>
  <c r="C181" i="12"/>
  <c r="D180" i="12"/>
  <c r="G180" i="12" s="1"/>
  <c r="C180" i="12"/>
  <c r="D179" i="12"/>
  <c r="G179" i="12" s="1"/>
  <c r="C179" i="12"/>
  <c r="D178" i="12"/>
  <c r="G178" i="12" s="1"/>
  <c r="C178" i="12"/>
  <c r="D177" i="12"/>
  <c r="G177" i="12" s="1"/>
  <c r="C177" i="12"/>
  <c r="D176" i="12"/>
  <c r="G176" i="12" s="1"/>
  <c r="C176" i="12"/>
  <c r="D175" i="12"/>
  <c r="G175" i="12" s="1"/>
  <c r="C175" i="12"/>
  <c r="D174" i="12"/>
  <c r="G174" i="12" s="1"/>
  <c r="C174" i="12"/>
  <c r="D173" i="12"/>
  <c r="G173" i="12" s="1"/>
  <c r="C173" i="12"/>
  <c r="D172" i="12"/>
  <c r="G172" i="12" s="1"/>
  <c r="C172" i="12"/>
  <c r="D171" i="12"/>
  <c r="C171" i="12"/>
  <c r="D164" i="12"/>
  <c r="G164" i="12" s="1"/>
  <c r="C164" i="12"/>
  <c r="D163" i="12"/>
  <c r="G163" i="12" s="1"/>
  <c r="C163" i="12"/>
  <c r="D162" i="12"/>
  <c r="G162" i="12" s="1"/>
  <c r="C162" i="12"/>
  <c r="D161" i="12"/>
  <c r="G161" i="12" s="1"/>
  <c r="C161" i="12"/>
  <c r="D160" i="12"/>
  <c r="G160" i="12" s="1"/>
  <c r="C160" i="12"/>
  <c r="D159" i="12"/>
  <c r="G159" i="12" s="1"/>
  <c r="C159" i="12"/>
  <c r="D158" i="12"/>
  <c r="G158" i="12" s="1"/>
  <c r="C158" i="12"/>
  <c r="D157" i="12"/>
  <c r="G157" i="12" s="1"/>
  <c r="C157" i="12"/>
  <c r="D156" i="12"/>
  <c r="G156" i="12" s="1"/>
  <c r="C156" i="12"/>
  <c r="D155" i="12"/>
  <c r="G155" i="12" s="1"/>
  <c r="C155" i="12"/>
  <c r="D154" i="12"/>
  <c r="G154" i="12" s="1"/>
  <c r="C154" i="12"/>
  <c r="D153" i="12"/>
  <c r="G153" i="12" s="1"/>
  <c r="C153" i="12"/>
  <c r="D152" i="12"/>
  <c r="G152" i="12" s="1"/>
  <c r="C152" i="12"/>
  <c r="D151" i="12"/>
  <c r="G151" i="12" s="1"/>
  <c r="C151" i="12"/>
  <c r="D150" i="12"/>
  <c r="G150" i="12" s="1"/>
  <c r="C150" i="12"/>
  <c r="D149" i="12"/>
  <c r="G149" i="12" s="1"/>
  <c r="C149" i="12"/>
  <c r="D148" i="12"/>
  <c r="G148" i="12" s="1"/>
  <c r="C148" i="12"/>
  <c r="D147" i="12"/>
  <c r="G147" i="12" s="1"/>
  <c r="C147" i="12"/>
  <c r="D146" i="12"/>
  <c r="G146" i="12" s="1"/>
  <c r="C146" i="12"/>
  <c r="D145" i="12"/>
  <c r="G145" i="12" s="1"/>
  <c r="C145" i="12"/>
  <c r="D144" i="12"/>
  <c r="G144" i="12" s="1"/>
  <c r="C144" i="12"/>
  <c r="D143" i="12"/>
  <c r="G143" i="12" s="1"/>
  <c r="C143" i="12"/>
  <c r="D142" i="12"/>
  <c r="G142" i="12" s="1"/>
  <c r="C142" i="12"/>
  <c r="D141" i="12"/>
  <c r="G141" i="12" s="1"/>
  <c r="C141" i="12"/>
  <c r="D140" i="12"/>
  <c r="G140" i="12" s="1"/>
  <c r="C140" i="12"/>
  <c r="D139" i="12"/>
  <c r="G139" i="12" s="1"/>
  <c r="C139" i="12"/>
  <c r="D138" i="12"/>
  <c r="G138" i="12" s="1"/>
  <c r="C138" i="12"/>
  <c r="D137" i="12"/>
  <c r="G137" i="12" s="1"/>
  <c r="C137" i="12"/>
  <c r="D136" i="12"/>
  <c r="G136" i="12" s="1"/>
  <c r="C136" i="12"/>
  <c r="D135" i="12"/>
  <c r="G135" i="12" s="1"/>
  <c r="C135" i="12"/>
  <c r="D134" i="12"/>
  <c r="G134" i="12" s="1"/>
  <c r="C134" i="12"/>
  <c r="D133" i="12"/>
  <c r="G133" i="12" s="1"/>
  <c r="C133" i="12"/>
  <c r="D132" i="12"/>
  <c r="G132" i="12" s="1"/>
  <c r="C132" i="12"/>
  <c r="D131" i="12"/>
  <c r="G131" i="12" s="1"/>
  <c r="C131" i="12"/>
  <c r="D130" i="12"/>
  <c r="G130" i="12" s="1"/>
  <c r="C130" i="12"/>
  <c r="D129" i="12"/>
  <c r="G129" i="12" s="1"/>
  <c r="C129" i="12"/>
  <c r="D128" i="12"/>
  <c r="G128" i="12" s="1"/>
  <c r="C128" i="12"/>
  <c r="D127" i="12"/>
  <c r="G127" i="12" s="1"/>
  <c r="C127" i="12"/>
  <c r="D126" i="12"/>
  <c r="G126" i="12" s="1"/>
  <c r="C126" i="12"/>
  <c r="D125" i="12"/>
  <c r="G125" i="12" s="1"/>
  <c r="C125" i="12"/>
  <c r="D124" i="12"/>
  <c r="G124" i="12" s="1"/>
  <c r="C124" i="12"/>
  <c r="D123" i="12"/>
  <c r="G123" i="12" s="1"/>
  <c r="C123" i="12"/>
  <c r="D122" i="12"/>
  <c r="G122" i="12" s="1"/>
  <c r="C122" i="12"/>
  <c r="D121" i="12"/>
  <c r="G121" i="12" s="1"/>
  <c r="C121" i="12"/>
  <c r="D120" i="12"/>
  <c r="G120" i="12" s="1"/>
  <c r="C120" i="12"/>
  <c r="D119" i="12"/>
  <c r="G119" i="12" s="1"/>
  <c r="C119" i="12"/>
  <c r="D118" i="12"/>
  <c r="G118" i="12" s="1"/>
  <c r="C118" i="12"/>
  <c r="D117" i="12"/>
  <c r="G117" i="12" s="1"/>
  <c r="C117" i="12"/>
  <c r="D116" i="12"/>
  <c r="G116" i="12" s="1"/>
  <c r="C116" i="12"/>
  <c r="D115" i="12"/>
  <c r="G115" i="12" s="1"/>
  <c r="C115" i="12"/>
  <c r="D114" i="12"/>
  <c r="G114" i="12" s="1"/>
  <c r="C114" i="12"/>
  <c r="D113" i="12"/>
  <c r="G113" i="12" s="1"/>
  <c r="C113" i="12"/>
  <c r="D112" i="12"/>
  <c r="G112" i="12" s="1"/>
  <c r="C112" i="12"/>
  <c r="D111" i="12"/>
  <c r="G111" i="12" s="1"/>
  <c r="C111" i="12"/>
  <c r="D110" i="12"/>
  <c r="G110" i="12" s="1"/>
  <c r="C110" i="12"/>
  <c r="D109" i="12"/>
  <c r="G109" i="12" s="1"/>
  <c r="C109" i="12"/>
  <c r="D108" i="12"/>
  <c r="G108" i="12" s="1"/>
  <c r="C108" i="12"/>
  <c r="D107" i="12"/>
  <c r="G107" i="12" s="1"/>
  <c r="C107" i="12"/>
  <c r="D106" i="12"/>
  <c r="G106" i="12" s="1"/>
  <c r="C106" i="12"/>
  <c r="D105" i="12"/>
  <c r="G105" i="12" s="1"/>
  <c r="C105" i="12"/>
  <c r="D104" i="12"/>
  <c r="G104" i="12" s="1"/>
  <c r="C104" i="12"/>
  <c r="D103" i="12"/>
  <c r="G103" i="12" s="1"/>
  <c r="C103" i="12"/>
  <c r="D102" i="12"/>
  <c r="C102" i="12"/>
  <c r="D91" i="12"/>
  <c r="G91" i="12" s="1"/>
  <c r="C91" i="12"/>
  <c r="D90" i="12"/>
  <c r="G90" i="12" s="1"/>
  <c r="C90" i="12"/>
  <c r="D89" i="12"/>
  <c r="G89" i="12" s="1"/>
  <c r="C89" i="12"/>
  <c r="D88" i="12"/>
  <c r="G88" i="12" s="1"/>
  <c r="C88" i="12"/>
  <c r="D87" i="12"/>
  <c r="G87" i="12" s="1"/>
  <c r="C87" i="12"/>
  <c r="D86" i="12"/>
  <c r="G86" i="12" s="1"/>
  <c r="C86" i="12"/>
  <c r="D85" i="12"/>
  <c r="G85" i="12" s="1"/>
  <c r="C85" i="12"/>
  <c r="D84" i="12"/>
  <c r="G84" i="12" s="1"/>
  <c r="C84" i="12"/>
  <c r="D83" i="12"/>
  <c r="G83" i="12" s="1"/>
  <c r="C83" i="12"/>
  <c r="D82" i="12"/>
  <c r="G82" i="12" s="1"/>
  <c r="C82" i="12"/>
  <c r="D81" i="12"/>
  <c r="C81" i="12"/>
  <c r="D74" i="12"/>
  <c r="G74" i="12" s="1"/>
  <c r="C74" i="12"/>
  <c r="D73" i="12"/>
  <c r="G73" i="12" s="1"/>
  <c r="C73" i="12"/>
  <c r="D72" i="12"/>
  <c r="G72" i="12" s="1"/>
  <c r="C72" i="12"/>
  <c r="D71" i="12"/>
  <c r="G71" i="12" s="1"/>
  <c r="C71" i="12"/>
  <c r="D70" i="12"/>
  <c r="G70" i="12" s="1"/>
  <c r="C70" i="12"/>
  <c r="D69" i="12"/>
  <c r="G69" i="12" s="1"/>
  <c r="C69" i="12"/>
  <c r="D68" i="12"/>
  <c r="G68" i="12" s="1"/>
  <c r="C68" i="12"/>
  <c r="D67" i="12"/>
  <c r="G67" i="12" s="1"/>
  <c r="C67" i="12"/>
  <c r="D66" i="12"/>
  <c r="G66" i="12" s="1"/>
  <c r="C66" i="12"/>
  <c r="D65" i="12"/>
  <c r="G65" i="12" s="1"/>
  <c r="C65" i="12"/>
  <c r="D64" i="12"/>
  <c r="G64" i="12" s="1"/>
  <c r="C64" i="12"/>
  <c r="D63" i="12"/>
  <c r="G63" i="12" s="1"/>
  <c r="C63" i="12"/>
  <c r="D62" i="12"/>
  <c r="G62" i="12" s="1"/>
  <c r="C62" i="12"/>
  <c r="D61" i="12"/>
  <c r="G61" i="12" s="1"/>
  <c r="C61" i="12"/>
  <c r="D60" i="12"/>
  <c r="G60" i="12" s="1"/>
  <c r="C60" i="12"/>
  <c r="D59" i="12"/>
  <c r="G59" i="12" s="1"/>
  <c r="C59" i="12"/>
  <c r="D58" i="12"/>
  <c r="G58" i="12" s="1"/>
  <c r="C58" i="12"/>
  <c r="D57" i="12"/>
  <c r="G57" i="12" s="1"/>
  <c r="C57" i="12"/>
  <c r="D56" i="12"/>
  <c r="G56" i="12" s="1"/>
  <c r="C56" i="12"/>
  <c r="D55" i="12"/>
  <c r="G55" i="12" s="1"/>
  <c r="C55" i="12"/>
  <c r="D54" i="12"/>
  <c r="G54" i="12" s="1"/>
  <c r="C54" i="12"/>
  <c r="D53" i="12"/>
  <c r="G53" i="12" s="1"/>
  <c r="C53" i="12"/>
  <c r="D52" i="12"/>
  <c r="G52" i="12" s="1"/>
  <c r="C52" i="12"/>
  <c r="D51" i="12"/>
  <c r="G51" i="12" s="1"/>
  <c r="C51" i="12"/>
  <c r="D50" i="12"/>
  <c r="G50" i="12" s="1"/>
  <c r="C50" i="12"/>
  <c r="D49" i="12"/>
  <c r="G49" i="12" s="1"/>
  <c r="C49" i="12"/>
  <c r="D48" i="12"/>
  <c r="G48" i="12" s="1"/>
  <c r="C48" i="12"/>
  <c r="D47" i="12"/>
  <c r="G47" i="12" s="1"/>
  <c r="C47" i="12"/>
  <c r="D46" i="12"/>
  <c r="G46" i="12" s="1"/>
  <c r="C46" i="12"/>
  <c r="D45" i="12"/>
  <c r="G45" i="12" s="1"/>
  <c r="C45" i="12"/>
  <c r="D44" i="12"/>
  <c r="G44" i="12" s="1"/>
  <c r="C44" i="12"/>
  <c r="D43" i="12"/>
  <c r="G43" i="12" s="1"/>
  <c r="C43" i="12"/>
  <c r="D42" i="12"/>
  <c r="G42" i="12" s="1"/>
  <c r="C42" i="12"/>
  <c r="D41" i="12"/>
  <c r="G41" i="12" s="1"/>
  <c r="C41" i="12"/>
  <c r="D40" i="12"/>
  <c r="G40" i="12" s="1"/>
  <c r="C40" i="12"/>
  <c r="D39" i="12"/>
  <c r="C39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270" i="10"/>
  <c r="C271" i="10"/>
  <c r="C272" i="10"/>
  <c r="C273" i="10"/>
  <c r="O273" i="10"/>
  <c r="C274" i="10"/>
  <c r="K274" i="10" s="1"/>
  <c r="C275" i="10"/>
  <c r="O275" i="10"/>
  <c r="C276" i="10"/>
  <c r="K276" i="10" s="1"/>
  <c r="C277" i="10"/>
  <c r="C278" i="10"/>
  <c r="C279" i="10"/>
  <c r="O279" i="10"/>
  <c r="C280" i="10"/>
  <c r="K280" i="10" s="1"/>
  <c r="C281" i="10"/>
  <c r="O281" i="10"/>
  <c r="C282" i="10"/>
  <c r="K282" i="10" s="1"/>
  <c r="C253" i="10"/>
  <c r="K253" i="10" s="1"/>
  <c r="C254" i="10"/>
  <c r="C255" i="10"/>
  <c r="K255" i="10" s="1"/>
  <c r="C256" i="10"/>
  <c r="K256" i="10" s="1"/>
  <c r="C257" i="10"/>
  <c r="O257" i="10"/>
  <c r="C258" i="10"/>
  <c r="O258" i="10"/>
  <c r="C259" i="10"/>
  <c r="K259" i="10" s="1"/>
  <c r="C260" i="10"/>
  <c r="C261" i="10"/>
  <c r="K261" i="10" s="1"/>
  <c r="C262" i="10"/>
  <c r="K262" i="10" s="1"/>
  <c r="C263" i="10"/>
  <c r="O263" i="10"/>
  <c r="C264" i="10"/>
  <c r="O264" i="10"/>
  <c r="C265" i="10"/>
  <c r="K265" i="10" s="1"/>
  <c r="C266" i="10"/>
  <c r="C267" i="10"/>
  <c r="K267" i="10" s="1"/>
  <c r="C268" i="10"/>
  <c r="K268" i="10" s="1"/>
  <c r="C269" i="10"/>
  <c r="O269" i="10"/>
  <c r="C225" i="10"/>
  <c r="C226" i="10"/>
  <c r="C227" i="10"/>
  <c r="O227" i="10"/>
  <c r="C228" i="10"/>
  <c r="K228" i="10" s="1"/>
  <c r="C229" i="10"/>
  <c r="K229" i="10" s="1"/>
  <c r="C230" i="10"/>
  <c r="O230" i="10"/>
  <c r="C231" i="10"/>
  <c r="C232" i="10"/>
  <c r="C233" i="10"/>
  <c r="O233" i="10"/>
  <c r="C234" i="10"/>
  <c r="K234" i="10" s="1"/>
  <c r="C235" i="10"/>
  <c r="K235" i="10" s="1"/>
  <c r="C236" i="10"/>
  <c r="O236" i="10"/>
  <c r="C237" i="10"/>
  <c r="C238" i="10"/>
  <c r="C239" i="10"/>
  <c r="O239" i="10"/>
  <c r="C240" i="10"/>
  <c r="K240" i="10" s="1"/>
  <c r="C241" i="10"/>
  <c r="K241" i="10" s="1"/>
  <c r="C242" i="10"/>
  <c r="O242" i="10"/>
  <c r="C243" i="10"/>
  <c r="C244" i="10"/>
  <c r="C245" i="10"/>
  <c r="O245" i="10"/>
  <c r="C246" i="10"/>
  <c r="K246" i="10" s="1"/>
  <c r="C247" i="10"/>
  <c r="K247" i="10" s="1"/>
  <c r="C248" i="10"/>
  <c r="O248" i="10"/>
  <c r="C249" i="10"/>
  <c r="C250" i="10"/>
  <c r="C251" i="10"/>
  <c r="O251" i="10"/>
  <c r="C252" i="10"/>
  <c r="K252" i="10" s="1"/>
  <c r="C224" i="10"/>
  <c r="K224" i="10" s="1"/>
  <c r="O282" i="10"/>
  <c r="O280" i="10"/>
  <c r="O278" i="10"/>
  <c r="K278" i="10"/>
  <c r="O277" i="10"/>
  <c r="K277" i="10"/>
  <c r="O276" i="10"/>
  <c r="O274" i="10"/>
  <c r="O272" i="10"/>
  <c r="K272" i="10"/>
  <c r="O271" i="10"/>
  <c r="K271" i="10"/>
  <c r="O270" i="10"/>
  <c r="K270" i="10"/>
  <c r="O268" i="10"/>
  <c r="O267" i="10"/>
  <c r="O266" i="10"/>
  <c r="K266" i="10"/>
  <c r="O265" i="10"/>
  <c r="O262" i="10"/>
  <c r="O261" i="10"/>
  <c r="O260" i="10"/>
  <c r="K260" i="10"/>
  <c r="O259" i="10"/>
  <c r="O256" i="10"/>
  <c r="O255" i="10"/>
  <c r="O254" i="10"/>
  <c r="K254" i="10"/>
  <c r="O253" i="10"/>
  <c r="O252" i="10"/>
  <c r="O250" i="10"/>
  <c r="K250" i="10"/>
  <c r="O249" i="10"/>
  <c r="K249" i="10"/>
  <c r="O247" i="10"/>
  <c r="O246" i="10"/>
  <c r="O244" i="10"/>
  <c r="K244" i="10"/>
  <c r="O243" i="10"/>
  <c r="K243" i="10"/>
  <c r="O241" i="10"/>
  <c r="O240" i="10"/>
  <c r="O238" i="10"/>
  <c r="K238" i="10"/>
  <c r="O237" i="10"/>
  <c r="K237" i="10"/>
  <c r="O235" i="10"/>
  <c r="O234" i="10"/>
  <c r="O232" i="10"/>
  <c r="K232" i="10"/>
  <c r="O231" i="10"/>
  <c r="K231" i="10"/>
  <c r="O229" i="10"/>
  <c r="O228" i="10"/>
  <c r="O226" i="10"/>
  <c r="K226" i="10"/>
  <c r="O225" i="10"/>
  <c r="K225" i="10"/>
  <c r="O224" i="10"/>
  <c r="C172" i="10"/>
  <c r="C173" i="10"/>
  <c r="C174" i="10"/>
  <c r="K174" i="10" s="1"/>
  <c r="C175" i="10"/>
  <c r="C176" i="10"/>
  <c r="K176" i="10" s="1"/>
  <c r="C177" i="10"/>
  <c r="O177" i="10"/>
  <c r="C178" i="10"/>
  <c r="C179" i="10"/>
  <c r="K179" i="10" s="1"/>
  <c r="C180" i="10"/>
  <c r="C181" i="10"/>
  <c r="C182" i="10"/>
  <c r="K182" i="10" s="1"/>
  <c r="C183" i="10"/>
  <c r="O183" i="10"/>
  <c r="C184" i="10"/>
  <c r="K184" i="10" s="1"/>
  <c r="C185" i="10"/>
  <c r="C186" i="10"/>
  <c r="C187" i="10"/>
  <c r="C188" i="10"/>
  <c r="K188" i="10" s="1"/>
  <c r="C189" i="10"/>
  <c r="O189" i="10"/>
  <c r="C190" i="10"/>
  <c r="C191" i="10"/>
  <c r="K191" i="10" s="1"/>
  <c r="C192" i="10"/>
  <c r="C193" i="10"/>
  <c r="K193" i="10" s="1"/>
  <c r="C194" i="10"/>
  <c r="C195" i="10"/>
  <c r="O195" i="10"/>
  <c r="C196" i="10"/>
  <c r="K196" i="10" s="1"/>
  <c r="C197" i="10"/>
  <c r="K197" i="10" s="1"/>
  <c r="C198" i="10"/>
  <c r="K198" i="10" s="1"/>
  <c r="C199" i="10"/>
  <c r="C200" i="10"/>
  <c r="C201" i="10"/>
  <c r="O201" i="10"/>
  <c r="C202" i="10"/>
  <c r="K202" i="10" s="1"/>
  <c r="C203" i="10"/>
  <c r="K203" i="10" s="1"/>
  <c r="C204" i="10"/>
  <c r="C205" i="10"/>
  <c r="K205" i="10" s="1"/>
  <c r="C206" i="10"/>
  <c r="K206" i="10" s="1"/>
  <c r="C207" i="10"/>
  <c r="O207" i="10"/>
  <c r="C208" i="10"/>
  <c r="K208" i="10" s="1"/>
  <c r="C209" i="10"/>
  <c r="C210" i="10"/>
  <c r="K210" i="10" s="1"/>
  <c r="C211" i="10"/>
  <c r="K211" i="10" s="1"/>
  <c r="C212" i="10"/>
  <c r="K212" i="10" s="1"/>
  <c r="C213" i="10"/>
  <c r="O213" i="10"/>
  <c r="C214" i="10"/>
  <c r="C215" i="10"/>
  <c r="C216" i="10"/>
  <c r="K216" i="10" s="1"/>
  <c r="C217" i="10"/>
  <c r="K217" i="10" s="1"/>
  <c r="C171" i="10"/>
  <c r="O217" i="10"/>
  <c r="O216" i="10"/>
  <c r="O215" i="10"/>
  <c r="K215" i="10"/>
  <c r="O214" i="10"/>
  <c r="K214" i="10"/>
  <c r="O212" i="10"/>
  <c r="O211" i="10"/>
  <c r="O210" i="10"/>
  <c r="O209" i="10"/>
  <c r="K209" i="10"/>
  <c r="O208" i="10"/>
  <c r="O206" i="10"/>
  <c r="O205" i="10"/>
  <c r="O204" i="10"/>
  <c r="K204" i="10"/>
  <c r="O203" i="10"/>
  <c r="O202" i="10"/>
  <c r="O200" i="10"/>
  <c r="K200" i="10"/>
  <c r="O199" i="10"/>
  <c r="K199" i="10"/>
  <c r="O198" i="10"/>
  <c r="O197" i="10"/>
  <c r="O196" i="10"/>
  <c r="O194" i="10"/>
  <c r="K194" i="10"/>
  <c r="O193" i="10"/>
  <c r="O192" i="10"/>
  <c r="K192" i="10"/>
  <c r="O191" i="10"/>
  <c r="O190" i="10"/>
  <c r="K190" i="10"/>
  <c r="O188" i="10"/>
  <c r="O187" i="10"/>
  <c r="K187" i="10"/>
  <c r="O186" i="10"/>
  <c r="K186" i="10"/>
  <c r="O185" i="10"/>
  <c r="K185" i="10"/>
  <c r="O184" i="10"/>
  <c r="O182" i="10"/>
  <c r="O181" i="10"/>
  <c r="K181" i="10"/>
  <c r="O180" i="10"/>
  <c r="K180" i="10"/>
  <c r="O179" i="10"/>
  <c r="O178" i="10"/>
  <c r="K178" i="10"/>
  <c r="O176" i="10"/>
  <c r="O175" i="10"/>
  <c r="K175" i="10"/>
  <c r="O174" i="10"/>
  <c r="O173" i="10"/>
  <c r="K173" i="10"/>
  <c r="O172" i="10"/>
  <c r="K172" i="10"/>
  <c r="O171" i="10"/>
  <c r="K171" i="10"/>
  <c r="N257" i="10"/>
  <c r="N258" i="10"/>
  <c r="N259" i="10"/>
  <c r="N260" i="10"/>
  <c r="N261" i="10"/>
  <c r="N262" i="10"/>
  <c r="V262" i="10" s="1"/>
  <c r="N263" i="10"/>
  <c r="N264" i="10"/>
  <c r="N265" i="10"/>
  <c r="V265" i="10" s="1"/>
  <c r="N266" i="10"/>
  <c r="N267" i="10"/>
  <c r="N268" i="10"/>
  <c r="N269" i="10"/>
  <c r="N270" i="10"/>
  <c r="N271" i="10"/>
  <c r="N272" i="10"/>
  <c r="N273" i="10"/>
  <c r="N274" i="10"/>
  <c r="N275" i="10"/>
  <c r="N276" i="10"/>
  <c r="N277" i="10"/>
  <c r="N278" i="10"/>
  <c r="N279" i="10"/>
  <c r="N280" i="10"/>
  <c r="N281" i="10"/>
  <c r="N282" i="10"/>
  <c r="N233" i="10"/>
  <c r="N234" i="10"/>
  <c r="N235" i="10"/>
  <c r="N236" i="10"/>
  <c r="N237" i="10"/>
  <c r="N238" i="10"/>
  <c r="N239" i="10"/>
  <c r="N240" i="10"/>
  <c r="N241" i="10"/>
  <c r="N242" i="10"/>
  <c r="N243" i="10"/>
  <c r="N244" i="10"/>
  <c r="N245" i="10"/>
  <c r="N246" i="10"/>
  <c r="N247" i="10"/>
  <c r="N248" i="10"/>
  <c r="N249" i="10"/>
  <c r="N250" i="10"/>
  <c r="N251" i="10"/>
  <c r="N252" i="10"/>
  <c r="N253" i="10"/>
  <c r="N254" i="10"/>
  <c r="N255" i="10"/>
  <c r="N256" i="10"/>
  <c r="N232" i="10"/>
  <c r="AE9" i="3"/>
  <c r="N230" i="10" s="1"/>
  <c r="N231" i="10"/>
  <c r="N229" i="10"/>
  <c r="AE4" i="3"/>
  <c r="N225" i="10" s="1"/>
  <c r="AE5" i="3"/>
  <c r="N226" i="10" s="1"/>
  <c r="AE6" i="3"/>
  <c r="N227" i="10" s="1"/>
  <c r="AE7" i="3"/>
  <c r="N228" i="10" s="1"/>
  <c r="AE3" i="3"/>
  <c r="N224" i="10" s="1"/>
  <c r="C150" i="10"/>
  <c r="O150" i="10"/>
  <c r="C151" i="10"/>
  <c r="O151" i="10"/>
  <c r="C152" i="10"/>
  <c r="O152" i="10"/>
  <c r="C153" i="10"/>
  <c r="O153" i="10"/>
  <c r="C154" i="10"/>
  <c r="O154" i="10"/>
  <c r="C155" i="10"/>
  <c r="O155" i="10"/>
  <c r="C156" i="10"/>
  <c r="O156" i="10"/>
  <c r="C157" i="10"/>
  <c r="O157" i="10"/>
  <c r="C158" i="10"/>
  <c r="O158" i="10"/>
  <c r="C159" i="10"/>
  <c r="O159" i="10"/>
  <c r="C160" i="10"/>
  <c r="O160" i="10"/>
  <c r="C161" i="10"/>
  <c r="O161" i="10"/>
  <c r="C162" i="10"/>
  <c r="O162" i="10"/>
  <c r="C163" i="10"/>
  <c r="O163" i="10"/>
  <c r="C164" i="10"/>
  <c r="O164" i="10"/>
  <c r="C128" i="10"/>
  <c r="O128" i="10"/>
  <c r="C129" i="10"/>
  <c r="O129" i="10"/>
  <c r="C130" i="10"/>
  <c r="O130" i="10"/>
  <c r="C131" i="10"/>
  <c r="O131" i="10"/>
  <c r="C132" i="10"/>
  <c r="O132" i="10"/>
  <c r="C133" i="10"/>
  <c r="O133" i="10"/>
  <c r="C134" i="10"/>
  <c r="O134" i="10"/>
  <c r="C135" i="10"/>
  <c r="O135" i="10"/>
  <c r="C136" i="10"/>
  <c r="O136" i="10"/>
  <c r="C137" i="10"/>
  <c r="O137" i="10"/>
  <c r="C138" i="10"/>
  <c r="O138" i="10"/>
  <c r="C139" i="10"/>
  <c r="O139" i="10"/>
  <c r="C140" i="10"/>
  <c r="K140" i="10"/>
  <c r="O140" i="10"/>
  <c r="C141" i="10"/>
  <c r="O141" i="10"/>
  <c r="K141" i="10"/>
  <c r="C142" i="10"/>
  <c r="K142" i="10" s="1"/>
  <c r="O142" i="10"/>
  <c r="C143" i="10"/>
  <c r="O143" i="10"/>
  <c r="K143" i="10"/>
  <c r="C144" i="10"/>
  <c r="O144" i="10"/>
  <c r="K144" i="10"/>
  <c r="C145" i="10"/>
  <c r="K145" i="10" s="1"/>
  <c r="O145" i="10"/>
  <c r="C146" i="10"/>
  <c r="O146" i="10"/>
  <c r="K146" i="10"/>
  <c r="C147" i="10"/>
  <c r="K147" i="10"/>
  <c r="O147" i="10"/>
  <c r="C148" i="10"/>
  <c r="O148" i="10"/>
  <c r="K148" i="10"/>
  <c r="C149" i="10"/>
  <c r="O149" i="10"/>
  <c r="K149" i="10"/>
  <c r="N178" i="10"/>
  <c r="N179" i="10"/>
  <c r="N180" i="10"/>
  <c r="N181" i="10"/>
  <c r="N182" i="10"/>
  <c r="N183" i="10"/>
  <c r="N184" i="10"/>
  <c r="N185" i="10"/>
  <c r="N186" i="10"/>
  <c r="V186" i="10" s="1"/>
  <c r="N187" i="10"/>
  <c r="N188" i="10"/>
  <c r="N189" i="10"/>
  <c r="N190" i="10"/>
  <c r="N191" i="10"/>
  <c r="N192" i="10"/>
  <c r="V192" i="10" s="1"/>
  <c r="N193" i="10"/>
  <c r="N194" i="10"/>
  <c r="N195" i="10"/>
  <c r="N196" i="10"/>
  <c r="N197" i="10"/>
  <c r="N198" i="10"/>
  <c r="N199" i="10"/>
  <c r="N200" i="10"/>
  <c r="N201" i="10"/>
  <c r="N202" i="10"/>
  <c r="N203" i="10"/>
  <c r="N204" i="10"/>
  <c r="N205" i="10"/>
  <c r="N206" i="10"/>
  <c r="N207" i="10"/>
  <c r="N208" i="10"/>
  <c r="N209" i="10"/>
  <c r="N210" i="10"/>
  <c r="V210" i="10" s="1"/>
  <c r="N211" i="10"/>
  <c r="N212" i="10"/>
  <c r="N213" i="10"/>
  <c r="N214" i="10"/>
  <c r="N215" i="10"/>
  <c r="N216" i="10"/>
  <c r="N217" i="10"/>
  <c r="N177" i="10"/>
  <c r="N176" i="10"/>
  <c r="N175" i="10"/>
  <c r="S6" i="3"/>
  <c r="N174" i="10" s="1"/>
  <c r="S3" i="3"/>
  <c r="N171" i="10" s="1"/>
  <c r="S4" i="3"/>
  <c r="N172" i="10" s="1"/>
  <c r="V172" i="10" s="1"/>
  <c r="S5" i="3"/>
  <c r="N173" i="10" s="1"/>
  <c r="N151" i="10"/>
  <c r="V151" i="10" s="1"/>
  <c r="N152" i="10"/>
  <c r="N153" i="10"/>
  <c r="V153" i="10" s="1"/>
  <c r="N154" i="10"/>
  <c r="N155" i="10"/>
  <c r="N156" i="10"/>
  <c r="N157" i="10"/>
  <c r="V157" i="10" s="1"/>
  <c r="N158" i="10"/>
  <c r="V158" i="10" s="1"/>
  <c r="N159" i="10"/>
  <c r="V159" i="10" s="1"/>
  <c r="N160" i="10"/>
  <c r="N161" i="10"/>
  <c r="V161" i="10" s="1"/>
  <c r="N162" i="10"/>
  <c r="N163" i="10"/>
  <c r="N164" i="10"/>
  <c r="N131" i="10"/>
  <c r="N132" i="10"/>
  <c r="N133" i="10"/>
  <c r="N134" i="10"/>
  <c r="N135" i="10"/>
  <c r="N136" i="10"/>
  <c r="N137" i="10"/>
  <c r="N138" i="10"/>
  <c r="N139" i="10"/>
  <c r="N140" i="10"/>
  <c r="V140" i="10" s="1"/>
  <c r="N141" i="10"/>
  <c r="N142" i="10"/>
  <c r="N143" i="10"/>
  <c r="N144" i="10"/>
  <c r="N145" i="10"/>
  <c r="V145" i="10" s="1"/>
  <c r="N146" i="10"/>
  <c r="N147" i="10"/>
  <c r="N148" i="10"/>
  <c r="N149" i="10"/>
  <c r="N150" i="10"/>
  <c r="V150" i="10" s="1"/>
  <c r="N109" i="10"/>
  <c r="N115" i="10"/>
  <c r="N116" i="10"/>
  <c r="N118" i="10"/>
  <c r="N119" i="10"/>
  <c r="N120" i="10"/>
  <c r="N121" i="10"/>
  <c r="N122" i="10"/>
  <c r="N123" i="10"/>
  <c r="N124" i="10"/>
  <c r="N125" i="10"/>
  <c r="N127" i="10"/>
  <c r="N128" i="10"/>
  <c r="N129" i="10"/>
  <c r="N130" i="10"/>
  <c r="N108" i="10"/>
  <c r="G4" i="3"/>
  <c r="N103" i="10" s="1"/>
  <c r="G5" i="3"/>
  <c r="N104" i="10" s="1"/>
  <c r="G6" i="3"/>
  <c r="G7" i="3"/>
  <c r="G8" i="3"/>
  <c r="G3" i="3"/>
  <c r="N105" i="10"/>
  <c r="N106" i="10"/>
  <c r="N107" i="10"/>
  <c r="N110" i="10"/>
  <c r="N111" i="10"/>
  <c r="N112" i="10"/>
  <c r="N113" i="10"/>
  <c r="N114" i="10"/>
  <c r="N117" i="10"/>
  <c r="N126" i="10"/>
  <c r="C103" i="10"/>
  <c r="K103" i="10" s="1"/>
  <c r="C104" i="10"/>
  <c r="K104" i="10" s="1"/>
  <c r="C105" i="10"/>
  <c r="C106" i="10"/>
  <c r="C107" i="10"/>
  <c r="O107" i="10"/>
  <c r="C108" i="10"/>
  <c r="O108" i="10"/>
  <c r="C109" i="10"/>
  <c r="K109" i="10" s="1"/>
  <c r="C110" i="10"/>
  <c r="K110" i="10" s="1"/>
  <c r="C111" i="10"/>
  <c r="C112" i="10"/>
  <c r="C113" i="10"/>
  <c r="O113" i="10"/>
  <c r="C114" i="10"/>
  <c r="O114" i="10"/>
  <c r="C115" i="10"/>
  <c r="K115" i="10" s="1"/>
  <c r="C116" i="10"/>
  <c r="K116" i="10" s="1"/>
  <c r="C117" i="10"/>
  <c r="C118" i="10"/>
  <c r="C119" i="10"/>
  <c r="O119" i="10"/>
  <c r="C120" i="10"/>
  <c r="O120" i="10"/>
  <c r="C121" i="10"/>
  <c r="K121" i="10" s="1"/>
  <c r="C122" i="10"/>
  <c r="K122" i="10" s="1"/>
  <c r="C123" i="10"/>
  <c r="C124" i="10"/>
  <c r="C125" i="10"/>
  <c r="O125" i="10"/>
  <c r="C126" i="10"/>
  <c r="O126" i="10"/>
  <c r="C127" i="10"/>
  <c r="K127" i="10" s="1"/>
  <c r="N102" i="10"/>
  <c r="O102" i="10"/>
  <c r="C102" i="10"/>
  <c r="O127" i="10"/>
  <c r="O124" i="10"/>
  <c r="K124" i="10"/>
  <c r="O123" i="10"/>
  <c r="K123" i="10"/>
  <c r="O122" i="10"/>
  <c r="O121" i="10"/>
  <c r="O118" i="10"/>
  <c r="K118" i="10"/>
  <c r="O117" i="10"/>
  <c r="K117" i="10"/>
  <c r="O116" i="10"/>
  <c r="O115" i="10"/>
  <c r="O112" i="10"/>
  <c r="K112" i="10"/>
  <c r="O111" i="10"/>
  <c r="K111" i="10"/>
  <c r="O110" i="10"/>
  <c r="O109" i="10"/>
  <c r="O106" i="10"/>
  <c r="K106" i="10"/>
  <c r="O105" i="10"/>
  <c r="K105" i="10"/>
  <c r="O104" i="10"/>
  <c r="O103" i="10"/>
  <c r="C88" i="10"/>
  <c r="C89" i="10"/>
  <c r="C90" i="10"/>
  <c r="C91" i="10"/>
  <c r="D82" i="10"/>
  <c r="D83" i="10"/>
  <c r="D84" i="10"/>
  <c r="D85" i="10"/>
  <c r="D86" i="10"/>
  <c r="O86" i="10" s="1"/>
  <c r="D87" i="10"/>
  <c r="D88" i="10"/>
  <c r="O88" i="10" s="1"/>
  <c r="D89" i="10"/>
  <c r="O89" i="10" s="1"/>
  <c r="D90" i="10"/>
  <c r="O90" i="10" s="1"/>
  <c r="D91" i="10"/>
  <c r="O91" i="10" s="1"/>
  <c r="D81" i="10"/>
  <c r="C82" i="10"/>
  <c r="C83" i="10"/>
  <c r="C84" i="10"/>
  <c r="C85" i="10"/>
  <c r="K85" i="10" s="1"/>
  <c r="C86" i="10"/>
  <c r="C87" i="10"/>
  <c r="C81" i="10"/>
  <c r="O87" i="10"/>
  <c r="K87" i="10"/>
  <c r="O85" i="10"/>
  <c r="O84" i="10"/>
  <c r="K84" i="10"/>
  <c r="O83" i="10"/>
  <c r="K83" i="10"/>
  <c r="O82" i="10"/>
  <c r="K82" i="10"/>
  <c r="O81" i="10"/>
  <c r="K81" i="10"/>
  <c r="C65" i="10"/>
  <c r="D65" i="10"/>
  <c r="O65" i="10" s="1"/>
  <c r="C66" i="10"/>
  <c r="D66" i="10"/>
  <c r="O66" i="10" s="1"/>
  <c r="C67" i="10"/>
  <c r="D67" i="10"/>
  <c r="O67" i="10" s="1"/>
  <c r="C68" i="10"/>
  <c r="D68" i="10"/>
  <c r="O68" i="10" s="1"/>
  <c r="C69" i="10"/>
  <c r="D69" i="10"/>
  <c r="O69" i="10" s="1"/>
  <c r="C70" i="10"/>
  <c r="D70" i="10"/>
  <c r="O70" i="10" s="1"/>
  <c r="C71" i="10"/>
  <c r="D71" i="10"/>
  <c r="O71" i="10" s="1"/>
  <c r="C72" i="10"/>
  <c r="D72" i="10"/>
  <c r="O72" i="10" s="1"/>
  <c r="C73" i="10"/>
  <c r="D73" i="10"/>
  <c r="O73" i="10" s="1"/>
  <c r="C74" i="10"/>
  <c r="D74" i="10"/>
  <c r="O74" i="10" s="1"/>
  <c r="C40" i="10"/>
  <c r="D40" i="10"/>
  <c r="O40" i="10" s="1"/>
  <c r="C41" i="10"/>
  <c r="D41" i="10"/>
  <c r="K41" i="10" s="1"/>
  <c r="C42" i="10"/>
  <c r="D42" i="10"/>
  <c r="O42" i="10" s="1"/>
  <c r="C43" i="10"/>
  <c r="D43" i="10"/>
  <c r="O43" i="10" s="1"/>
  <c r="C44" i="10"/>
  <c r="D44" i="10"/>
  <c r="C45" i="10"/>
  <c r="D45" i="10"/>
  <c r="O45" i="10" s="1"/>
  <c r="C46" i="10"/>
  <c r="D46" i="10"/>
  <c r="O46" i="10" s="1"/>
  <c r="C47" i="10"/>
  <c r="D47" i="10"/>
  <c r="O47" i="10" s="1"/>
  <c r="C48" i="10"/>
  <c r="D48" i="10"/>
  <c r="O48" i="10" s="1"/>
  <c r="C49" i="10"/>
  <c r="D49" i="10"/>
  <c r="O49" i="10" s="1"/>
  <c r="C50" i="10"/>
  <c r="D50" i="10"/>
  <c r="C51" i="10"/>
  <c r="D51" i="10"/>
  <c r="O51" i="10" s="1"/>
  <c r="C52" i="10"/>
  <c r="D52" i="10"/>
  <c r="O52" i="10" s="1"/>
  <c r="C53" i="10"/>
  <c r="D53" i="10"/>
  <c r="O53" i="10" s="1"/>
  <c r="C54" i="10"/>
  <c r="D54" i="10"/>
  <c r="O54" i="10" s="1"/>
  <c r="C55" i="10"/>
  <c r="D55" i="10"/>
  <c r="O55" i="10" s="1"/>
  <c r="C56" i="10"/>
  <c r="D56" i="10"/>
  <c r="C57" i="10"/>
  <c r="D57" i="10"/>
  <c r="O57" i="10" s="1"/>
  <c r="C58" i="10"/>
  <c r="D58" i="10"/>
  <c r="O58" i="10" s="1"/>
  <c r="C59" i="10"/>
  <c r="D59" i="10"/>
  <c r="O59" i="10" s="1"/>
  <c r="C60" i="10"/>
  <c r="D60" i="10"/>
  <c r="O60" i="10" s="1"/>
  <c r="C61" i="10"/>
  <c r="D61" i="10"/>
  <c r="O61" i="10" s="1"/>
  <c r="C62" i="10"/>
  <c r="D62" i="10"/>
  <c r="C63" i="10"/>
  <c r="D63" i="10"/>
  <c r="O63" i="10" s="1"/>
  <c r="C64" i="10"/>
  <c r="D64" i="10"/>
  <c r="O64" i="10" s="1"/>
  <c r="D39" i="10"/>
  <c r="O39" i="10" s="1"/>
  <c r="C39" i="10"/>
  <c r="AC3" i="2"/>
  <c r="N81" i="10" s="1"/>
  <c r="AC10" i="2"/>
  <c r="N88" i="10" s="1"/>
  <c r="V88" i="10" s="1"/>
  <c r="AC11" i="2"/>
  <c r="N89" i="10" s="1"/>
  <c r="V89" i="10" s="1"/>
  <c r="AC12" i="2"/>
  <c r="N90" i="10" s="1"/>
  <c r="V90" i="10" s="1"/>
  <c r="AC13" i="2"/>
  <c r="N91" i="10" s="1"/>
  <c r="V91" i="10" s="1"/>
  <c r="AC9" i="2"/>
  <c r="N87" i="10" s="1"/>
  <c r="AC4" i="2"/>
  <c r="N82" i="10" s="1"/>
  <c r="AC5" i="2"/>
  <c r="N83" i="10" s="1"/>
  <c r="AC6" i="2"/>
  <c r="N84" i="10" s="1"/>
  <c r="AC7" i="2"/>
  <c r="N85" i="10" s="1"/>
  <c r="AC8" i="2"/>
  <c r="N86" i="10" s="1"/>
  <c r="R35" i="2"/>
  <c r="N71" i="10" s="1"/>
  <c r="R36" i="2"/>
  <c r="N72" i="10" s="1"/>
  <c r="R37" i="2"/>
  <c r="N73" i="10" s="1"/>
  <c r="R38" i="2"/>
  <c r="N74" i="10" s="1"/>
  <c r="R11" i="2"/>
  <c r="N47" i="10" s="1"/>
  <c r="R12" i="2"/>
  <c r="N48" i="10" s="1"/>
  <c r="R13" i="2"/>
  <c r="N49" i="10" s="1"/>
  <c r="R14" i="2"/>
  <c r="N50" i="10" s="1"/>
  <c r="R15" i="2"/>
  <c r="N51" i="10" s="1"/>
  <c r="V51" i="10" s="1"/>
  <c r="R16" i="2"/>
  <c r="N52" i="10" s="1"/>
  <c r="R17" i="2"/>
  <c r="N53" i="10" s="1"/>
  <c r="R18" i="2"/>
  <c r="N54" i="10" s="1"/>
  <c r="R19" i="2"/>
  <c r="N55" i="10" s="1"/>
  <c r="R20" i="2"/>
  <c r="N56" i="10" s="1"/>
  <c r="R21" i="2"/>
  <c r="N57" i="10" s="1"/>
  <c r="V57" i="10" s="1"/>
  <c r="R22" i="2"/>
  <c r="N58" i="10" s="1"/>
  <c r="R23" i="2"/>
  <c r="N59" i="10" s="1"/>
  <c r="R24" i="2"/>
  <c r="N60" i="10" s="1"/>
  <c r="R25" i="2"/>
  <c r="N61" i="10" s="1"/>
  <c r="R26" i="2"/>
  <c r="N62" i="10" s="1"/>
  <c r="R27" i="2"/>
  <c r="N63" i="10" s="1"/>
  <c r="V63" i="10" s="1"/>
  <c r="R28" i="2"/>
  <c r="N64" i="10" s="1"/>
  <c r="R29" i="2"/>
  <c r="N65" i="10" s="1"/>
  <c r="R30" i="2"/>
  <c r="N66" i="10" s="1"/>
  <c r="R31" i="2"/>
  <c r="N67" i="10" s="1"/>
  <c r="R32" i="2"/>
  <c r="N68" i="10" s="1"/>
  <c r="R33" i="2"/>
  <c r="N69" i="10" s="1"/>
  <c r="R34" i="2"/>
  <c r="N70" i="10" s="1"/>
  <c r="R10" i="2"/>
  <c r="N46" i="10" s="1"/>
  <c r="R9" i="2"/>
  <c r="N45" i="10" s="1"/>
  <c r="V45" i="10" s="1"/>
  <c r="R7" i="2"/>
  <c r="N43" i="10" s="1"/>
  <c r="R8" i="2"/>
  <c r="N44" i="10" s="1"/>
  <c r="R3" i="2"/>
  <c r="N39" i="10" s="1"/>
  <c r="R4" i="2"/>
  <c r="N40" i="10" s="1"/>
  <c r="R5" i="2"/>
  <c r="N41" i="10" s="1"/>
  <c r="R6" i="2"/>
  <c r="N42" i="10" s="1"/>
  <c r="K64" i="10"/>
  <c r="K61" i="10"/>
  <c r="V60" i="10"/>
  <c r="K60" i="10"/>
  <c r="K59" i="10"/>
  <c r="K58" i="10"/>
  <c r="V54" i="10"/>
  <c r="K54" i="10"/>
  <c r="V52" i="10"/>
  <c r="K52" i="10"/>
  <c r="V48" i="10"/>
  <c r="K48" i="10"/>
  <c r="V46" i="10"/>
  <c r="K46" i="10"/>
  <c r="V42" i="10"/>
  <c r="K42" i="10"/>
  <c r="V40" i="10"/>
  <c r="K40" i="10"/>
  <c r="K39" i="10"/>
  <c r="C7" i="10"/>
  <c r="G11" i="2"/>
  <c r="N15" i="10" s="1"/>
  <c r="G12" i="2"/>
  <c r="N16" i="10" s="1"/>
  <c r="G13" i="2"/>
  <c r="N17" i="10" s="1"/>
  <c r="G14" i="2"/>
  <c r="N18" i="10" s="1"/>
  <c r="G15" i="2"/>
  <c r="N19" i="10" s="1"/>
  <c r="G16" i="2"/>
  <c r="N20" i="10" s="1"/>
  <c r="G17" i="2"/>
  <c r="N21" i="10" s="1"/>
  <c r="G18" i="2"/>
  <c r="N22" i="10" s="1"/>
  <c r="G19" i="2"/>
  <c r="N23" i="10" s="1"/>
  <c r="G20" i="2"/>
  <c r="N24" i="10" s="1"/>
  <c r="G21" i="2"/>
  <c r="N25" i="10" s="1"/>
  <c r="G22" i="2"/>
  <c r="N26" i="10" s="1"/>
  <c r="G23" i="2"/>
  <c r="N27" i="10" s="1"/>
  <c r="G24" i="2"/>
  <c r="N28" i="10" s="1"/>
  <c r="G25" i="2"/>
  <c r="N29" i="10" s="1"/>
  <c r="G26" i="2"/>
  <c r="N30" i="10" s="1"/>
  <c r="G27" i="2"/>
  <c r="N31" i="10" s="1"/>
  <c r="G28" i="2"/>
  <c r="N32" i="10" s="1"/>
  <c r="G10" i="2"/>
  <c r="N14" i="10" s="1"/>
  <c r="G5" i="2"/>
  <c r="N9" i="10" s="1"/>
  <c r="G6" i="2"/>
  <c r="N10" i="10" s="1"/>
  <c r="G7" i="2"/>
  <c r="N11" i="10" s="1"/>
  <c r="G8" i="2"/>
  <c r="N12" i="10" s="1"/>
  <c r="G9" i="2"/>
  <c r="N13" i="10" s="1"/>
  <c r="G4" i="2"/>
  <c r="N8" i="10" s="1"/>
  <c r="G3" i="2"/>
  <c r="N7" i="10" s="1"/>
  <c r="C8" i="10"/>
  <c r="D8" i="10"/>
  <c r="O8" i="10" s="1"/>
  <c r="C9" i="10"/>
  <c r="D9" i="10"/>
  <c r="C10" i="10"/>
  <c r="D10" i="10"/>
  <c r="O10" i="10" s="1"/>
  <c r="C11" i="10"/>
  <c r="D11" i="10"/>
  <c r="C12" i="10"/>
  <c r="D12" i="10"/>
  <c r="O12" i="10" s="1"/>
  <c r="C13" i="10"/>
  <c r="D13" i="10"/>
  <c r="K13" i="10" s="1"/>
  <c r="C14" i="10"/>
  <c r="D14" i="10"/>
  <c r="O14" i="10" s="1"/>
  <c r="V14" i="10" s="1"/>
  <c r="C15" i="10"/>
  <c r="D15" i="10"/>
  <c r="O15" i="10" s="1"/>
  <c r="C16" i="10"/>
  <c r="D16" i="10"/>
  <c r="O16" i="10" s="1"/>
  <c r="V16" i="10" s="1"/>
  <c r="C17" i="10"/>
  <c r="D17" i="10"/>
  <c r="O17" i="10" s="1"/>
  <c r="C18" i="10"/>
  <c r="D18" i="10"/>
  <c r="O18" i="10" s="1"/>
  <c r="V18" i="10" s="1"/>
  <c r="C19" i="10"/>
  <c r="D19" i="10"/>
  <c r="K19" i="10" s="1"/>
  <c r="C20" i="10"/>
  <c r="D20" i="10"/>
  <c r="O20" i="10" s="1"/>
  <c r="C21" i="10"/>
  <c r="D21" i="10"/>
  <c r="K21" i="10" s="1"/>
  <c r="C22" i="10"/>
  <c r="D22" i="10"/>
  <c r="O22" i="10" s="1"/>
  <c r="C23" i="10"/>
  <c r="D23" i="10"/>
  <c r="O23" i="10" s="1"/>
  <c r="V23" i="10" s="1"/>
  <c r="C24" i="10"/>
  <c r="D24" i="10"/>
  <c r="O24" i="10" s="1"/>
  <c r="V24" i="10" s="1"/>
  <c r="C25" i="10"/>
  <c r="D25" i="10"/>
  <c r="C26" i="10"/>
  <c r="D26" i="10"/>
  <c r="O26" i="10" s="1"/>
  <c r="V26" i="10" s="1"/>
  <c r="C27" i="10"/>
  <c r="D27" i="10"/>
  <c r="K27" i="10" s="1"/>
  <c r="C28" i="10"/>
  <c r="D28" i="10"/>
  <c r="O28" i="10" s="1"/>
  <c r="C29" i="10"/>
  <c r="D29" i="10"/>
  <c r="K29" i="10" s="1"/>
  <c r="C30" i="10"/>
  <c r="D30" i="10"/>
  <c r="O30" i="10" s="1"/>
  <c r="V30" i="10" s="1"/>
  <c r="C31" i="10"/>
  <c r="D31" i="10"/>
  <c r="K31" i="10" s="1"/>
  <c r="C32" i="10"/>
  <c r="D32" i="10"/>
  <c r="O32" i="10" s="1"/>
  <c r="D7" i="10"/>
  <c r="O7" i="10" s="1"/>
  <c r="I3" i="2"/>
  <c r="AG6" i="3"/>
  <c r="AH6" i="3" s="1"/>
  <c r="G227" i="10" s="1"/>
  <c r="R227" i="10" s="1"/>
  <c r="AG5" i="3"/>
  <c r="AH5" i="3" s="1"/>
  <c r="G226" i="10" s="1"/>
  <c r="R226" i="10" s="1"/>
  <c r="U226" i="10" s="1"/>
  <c r="AG4" i="3"/>
  <c r="AH4" i="3" s="1"/>
  <c r="G225" i="10" s="1"/>
  <c r="R225" i="10" s="1"/>
  <c r="AG7" i="3"/>
  <c r="AH7" i="3" s="1"/>
  <c r="G228" i="10" s="1"/>
  <c r="R228" i="10" s="1"/>
  <c r="U228" i="10" s="1"/>
  <c r="AG8" i="3"/>
  <c r="AH8" i="3" s="1"/>
  <c r="AG9" i="3"/>
  <c r="AH9" i="3" s="1"/>
  <c r="G230" i="10" s="1"/>
  <c r="R230" i="10" s="1"/>
  <c r="U230" i="10" s="1"/>
  <c r="AG10" i="3"/>
  <c r="AH10" i="3" s="1"/>
  <c r="AG11" i="3"/>
  <c r="AH11" i="3" s="1"/>
  <c r="G232" i="10" s="1"/>
  <c r="R232" i="10" s="1"/>
  <c r="U232" i="10" s="1"/>
  <c r="AG12" i="3"/>
  <c r="AH12" i="3" s="1"/>
  <c r="G233" i="10" s="1"/>
  <c r="R233" i="10" s="1"/>
  <c r="U233" i="10" s="1"/>
  <c r="AG13" i="3"/>
  <c r="AH13" i="3" s="1"/>
  <c r="G234" i="10" s="1"/>
  <c r="R234" i="10" s="1"/>
  <c r="U234" i="10" s="1"/>
  <c r="AG14" i="3"/>
  <c r="AH14" i="3" s="1"/>
  <c r="G235" i="10" s="1"/>
  <c r="R235" i="10" s="1"/>
  <c r="AG15" i="3"/>
  <c r="AH15" i="3" s="1"/>
  <c r="G236" i="10" s="1"/>
  <c r="R236" i="10" s="1"/>
  <c r="AG16" i="3"/>
  <c r="AH16" i="3" s="1"/>
  <c r="G237" i="10" s="1"/>
  <c r="R237" i="10" s="1"/>
  <c r="AG17" i="3"/>
  <c r="AH17" i="3" s="1"/>
  <c r="G238" i="10" s="1"/>
  <c r="R238" i="10" s="1"/>
  <c r="AG18" i="3"/>
  <c r="AH18" i="3" s="1"/>
  <c r="G239" i="10" s="1"/>
  <c r="R239" i="10" s="1"/>
  <c r="AG19" i="3"/>
  <c r="AH19" i="3" s="1"/>
  <c r="G240" i="10" s="1"/>
  <c r="R240" i="10" s="1"/>
  <c r="U240" i="10" s="1"/>
  <c r="AG20" i="3"/>
  <c r="AH20" i="3" s="1"/>
  <c r="G241" i="10" s="1"/>
  <c r="R241" i="10" s="1"/>
  <c r="U241" i="10" s="1"/>
  <c r="AG21" i="3"/>
  <c r="AH21" i="3" s="1"/>
  <c r="G242" i="10" s="1"/>
  <c r="R242" i="10" s="1"/>
  <c r="U242" i="10" s="1"/>
  <c r="AG22" i="3"/>
  <c r="AH22" i="3" s="1"/>
  <c r="G243" i="10" s="1"/>
  <c r="R243" i="10" s="1"/>
  <c r="AG23" i="3"/>
  <c r="AH23" i="3" s="1"/>
  <c r="G244" i="10" s="1"/>
  <c r="R244" i="10" s="1"/>
  <c r="AG24" i="3"/>
  <c r="AH24" i="3" s="1"/>
  <c r="G245" i="10" s="1"/>
  <c r="R245" i="10" s="1"/>
  <c r="AG25" i="3"/>
  <c r="AH25" i="3" s="1"/>
  <c r="G246" i="10" s="1"/>
  <c r="R246" i="10" s="1"/>
  <c r="AG26" i="3"/>
  <c r="AH26" i="3" s="1"/>
  <c r="G247" i="10" s="1"/>
  <c r="R247" i="10" s="1"/>
  <c r="AG27" i="3"/>
  <c r="AH27" i="3" s="1"/>
  <c r="G248" i="10" s="1"/>
  <c r="R248" i="10" s="1"/>
  <c r="AG28" i="3"/>
  <c r="AH28" i="3" s="1"/>
  <c r="G249" i="10" s="1"/>
  <c r="R249" i="10" s="1"/>
  <c r="U249" i="10" s="1"/>
  <c r="AG29" i="3"/>
  <c r="AH29" i="3" s="1"/>
  <c r="G250" i="10" s="1"/>
  <c r="R250" i="10" s="1"/>
  <c r="U250" i="10" s="1"/>
  <c r="AG30" i="3"/>
  <c r="AH30" i="3" s="1"/>
  <c r="G251" i="10" s="1"/>
  <c r="R251" i="10" s="1"/>
  <c r="AG31" i="3"/>
  <c r="AH31" i="3" s="1"/>
  <c r="G252" i="10" s="1"/>
  <c r="R252" i="10" s="1"/>
  <c r="AG32" i="3"/>
  <c r="AH32" i="3" s="1"/>
  <c r="G253" i="10" s="1"/>
  <c r="R253" i="10" s="1"/>
  <c r="AG33" i="3"/>
  <c r="AH33" i="3" s="1"/>
  <c r="G254" i="10" s="1"/>
  <c r="R254" i="10" s="1"/>
  <c r="AG34" i="3"/>
  <c r="AH34" i="3" s="1"/>
  <c r="G255" i="10" s="1"/>
  <c r="R255" i="10" s="1"/>
  <c r="AG35" i="3"/>
  <c r="AH35" i="3" s="1"/>
  <c r="G256" i="10" s="1"/>
  <c r="R256" i="10" s="1"/>
  <c r="U256" i="10" s="1"/>
  <c r="AG36" i="3"/>
  <c r="AH36" i="3" s="1"/>
  <c r="G257" i="10" s="1"/>
  <c r="R257" i="10" s="1"/>
  <c r="AG37" i="3"/>
  <c r="AH37" i="3" s="1"/>
  <c r="G258" i="10" s="1"/>
  <c r="R258" i="10" s="1"/>
  <c r="AG38" i="3"/>
  <c r="AH38" i="3" s="1"/>
  <c r="G259" i="10" s="1"/>
  <c r="R259" i="10" s="1"/>
  <c r="AG39" i="3"/>
  <c r="AH39" i="3" s="1"/>
  <c r="G260" i="10" s="1"/>
  <c r="R260" i="10" s="1"/>
  <c r="U260" i="10" s="1"/>
  <c r="AG40" i="3"/>
  <c r="AH40" i="3" s="1"/>
  <c r="G261" i="10" s="1"/>
  <c r="R261" i="10" s="1"/>
  <c r="AG41" i="3"/>
  <c r="AH41" i="3" s="1"/>
  <c r="G262" i="10" s="1"/>
  <c r="R262" i="10" s="1"/>
  <c r="AG42" i="3"/>
  <c r="AH42" i="3" s="1"/>
  <c r="G263" i="10" s="1"/>
  <c r="R263" i="10" s="1"/>
  <c r="AG43" i="3"/>
  <c r="AH43" i="3" s="1"/>
  <c r="G264" i="10" s="1"/>
  <c r="R264" i="10" s="1"/>
  <c r="AG44" i="3"/>
  <c r="AH44" i="3" s="1"/>
  <c r="G265" i="10" s="1"/>
  <c r="R265" i="10" s="1"/>
  <c r="AG45" i="3"/>
  <c r="AH45" i="3" s="1"/>
  <c r="G266" i="10" s="1"/>
  <c r="R266" i="10" s="1"/>
  <c r="U266" i="10" s="1"/>
  <c r="AG46" i="3"/>
  <c r="AH46" i="3" s="1"/>
  <c r="G267" i="10" s="1"/>
  <c r="R267" i="10" s="1"/>
  <c r="U267" i="10" s="1"/>
  <c r="AG47" i="3"/>
  <c r="AH47" i="3" s="1"/>
  <c r="G268" i="10" s="1"/>
  <c r="R268" i="10" s="1"/>
  <c r="U268" i="10" s="1"/>
  <c r="AG48" i="3"/>
  <c r="AH48" i="3" s="1"/>
  <c r="G269" i="10" s="1"/>
  <c r="R269" i="10" s="1"/>
  <c r="AG49" i="3"/>
  <c r="AH49" i="3" s="1"/>
  <c r="G270" i="10" s="1"/>
  <c r="R270" i="10" s="1"/>
  <c r="AG50" i="3"/>
  <c r="AH50" i="3" s="1"/>
  <c r="G271" i="10" s="1"/>
  <c r="R271" i="10" s="1"/>
  <c r="AG51" i="3"/>
  <c r="AH51" i="3" s="1"/>
  <c r="G272" i="10" s="1"/>
  <c r="R272" i="10" s="1"/>
  <c r="AG52" i="3"/>
  <c r="AH52" i="3" s="1"/>
  <c r="G273" i="10" s="1"/>
  <c r="R273" i="10" s="1"/>
  <c r="AG53" i="3"/>
  <c r="AH53" i="3" s="1"/>
  <c r="G274" i="10" s="1"/>
  <c r="R274" i="10" s="1"/>
  <c r="U274" i="10" s="1"/>
  <c r="AG54" i="3"/>
  <c r="AH54" i="3" s="1"/>
  <c r="G275" i="10" s="1"/>
  <c r="R275" i="10" s="1"/>
  <c r="U275" i="10" s="1"/>
  <c r="AG55" i="3"/>
  <c r="AH55" i="3" s="1"/>
  <c r="G276" i="10" s="1"/>
  <c r="R276" i="10" s="1"/>
  <c r="U276" i="10" s="1"/>
  <c r="AG56" i="3"/>
  <c r="AH56" i="3" s="1"/>
  <c r="G277" i="10" s="1"/>
  <c r="R277" i="10" s="1"/>
  <c r="AG57" i="3"/>
  <c r="AH57" i="3" s="1"/>
  <c r="G278" i="10" s="1"/>
  <c r="R278" i="10" s="1"/>
  <c r="AG58" i="3"/>
  <c r="AH58" i="3" s="1"/>
  <c r="G279" i="10" s="1"/>
  <c r="R279" i="10" s="1"/>
  <c r="AG59" i="3"/>
  <c r="AH59" i="3" s="1"/>
  <c r="G280" i="10" s="1"/>
  <c r="R280" i="10" s="1"/>
  <c r="AG60" i="3"/>
  <c r="AH60" i="3" s="1"/>
  <c r="G281" i="10" s="1"/>
  <c r="R281" i="10" s="1"/>
  <c r="AG61" i="3"/>
  <c r="AH61" i="3" s="1"/>
  <c r="G282" i="10" s="1"/>
  <c r="R282" i="10" s="1"/>
  <c r="U282" i="10" s="1"/>
  <c r="AG3" i="3"/>
  <c r="AH3" i="3" s="1"/>
  <c r="G224" i="10" s="1"/>
  <c r="R224" i="10" s="1"/>
  <c r="U224" i="10" s="1"/>
  <c r="U4" i="3"/>
  <c r="V4" i="3" s="1"/>
  <c r="G172" i="10" s="1"/>
  <c r="R172" i="10" s="1"/>
  <c r="U3" i="3"/>
  <c r="V3" i="3" s="1"/>
  <c r="G171" i="10" s="1"/>
  <c r="R171" i="10" s="1"/>
  <c r="U171" i="10" s="1"/>
  <c r="U5" i="3"/>
  <c r="V5" i="3" s="1"/>
  <c r="G173" i="10" s="1"/>
  <c r="R173" i="10" s="1"/>
  <c r="U6" i="3"/>
  <c r="V6" i="3" s="1"/>
  <c r="G174" i="10" s="1"/>
  <c r="R174" i="10" s="1"/>
  <c r="U174" i="10" s="1"/>
  <c r="U7" i="3"/>
  <c r="V7" i="3" s="1"/>
  <c r="G175" i="10" s="1"/>
  <c r="R175" i="10" s="1"/>
  <c r="U175" i="10" s="1"/>
  <c r="U8" i="3"/>
  <c r="V8" i="3" s="1"/>
  <c r="U9" i="3"/>
  <c r="V9" i="3" s="1"/>
  <c r="G177" i="10" s="1"/>
  <c r="R177" i="10" s="1"/>
  <c r="U177" i="10" s="1"/>
  <c r="U10" i="3"/>
  <c r="V10" i="3" s="1"/>
  <c r="G178" i="10" s="1"/>
  <c r="R178" i="10" s="1"/>
  <c r="U11" i="3"/>
  <c r="V11" i="3" s="1"/>
  <c r="G179" i="10" s="1"/>
  <c r="R179" i="10" s="1"/>
  <c r="U12" i="3"/>
  <c r="V12" i="3" s="1"/>
  <c r="G180" i="10" s="1"/>
  <c r="R180" i="10" s="1"/>
  <c r="U180" i="10" s="1"/>
  <c r="U13" i="3"/>
  <c r="V13" i="3" s="1"/>
  <c r="G181" i="10" s="1"/>
  <c r="R181" i="10" s="1"/>
  <c r="U14" i="3"/>
  <c r="V14" i="3" s="1"/>
  <c r="G182" i="10" s="1"/>
  <c r="R182" i="10" s="1"/>
  <c r="U182" i="10" s="1"/>
  <c r="U15" i="3"/>
  <c r="V15" i="3" s="1"/>
  <c r="G183" i="10" s="1"/>
  <c r="R183" i="10" s="1"/>
  <c r="U16" i="3"/>
  <c r="V16" i="3" s="1"/>
  <c r="G184" i="10" s="1"/>
  <c r="R184" i="10" s="1"/>
  <c r="U184" i="10" s="1"/>
  <c r="U17" i="3"/>
  <c r="V17" i="3" s="1"/>
  <c r="G185" i="10" s="1"/>
  <c r="R185" i="10" s="1"/>
  <c r="U185" i="10" s="1"/>
  <c r="U18" i="3"/>
  <c r="V18" i="3" s="1"/>
  <c r="G186" i="10" s="1"/>
  <c r="R186" i="10" s="1"/>
  <c r="U19" i="3"/>
  <c r="V19" i="3" s="1"/>
  <c r="G187" i="10" s="1"/>
  <c r="R187" i="10" s="1"/>
  <c r="U20" i="3"/>
  <c r="V20" i="3" s="1"/>
  <c r="G188" i="10" s="1"/>
  <c r="R188" i="10" s="1"/>
  <c r="U188" i="10" s="1"/>
  <c r="U21" i="3"/>
  <c r="V21" i="3" s="1"/>
  <c r="G189" i="10" s="1"/>
  <c r="R189" i="10" s="1"/>
  <c r="U189" i="10" s="1"/>
  <c r="U22" i="3"/>
  <c r="V22" i="3" s="1"/>
  <c r="G190" i="10" s="1"/>
  <c r="R190" i="10" s="1"/>
  <c r="U190" i="10" s="1"/>
  <c r="U23" i="3"/>
  <c r="V23" i="3" s="1"/>
  <c r="G191" i="10" s="1"/>
  <c r="R191" i="10" s="1"/>
  <c r="U191" i="10" s="1"/>
  <c r="U24" i="3"/>
  <c r="V24" i="3" s="1"/>
  <c r="G192" i="10" s="1"/>
  <c r="R192" i="10" s="1"/>
  <c r="U192" i="10" s="1"/>
  <c r="U25" i="3"/>
  <c r="V25" i="3" s="1"/>
  <c r="G193" i="10" s="1"/>
  <c r="R193" i="10" s="1"/>
  <c r="U26" i="3"/>
  <c r="V26" i="3" s="1"/>
  <c r="G194" i="10" s="1"/>
  <c r="R194" i="10" s="1"/>
  <c r="U27" i="3"/>
  <c r="V27" i="3" s="1"/>
  <c r="G195" i="10" s="1"/>
  <c r="R195" i="10" s="1"/>
  <c r="U28" i="3"/>
  <c r="V28" i="3" s="1"/>
  <c r="G196" i="10" s="1"/>
  <c r="R196" i="10" s="1"/>
  <c r="U196" i="10" s="1"/>
  <c r="U29" i="3"/>
  <c r="V29" i="3" s="1"/>
  <c r="G197" i="10" s="1"/>
  <c r="R197" i="10" s="1"/>
  <c r="U197" i="10" s="1"/>
  <c r="U30" i="3"/>
  <c r="V30" i="3" s="1"/>
  <c r="G198" i="10" s="1"/>
  <c r="R198" i="10" s="1"/>
  <c r="U198" i="10" s="1"/>
  <c r="U31" i="3"/>
  <c r="V31" i="3" s="1"/>
  <c r="G199" i="10" s="1"/>
  <c r="R199" i="10" s="1"/>
  <c r="U32" i="3"/>
  <c r="V32" i="3" s="1"/>
  <c r="G200" i="10" s="1"/>
  <c r="R200" i="10" s="1"/>
  <c r="U200" i="10" s="1"/>
  <c r="U33" i="3"/>
  <c r="V33" i="3" s="1"/>
  <c r="G201" i="10" s="1"/>
  <c r="R201" i="10" s="1"/>
  <c r="U201" i="10" s="1"/>
  <c r="U34" i="3"/>
  <c r="V34" i="3" s="1"/>
  <c r="G202" i="10" s="1"/>
  <c r="R202" i="10" s="1"/>
  <c r="U35" i="3"/>
  <c r="V35" i="3" s="1"/>
  <c r="G203" i="10" s="1"/>
  <c r="R203" i="10" s="1"/>
  <c r="U36" i="3"/>
  <c r="V36" i="3" s="1"/>
  <c r="G204" i="10" s="1"/>
  <c r="R204" i="10" s="1"/>
  <c r="U204" i="10" s="1"/>
  <c r="U37" i="3"/>
  <c r="V37" i="3" s="1"/>
  <c r="G205" i="10" s="1"/>
  <c r="R205" i="10" s="1"/>
  <c r="U205" i="10" s="1"/>
  <c r="U38" i="3"/>
  <c r="V38" i="3" s="1"/>
  <c r="G206" i="10" s="1"/>
  <c r="R206" i="10" s="1"/>
  <c r="U39" i="3"/>
  <c r="V39" i="3" s="1"/>
  <c r="G207" i="10" s="1"/>
  <c r="R207" i="10" s="1"/>
  <c r="U40" i="3"/>
  <c r="V40" i="3" s="1"/>
  <c r="G208" i="10" s="1"/>
  <c r="R208" i="10" s="1"/>
  <c r="U208" i="10" s="1"/>
  <c r="U41" i="3"/>
  <c r="V41" i="3" s="1"/>
  <c r="G209" i="10" s="1"/>
  <c r="R209" i="10" s="1"/>
  <c r="U209" i="10" s="1"/>
  <c r="U42" i="3"/>
  <c r="V42" i="3" s="1"/>
  <c r="G210" i="10" s="1"/>
  <c r="R210" i="10" s="1"/>
  <c r="U43" i="3"/>
  <c r="V43" i="3" s="1"/>
  <c r="G211" i="10" s="1"/>
  <c r="R211" i="10" s="1"/>
  <c r="U44" i="3"/>
  <c r="V44" i="3" s="1"/>
  <c r="G212" i="10" s="1"/>
  <c r="R212" i="10" s="1"/>
  <c r="U212" i="10" s="1"/>
  <c r="U45" i="3"/>
  <c r="V45" i="3" s="1"/>
  <c r="G213" i="10" s="1"/>
  <c r="R213" i="10" s="1"/>
  <c r="U213" i="10" s="1"/>
  <c r="U46" i="3"/>
  <c r="V46" i="3" s="1"/>
  <c r="G214" i="10" s="1"/>
  <c r="R214" i="10" s="1"/>
  <c r="U214" i="10" s="1"/>
  <c r="U47" i="3"/>
  <c r="V47" i="3" s="1"/>
  <c r="G215" i="10" s="1"/>
  <c r="R215" i="10" s="1"/>
  <c r="U215" i="10" s="1"/>
  <c r="U48" i="3"/>
  <c r="V48" i="3" s="1"/>
  <c r="G216" i="10" s="1"/>
  <c r="R216" i="10" s="1"/>
  <c r="U216" i="10" s="1"/>
  <c r="U49" i="3"/>
  <c r="V49" i="3" s="1"/>
  <c r="G217" i="10" s="1"/>
  <c r="R217" i="10" s="1"/>
  <c r="U217" i="10" s="1"/>
  <c r="I7" i="3"/>
  <c r="I4" i="3"/>
  <c r="J4" i="3" s="1"/>
  <c r="G103" i="10" s="1"/>
  <c r="R103" i="10" s="1"/>
  <c r="I5" i="3"/>
  <c r="J5" i="3" s="1"/>
  <c r="G104" i="10" s="1"/>
  <c r="R104" i="10" s="1"/>
  <c r="I8" i="3"/>
  <c r="J8" i="3" s="1"/>
  <c r="G107" i="10" s="1"/>
  <c r="R107" i="10" s="1"/>
  <c r="I6" i="3"/>
  <c r="J6" i="3" s="1"/>
  <c r="G105" i="10" s="1"/>
  <c r="R105" i="10" s="1"/>
  <c r="U105" i="10" s="1"/>
  <c r="I9" i="3"/>
  <c r="J9" i="3" s="1"/>
  <c r="I10" i="3"/>
  <c r="J10" i="3" s="1"/>
  <c r="G109" i="10" s="1"/>
  <c r="R109" i="10" s="1"/>
  <c r="I11" i="3"/>
  <c r="J11" i="3" s="1"/>
  <c r="G110" i="10" s="1"/>
  <c r="R110" i="10" s="1"/>
  <c r="I12" i="3"/>
  <c r="J12" i="3" s="1"/>
  <c r="G111" i="10" s="1"/>
  <c r="R111" i="10" s="1"/>
  <c r="I13" i="3"/>
  <c r="J13" i="3" s="1"/>
  <c r="G112" i="10" s="1"/>
  <c r="R112" i="10" s="1"/>
  <c r="I14" i="3"/>
  <c r="J14" i="3" s="1"/>
  <c r="G113" i="10" s="1"/>
  <c r="R113" i="10" s="1"/>
  <c r="I15" i="3"/>
  <c r="J15" i="3" s="1"/>
  <c r="G114" i="10" s="1"/>
  <c r="R114" i="10" s="1"/>
  <c r="I16" i="3"/>
  <c r="J16" i="3" s="1"/>
  <c r="G115" i="10" s="1"/>
  <c r="R115" i="10" s="1"/>
  <c r="I17" i="3"/>
  <c r="J17" i="3" s="1"/>
  <c r="G116" i="10" s="1"/>
  <c r="R116" i="10" s="1"/>
  <c r="I18" i="3"/>
  <c r="J18" i="3" s="1"/>
  <c r="G117" i="10" s="1"/>
  <c r="R117" i="10" s="1"/>
  <c r="I19" i="3"/>
  <c r="J19" i="3" s="1"/>
  <c r="G118" i="10" s="1"/>
  <c r="R118" i="10" s="1"/>
  <c r="I20" i="3"/>
  <c r="J20" i="3" s="1"/>
  <c r="G119" i="10" s="1"/>
  <c r="R119" i="10" s="1"/>
  <c r="I21" i="3"/>
  <c r="J21" i="3" s="1"/>
  <c r="G120" i="10" s="1"/>
  <c r="R120" i="10" s="1"/>
  <c r="I22" i="3"/>
  <c r="J22" i="3" s="1"/>
  <c r="G121" i="10" s="1"/>
  <c r="R121" i="10" s="1"/>
  <c r="I23" i="3"/>
  <c r="J23" i="3" s="1"/>
  <c r="G122" i="10" s="1"/>
  <c r="R122" i="10" s="1"/>
  <c r="I24" i="3"/>
  <c r="J24" i="3" s="1"/>
  <c r="G123" i="10" s="1"/>
  <c r="R123" i="10" s="1"/>
  <c r="I25" i="3"/>
  <c r="J25" i="3" s="1"/>
  <c r="G124" i="10" s="1"/>
  <c r="R124" i="10" s="1"/>
  <c r="I26" i="3"/>
  <c r="J26" i="3" s="1"/>
  <c r="G125" i="10" s="1"/>
  <c r="R125" i="10" s="1"/>
  <c r="I27" i="3"/>
  <c r="J27" i="3" s="1"/>
  <c r="G126" i="10" s="1"/>
  <c r="R126" i="10" s="1"/>
  <c r="I28" i="3"/>
  <c r="J28" i="3" s="1"/>
  <c r="G127" i="10" s="1"/>
  <c r="R127" i="10" s="1"/>
  <c r="I29" i="3"/>
  <c r="J29" i="3" s="1"/>
  <c r="G128" i="10" s="1"/>
  <c r="I30" i="3"/>
  <c r="J30" i="3" s="1"/>
  <c r="G129" i="10" s="1"/>
  <c r="I31" i="3"/>
  <c r="J31" i="3" s="1"/>
  <c r="G130" i="10" s="1"/>
  <c r="I32" i="3"/>
  <c r="J32" i="3" s="1"/>
  <c r="G131" i="10" s="1"/>
  <c r="I33" i="3"/>
  <c r="J33" i="3" s="1"/>
  <c r="G132" i="10" s="1"/>
  <c r="I34" i="3"/>
  <c r="J34" i="3" s="1"/>
  <c r="G133" i="10" s="1"/>
  <c r="I35" i="3"/>
  <c r="J35" i="3" s="1"/>
  <c r="G134" i="10" s="1"/>
  <c r="I36" i="3"/>
  <c r="J36" i="3" s="1"/>
  <c r="G135" i="10" s="1"/>
  <c r="I37" i="3"/>
  <c r="J37" i="3" s="1"/>
  <c r="G136" i="10" s="1"/>
  <c r="I38" i="3"/>
  <c r="J38" i="3" s="1"/>
  <c r="G137" i="10" s="1"/>
  <c r="I39" i="3"/>
  <c r="J39" i="3" s="1"/>
  <c r="G138" i="10" s="1"/>
  <c r="I40" i="3"/>
  <c r="J40" i="3" s="1"/>
  <c r="G139" i="10" s="1"/>
  <c r="I41" i="3"/>
  <c r="J41" i="3" s="1"/>
  <c r="G140" i="10" s="1"/>
  <c r="I42" i="3"/>
  <c r="J42" i="3" s="1"/>
  <c r="G141" i="10" s="1"/>
  <c r="I43" i="3"/>
  <c r="J43" i="3" s="1"/>
  <c r="G142" i="10" s="1"/>
  <c r="I44" i="3"/>
  <c r="J44" i="3" s="1"/>
  <c r="G143" i="10" s="1"/>
  <c r="I45" i="3"/>
  <c r="J45" i="3" s="1"/>
  <c r="G144" i="10" s="1"/>
  <c r="I46" i="3"/>
  <c r="J46" i="3" s="1"/>
  <c r="G145" i="10" s="1"/>
  <c r="I47" i="3"/>
  <c r="J47" i="3" s="1"/>
  <c r="G146" i="10" s="1"/>
  <c r="I48" i="3"/>
  <c r="J48" i="3" s="1"/>
  <c r="G147" i="10" s="1"/>
  <c r="J147" i="10" s="1"/>
  <c r="I49" i="3"/>
  <c r="J49" i="3" s="1"/>
  <c r="G148" i="10" s="1"/>
  <c r="J148" i="10" s="1"/>
  <c r="I50" i="3"/>
  <c r="J50" i="3" s="1"/>
  <c r="G149" i="10" s="1"/>
  <c r="J149" i="10" s="1"/>
  <c r="I51" i="3"/>
  <c r="J51" i="3" s="1"/>
  <c r="G150" i="10" s="1"/>
  <c r="I52" i="3"/>
  <c r="J52" i="3" s="1"/>
  <c r="G151" i="10" s="1"/>
  <c r="I53" i="3"/>
  <c r="J53" i="3" s="1"/>
  <c r="G152" i="10" s="1"/>
  <c r="I54" i="3"/>
  <c r="J54" i="3" s="1"/>
  <c r="G153" i="10" s="1"/>
  <c r="I55" i="3"/>
  <c r="J55" i="3" s="1"/>
  <c r="G154" i="10" s="1"/>
  <c r="I56" i="3"/>
  <c r="J56" i="3" s="1"/>
  <c r="G155" i="10" s="1"/>
  <c r="I57" i="3"/>
  <c r="J57" i="3" s="1"/>
  <c r="G156" i="10" s="1"/>
  <c r="I58" i="3"/>
  <c r="J58" i="3" s="1"/>
  <c r="G157" i="10" s="1"/>
  <c r="I59" i="3"/>
  <c r="J59" i="3" s="1"/>
  <c r="G158" i="10" s="1"/>
  <c r="I60" i="3"/>
  <c r="J60" i="3" s="1"/>
  <c r="G159" i="10" s="1"/>
  <c r="I61" i="3"/>
  <c r="J61" i="3" s="1"/>
  <c r="G160" i="10" s="1"/>
  <c r="I62" i="3"/>
  <c r="J62" i="3" s="1"/>
  <c r="G161" i="10" s="1"/>
  <c r="I63" i="3"/>
  <c r="J63" i="3" s="1"/>
  <c r="G162" i="10" s="1"/>
  <c r="I64" i="3"/>
  <c r="J64" i="3" s="1"/>
  <c r="G163" i="10" s="1"/>
  <c r="I65" i="3"/>
  <c r="J65" i="3" s="1"/>
  <c r="G164" i="10" s="1"/>
  <c r="J7" i="3"/>
  <c r="G106" i="10" s="1"/>
  <c r="R106" i="10" s="1"/>
  <c r="U106" i="10" s="1"/>
  <c r="AE3" i="2"/>
  <c r="AF3" i="2" s="1"/>
  <c r="G81" i="10" s="1"/>
  <c r="R81" i="10" s="1"/>
  <c r="I4" i="2"/>
  <c r="J4" i="2" s="1"/>
  <c r="G8" i="10" s="1"/>
  <c r="I5" i="2"/>
  <c r="J5" i="2" s="1"/>
  <c r="G9" i="10" s="1"/>
  <c r="R9" i="10" s="1"/>
  <c r="U9" i="10" s="1"/>
  <c r="I10" i="2"/>
  <c r="J10" i="2" s="1"/>
  <c r="G14" i="10" s="1"/>
  <c r="I9" i="2"/>
  <c r="J9" i="2" s="1"/>
  <c r="G13" i="10" s="1"/>
  <c r="R13" i="10" s="1"/>
  <c r="U13" i="10" s="1"/>
  <c r="I8" i="2"/>
  <c r="J8" i="2" s="1"/>
  <c r="G12" i="10" s="1"/>
  <c r="R12" i="10" s="1"/>
  <c r="U12" i="10" s="1"/>
  <c r="I7" i="2"/>
  <c r="J7" i="2" s="1"/>
  <c r="G11" i="10" s="1"/>
  <c r="R11" i="10" s="1"/>
  <c r="U11" i="10" s="1"/>
  <c r="I6" i="2"/>
  <c r="J6" i="2" s="1"/>
  <c r="G10" i="10" s="1"/>
  <c r="I12" i="2"/>
  <c r="J12" i="2" s="1"/>
  <c r="G16" i="10" s="1"/>
  <c r="I13" i="2"/>
  <c r="J13" i="2" s="1"/>
  <c r="G17" i="10" s="1"/>
  <c r="I14" i="2"/>
  <c r="J14" i="2" s="1"/>
  <c r="G18" i="10" s="1"/>
  <c r="I11" i="2"/>
  <c r="J11" i="2" s="1"/>
  <c r="G15" i="10" s="1"/>
  <c r="I15" i="2"/>
  <c r="J15" i="2" s="1"/>
  <c r="G19" i="10" s="1"/>
  <c r="J19" i="10" s="1"/>
  <c r="I16" i="2"/>
  <c r="J16" i="2" s="1"/>
  <c r="G20" i="10" s="1"/>
  <c r="J20" i="10" s="1"/>
  <c r="I17" i="2"/>
  <c r="J17" i="2" s="1"/>
  <c r="G21" i="10" s="1"/>
  <c r="I18" i="2"/>
  <c r="J18" i="2" s="1"/>
  <c r="G22" i="10" s="1"/>
  <c r="J22" i="10" s="1"/>
  <c r="I19" i="2"/>
  <c r="J19" i="2" s="1"/>
  <c r="G23" i="10" s="1"/>
  <c r="I20" i="2"/>
  <c r="J20" i="2" s="1"/>
  <c r="G24" i="10" s="1"/>
  <c r="J24" i="10" s="1"/>
  <c r="I21" i="2"/>
  <c r="J21" i="2" s="1"/>
  <c r="G25" i="10" s="1"/>
  <c r="I22" i="2"/>
  <c r="J22" i="2" s="1"/>
  <c r="G26" i="10" s="1"/>
  <c r="R26" i="10" s="1"/>
  <c r="U26" i="10" s="1"/>
  <c r="I23" i="2"/>
  <c r="J23" i="2" s="1"/>
  <c r="G27" i="10" s="1"/>
  <c r="I24" i="2"/>
  <c r="J24" i="2" s="1"/>
  <c r="G28" i="10" s="1"/>
  <c r="R28" i="10" s="1"/>
  <c r="U28" i="10" s="1"/>
  <c r="I25" i="2"/>
  <c r="J25" i="2" s="1"/>
  <c r="G29" i="10" s="1"/>
  <c r="J29" i="10" s="1"/>
  <c r="I26" i="2"/>
  <c r="J26" i="2" s="1"/>
  <c r="G30" i="10" s="1"/>
  <c r="J30" i="10" s="1"/>
  <c r="I27" i="2"/>
  <c r="J27" i="2" s="1"/>
  <c r="G31" i="10" s="1"/>
  <c r="J31" i="10" s="1"/>
  <c r="I28" i="2"/>
  <c r="J28" i="2" s="1"/>
  <c r="G32" i="10" s="1"/>
  <c r="J32" i="10" s="1"/>
  <c r="J3" i="2"/>
  <c r="G7" i="10" s="1"/>
  <c r="R7" i="10" s="1"/>
  <c r="T3" i="2"/>
  <c r="U3" i="2" s="1"/>
  <c r="G39" i="10" s="1"/>
  <c r="T5" i="2"/>
  <c r="U5" i="2" s="1"/>
  <c r="G41" i="10" s="1"/>
  <c r="R41" i="10" s="1"/>
  <c r="U41" i="10" s="1"/>
  <c r="T4" i="2"/>
  <c r="U4" i="2" s="1"/>
  <c r="G40" i="10" s="1"/>
  <c r="T7" i="2"/>
  <c r="U7" i="2" s="1"/>
  <c r="G43" i="10" s="1"/>
  <c r="T6" i="2"/>
  <c r="U6" i="2" s="1"/>
  <c r="G42" i="10" s="1"/>
  <c r="T8" i="2"/>
  <c r="U8" i="2" s="1"/>
  <c r="G44" i="10" s="1"/>
  <c r="J44" i="10" s="1"/>
  <c r="T10" i="2"/>
  <c r="U10" i="2" s="1"/>
  <c r="G46" i="10" s="1"/>
  <c r="T9" i="2"/>
  <c r="U9" i="2" s="1"/>
  <c r="G45" i="10" s="1"/>
  <c r="R45" i="10" s="1"/>
  <c r="T11" i="2"/>
  <c r="U11" i="2" s="1"/>
  <c r="G47" i="10" s="1"/>
  <c r="R47" i="10" s="1"/>
  <c r="U47" i="10" s="1"/>
  <c r="T12" i="2"/>
  <c r="U12" i="2" s="1"/>
  <c r="G48" i="10" s="1"/>
  <c r="J48" i="10" s="1"/>
  <c r="T13" i="2"/>
  <c r="U13" i="2" s="1"/>
  <c r="G49" i="10" s="1"/>
  <c r="T14" i="2"/>
  <c r="U14" i="2" s="1"/>
  <c r="G50" i="10" s="1"/>
  <c r="T15" i="2"/>
  <c r="U15" i="2" s="1"/>
  <c r="G51" i="10" s="1"/>
  <c r="R51" i="10" s="1"/>
  <c r="U51" i="10" s="1"/>
  <c r="T16" i="2"/>
  <c r="U16" i="2" s="1"/>
  <c r="G52" i="10" s="1"/>
  <c r="T17" i="2"/>
  <c r="U17" i="2" s="1"/>
  <c r="G53" i="10" s="1"/>
  <c r="T18" i="2"/>
  <c r="U18" i="2" s="1"/>
  <c r="G54" i="10" s="1"/>
  <c r="T19" i="2"/>
  <c r="U19" i="2" s="1"/>
  <c r="G55" i="10" s="1"/>
  <c r="R55" i="10" s="1"/>
  <c r="U55" i="10" s="1"/>
  <c r="T20" i="2"/>
  <c r="U20" i="2" s="1"/>
  <c r="G56" i="10" s="1"/>
  <c r="J56" i="10" s="1"/>
  <c r="T21" i="2"/>
  <c r="U21" i="2" s="1"/>
  <c r="G57" i="10" s="1"/>
  <c r="R57" i="10" s="1"/>
  <c r="T22" i="2"/>
  <c r="U22" i="2" s="1"/>
  <c r="G58" i="10" s="1"/>
  <c r="T23" i="2"/>
  <c r="U23" i="2" s="1"/>
  <c r="G59" i="10" s="1"/>
  <c r="T24" i="2"/>
  <c r="U24" i="2" s="1"/>
  <c r="G60" i="10" s="1"/>
  <c r="T25" i="2"/>
  <c r="U25" i="2" s="1"/>
  <c r="G61" i="10" s="1"/>
  <c r="J61" i="10" s="1"/>
  <c r="T26" i="2"/>
  <c r="U26" i="2" s="1"/>
  <c r="G62" i="10" s="1"/>
  <c r="R62" i="10" s="1"/>
  <c r="T27" i="2"/>
  <c r="U27" i="2" s="1"/>
  <c r="G63" i="10" s="1"/>
  <c r="R63" i="10" s="1"/>
  <c r="T28" i="2"/>
  <c r="U28" i="2" s="1"/>
  <c r="G64" i="10" s="1"/>
  <c r="T29" i="2"/>
  <c r="U29" i="2" s="1"/>
  <c r="G65" i="10" s="1"/>
  <c r="R65" i="10" s="1"/>
  <c r="U65" i="10" s="1"/>
  <c r="T30" i="2"/>
  <c r="U30" i="2" s="1"/>
  <c r="G66" i="10" s="1"/>
  <c r="R66" i="10" s="1"/>
  <c r="U66" i="10" s="1"/>
  <c r="T31" i="2"/>
  <c r="U31" i="2" s="1"/>
  <c r="G67" i="10" s="1"/>
  <c r="J67" i="10" s="1"/>
  <c r="T32" i="2"/>
  <c r="U32" i="2" s="1"/>
  <c r="G68" i="10" s="1"/>
  <c r="R68" i="10" s="1"/>
  <c r="U68" i="10" s="1"/>
  <c r="T33" i="2"/>
  <c r="U33" i="2" s="1"/>
  <c r="G69" i="10" s="1"/>
  <c r="J69" i="10" s="1"/>
  <c r="T34" i="2"/>
  <c r="U34" i="2" s="1"/>
  <c r="G70" i="10" s="1"/>
  <c r="R70" i="10" s="1"/>
  <c r="U70" i="10" s="1"/>
  <c r="T35" i="2"/>
  <c r="U35" i="2" s="1"/>
  <c r="G71" i="10" s="1"/>
  <c r="J71" i="10" s="1"/>
  <c r="T36" i="2"/>
  <c r="U36" i="2" s="1"/>
  <c r="G72" i="10" s="1"/>
  <c r="R72" i="10" s="1"/>
  <c r="U72" i="10" s="1"/>
  <c r="T37" i="2"/>
  <c r="U37" i="2" s="1"/>
  <c r="G73" i="10" s="1"/>
  <c r="J73" i="10" s="1"/>
  <c r="T38" i="2"/>
  <c r="U38" i="2" s="1"/>
  <c r="G74" i="10" s="1"/>
  <c r="R74" i="10" s="1"/>
  <c r="U74" i="10" s="1"/>
  <c r="AE4" i="2"/>
  <c r="AF4" i="2" s="1"/>
  <c r="G82" i="10" s="1"/>
  <c r="R82" i="10" s="1"/>
  <c r="U82" i="10" s="1"/>
  <c r="AE5" i="2"/>
  <c r="AF5" i="2" s="1"/>
  <c r="G83" i="10" s="1"/>
  <c r="R83" i="10" s="1"/>
  <c r="AE7" i="2"/>
  <c r="AF7" i="2" s="1"/>
  <c r="G85" i="10" s="1"/>
  <c r="R85" i="10" s="1"/>
  <c r="U85" i="10" s="1"/>
  <c r="AE8" i="2"/>
  <c r="AF8" i="2" s="1"/>
  <c r="G86" i="10" s="1"/>
  <c r="R86" i="10" s="1"/>
  <c r="U86" i="10" s="1"/>
  <c r="AE6" i="2"/>
  <c r="AF6" i="2" s="1"/>
  <c r="G84" i="10" s="1"/>
  <c r="R84" i="10" s="1"/>
  <c r="U84" i="10" s="1"/>
  <c r="AE9" i="2"/>
  <c r="AF9" i="2" s="1"/>
  <c r="G87" i="10" s="1"/>
  <c r="R87" i="10" s="1"/>
  <c r="AE10" i="2"/>
  <c r="AF10" i="2" s="1"/>
  <c r="G88" i="10" s="1"/>
  <c r="AE11" i="2"/>
  <c r="AF11" i="2" s="1"/>
  <c r="G89" i="10" s="1"/>
  <c r="AE13" i="2"/>
  <c r="AF13" i="2" s="1"/>
  <c r="G91" i="10" s="1"/>
  <c r="AE12" i="2"/>
  <c r="AF12" i="2" s="1"/>
  <c r="G90" i="10" s="1"/>
  <c r="AI3" i="3"/>
  <c r="AI2" i="3"/>
  <c r="X19" i="2"/>
  <c r="X17" i="2"/>
  <c r="C32" i="2"/>
  <c r="H32" i="2"/>
  <c r="B32" i="2"/>
  <c r="N41" i="2"/>
  <c r="S41" i="2"/>
  <c r="M41" i="2"/>
  <c r="Z65" i="3"/>
  <c r="X15" i="2"/>
  <c r="AB114" i="10" l="1"/>
  <c r="AB113" i="10"/>
  <c r="U125" i="10"/>
  <c r="G108" i="10"/>
  <c r="R108" i="10" s="1"/>
  <c r="L9" i="3"/>
  <c r="U263" i="10"/>
  <c r="U255" i="10"/>
  <c r="U173" i="10"/>
  <c r="U270" i="10"/>
  <c r="U254" i="10"/>
  <c r="V139" i="10"/>
  <c r="J144" i="10"/>
  <c r="U112" i="10"/>
  <c r="U104" i="10"/>
  <c r="U277" i="10"/>
  <c r="U269" i="10"/>
  <c r="U261" i="10"/>
  <c r="U253" i="10"/>
  <c r="U245" i="10"/>
  <c r="U237" i="10"/>
  <c r="G229" i="10"/>
  <c r="R229" i="10" s="1"/>
  <c r="U229" i="10" s="1"/>
  <c r="AI8" i="3"/>
  <c r="AC113" i="10"/>
  <c r="V146" i="10"/>
  <c r="V138" i="10"/>
  <c r="V164" i="10"/>
  <c r="V156" i="10"/>
  <c r="V198" i="10"/>
  <c r="V268" i="10"/>
  <c r="U124" i="10"/>
  <c r="U281" i="10"/>
  <c r="U265" i="10"/>
  <c r="U227" i="10"/>
  <c r="V152" i="10"/>
  <c r="AI4" i="3"/>
  <c r="U123" i="10"/>
  <c r="U280" i="10"/>
  <c r="U264" i="10"/>
  <c r="U114" i="10"/>
  <c r="U247" i="10"/>
  <c r="G102" i="10"/>
  <c r="L3" i="3"/>
  <c r="U278" i="10"/>
  <c r="U238" i="10"/>
  <c r="V147" i="10"/>
  <c r="U111" i="10"/>
  <c r="U211" i="10"/>
  <c r="U187" i="10"/>
  <c r="U172" i="10"/>
  <c r="U244" i="10"/>
  <c r="V163" i="10"/>
  <c r="V155" i="10"/>
  <c r="V174" i="10"/>
  <c r="V259" i="10"/>
  <c r="U273" i="10"/>
  <c r="U257" i="10"/>
  <c r="V142" i="10"/>
  <c r="V160" i="10"/>
  <c r="U199" i="10"/>
  <c r="U272" i="10"/>
  <c r="V253" i="10"/>
  <c r="U279" i="10"/>
  <c r="U239" i="10"/>
  <c r="U113" i="10"/>
  <c r="U262" i="10"/>
  <c r="U246" i="10"/>
  <c r="U203" i="10"/>
  <c r="U179" i="10"/>
  <c r="U252" i="10"/>
  <c r="U126" i="10"/>
  <c r="U210" i="10"/>
  <c r="U202" i="10"/>
  <c r="U194" i="10"/>
  <c r="U186" i="10"/>
  <c r="U178" i="10"/>
  <c r="U251" i="10"/>
  <c r="U243" i="10"/>
  <c r="U235" i="10"/>
  <c r="U225" i="10"/>
  <c r="V104" i="10"/>
  <c r="AC114" i="10"/>
  <c r="V144" i="10"/>
  <c r="V162" i="10"/>
  <c r="V154" i="10"/>
  <c r="V204" i="10"/>
  <c r="V180" i="10"/>
  <c r="W180" i="10" s="1"/>
  <c r="V256" i="10"/>
  <c r="X3" i="3"/>
  <c r="G231" i="10"/>
  <c r="R231" i="10" s="1"/>
  <c r="U231" i="10" s="1"/>
  <c r="G176" i="10"/>
  <c r="R176" i="10" s="1"/>
  <c r="U176" i="10" s="1"/>
  <c r="X7" i="3"/>
  <c r="R90" i="10"/>
  <c r="U90" i="10" s="1"/>
  <c r="J90" i="10"/>
  <c r="R91" i="10"/>
  <c r="U91" i="10" s="1"/>
  <c r="J91" i="10"/>
  <c r="R89" i="10"/>
  <c r="U89" i="10" s="1"/>
  <c r="J89" i="10"/>
  <c r="R88" i="10"/>
  <c r="U88" i="10" s="1"/>
  <c r="J88" i="10"/>
  <c r="R64" i="10"/>
  <c r="U64" i="10" s="1"/>
  <c r="J64" i="10"/>
  <c r="R60" i="10"/>
  <c r="U60" i="10" s="1"/>
  <c r="J60" i="10"/>
  <c r="R59" i="10"/>
  <c r="U59" i="10" s="1"/>
  <c r="J59" i="10"/>
  <c r="R58" i="10"/>
  <c r="U58" i="10" s="1"/>
  <c r="J58" i="10"/>
  <c r="R54" i="10"/>
  <c r="U54" i="10" s="1"/>
  <c r="J54" i="10"/>
  <c r="R53" i="10"/>
  <c r="U53" i="10" s="1"/>
  <c r="J53" i="10"/>
  <c r="R52" i="10"/>
  <c r="U52" i="10" s="1"/>
  <c r="J52" i="10"/>
  <c r="R50" i="10"/>
  <c r="J50" i="10"/>
  <c r="R49" i="10"/>
  <c r="U49" i="10" s="1"/>
  <c r="J49" i="10"/>
  <c r="R46" i="10"/>
  <c r="U46" i="10" s="1"/>
  <c r="J46" i="10"/>
  <c r="R42" i="10"/>
  <c r="U42" i="10" s="1"/>
  <c r="J42" i="10"/>
  <c r="R43" i="10"/>
  <c r="U43" i="10" s="1"/>
  <c r="J43" i="10"/>
  <c r="R40" i="10"/>
  <c r="U40" i="10" s="1"/>
  <c r="J40" i="10"/>
  <c r="R39" i="10"/>
  <c r="U39" i="10" s="1"/>
  <c r="J39" i="10"/>
  <c r="R27" i="10"/>
  <c r="U27" i="10" s="1"/>
  <c r="J27" i="10"/>
  <c r="R25" i="10"/>
  <c r="U25" i="10" s="1"/>
  <c r="J25" i="10"/>
  <c r="R23" i="10"/>
  <c r="U23" i="10" s="1"/>
  <c r="J23" i="10"/>
  <c r="J21" i="10"/>
  <c r="R21" i="10"/>
  <c r="U21" i="10" s="1"/>
  <c r="R15" i="10"/>
  <c r="U15" i="10" s="1"/>
  <c r="J15" i="10"/>
  <c r="R17" i="10"/>
  <c r="U17" i="10" s="1"/>
  <c r="J17" i="10"/>
  <c r="J16" i="10"/>
  <c r="R16" i="10"/>
  <c r="U16" i="10" s="1"/>
  <c r="J164" i="10"/>
  <c r="R164" i="10"/>
  <c r="U164" i="10" s="1"/>
  <c r="J163" i="10"/>
  <c r="R163" i="10"/>
  <c r="U163" i="10" s="1"/>
  <c r="J162" i="10"/>
  <c r="R162" i="10"/>
  <c r="U162" i="10" s="1"/>
  <c r="J161" i="10"/>
  <c r="R161" i="10"/>
  <c r="U161" i="10" s="1"/>
  <c r="J160" i="10"/>
  <c r="R160" i="10"/>
  <c r="U160" i="10" s="1"/>
  <c r="J159" i="10"/>
  <c r="R159" i="10"/>
  <c r="U159" i="10" s="1"/>
  <c r="J158" i="10"/>
  <c r="R158" i="10"/>
  <c r="U158" i="10" s="1"/>
  <c r="J157" i="10"/>
  <c r="R157" i="10"/>
  <c r="U157" i="10" s="1"/>
  <c r="J156" i="10"/>
  <c r="R156" i="10"/>
  <c r="U156" i="10" s="1"/>
  <c r="J155" i="10"/>
  <c r="R155" i="10"/>
  <c r="U155" i="10" s="1"/>
  <c r="J154" i="10"/>
  <c r="R154" i="10"/>
  <c r="U154" i="10" s="1"/>
  <c r="J153" i="10"/>
  <c r="R153" i="10"/>
  <c r="U153" i="10" s="1"/>
  <c r="J152" i="10"/>
  <c r="R152" i="10"/>
  <c r="U152" i="10" s="1"/>
  <c r="J151" i="10"/>
  <c r="R151" i="10"/>
  <c r="U151" i="10" s="1"/>
  <c r="J150" i="10"/>
  <c r="R150" i="10"/>
  <c r="U150" i="10" s="1"/>
  <c r="J146" i="10"/>
  <c r="R146" i="10"/>
  <c r="U146" i="10" s="1"/>
  <c r="J145" i="10"/>
  <c r="R145" i="10"/>
  <c r="U145" i="10" s="1"/>
  <c r="J143" i="10"/>
  <c r="R143" i="10"/>
  <c r="U143" i="10" s="1"/>
  <c r="J142" i="10"/>
  <c r="R142" i="10"/>
  <c r="U142" i="10" s="1"/>
  <c r="J141" i="10"/>
  <c r="R141" i="10"/>
  <c r="U141" i="10" s="1"/>
  <c r="J140" i="10"/>
  <c r="R140" i="10"/>
  <c r="U140" i="10" s="1"/>
  <c r="J139" i="10"/>
  <c r="R139" i="10"/>
  <c r="U139" i="10" s="1"/>
  <c r="J138" i="10"/>
  <c r="R138" i="10"/>
  <c r="U138" i="10" s="1"/>
  <c r="J137" i="10"/>
  <c r="R137" i="10"/>
  <c r="U137" i="10" s="1"/>
  <c r="J136" i="10"/>
  <c r="R136" i="10"/>
  <c r="U136" i="10" s="1"/>
  <c r="J135" i="10"/>
  <c r="R135" i="10"/>
  <c r="U135" i="10" s="1"/>
  <c r="J134" i="10"/>
  <c r="R134" i="10"/>
  <c r="U134" i="10" s="1"/>
  <c r="J133" i="10"/>
  <c r="R133" i="10"/>
  <c r="U133" i="10" s="1"/>
  <c r="J132" i="10"/>
  <c r="R132" i="10"/>
  <c r="U132" i="10" s="1"/>
  <c r="J131" i="10"/>
  <c r="R131" i="10"/>
  <c r="U131" i="10" s="1"/>
  <c r="J130" i="10"/>
  <c r="R130" i="10"/>
  <c r="U130" i="10" s="1"/>
  <c r="J129" i="10"/>
  <c r="R129" i="10"/>
  <c r="U129" i="10" s="1"/>
  <c r="J128" i="10"/>
  <c r="R128" i="10"/>
  <c r="U128" i="10" s="1"/>
  <c r="K32" i="10"/>
  <c r="K28" i="10"/>
  <c r="L28" i="10" s="1"/>
  <c r="L27" i="10"/>
  <c r="W26" i="10"/>
  <c r="K26" i="10"/>
  <c r="L26" i="10" s="1"/>
  <c r="W23" i="10"/>
  <c r="L21" i="10"/>
  <c r="L19" i="10"/>
  <c r="K18" i="10"/>
  <c r="L18" i="10" s="1"/>
  <c r="K16" i="10"/>
  <c r="L16" i="10" s="1"/>
  <c r="K10" i="10"/>
  <c r="L10" i="10" s="1"/>
  <c r="J9" i="10"/>
  <c r="K8" i="10"/>
  <c r="V8" i="10"/>
  <c r="V10" i="10"/>
  <c r="V32" i="10"/>
  <c r="V22" i="10"/>
  <c r="V20" i="10"/>
  <c r="L39" i="10"/>
  <c r="L40" i="10"/>
  <c r="W40" i="10"/>
  <c r="L42" i="10"/>
  <c r="W42" i="10"/>
  <c r="L46" i="10"/>
  <c r="W46" i="10"/>
  <c r="L52" i="10"/>
  <c r="W52" i="10"/>
  <c r="L54" i="10"/>
  <c r="W54" i="10"/>
  <c r="L58" i="10"/>
  <c r="L59" i="10"/>
  <c r="L64" i="10"/>
  <c r="W91" i="10"/>
  <c r="W90" i="10"/>
  <c r="W89" i="10"/>
  <c r="W88" i="10"/>
  <c r="V39" i="10"/>
  <c r="W39" i="10" s="1"/>
  <c r="V64" i="10"/>
  <c r="W64" i="10" s="1"/>
  <c r="K63" i="10"/>
  <c r="L63" i="10" s="1"/>
  <c r="J62" i="10"/>
  <c r="V59" i="10"/>
  <c r="W59" i="10" s="1"/>
  <c r="V58" i="10"/>
  <c r="W58" i="10" s="1"/>
  <c r="K57" i="10"/>
  <c r="L57" i="10" s="1"/>
  <c r="V53" i="10"/>
  <c r="W53" i="10" s="1"/>
  <c r="K53" i="10"/>
  <c r="L53" i="10" s="1"/>
  <c r="K51" i="10"/>
  <c r="L51" i="10" s="1"/>
  <c r="V49" i="10"/>
  <c r="V47" i="10"/>
  <c r="W47" i="10" s="1"/>
  <c r="J47" i="10"/>
  <c r="K45" i="10"/>
  <c r="L45" i="10" s="1"/>
  <c r="L41" i="10"/>
  <c r="J41" i="10"/>
  <c r="V74" i="10"/>
  <c r="V73" i="10"/>
  <c r="K73" i="10"/>
  <c r="V72" i="10"/>
  <c r="V71" i="10"/>
  <c r="K71" i="10"/>
  <c r="V70" i="10"/>
  <c r="K69" i="10"/>
  <c r="V68" i="10"/>
  <c r="K67" i="10"/>
  <c r="V66" i="10"/>
  <c r="W66" i="10" s="1"/>
  <c r="K65" i="10"/>
  <c r="L65" i="10" s="1"/>
  <c r="L81" i="10"/>
  <c r="L82" i="10"/>
  <c r="L83" i="10"/>
  <c r="L84" i="10"/>
  <c r="L87" i="10"/>
  <c r="L85" i="10"/>
  <c r="K91" i="10"/>
  <c r="L91" i="10" s="1"/>
  <c r="K90" i="10"/>
  <c r="L90" i="10" s="1"/>
  <c r="K89" i="10"/>
  <c r="L89" i="10" s="1"/>
  <c r="K88" i="10"/>
  <c r="L88" i="10" s="1"/>
  <c r="L103" i="10"/>
  <c r="L104" i="10"/>
  <c r="L105" i="10"/>
  <c r="L106" i="10"/>
  <c r="L109" i="10"/>
  <c r="L110" i="10"/>
  <c r="L115" i="10"/>
  <c r="L116" i="10"/>
  <c r="L117" i="10"/>
  <c r="L118" i="10"/>
  <c r="L121" i="10"/>
  <c r="L122" i="10"/>
  <c r="L127" i="10"/>
  <c r="K126" i="10"/>
  <c r="L126" i="10" s="1"/>
  <c r="K125" i="10"/>
  <c r="K120" i="10"/>
  <c r="L120" i="10" s="1"/>
  <c r="K114" i="10"/>
  <c r="K108" i="10"/>
  <c r="L108" i="10" s="1"/>
  <c r="V110" i="10"/>
  <c r="V116" i="10"/>
  <c r="W150" i="10"/>
  <c r="W146" i="10"/>
  <c r="W145" i="10"/>
  <c r="W142" i="10"/>
  <c r="W164" i="10"/>
  <c r="W162" i="10"/>
  <c r="W161" i="10"/>
  <c r="W160" i="10"/>
  <c r="W158" i="10"/>
  <c r="W156" i="10"/>
  <c r="W154" i="10"/>
  <c r="W153" i="10"/>
  <c r="W152" i="10"/>
  <c r="W198" i="10"/>
  <c r="L149" i="10"/>
  <c r="L148" i="10"/>
  <c r="L147" i="10"/>
  <c r="L146" i="10"/>
  <c r="L145" i="10"/>
  <c r="L144" i="10"/>
  <c r="L143" i="10"/>
  <c r="L142" i="10"/>
  <c r="L141" i="10"/>
  <c r="L140" i="10"/>
  <c r="K139" i="10"/>
  <c r="L139" i="10" s="1"/>
  <c r="K138" i="10"/>
  <c r="L138" i="10" s="1"/>
  <c r="K137" i="10"/>
  <c r="L137" i="10" s="1"/>
  <c r="K136" i="10"/>
  <c r="L136" i="10" s="1"/>
  <c r="K135" i="10"/>
  <c r="L135" i="10" s="1"/>
  <c r="K134" i="10"/>
  <c r="L134" i="10" s="1"/>
  <c r="K133" i="10"/>
  <c r="L133" i="10" s="1"/>
  <c r="K132" i="10"/>
  <c r="L132" i="10" s="1"/>
  <c r="K131" i="10"/>
  <c r="L131" i="10" s="1"/>
  <c r="K130" i="10"/>
  <c r="L130" i="10" s="1"/>
  <c r="V129" i="10"/>
  <c r="W129" i="10" s="1"/>
  <c r="K129" i="10"/>
  <c r="L129" i="10" s="1"/>
  <c r="V128" i="10"/>
  <c r="K128" i="10"/>
  <c r="L128" i="10" s="1"/>
  <c r="K164" i="10"/>
  <c r="L164" i="10" s="1"/>
  <c r="K163" i="10"/>
  <c r="L163" i="10" s="1"/>
  <c r="K162" i="10"/>
  <c r="L162" i="10" s="1"/>
  <c r="K161" i="10"/>
  <c r="L161" i="10" s="1"/>
  <c r="K160" i="10"/>
  <c r="L160" i="10" s="1"/>
  <c r="K159" i="10"/>
  <c r="L159" i="10" s="1"/>
  <c r="K158" i="10"/>
  <c r="L158" i="10" s="1"/>
  <c r="K157" i="10"/>
  <c r="L157" i="10" s="1"/>
  <c r="K156" i="10"/>
  <c r="L156" i="10" s="1"/>
  <c r="K155" i="10"/>
  <c r="L155" i="10" s="1"/>
  <c r="K154" i="10"/>
  <c r="L154" i="10" s="1"/>
  <c r="K153" i="10"/>
  <c r="L153" i="10" s="1"/>
  <c r="K152" i="10"/>
  <c r="L152" i="10" s="1"/>
  <c r="K151" i="10"/>
  <c r="L151" i="10" s="1"/>
  <c r="K150" i="10"/>
  <c r="L150" i="10" s="1"/>
  <c r="L171" i="10"/>
  <c r="L172" i="10"/>
  <c r="L173" i="10"/>
  <c r="L174" i="10"/>
  <c r="L175" i="10"/>
  <c r="L176" i="10"/>
  <c r="L178" i="10"/>
  <c r="L179" i="10"/>
  <c r="L180" i="10"/>
  <c r="L182" i="10"/>
  <c r="L184" i="10"/>
  <c r="L185" i="10"/>
  <c r="L186" i="10"/>
  <c r="L187" i="10"/>
  <c r="L188" i="10"/>
  <c r="L190" i="10"/>
  <c r="L191" i="10"/>
  <c r="L192" i="10"/>
  <c r="L193" i="10"/>
  <c r="L194" i="10"/>
  <c r="L196" i="10"/>
  <c r="L197" i="10"/>
  <c r="L198" i="10"/>
  <c r="L199" i="10"/>
  <c r="L200" i="10"/>
  <c r="L202" i="10"/>
  <c r="L203" i="10"/>
  <c r="L204" i="10"/>
  <c r="L205" i="10"/>
  <c r="L206" i="10"/>
  <c r="L208" i="10"/>
  <c r="L210" i="10"/>
  <c r="L211" i="10"/>
  <c r="L212" i="10"/>
  <c r="L214" i="10"/>
  <c r="L215" i="10"/>
  <c r="L216" i="10"/>
  <c r="L217" i="10"/>
  <c r="K213" i="10"/>
  <c r="L213" i="10" s="1"/>
  <c r="K207" i="10"/>
  <c r="L207" i="10" s="1"/>
  <c r="K201" i="10"/>
  <c r="L201" i="10" s="1"/>
  <c r="K195" i="10"/>
  <c r="K189" i="10"/>
  <c r="L189" i="10" s="1"/>
  <c r="K183" i="10"/>
  <c r="L183" i="10" s="1"/>
  <c r="K177" i="10"/>
  <c r="L177" i="10" s="1"/>
  <c r="L224" i="10"/>
  <c r="L225" i="10"/>
  <c r="L226" i="10"/>
  <c r="L228" i="10"/>
  <c r="L232" i="10"/>
  <c r="L235" i="10"/>
  <c r="L237" i="10"/>
  <c r="L238" i="10"/>
  <c r="L240" i="10"/>
  <c r="L241" i="10"/>
  <c r="L243" i="10"/>
  <c r="L244" i="10"/>
  <c r="L246" i="10"/>
  <c r="L247" i="10"/>
  <c r="L249" i="10"/>
  <c r="L250" i="10"/>
  <c r="L252" i="10"/>
  <c r="L253" i="10"/>
  <c r="L254" i="10"/>
  <c r="L255" i="10"/>
  <c r="L256" i="10"/>
  <c r="L259" i="10"/>
  <c r="L260" i="10"/>
  <c r="L261" i="10"/>
  <c r="L262" i="10"/>
  <c r="L265" i="10"/>
  <c r="L266" i="10"/>
  <c r="L267" i="10"/>
  <c r="L268" i="10"/>
  <c r="L270" i="10"/>
  <c r="L271" i="10"/>
  <c r="L272" i="10"/>
  <c r="L274" i="10"/>
  <c r="L276" i="10"/>
  <c r="L277" i="10"/>
  <c r="L278" i="10"/>
  <c r="K248" i="10"/>
  <c r="L248" i="10" s="1"/>
  <c r="K242" i="10"/>
  <c r="L242" i="10" s="1"/>
  <c r="K236" i="10"/>
  <c r="K230" i="10"/>
  <c r="L230" i="10" s="1"/>
  <c r="G39" i="12"/>
  <c r="F40" i="12"/>
  <c r="H40" i="12" s="1"/>
  <c r="F41" i="12"/>
  <c r="H41" i="12" s="1"/>
  <c r="F42" i="12"/>
  <c r="H42" i="12" s="1"/>
  <c r="F43" i="12"/>
  <c r="H43" i="12" s="1"/>
  <c r="F44" i="12"/>
  <c r="H44" i="12" s="1"/>
  <c r="F45" i="12"/>
  <c r="H45" i="12" s="1"/>
  <c r="F46" i="12"/>
  <c r="H46" i="12" s="1"/>
  <c r="F47" i="12"/>
  <c r="H47" i="12" s="1"/>
  <c r="F48" i="12"/>
  <c r="H48" i="12" s="1"/>
  <c r="F49" i="12"/>
  <c r="H49" i="12" s="1"/>
  <c r="F50" i="12"/>
  <c r="H50" i="12" s="1"/>
  <c r="F51" i="12"/>
  <c r="H51" i="12" s="1"/>
  <c r="F52" i="12"/>
  <c r="H52" i="12" s="1"/>
  <c r="F53" i="12"/>
  <c r="H53" i="12" s="1"/>
  <c r="F54" i="12"/>
  <c r="H54" i="12" s="1"/>
  <c r="F55" i="12"/>
  <c r="H55" i="12" s="1"/>
  <c r="F56" i="12"/>
  <c r="H56" i="12" s="1"/>
  <c r="F57" i="12"/>
  <c r="H57" i="12" s="1"/>
  <c r="F58" i="12"/>
  <c r="H58" i="12" s="1"/>
  <c r="F59" i="12"/>
  <c r="H59" i="12" s="1"/>
  <c r="F60" i="12"/>
  <c r="H60" i="12" s="1"/>
  <c r="F61" i="12"/>
  <c r="H61" i="12" s="1"/>
  <c r="F62" i="12"/>
  <c r="H62" i="12" s="1"/>
  <c r="F63" i="12"/>
  <c r="H63" i="12" s="1"/>
  <c r="F64" i="12"/>
  <c r="H64" i="12" s="1"/>
  <c r="F65" i="12"/>
  <c r="H65" i="12" s="1"/>
  <c r="F66" i="12"/>
  <c r="H66" i="12" s="1"/>
  <c r="F67" i="12"/>
  <c r="H67" i="12" s="1"/>
  <c r="F68" i="12"/>
  <c r="H68" i="12" s="1"/>
  <c r="F69" i="12"/>
  <c r="H69" i="12" s="1"/>
  <c r="F70" i="12"/>
  <c r="H70" i="12" s="1"/>
  <c r="F71" i="12"/>
  <c r="H71" i="12" s="1"/>
  <c r="F72" i="12"/>
  <c r="H72" i="12" s="1"/>
  <c r="F73" i="12"/>
  <c r="H73" i="12" s="1"/>
  <c r="F74" i="12"/>
  <c r="H74" i="12" s="1"/>
  <c r="F39" i="12"/>
  <c r="H39" i="12" s="1"/>
  <c r="G81" i="12"/>
  <c r="F82" i="12"/>
  <c r="H82" i="12" s="1"/>
  <c r="F83" i="12"/>
  <c r="H83" i="12" s="1"/>
  <c r="F84" i="12"/>
  <c r="H84" i="12" s="1"/>
  <c r="F85" i="12"/>
  <c r="H85" i="12" s="1"/>
  <c r="F86" i="12"/>
  <c r="H86" i="12" s="1"/>
  <c r="F87" i="12"/>
  <c r="H87" i="12" s="1"/>
  <c r="F88" i="12"/>
  <c r="H88" i="12" s="1"/>
  <c r="F89" i="12"/>
  <c r="H89" i="12" s="1"/>
  <c r="F90" i="12"/>
  <c r="H90" i="12" s="1"/>
  <c r="F91" i="12"/>
  <c r="H91" i="12" s="1"/>
  <c r="F81" i="12"/>
  <c r="H81" i="12" s="1"/>
  <c r="G102" i="12"/>
  <c r="F103" i="12"/>
  <c r="H103" i="12" s="1"/>
  <c r="F104" i="12"/>
  <c r="H104" i="12" s="1"/>
  <c r="F105" i="12"/>
  <c r="H105" i="12" s="1"/>
  <c r="F106" i="12"/>
  <c r="H106" i="12" s="1"/>
  <c r="F107" i="12"/>
  <c r="H107" i="12" s="1"/>
  <c r="F108" i="12"/>
  <c r="H108" i="12" s="1"/>
  <c r="F109" i="12"/>
  <c r="H109" i="12" s="1"/>
  <c r="F110" i="12"/>
  <c r="H110" i="12" s="1"/>
  <c r="F111" i="12"/>
  <c r="H111" i="12" s="1"/>
  <c r="F112" i="12"/>
  <c r="H112" i="12" s="1"/>
  <c r="F113" i="12"/>
  <c r="H113" i="12" s="1"/>
  <c r="F114" i="12"/>
  <c r="H114" i="12" s="1"/>
  <c r="F115" i="12"/>
  <c r="H115" i="12" s="1"/>
  <c r="F116" i="12"/>
  <c r="H116" i="12" s="1"/>
  <c r="F117" i="12"/>
  <c r="H117" i="12" s="1"/>
  <c r="F118" i="12"/>
  <c r="H118" i="12" s="1"/>
  <c r="F119" i="12"/>
  <c r="H119" i="12" s="1"/>
  <c r="F120" i="12"/>
  <c r="H120" i="12" s="1"/>
  <c r="F121" i="12"/>
  <c r="H121" i="12" s="1"/>
  <c r="F122" i="12"/>
  <c r="H122" i="12" s="1"/>
  <c r="F123" i="12"/>
  <c r="H123" i="12" s="1"/>
  <c r="F124" i="12"/>
  <c r="H124" i="12" s="1"/>
  <c r="F125" i="12"/>
  <c r="H125" i="12" s="1"/>
  <c r="F126" i="12"/>
  <c r="H126" i="12" s="1"/>
  <c r="F127" i="12"/>
  <c r="H127" i="12" s="1"/>
  <c r="F128" i="12"/>
  <c r="H128" i="12" s="1"/>
  <c r="F129" i="12"/>
  <c r="H129" i="12" s="1"/>
  <c r="F130" i="12"/>
  <c r="H130" i="12" s="1"/>
  <c r="F131" i="12"/>
  <c r="H131" i="12" s="1"/>
  <c r="F132" i="12"/>
  <c r="H132" i="12" s="1"/>
  <c r="F133" i="12"/>
  <c r="H133" i="12" s="1"/>
  <c r="F134" i="12"/>
  <c r="H134" i="12" s="1"/>
  <c r="F135" i="12"/>
  <c r="H135" i="12" s="1"/>
  <c r="F136" i="12"/>
  <c r="H136" i="12" s="1"/>
  <c r="F137" i="12"/>
  <c r="H137" i="12" s="1"/>
  <c r="F138" i="12"/>
  <c r="H138" i="12" s="1"/>
  <c r="F139" i="12"/>
  <c r="H139" i="12" s="1"/>
  <c r="F140" i="12"/>
  <c r="H140" i="12" s="1"/>
  <c r="F141" i="12"/>
  <c r="H141" i="12" s="1"/>
  <c r="F142" i="12"/>
  <c r="H142" i="12" s="1"/>
  <c r="F143" i="12"/>
  <c r="H143" i="12" s="1"/>
  <c r="F144" i="12"/>
  <c r="H144" i="12" s="1"/>
  <c r="F145" i="12"/>
  <c r="H145" i="12" s="1"/>
  <c r="F146" i="12"/>
  <c r="H146" i="12" s="1"/>
  <c r="F147" i="12"/>
  <c r="H147" i="12" s="1"/>
  <c r="F148" i="12"/>
  <c r="H148" i="12" s="1"/>
  <c r="F149" i="12"/>
  <c r="H149" i="12" s="1"/>
  <c r="F150" i="12"/>
  <c r="H150" i="12" s="1"/>
  <c r="F151" i="12"/>
  <c r="H151" i="12" s="1"/>
  <c r="F152" i="12"/>
  <c r="H152" i="12" s="1"/>
  <c r="F153" i="12"/>
  <c r="H153" i="12" s="1"/>
  <c r="F154" i="12"/>
  <c r="H154" i="12" s="1"/>
  <c r="F155" i="12"/>
  <c r="H155" i="12" s="1"/>
  <c r="F156" i="12"/>
  <c r="H156" i="12" s="1"/>
  <c r="F157" i="12"/>
  <c r="H157" i="12" s="1"/>
  <c r="F158" i="12"/>
  <c r="H158" i="12" s="1"/>
  <c r="F159" i="12"/>
  <c r="H159" i="12" s="1"/>
  <c r="F160" i="12"/>
  <c r="H160" i="12" s="1"/>
  <c r="F161" i="12"/>
  <c r="H161" i="12" s="1"/>
  <c r="F162" i="12"/>
  <c r="H162" i="12" s="1"/>
  <c r="F163" i="12"/>
  <c r="H163" i="12" s="1"/>
  <c r="F164" i="12"/>
  <c r="H164" i="12" s="1"/>
  <c r="F102" i="12"/>
  <c r="H102" i="12" s="1"/>
  <c r="G171" i="12"/>
  <c r="F172" i="12"/>
  <c r="H172" i="12" s="1"/>
  <c r="F173" i="12"/>
  <c r="H173" i="12" s="1"/>
  <c r="F174" i="12"/>
  <c r="H174" i="12" s="1"/>
  <c r="F175" i="12"/>
  <c r="H175" i="12" s="1"/>
  <c r="F176" i="12"/>
  <c r="H176" i="12" s="1"/>
  <c r="F177" i="12"/>
  <c r="H177" i="12" s="1"/>
  <c r="F178" i="12"/>
  <c r="H178" i="12" s="1"/>
  <c r="F179" i="12"/>
  <c r="H179" i="12" s="1"/>
  <c r="F180" i="12"/>
  <c r="H180" i="12" s="1"/>
  <c r="F181" i="12"/>
  <c r="H181" i="12" s="1"/>
  <c r="F182" i="12"/>
  <c r="H182" i="12" s="1"/>
  <c r="F183" i="12"/>
  <c r="H183" i="12" s="1"/>
  <c r="F184" i="12"/>
  <c r="H184" i="12" s="1"/>
  <c r="F185" i="12"/>
  <c r="H185" i="12" s="1"/>
  <c r="F186" i="12"/>
  <c r="H186" i="12" s="1"/>
  <c r="F187" i="12"/>
  <c r="H187" i="12" s="1"/>
  <c r="F188" i="12"/>
  <c r="H188" i="12" s="1"/>
  <c r="F189" i="12"/>
  <c r="H189" i="12" s="1"/>
  <c r="F190" i="12"/>
  <c r="H190" i="12" s="1"/>
  <c r="F191" i="12"/>
  <c r="H191" i="12" s="1"/>
  <c r="F192" i="12"/>
  <c r="H192" i="12" s="1"/>
  <c r="F193" i="12"/>
  <c r="H193" i="12" s="1"/>
  <c r="F194" i="12"/>
  <c r="H194" i="12" s="1"/>
  <c r="F195" i="12"/>
  <c r="H195" i="12" s="1"/>
  <c r="F196" i="12"/>
  <c r="H196" i="12" s="1"/>
  <c r="F197" i="12"/>
  <c r="H197" i="12" s="1"/>
  <c r="F198" i="12"/>
  <c r="H198" i="12" s="1"/>
  <c r="F199" i="12"/>
  <c r="H199" i="12" s="1"/>
  <c r="F200" i="12"/>
  <c r="H200" i="12" s="1"/>
  <c r="F201" i="12"/>
  <c r="H201" i="12" s="1"/>
  <c r="F202" i="12"/>
  <c r="H202" i="12" s="1"/>
  <c r="F203" i="12"/>
  <c r="H203" i="12" s="1"/>
  <c r="F204" i="12"/>
  <c r="H204" i="12" s="1"/>
  <c r="F205" i="12"/>
  <c r="H205" i="12" s="1"/>
  <c r="F206" i="12"/>
  <c r="H206" i="12" s="1"/>
  <c r="F207" i="12"/>
  <c r="H207" i="12" s="1"/>
  <c r="F208" i="12"/>
  <c r="H208" i="12" s="1"/>
  <c r="F209" i="12"/>
  <c r="H209" i="12" s="1"/>
  <c r="F210" i="12"/>
  <c r="H210" i="12" s="1"/>
  <c r="F211" i="12"/>
  <c r="H211" i="12" s="1"/>
  <c r="F212" i="12"/>
  <c r="H212" i="12" s="1"/>
  <c r="F213" i="12"/>
  <c r="H213" i="12" s="1"/>
  <c r="F214" i="12"/>
  <c r="H214" i="12" s="1"/>
  <c r="F215" i="12"/>
  <c r="H215" i="12" s="1"/>
  <c r="F216" i="12"/>
  <c r="H216" i="12" s="1"/>
  <c r="F217" i="12"/>
  <c r="H217" i="12" s="1"/>
  <c r="F171" i="12"/>
  <c r="H171" i="12" s="1"/>
  <c r="G224" i="12"/>
  <c r="F225" i="12"/>
  <c r="H225" i="12" s="1"/>
  <c r="F226" i="12"/>
  <c r="H226" i="12" s="1"/>
  <c r="F227" i="12"/>
  <c r="H227" i="12" s="1"/>
  <c r="F228" i="12"/>
  <c r="H228" i="12" s="1"/>
  <c r="F229" i="12"/>
  <c r="H229" i="12" s="1"/>
  <c r="F230" i="12"/>
  <c r="H230" i="12" s="1"/>
  <c r="F231" i="12"/>
  <c r="H231" i="12" s="1"/>
  <c r="F232" i="12"/>
  <c r="H232" i="12" s="1"/>
  <c r="F233" i="12"/>
  <c r="H233" i="12" s="1"/>
  <c r="F234" i="12"/>
  <c r="H234" i="12" s="1"/>
  <c r="F235" i="12"/>
  <c r="H235" i="12" s="1"/>
  <c r="F236" i="12"/>
  <c r="H236" i="12" s="1"/>
  <c r="F237" i="12"/>
  <c r="H237" i="12" s="1"/>
  <c r="F238" i="12"/>
  <c r="H238" i="12" s="1"/>
  <c r="F239" i="12"/>
  <c r="H239" i="12" s="1"/>
  <c r="F240" i="12"/>
  <c r="H240" i="12" s="1"/>
  <c r="F241" i="12"/>
  <c r="H241" i="12" s="1"/>
  <c r="F242" i="12"/>
  <c r="H242" i="12" s="1"/>
  <c r="F243" i="12"/>
  <c r="H243" i="12" s="1"/>
  <c r="F244" i="12"/>
  <c r="H244" i="12" s="1"/>
  <c r="F245" i="12"/>
  <c r="H245" i="12" s="1"/>
  <c r="F246" i="12"/>
  <c r="H246" i="12" s="1"/>
  <c r="F247" i="12"/>
  <c r="H247" i="12" s="1"/>
  <c r="F248" i="12"/>
  <c r="H248" i="12" s="1"/>
  <c r="F249" i="12"/>
  <c r="H249" i="12" s="1"/>
  <c r="F250" i="12"/>
  <c r="H250" i="12" s="1"/>
  <c r="F251" i="12"/>
  <c r="H251" i="12" s="1"/>
  <c r="F252" i="12"/>
  <c r="H252" i="12" s="1"/>
  <c r="F253" i="12"/>
  <c r="H253" i="12" s="1"/>
  <c r="F254" i="12"/>
  <c r="H254" i="12" s="1"/>
  <c r="F255" i="12"/>
  <c r="H255" i="12" s="1"/>
  <c r="F256" i="12"/>
  <c r="H256" i="12" s="1"/>
  <c r="F257" i="12"/>
  <c r="H257" i="12" s="1"/>
  <c r="F258" i="12"/>
  <c r="H258" i="12" s="1"/>
  <c r="F259" i="12"/>
  <c r="H259" i="12" s="1"/>
  <c r="F260" i="12"/>
  <c r="H260" i="12" s="1"/>
  <c r="F261" i="12"/>
  <c r="H261" i="12" s="1"/>
  <c r="F262" i="12"/>
  <c r="H262" i="12" s="1"/>
  <c r="F263" i="12"/>
  <c r="H263" i="12" s="1"/>
  <c r="F264" i="12"/>
  <c r="H264" i="12" s="1"/>
  <c r="F265" i="12"/>
  <c r="H265" i="12" s="1"/>
  <c r="F266" i="12"/>
  <c r="H266" i="12" s="1"/>
  <c r="F267" i="12"/>
  <c r="H267" i="12" s="1"/>
  <c r="F268" i="12"/>
  <c r="H268" i="12" s="1"/>
  <c r="F269" i="12"/>
  <c r="H269" i="12" s="1"/>
  <c r="F270" i="12"/>
  <c r="H270" i="12" s="1"/>
  <c r="F271" i="12"/>
  <c r="H271" i="12" s="1"/>
  <c r="F272" i="12"/>
  <c r="H272" i="12" s="1"/>
  <c r="F273" i="12"/>
  <c r="H273" i="12" s="1"/>
  <c r="F274" i="12"/>
  <c r="H274" i="12" s="1"/>
  <c r="F275" i="12"/>
  <c r="H275" i="12" s="1"/>
  <c r="F276" i="12"/>
  <c r="H276" i="12" s="1"/>
  <c r="F277" i="12"/>
  <c r="H277" i="12" s="1"/>
  <c r="F278" i="12"/>
  <c r="H278" i="12" s="1"/>
  <c r="F279" i="12"/>
  <c r="H279" i="12" s="1"/>
  <c r="F280" i="12"/>
  <c r="H280" i="12" s="1"/>
  <c r="F281" i="12"/>
  <c r="H281" i="12" s="1"/>
  <c r="F282" i="12"/>
  <c r="H282" i="12" s="1"/>
  <c r="F224" i="12"/>
  <c r="H224" i="12" s="1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H17" i="12"/>
  <c r="G11" i="12"/>
  <c r="H29" i="12"/>
  <c r="H15" i="12"/>
  <c r="G25" i="12"/>
  <c r="H28" i="12"/>
  <c r="H30" i="12"/>
  <c r="H26" i="12"/>
  <c r="G19" i="12"/>
  <c r="H18" i="12"/>
  <c r="H16" i="12"/>
  <c r="H10" i="12"/>
  <c r="H24" i="12"/>
  <c r="H27" i="12"/>
  <c r="H25" i="12"/>
  <c r="H9" i="12"/>
  <c r="H23" i="12"/>
  <c r="H8" i="12"/>
  <c r="H19" i="12"/>
  <c r="G31" i="12"/>
  <c r="H22" i="12"/>
  <c r="H32" i="12"/>
  <c r="H14" i="12"/>
  <c r="H13" i="12"/>
  <c r="H12" i="12"/>
  <c r="H11" i="12"/>
  <c r="H21" i="12"/>
  <c r="H20" i="12"/>
  <c r="H31" i="12"/>
  <c r="H7" i="12"/>
  <c r="U258" i="10"/>
  <c r="U271" i="10"/>
  <c r="U259" i="10"/>
  <c r="U248" i="10"/>
  <c r="U236" i="10"/>
  <c r="L280" i="10"/>
  <c r="L282" i="10"/>
  <c r="L236" i="10"/>
  <c r="L234" i="10"/>
  <c r="V271" i="10"/>
  <c r="W271" i="10" s="1"/>
  <c r="V274" i="10"/>
  <c r="W274" i="10" s="1"/>
  <c r="V277" i="10"/>
  <c r="W277" i="10" s="1"/>
  <c r="V280" i="10"/>
  <c r="W280" i="10" s="1"/>
  <c r="K275" i="10"/>
  <c r="L275" i="10" s="1"/>
  <c r="K281" i="10"/>
  <c r="L281" i="10" s="1"/>
  <c r="K273" i="10"/>
  <c r="L273" i="10" s="1"/>
  <c r="K279" i="10"/>
  <c r="L279" i="10" s="1"/>
  <c r="K257" i="10"/>
  <c r="L257" i="10" s="1"/>
  <c r="K263" i="10"/>
  <c r="L263" i="10" s="1"/>
  <c r="K269" i="10"/>
  <c r="L269" i="10" s="1"/>
  <c r="K258" i="10"/>
  <c r="L258" i="10" s="1"/>
  <c r="K264" i="10"/>
  <c r="L264" i="10" s="1"/>
  <c r="V226" i="10"/>
  <c r="V229" i="10"/>
  <c r="W229" i="10" s="1"/>
  <c r="V232" i="10"/>
  <c r="W232" i="10" s="1"/>
  <c r="V235" i="10"/>
  <c r="W235" i="10" s="1"/>
  <c r="V238" i="10"/>
  <c r="W238" i="10" s="1"/>
  <c r="V241" i="10"/>
  <c r="W241" i="10" s="1"/>
  <c r="V244" i="10"/>
  <c r="W244" i="10" s="1"/>
  <c r="V247" i="10"/>
  <c r="W247" i="10" s="1"/>
  <c r="V250" i="10"/>
  <c r="W250" i="10" s="1"/>
  <c r="K227" i="10"/>
  <c r="L227" i="10" s="1"/>
  <c r="K233" i="10"/>
  <c r="L233" i="10" s="1"/>
  <c r="K239" i="10"/>
  <c r="L239" i="10" s="1"/>
  <c r="K245" i="10"/>
  <c r="L245" i="10" s="1"/>
  <c r="K251" i="10"/>
  <c r="L251" i="10" s="1"/>
  <c r="W226" i="10"/>
  <c r="W253" i="10"/>
  <c r="W256" i="10"/>
  <c r="W259" i="10"/>
  <c r="W262" i="10"/>
  <c r="W265" i="10"/>
  <c r="W268" i="10"/>
  <c r="V224" i="10"/>
  <c r="W224" i="10" s="1"/>
  <c r="V227" i="10"/>
  <c r="W227" i="10" s="1"/>
  <c r="V230" i="10"/>
  <c r="W230" i="10" s="1"/>
  <c r="V233" i="10"/>
  <c r="W233" i="10" s="1"/>
  <c r="V236" i="10"/>
  <c r="W236" i="10" s="1"/>
  <c r="V239" i="10"/>
  <c r="W239" i="10" s="1"/>
  <c r="V242" i="10"/>
  <c r="W242" i="10" s="1"/>
  <c r="V245" i="10"/>
  <c r="W245" i="10" s="1"/>
  <c r="V248" i="10"/>
  <c r="W248" i="10" s="1"/>
  <c r="V251" i="10"/>
  <c r="W251" i="10" s="1"/>
  <c r="V254" i="10"/>
  <c r="W254" i="10" s="1"/>
  <c r="V257" i="10"/>
  <c r="W257" i="10" s="1"/>
  <c r="V260" i="10"/>
  <c r="W260" i="10" s="1"/>
  <c r="V263" i="10"/>
  <c r="W263" i="10" s="1"/>
  <c r="V266" i="10"/>
  <c r="W266" i="10" s="1"/>
  <c r="V269" i="10"/>
  <c r="W269" i="10" s="1"/>
  <c r="V272" i="10"/>
  <c r="W272" i="10" s="1"/>
  <c r="V275" i="10"/>
  <c r="W275" i="10" s="1"/>
  <c r="V278" i="10"/>
  <c r="W278" i="10" s="1"/>
  <c r="V281" i="10"/>
  <c r="W281" i="10" s="1"/>
  <c r="V225" i="10"/>
  <c r="W225" i="10" s="1"/>
  <c r="V228" i="10"/>
  <c r="W228" i="10" s="1"/>
  <c r="V231" i="10"/>
  <c r="V234" i="10"/>
  <c r="W234" i="10" s="1"/>
  <c r="V237" i="10"/>
  <c r="W237" i="10" s="1"/>
  <c r="V240" i="10"/>
  <c r="W240" i="10" s="1"/>
  <c r="V243" i="10"/>
  <c r="W243" i="10" s="1"/>
  <c r="V246" i="10"/>
  <c r="W246" i="10" s="1"/>
  <c r="V249" i="10"/>
  <c r="W249" i="10" s="1"/>
  <c r="V252" i="10"/>
  <c r="W252" i="10" s="1"/>
  <c r="V255" i="10"/>
  <c r="W255" i="10" s="1"/>
  <c r="V258" i="10"/>
  <c r="W258" i="10" s="1"/>
  <c r="V261" i="10"/>
  <c r="W261" i="10" s="1"/>
  <c r="V264" i="10"/>
  <c r="W264" i="10" s="1"/>
  <c r="V267" i="10"/>
  <c r="W267" i="10" s="1"/>
  <c r="V270" i="10"/>
  <c r="W270" i="10" s="1"/>
  <c r="V273" i="10"/>
  <c r="W273" i="10" s="1"/>
  <c r="V276" i="10"/>
  <c r="W276" i="10" s="1"/>
  <c r="V279" i="10"/>
  <c r="W279" i="10" s="1"/>
  <c r="V282" i="10"/>
  <c r="W282" i="10" s="1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U206" i="10"/>
  <c r="U207" i="10"/>
  <c r="U195" i="10"/>
  <c r="U183" i="10"/>
  <c r="U193" i="10"/>
  <c r="U181" i="10"/>
  <c r="W204" i="10"/>
  <c r="L209" i="10"/>
  <c r="W210" i="10"/>
  <c r="W186" i="10"/>
  <c r="L181" i="10"/>
  <c r="W174" i="10"/>
  <c r="L195" i="10"/>
  <c r="W192" i="10"/>
  <c r="V177" i="10"/>
  <c r="W177" i="10" s="1"/>
  <c r="V183" i="10"/>
  <c r="W183" i="10" s="1"/>
  <c r="V189" i="10"/>
  <c r="W189" i="10" s="1"/>
  <c r="V195" i="10"/>
  <c r="W195" i="10" s="1"/>
  <c r="V201" i="10"/>
  <c r="W201" i="10" s="1"/>
  <c r="V207" i="10"/>
  <c r="W207" i="10" s="1"/>
  <c r="V213" i="10"/>
  <c r="W213" i="10" s="1"/>
  <c r="V171" i="10"/>
  <c r="W171" i="10" s="1"/>
  <c r="V173" i="10"/>
  <c r="W173" i="10" s="1"/>
  <c r="V176" i="10"/>
  <c r="W176" i="10" s="1"/>
  <c r="V179" i="10"/>
  <c r="W179" i="10" s="1"/>
  <c r="V182" i="10"/>
  <c r="W182" i="10" s="1"/>
  <c r="V185" i="10"/>
  <c r="W185" i="10" s="1"/>
  <c r="V188" i="10"/>
  <c r="W188" i="10" s="1"/>
  <c r="V191" i="10"/>
  <c r="W191" i="10" s="1"/>
  <c r="V194" i="10"/>
  <c r="W194" i="10" s="1"/>
  <c r="V197" i="10"/>
  <c r="W197" i="10" s="1"/>
  <c r="V200" i="10"/>
  <c r="W200" i="10" s="1"/>
  <c r="V203" i="10"/>
  <c r="W203" i="10" s="1"/>
  <c r="V206" i="10"/>
  <c r="W206" i="10" s="1"/>
  <c r="V209" i="10"/>
  <c r="W209" i="10" s="1"/>
  <c r="V212" i="10"/>
  <c r="W212" i="10" s="1"/>
  <c r="V215" i="10"/>
  <c r="W215" i="10" s="1"/>
  <c r="V216" i="10"/>
  <c r="W216" i="10" s="1"/>
  <c r="W172" i="10"/>
  <c r="V175" i="10"/>
  <c r="W175" i="10" s="1"/>
  <c r="V178" i="10"/>
  <c r="W178" i="10" s="1"/>
  <c r="V181" i="10"/>
  <c r="W181" i="10" s="1"/>
  <c r="V184" i="10"/>
  <c r="W184" i="10" s="1"/>
  <c r="V187" i="10"/>
  <c r="W187" i="10" s="1"/>
  <c r="V190" i="10"/>
  <c r="W190" i="10" s="1"/>
  <c r="V193" i="10"/>
  <c r="W193" i="10" s="1"/>
  <c r="V196" i="10"/>
  <c r="W196" i="10" s="1"/>
  <c r="V199" i="10"/>
  <c r="W199" i="10" s="1"/>
  <c r="V202" i="10"/>
  <c r="W202" i="10" s="1"/>
  <c r="V205" i="10"/>
  <c r="W205" i="10" s="1"/>
  <c r="V208" i="10"/>
  <c r="W208" i="10" s="1"/>
  <c r="V211" i="10"/>
  <c r="W211" i="10" s="1"/>
  <c r="V214" i="10"/>
  <c r="W214" i="10" s="1"/>
  <c r="V217" i="10"/>
  <c r="W217" i="10" s="1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V137" i="10"/>
  <c r="W137" i="10" s="1"/>
  <c r="V135" i="10"/>
  <c r="W135" i="10" s="1"/>
  <c r="V133" i="10"/>
  <c r="W133" i="10" s="1"/>
  <c r="V131" i="10"/>
  <c r="V149" i="10"/>
  <c r="V143" i="10"/>
  <c r="W143" i="10" s="1"/>
  <c r="V136" i="10"/>
  <c r="W136" i="10" s="1"/>
  <c r="V134" i="10"/>
  <c r="W134" i="10" s="1"/>
  <c r="V132" i="10"/>
  <c r="W132" i="10" s="1"/>
  <c r="V130" i="10"/>
  <c r="W130" i="10" s="1"/>
  <c r="V141" i="10"/>
  <c r="W141" i="10" s="1"/>
  <c r="V148" i="10"/>
  <c r="R149" i="10"/>
  <c r="U149" i="10" s="1"/>
  <c r="R148" i="10"/>
  <c r="U148" i="10" s="1"/>
  <c r="R147" i="10"/>
  <c r="U147" i="10" s="1"/>
  <c r="R144" i="10"/>
  <c r="U144" i="10" s="1"/>
  <c r="U117" i="10"/>
  <c r="U118" i="10"/>
  <c r="U119" i="10"/>
  <c r="U115" i="10"/>
  <c r="U120" i="10"/>
  <c r="U127" i="10"/>
  <c r="U116" i="10"/>
  <c r="U108" i="10"/>
  <c r="U107" i="10"/>
  <c r="U109" i="10"/>
  <c r="U110" i="10"/>
  <c r="U121" i="10"/>
  <c r="U122" i="10"/>
  <c r="L125" i="10"/>
  <c r="L124" i="10"/>
  <c r="L111" i="10"/>
  <c r="L114" i="10"/>
  <c r="L112" i="10"/>
  <c r="L123" i="10"/>
  <c r="K107" i="10"/>
  <c r="L107" i="10" s="1"/>
  <c r="K113" i="10"/>
  <c r="L113" i="10" s="1"/>
  <c r="K119" i="10"/>
  <c r="L119" i="10" s="1"/>
  <c r="V107" i="10"/>
  <c r="W107" i="10" s="1"/>
  <c r="V113" i="10"/>
  <c r="W113" i="10" s="1"/>
  <c r="V119" i="10"/>
  <c r="W119" i="10" s="1"/>
  <c r="V122" i="10"/>
  <c r="W122" i="10" s="1"/>
  <c r="V125" i="10"/>
  <c r="W125" i="10" s="1"/>
  <c r="U103" i="10"/>
  <c r="V102" i="10"/>
  <c r="K102" i="10"/>
  <c r="W110" i="10"/>
  <c r="V105" i="10"/>
  <c r="W105" i="10" s="1"/>
  <c r="V108" i="10"/>
  <c r="W108" i="10" s="1"/>
  <c r="V111" i="10"/>
  <c r="W111" i="10" s="1"/>
  <c r="V114" i="10"/>
  <c r="W114" i="10" s="1"/>
  <c r="V117" i="10"/>
  <c r="W117" i="10" s="1"/>
  <c r="V120" i="10"/>
  <c r="W120" i="10" s="1"/>
  <c r="V123" i="10"/>
  <c r="W123" i="10" s="1"/>
  <c r="V126" i="10"/>
  <c r="W126" i="10" s="1"/>
  <c r="W116" i="10"/>
  <c r="W104" i="10"/>
  <c r="V103" i="10"/>
  <c r="W103" i="10" s="1"/>
  <c r="V106" i="10"/>
  <c r="W106" i="10" s="1"/>
  <c r="V109" i="10"/>
  <c r="W109" i="10" s="1"/>
  <c r="V112" i="10"/>
  <c r="W112" i="10" s="1"/>
  <c r="V115" i="10"/>
  <c r="W115" i="10" s="1"/>
  <c r="V118" i="10"/>
  <c r="W118" i="10" s="1"/>
  <c r="V121" i="10"/>
  <c r="W121" i="10" s="1"/>
  <c r="V124" i="10"/>
  <c r="W124" i="10" s="1"/>
  <c r="V127" i="10"/>
  <c r="W127" i="10" s="1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U87" i="10"/>
  <c r="U81" i="10"/>
  <c r="V86" i="10"/>
  <c r="W86" i="10" s="1"/>
  <c r="V83" i="10"/>
  <c r="W83" i="10" s="1"/>
  <c r="K86" i="10"/>
  <c r="L86" i="10" s="1"/>
  <c r="V55" i="10"/>
  <c r="W55" i="10" s="1"/>
  <c r="W49" i="10"/>
  <c r="V17" i="10"/>
  <c r="V61" i="10"/>
  <c r="V28" i="10"/>
  <c r="V43" i="10"/>
  <c r="W43" i="10" s="1"/>
  <c r="V12" i="10"/>
  <c r="W12" i="10" s="1"/>
  <c r="W70" i="10"/>
  <c r="W68" i="10"/>
  <c r="L29" i="10"/>
  <c r="K12" i="10"/>
  <c r="L12" i="10" s="1"/>
  <c r="O31" i="10"/>
  <c r="V31" i="10" s="1"/>
  <c r="O19" i="10"/>
  <c r="V19" i="10" s="1"/>
  <c r="R32" i="10"/>
  <c r="U32" i="10" s="1"/>
  <c r="R20" i="10"/>
  <c r="R8" i="10"/>
  <c r="K74" i="10"/>
  <c r="L74" i="10" s="1"/>
  <c r="K72" i="10"/>
  <c r="L72" i="10" s="1"/>
  <c r="K70" i="10"/>
  <c r="L70" i="10" s="1"/>
  <c r="K68" i="10"/>
  <c r="L68" i="10" s="1"/>
  <c r="K66" i="10"/>
  <c r="L66" i="10" s="1"/>
  <c r="K22" i="10"/>
  <c r="L22" i="10" s="1"/>
  <c r="J18" i="10"/>
  <c r="K15" i="10"/>
  <c r="L15" i="10" s="1"/>
  <c r="J11" i="10"/>
  <c r="R31" i="10"/>
  <c r="U31" i="10" s="1"/>
  <c r="R19" i="10"/>
  <c r="U19" i="10" s="1"/>
  <c r="L32" i="10"/>
  <c r="J28" i="10"/>
  <c r="K25" i="10"/>
  <c r="L25" i="10" s="1"/>
  <c r="L8" i="10"/>
  <c r="K47" i="10"/>
  <c r="L47" i="10" s="1"/>
  <c r="K55" i="10"/>
  <c r="L55" i="10" s="1"/>
  <c r="O29" i="10"/>
  <c r="V29" i="10" s="1"/>
  <c r="R30" i="10"/>
  <c r="U30" i="10" s="1"/>
  <c r="R18" i="10"/>
  <c r="U18" i="10" s="1"/>
  <c r="O41" i="10"/>
  <c r="V41" i="10" s="1"/>
  <c r="W41" i="10" s="1"/>
  <c r="R56" i="10"/>
  <c r="U56" i="10" s="1"/>
  <c r="R44" i="10"/>
  <c r="U44" i="10" s="1"/>
  <c r="R73" i="10"/>
  <c r="U73" i="10" s="1"/>
  <c r="R71" i="10"/>
  <c r="U71" i="10" s="1"/>
  <c r="R69" i="10"/>
  <c r="U69" i="10" s="1"/>
  <c r="R67" i="10"/>
  <c r="U67" i="10" s="1"/>
  <c r="J14" i="10"/>
  <c r="K11" i="10"/>
  <c r="L11" i="10" s="1"/>
  <c r="K43" i="10"/>
  <c r="L43" i="10" s="1"/>
  <c r="J55" i="10"/>
  <c r="L60" i="10"/>
  <c r="R29" i="10"/>
  <c r="U29" i="10" s="1"/>
  <c r="O27" i="10"/>
  <c r="V27" i="10" s="1"/>
  <c r="W27" i="10" s="1"/>
  <c r="V15" i="10"/>
  <c r="W15" i="10" s="1"/>
  <c r="J65" i="10"/>
  <c r="L31" i="10"/>
  <c r="K14" i="10"/>
  <c r="L14" i="10" s="1"/>
  <c r="J10" i="10"/>
  <c r="W60" i="10"/>
  <c r="K62" i="10"/>
  <c r="L62" i="10" s="1"/>
  <c r="K56" i="10"/>
  <c r="L56" i="10" s="1"/>
  <c r="K50" i="10"/>
  <c r="L50" i="10" s="1"/>
  <c r="K44" i="10"/>
  <c r="L44" i="10" s="1"/>
  <c r="W73" i="10"/>
  <c r="W71" i="10"/>
  <c r="V69" i="10"/>
  <c r="V67" i="10"/>
  <c r="V65" i="10"/>
  <c r="W65" i="10" s="1"/>
  <c r="U83" i="10"/>
  <c r="W74" i="10"/>
  <c r="K24" i="10"/>
  <c r="L24" i="10" s="1"/>
  <c r="K17" i="10"/>
  <c r="L17" i="10" s="1"/>
  <c r="J13" i="10"/>
  <c r="O25" i="10"/>
  <c r="V25" i="10" s="1"/>
  <c r="W25" i="10" s="1"/>
  <c r="O13" i="10"/>
  <c r="V13" i="10" s="1"/>
  <c r="W13" i="10" s="1"/>
  <c r="R14" i="10"/>
  <c r="U14" i="10" s="1"/>
  <c r="L73" i="10"/>
  <c r="L71" i="10"/>
  <c r="L69" i="10"/>
  <c r="L67" i="10"/>
  <c r="V7" i="10"/>
  <c r="W7" i="10" s="1"/>
  <c r="W63" i="10"/>
  <c r="W57" i="10"/>
  <c r="W51" i="10"/>
  <c r="W45" i="10"/>
  <c r="W72" i="10"/>
  <c r="K20" i="10"/>
  <c r="L20" i="10" s="1"/>
  <c r="L13" i="10"/>
  <c r="O11" i="10"/>
  <c r="V11" i="10" s="1"/>
  <c r="W11" i="10" s="1"/>
  <c r="R24" i="10"/>
  <c r="O62" i="10"/>
  <c r="V62" i="10" s="1"/>
  <c r="O56" i="10"/>
  <c r="O50" i="10"/>
  <c r="O44" i="10"/>
  <c r="V44" i="10" s="1"/>
  <c r="W44" i="10" s="1"/>
  <c r="K30" i="10"/>
  <c r="L30" i="10" s="1"/>
  <c r="J26" i="10"/>
  <c r="K23" i="10"/>
  <c r="L23" i="10" s="1"/>
  <c r="K49" i="10"/>
  <c r="V56" i="10"/>
  <c r="V50" i="10"/>
  <c r="W50" i="10" s="1"/>
  <c r="R61" i="10"/>
  <c r="U61" i="10" s="1"/>
  <c r="J12" i="10"/>
  <c r="K9" i="10"/>
  <c r="L9" i="10" s="1"/>
  <c r="O21" i="10"/>
  <c r="V21" i="10" s="1"/>
  <c r="W21" i="10" s="1"/>
  <c r="O9" i="10"/>
  <c r="V9" i="10" s="1"/>
  <c r="W9" i="10" s="1"/>
  <c r="R22" i="10"/>
  <c r="U22" i="10" s="1"/>
  <c r="R10" i="10"/>
  <c r="U10" i="10" s="1"/>
  <c r="R48" i="10"/>
  <c r="U48" i="10" s="1"/>
  <c r="J74" i="10"/>
  <c r="J72" i="10"/>
  <c r="J70" i="10"/>
  <c r="J68" i="10"/>
  <c r="J66" i="10"/>
  <c r="V82" i="10"/>
  <c r="W82" i="10" s="1"/>
  <c r="V85" i="10"/>
  <c r="W85" i="10" s="1"/>
  <c r="V81" i="10"/>
  <c r="W81" i="10" s="1"/>
  <c r="V84" i="10"/>
  <c r="W84" i="10" s="1"/>
  <c r="V87" i="10"/>
  <c r="W87" i="10" s="1"/>
  <c r="J81" i="10"/>
  <c r="J82" i="10"/>
  <c r="J83" i="10"/>
  <c r="J84" i="10"/>
  <c r="J85" i="10"/>
  <c r="J86" i="10"/>
  <c r="J87" i="10"/>
  <c r="W62" i="10"/>
  <c r="U45" i="10"/>
  <c r="U63" i="10"/>
  <c r="U57" i="10"/>
  <c r="U50" i="10"/>
  <c r="U62" i="10"/>
  <c r="L49" i="10"/>
  <c r="L61" i="10"/>
  <c r="L48" i="10"/>
  <c r="J51" i="10"/>
  <c r="J63" i="10"/>
  <c r="J45" i="10"/>
  <c r="J57" i="10"/>
  <c r="W16" i="10"/>
  <c r="W28" i="10"/>
  <c r="W17" i="10"/>
  <c r="W19" i="10"/>
  <c r="U7" i="10"/>
  <c r="J7" i="10"/>
  <c r="K7" i="10"/>
  <c r="L7" i="10" s="1"/>
  <c r="AH63" i="3"/>
  <c r="V51" i="3"/>
  <c r="J67" i="3"/>
  <c r="U40" i="2"/>
  <c r="AF15" i="2"/>
  <c r="J30" i="2"/>
  <c r="C67" i="3"/>
  <c r="B67" i="3"/>
  <c r="O51" i="3"/>
  <c r="T51" i="3"/>
  <c r="N51" i="3"/>
  <c r="C30" i="2"/>
  <c r="H30" i="2"/>
  <c r="B30" i="2"/>
  <c r="N40" i="2"/>
  <c r="S40" i="2"/>
  <c r="M40" i="2"/>
  <c r="AD15" i="2"/>
  <c r="Y15" i="2"/>
  <c r="R102" i="10" l="1"/>
  <c r="J102" i="10"/>
  <c r="W138" i="10"/>
  <c r="L102" i="10"/>
  <c r="AA104" i="10" s="1"/>
  <c r="AC105" i="10"/>
  <c r="AC106" i="10"/>
  <c r="W155" i="10"/>
  <c r="W163" i="10"/>
  <c r="W231" i="10"/>
  <c r="L231" i="10"/>
  <c r="W131" i="10"/>
  <c r="L229" i="10"/>
  <c r="AA106" i="10" s="1"/>
  <c r="W157" i="10"/>
  <c r="AA105" i="10"/>
  <c r="W139" i="10"/>
  <c r="W128" i="10"/>
  <c r="W151" i="10"/>
  <c r="W159" i="10"/>
  <c r="W140" i="10"/>
  <c r="AB106" i="10"/>
  <c r="Z106" i="10"/>
  <c r="AB105" i="10"/>
  <c r="Z113" i="10"/>
  <c r="Z105" i="10"/>
  <c r="Z114" i="10"/>
  <c r="Z104" i="10"/>
  <c r="Z112" i="10"/>
  <c r="U24" i="10"/>
  <c r="W24" i="10"/>
  <c r="W29" i="10"/>
  <c r="U8" i="10"/>
  <c r="W8" i="10"/>
  <c r="U20" i="10"/>
  <c r="W20" i="10"/>
  <c r="W31" i="10"/>
  <c r="W61" i="10"/>
  <c r="W149" i="10"/>
  <c r="W147" i="10"/>
  <c r="W148" i="10"/>
  <c r="W144" i="10"/>
  <c r="W56" i="10"/>
  <c r="W14" i="10"/>
  <c r="W22" i="10"/>
  <c r="W48" i="10"/>
  <c r="W30" i="10"/>
  <c r="W32" i="10"/>
  <c r="W67" i="10"/>
  <c r="W10" i="10"/>
  <c r="W18" i="10"/>
  <c r="W69" i="10"/>
  <c r="U102" i="10" l="1"/>
  <c r="W102" i="10"/>
  <c r="AB112" i="10"/>
  <c r="AB104" i="10"/>
  <c r="AC112" i="10" l="1"/>
  <c r="AC104" i="10"/>
</calcChain>
</file>

<file path=xl/sharedStrings.xml><?xml version="1.0" encoding="utf-8"?>
<sst xmlns="http://schemas.openxmlformats.org/spreadsheetml/2006/main" count="534" uniqueCount="87">
  <si>
    <t>Tank A</t>
  </si>
  <si>
    <t>Tank B</t>
  </si>
  <si>
    <t>Tank C</t>
  </si>
  <si>
    <t>Fragment No.</t>
  </si>
  <si>
    <t>Length (mm)</t>
  </si>
  <si>
    <t>Width (mm)</t>
  </si>
  <si>
    <t>Depth</t>
  </si>
  <si>
    <t>Weight (g)</t>
  </si>
  <si>
    <t>NA</t>
  </si>
  <si>
    <t>VOD</t>
  </si>
  <si>
    <t>Velocity of Detonation</t>
  </si>
  <si>
    <t>AVG</t>
  </si>
  <si>
    <t>Tank D</t>
  </si>
  <si>
    <t>Tank E</t>
  </si>
  <si>
    <t>Tank F</t>
  </si>
  <si>
    <t>Height 1</t>
  </si>
  <si>
    <t>Height 2</t>
  </si>
  <si>
    <t>Height 3</t>
  </si>
  <si>
    <t>Height (mm)</t>
  </si>
  <si>
    <t>Weight (Kg)</t>
  </si>
  <si>
    <t>IBC</t>
  </si>
  <si>
    <t>Fragment weight (g)</t>
  </si>
  <si>
    <t>&gt;10</t>
  </si>
  <si>
    <t>10-100</t>
  </si>
  <si>
    <t>&lt;100</t>
  </si>
  <si>
    <t>A</t>
  </si>
  <si>
    <t>B</t>
  </si>
  <si>
    <t>D</t>
  </si>
  <si>
    <t>C</t>
  </si>
  <si>
    <t>E</t>
  </si>
  <si>
    <t>F</t>
  </si>
  <si>
    <t>LO Detonations</t>
  </si>
  <si>
    <t>Partial Detonation</t>
  </si>
  <si>
    <t>HO Detonations</t>
  </si>
  <si>
    <t>Tank A (S, M, L)</t>
  </si>
  <si>
    <t>Tank B (S, M, L)</t>
  </si>
  <si>
    <t>Tank C (S, M, L)</t>
  </si>
  <si>
    <t>Tank D (S, M)</t>
  </si>
  <si>
    <t>Tank E (S, M)</t>
  </si>
  <si>
    <t>Tank F (S, M)</t>
  </si>
  <si>
    <t>Quantity of fragments</t>
  </si>
  <si>
    <t xml:space="preserve">Average
</t>
  </si>
  <si>
    <t>Velocity of 
Detonation (m/s)</t>
  </si>
  <si>
    <t>IBC Tank</t>
  </si>
  <si>
    <t>Total weight of 
recovered fragments (g)</t>
  </si>
  <si>
    <t>Total No. of 
fragments recovered</t>
  </si>
  <si>
    <t>Percentage</t>
  </si>
  <si>
    <t>Number</t>
  </si>
  <si>
    <t xml:space="preserve">Total weight of pipe bomb </t>
  </si>
  <si>
    <t>LO</t>
  </si>
  <si>
    <t>Best case</t>
  </si>
  <si>
    <t>Worst case</t>
  </si>
  <si>
    <t>Best Case</t>
  </si>
  <si>
    <t>Fragment</t>
  </si>
  <si>
    <t>Surface Area</t>
  </si>
  <si>
    <t>Mass of object</t>
  </si>
  <si>
    <t>Density of water</t>
  </si>
  <si>
    <t>Drag Coefficient</t>
  </si>
  <si>
    <t>Initial velocity</t>
  </si>
  <si>
    <t>Final velocity</t>
  </si>
  <si>
    <t>Drag Force</t>
  </si>
  <si>
    <t>Constant</t>
  </si>
  <si>
    <t>Stopping distance</t>
  </si>
  <si>
    <t>m</t>
  </si>
  <si>
    <t>Pw</t>
  </si>
  <si>
    <t>CD</t>
  </si>
  <si>
    <t>v0</t>
  </si>
  <si>
    <t>vfinal</t>
  </si>
  <si>
    <t>FD</t>
  </si>
  <si>
    <t>k</t>
  </si>
  <si>
    <t>x</t>
  </si>
  <si>
    <t>m2</t>
  </si>
  <si>
    <t>kg</t>
  </si>
  <si>
    <t>kg/m3</t>
  </si>
  <si>
    <t>Dimentionless</t>
  </si>
  <si>
    <t>m/s</t>
  </si>
  <si>
    <t>N</t>
  </si>
  <si>
    <t>m-1</t>
  </si>
  <si>
    <t>HO</t>
  </si>
  <si>
    <t>Mean</t>
  </si>
  <si>
    <t>Small</t>
  </si>
  <si>
    <t>Medium</t>
  </si>
  <si>
    <t>Std. Deviation</t>
  </si>
  <si>
    <t>Rank</t>
  </si>
  <si>
    <t>Rank Proportion</t>
  </si>
  <si>
    <t>Log of Mass Data</t>
  </si>
  <si>
    <t>Log of Complement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</si>
</sst>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2" xfId="0" applyFont="1" applyBorder="1"/>
    <xf numFmtId="0" fontId="0" fillId="0" borderId="0" xfId="0" applyAlignment="1">
      <alignment wrapText="1"/>
    </xf>
    <xf numFmtId="0" fontId="3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3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'VOD vs fragment size'!$A$3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size'!$B$3:$D$3</c:f>
              <c:numCache>
                <c:formatCode>General</c:formatCode>
                <c:ptCount val="3"/>
                <c:pt idx="0">
                  <c:v>2637.1</c:v>
                </c:pt>
                <c:pt idx="1">
                  <c:v>1930.45</c:v>
                </c:pt>
                <c:pt idx="2">
                  <c:v>449.27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2-42F1-9093-5F760908201D}"/>
            </c:ext>
          </c:extLst>
        </c:ser>
        <c:ser>
          <c:idx val="1"/>
          <c:order val="1"/>
          <c:tx>
            <c:strRef>
              <c:f>'VOD vs fragment size'!$A$4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size'!$B$4:$D$4</c:f>
              <c:numCache>
                <c:formatCode>General</c:formatCode>
                <c:ptCount val="3"/>
                <c:pt idx="0">
                  <c:v>2563.35</c:v>
                </c:pt>
                <c:pt idx="1">
                  <c:v>1764.48</c:v>
                </c:pt>
                <c:pt idx="2">
                  <c:v>473.94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22-42F1-9093-5F760908201D}"/>
            </c:ext>
          </c:extLst>
        </c:ser>
        <c:ser>
          <c:idx val="2"/>
          <c:order val="2"/>
          <c:tx>
            <c:strRef>
              <c:f>'VOD vs fragment size'!$A$5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size'!$B$5:$D$5</c:f>
              <c:numCache>
                <c:formatCode>General</c:formatCode>
                <c:ptCount val="3"/>
                <c:pt idx="0">
                  <c:v>2574.29</c:v>
                </c:pt>
                <c:pt idx="1">
                  <c:v>1766.18</c:v>
                </c:pt>
                <c:pt idx="2">
                  <c:v>344.92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22-42F1-9093-5F760908201D}"/>
            </c:ext>
          </c:extLst>
        </c:ser>
        <c:ser>
          <c:idx val="3"/>
          <c:order val="3"/>
          <c:tx>
            <c:strRef>
              <c:f>'VOD vs fragment size'!$A$6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size'!$B$6:$D$6</c:f>
              <c:numCache>
                <c:formatCode>General</c:formatCode>
                <c:ptCount val="3"/>
                <c:pt idx="0">
                  <c:v>2573.34</c:v>
                </c:pt>
                <c:pt idx="1">
                  <c:v>1882.87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22-42F1-9093-5F760908201D}"/>
            </c:ext>
          </c:extLst>
        </c:ser>
        <c:ser>
          <c:idx val="4"/>
          <c:order val="4"/>
          <c:tx>
            <c:strRef>
              <c:f>'VOD vs fragment size'!$A$7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size'!$B$7:$D$7</c:f>
              <c:numCache>
                <c:formatCode>General</c:formatCode>
                <c:ptCount val="3"/>
                <c:pt idx="0">
                  <c:v>2551.4899999999998</c:v>
                </c:pt>
                <c:pt idx="1">
                  <c:v>1866.26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222-42F1-9093-5F760908201D}"/>
            </c:ext>
          </c:extLst>
        </c:ser>
        <c:ser>
          <c:idx val="5"/>
          <c:order val="5"/>
          <c:tx>
            <c:strRef>
              <c:f>'VOD vs fragment size'!$A$8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multiLvlStrRef>
              <c:f>'VOD vs fragment size'!$B$1:$D$2</c:f>
              <c:multiLvlStrCache>
                <c:ptCount val="3"/>
                <c:lvl>
                  <c:pt idx="0">
                    <c:v>&gt;10</c:v>
                  </c:pt>
                  <c:pt idx="1">
                    <c:v>10-100</c:v>
                  </c:pt>
                  <c:pt idx="2">
                    <c:v>&lt;100</c:v>
                  </c:pt>
                </c:lvl>
                <c:lvl>
                  <c:pt idx="0">
                    <c:v>Fragment weight (g)</c:v>
                  </c:pt>
                </c:lvl>
              </c:multiLvlStrCache>
            </c:multiLvlStrRef>
          </c:cat>
          <c:val>
            <c:numRef>
              <c:f>'VOD vs fragment size'!$B$8:$D$8</c:f>
              <c:numCache>
                <c:formatCode>General</c:formatCode>
                <c:ptCount val="3"/>
                <c:pt idx="0">
                  <c:v>2575.5300000000002</c:v>
                </c:pt>
                <c:pt idx="1">
                  <c:v>1871.37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22-42F1-9093-5F7609082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4366255"/>
        <c:axId val="1784361263"/>
      </c:lineChart>
      <c:catAx>
        <c:axId val="1784366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361263"/>
        <c:crosses val="autoZero"/>
        <c:auto val="1"/>
        <c:lblAlgn val="ctr"/>
        <c:lblOffset val="100"/>
        <c:noMultiLvlLbl val="0"/>
      </c:catAx>
      <c:valAx>
        <c:axId val="178436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Velocity</a:t>
                </a:r>
                <a:r>
                  <a:rPr lang="en-IN" baseline="0"/>
                  <a:t> of Detonation (m/s)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I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366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IN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Recovered Fragments post-</a:t>
            </a:r>
          </a:p>
          <a:p>
            <a:pPr>
              <a:defRPr/>
            </a:pPr>
            <a:r>
              <a:rPr lang="en-IN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LO and HO</a:t>
            </a:r>
            <a:r>
              <a:rPr lang="en-IN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IN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detonations</a:t>
            </a:r>
          </a:p>
        </c:rich>
      </c:tx>
      <c:layout>
        <c:manualLayout>
          <c:xMode val="edge"/>
          <c:yMode val="edge"/>
          <c:x val="0.34372222222222226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'Summarised tables'!$O$18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'Summarised tables'!$N$19:$N$24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D</c:v>
                </c:pt>
                <c:pt idx="3">
                  <c:v>C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'Summarised tables'!$O$19:$O$24</c:f>
              <c:numCache>
                <c:formatCode>General</c:formatCode>
                <c:ptCount val="6"/>
                <c:pt idx="0">
                  <c:v>75.7</c:v>
                </c:pt>
                <c:pt idx="1">
                  <c:v>87.5</c:v>
                </c:pt>
                <c:pt idx="2">
                  <c:v>90.7</c:v>
                </c:pt>
                <c:pt idx="3">
                  <c:v>50.3</c:v>
                </c:pt>
                <c:pt idx="4">
                  <c:v>40</c:v>
                </c:pt>
                <c:pt idx="5">
                  <c:v>45.4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B-4AFB-AA35-3D5D40BAD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axId val="1785905103"/>
        <c:axId val="1785905519"/>
      </c:barChart>
      <c:lineChart>
        <c:grouping val="stacked"/>
        <c:varyColors val="0"/>
        <c:ser>
          <c:idx val="1"/>
          <c:order val="1"/>
          <c:tx>
            <c:strRef>
              <c:f>'Summarised tables'!$P$18</c:f>
              <c:strCache>
                <c:ptCount val="1"/>
                <c:pt idx="0">
                  <c:v>Number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lt1"/>
              </a:solidFill>
              <a:ln w="1587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'Summarised tables'!$N$19:$N$24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D</c:v>
                </c:pt>
                <c:pt idx="3">
                  <c:v>C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'Summarised tables'!$P$19:$P$24</c:f>
              <c:numCache>
                <c:formatCode>General</c:formatCode>
                <c:ptCount val="6"/>
                <c:pt idx="0">
                  <c:v>26</c:v>
                </c:pt>
                <c:pt idx="1">
                  <c:v>36</c:v>
                </c:pt>
                <c:pt idx="2">
                  <c:v>11</c:v>
                </c:pt>
                <c:pt idx="3">
                  <c:v>63</c:v>
                </c:pt>
                <c:pt idx="4">
                  <c:v>47</c:v>
                </c:pt>
                <c:pt idx="5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9B-4AFB-AA35-3D5D40BAD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5905103"/>
        <c:axId val="1785905519"/>
      </c:lineChart>
      <c:catAx>
        <c:axId val="17859051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LO</a:t>
                </a:r>
                <a:r>
                  <a:rPr lang="en-IN" baseline="0"/>
                  <a:t> Detonation</a:t>
                </a:r>
                <a:endParaRPr lang="en-IN"/>
              </a:p>
            </c:rich>
          </c:tx>
          <c:layout>
            <c:manualLayout>
              <c:xMode val="edge"/>
              <c:yMode val="edge"/>
              <c:x val="0.41732545931758525"/>
              <c:y val="0.88432852143482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N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905519"/>
        <c:crosses val="autoZero"/>
        <c:auto val="1"/>
        <c:lblAlgn val="ctr"/>
        <c:lblOffset val="100"/>
        <c:noMultiLvlLbl val="0"/>
      </c:catAx>
      <c:valAx>
        <c:axId val="1785905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905103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'Weibull Distribution'!$C$2:$D$2</c:f>
              <c:strCache>
                <c:ptCount val="2"/>
                <c:pt idx="0">
                  <c:v>Tank 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'Weibull Distribution'!$G$7:$G$32</c:f>
              <c:numCache>
                <c:formatCode>General</c:formatCode>
                <c:ptCount val="26"/>
                <c:pt idx="0">
                  <c:v>-1.2445864872112331</c:v>
                </c:pt>
                <c:pt idx="1">
                  <c:v>-2.6889831383849843</c:v>
                </c:pt>
                <c:pt idx="2">
                  <c:v>-3.6404703149062487</c:v>
                </c:pt>
                <c:pt idx="3">
                  <c:v>-4.1153639294461763</c:v>
                </c:pt>
                <c:pt idx="4">
                  <c:v>-4.1464803166426289</c:v>
                </c:pt>
                <c:pt idx="5">
                  <c:v>-4.1688526143971618</c:v>
                </c:pt>
                <c:pt idx="6">
                  <c:v>-4.2037130992774658</c:v>
                </c:pt>
                <c:pt idx="7">
                  <c:v>-4.7161017466953732</c:v>
                </c:pt>
                <c:pt idx="8">
                  <c:v>-5.815831978464824</c:v>
                </c:pt>
                <c:pt idx="9">
                  <c:v>-5.8925245992530781</c:v>
                </c:pt>
                <c:pt idx="10">
                  <c:v>-5.8925245992530781</c:v>
                </c:pt>
                <c:pt idx="11">
                  <c:v>-5.8925245992530781</c:v>
                </c:pt>
                <c:pt idx="12">
                  <c:v>-7.6009024595420822</c:v>
                </c:pt>
                <c:pt idx="13">
                  <c:v>-7.6009024595420822</c:v>
                </c:pt>
                <c:pt idx="14">
                  <c:v>-7.6009024595420822</c:v>
                </c:pt>
                <c:pt idx="15">
                  <c:v>-7.6009024595420822</c:v>
                </c:pt>
                <c:pt idx="16">
                  <c:v>-7.6009024595420822</c:v>
                </c:pt>
                <c:pt idx="17">
                  <c:v>-7.6009024595420822</c:v>
                </c:pt>
                <c:pt idx="18">
                  <c:v>-7.6009024595420822</c:v>
                </c:pt>
                <c:pt idx="19">
                  <c:v>-7.6009024595420822</c:v>
                </c:pt>
                <c:pt idx="20">
                  <c:v>-7.6009024595420822</c:v>
                </c:pt>
                <c:pt idx="21">
                  <c:v>-7.6009024595420822</c:v>
                </c:pt>
                <c:pt idx="22">
                  <c:v>-7.6009024595420822</c:v>
                </c:pt>
                <c:pt idx="23">
                  <c:v>-7.6009024595420822</c:v>
                </c:pt>
                <c:pt idx="24">
                  <c:v>-7.6009024595420822</c:v>
                </c:pt>
                <c:pt idx="25">
                  <c:v>-7.6009024595420822</c:v>
                </c:pt>
              </c:numCache>
            </c:numRef>
          </c:xVal>
          <c:yVal>
            <c:numRef>
              <c:f>'Weibull Distribution'!$H$7:$H$32</c:f>
              <c:numCache>
                <c:formatCode>General</c:formatCode>
                <c:ptCount val="26"/>
                <c:pt idx="0">
                  <c:v>1.3740303948169552</c:v>
                </c:pt>
                <c:pt idx="1">
                  <c:v>1.0482418770347497</c:v>
                </c:pt>
                <c:pt idx="2">
                  <c:v>0.85092234378176101</c:v>
                </c:pt>
                <c:pt idx="3">
                  <c:v>0.69581041576172653</c:v>
                </c:pt>
                <c:pt idx="4">
                  <c:v>0.56190980680105462</c:v>
                </c:pt>
                <c:pt idx="5">
                  <c:v>0.44041288846700422</c:v>
                </c:pt>
                <c:pt idx="6">
                  <c:v>0.32663425997828094</c:v>
                </c:pt>
                <c:pt idx="7">
                  <c:v>0.21768348623478218</c:v>
                </c:pt>
                <c:pt idx="8">
                  <c:v>0.11156854299104853</c:v>
                </c:pt>
                <c:pt idx="9">
                  <c:v>6.7816916725792634E-3</c:v>
                </c:pt>
                <c:pt idx="10">
                  <c:v>-9.79201739338873E-2</c:v>
                </c:pt>
                <c:pt idx="11">
                  <c:v>-0.20364795319044027</c:v>
                </c:pt>
                <c:pt idx="12">
                  <c:v>-0.31147230423546374</c:v>
                </c:pt>
                <c:pt idx="13">
                  <c:v>-0.42249908720739099</c:v>
                </c:pt>
                <c:pt idx="14">
                  <c:v>-0.53794353199326583</c:v>
                </c:pt>
                <c:pt idx="15">
                  <c:v>-0.65921636872620304</c:v>
                </c:pt>
                <c:pt idx="16">
                  <c:v>-0.78803790269605556</c:v>
                </c:pt>
                <c:pt idx="17">
                  <c:v>-0.92660459463970812</c:v>
                </c:pt>
                <c:pt idx="18">
                  <c:v>-1.0778518674465296</c:v>
                </c:pt>
                <c:pt idx="19">
                  <c:v>-1.2458993237072382</c:v>
                </c:pt>
                <c:pt idx="20">
                  <c:v>-1.436865171815882</c:v>
                </c:pt>
                <c:pt idx="21">
                  <c:v>-1.6605017442666967</c:v>
                </c:pt>
                <c:pt idx="22">
                  <c:v>-1.9339137922684337</c:v>
                </c:pt>
                <c:pt idx="23">
                  <c:v>-2.2916835624829743</c:v>
                </c:pt>
                <c:pt idx="24">
                  <c:v>-2.8230668463028414</c:v>
                </c:pt>
                <c:pt idx="25">
                  <c:v>-3.9415503865226063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74-43A2-9186-336CD25812FD}"/>
            </c:ext>
          </c:extLst>
        </c:ser>
        <c:ser>
          <c:idx val="1"/>
          <c:order val="1"/>
          <c:tx>
            <c:strRef>
              <c:f>'Weibull Distribution'!$C$34:$D$34</c:f>
              <c:strCache>
                <c:ptCount val="2"/>
                <c:pt idx="0">
                  <c:v>Tank B</c:v>
                </c:pt>
                <c:pt idx="1">
                  <c:v>0.0005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'Weibull Distribution'!$G$39:$G$74</c:f>
              <c:numCache>
                <c:formatCode>General</c:formatCode>
                <c:ptCount val="36"/>
                <c:pt idx="0">
                  <c:v>-1.3090740943263772</c:v>
                </c:pt>
                <c:pt idx="1">
                  <c:v>-2.4597068487662583</c:v>
                </c:pt>
                <c:pt idx="2">
                  <c:v>-3.3656372062636044</c:v>
                </c:pt>
                <c:pt idx="3">
                  <c:v>-3.6749765489449446</c:v>
                </c:pt>
                <c:pt idx="4">
                  <c:v>-3.9115231303864948</c:v>
                </c:pt>
                <c:pt idx="5">
                  <c:v>-4.2722757707147627</c:v>
                </c:pt>
                <c:pt idx="6">
                  <c:v>-4.6335696605097896</c:v>
                </c:pt>
                <c:pt idx="7">
                  <c:v>-4.6863802414136346</c:v>
                </c:pt>
                <c:pt idx="8">
                  <c:v>-4.8158912173037436</c:v>
                </c:pt>
                <c:pt idx="9">
                  <c:v>-5.0206856299497575</c:v>
                </c:pt>
                <c:pt idx="10">
                  <c:v>-5.0206856299497575</c:v>
                </c:pt>
                <c:pt idx="11">
                  <c:v>-5.0206856299497575</c:v>
                </c:pt>
                <c:pt idx="12">
                  <c:v>-5.0206856299497575</c:v>
                </c:pt>
                <c:pt idx="13">
                  <c:v>-5.0206856299497575</c:v>
                </c:pt>
                <c:pt idx="14">
                  <c:v>-5.3623226965239486</c:v>
                </c:pt>
                <c:pt idx="15">
                  <c:v>-5.3623226965239486</c:v>
                </c:pt>
                <c:pt idx="16">
                  <c:v>-5.3623226965239486</c:v>
                </c:pt>
                <c:pt idx="17">
                  <c:v>-5.3623226965239486</c:v>
                </c:pt>
                <c:pt idx="18">
                  <c:v>-6.9485772735023925</c:v>
                </c:pt>
                <c:pt idx="19">
                  <c:v>-6.9485772735023925</c:v>
                </c:pt>
                <c:pt idx="20">
                  <c:v>-6.9485772735023925</c:v>
                </c:pt>
                <c:pt idx="21">
                  <c:v>-6.9485772735023925</c:v>
                </c:pt>
                <c:pt idx="22">
                  <c:v>-6.9485772735023925</c:v>
                </c:pt>
                <c:pt idx="23">
                  <c:v>-6.9485772735023925</c:v>
                </c:pt>
                <c:pt idx="24">
                  <c:v>-6.9485772735023925</c:v>
                </c:pt>
                <c:pt idx="25">
                  <c:v>-6.9485772735023925</c:v>
                </c:pt>
                <c:pt idx="26">
                  <c:v>-6.9485772735023925</c:v>
                </c:pt>
                <c:pt idx="27">
                  <c:v>-6.9485772735023925</c:v>
                </c:pt>
                <c:pt idx="28">
                  <c:v>-6.9485772735023925</c:v>
                </c:pt>
                <c:pt idx="29">
                  <c:v>-6.9485772735023925</c:v>
                </c:pt>
                <c:pt idx="30">
                  <c:v>-6.9485772735023925</c:v>
                </c:pt>
                <c:pt idx="31">
                  <c:v>-6.9485772735023925</c:v>
                </c:pt>
                <c:pt idx="32">
                  <c:v>-6.9485772735023925</c:v>
                </c:pt>
                <c:pt idx="33">
                  <c:v>-6.9485772735023925</c:v>
                </c:pt>
                <c:pt idx="34">
                  <c:v>-6.9485772735023925</c:v>
                </c:pt>
                <c:pt idx="35">
                  <c:v>-6.9485772735023925</c:v>
                </c:pt>
              </c:numCache>
            </c:numRef>
          </c:xVal>
          <c:yVal>
            <c:numRef>
              <c:f>'Weibull Distribution'!$H$39:$H$74</c:f>
              <c:numCache>
                <c:formatCode>General</c:formatCode>
                <c:ptCount val="36"/>
                <c:pt idx="0">
                  <c:v>1.453173761903946</c:v>
                </c:pt>
                <c:pt idx="1">
                  <c:v>1.1562690064065477</c:v>
                </c:pt>
                <c:pt idx="2">
                  <c:v>0.9810398083116364</c:v>
                </c:pt>
                <c:pt idx="3">
                  <c:v>0.84619266558181461</c:v>
                </c:pt>
                <c:pt idx="4">
                  <c:v>0.73209936808644527</c:v>
                </c:pt>
                <c:pt idx="5">
                  <c:v>0.63061775781467211</c:v>
                </c:pt>
                <c:pt idx="6">
                  <c:v>0.53749682101512419</c:v>
                </c:pt>
                <c:pt idx="7">
                  <c:v>0.45019364959260355</c:v>
                </c:pt>
                <c:pt idx="8">
                  <c:v>0.36703800393610952</c:v>
                </c:pt>
                <c:pt idx="9">
                  <c:v>0.28685208299301579</c:v>
                </c:pt>
                <c:pt idx="10">
                  <c:v>0.20875548273706646</c:v>
                </c:pt>
                <c:pt idx="11">
                  <c:v>0.13205571955543777</c:v>
                </c:pt>
                <c:pt idx="12">
                  <c:v>5.6182104099852338E-2</c:v>
                </c:pt>
                <c:pt idx="13">
                  <c:v>-1.9356888580482099E-2</c:v>
                </c:pt>
                <c:pt idx="14">
                  <c:v>-9.50029090842687E-2</c:v>
                </c:pt>
                <c:pt idx="15">
                  <c:v>-0.17116927784010388</c:v>
                </c:pt>
                <c:pt idx="16">
                  <c:v>-0.24825810104714613</c:v>
                </c:pt>
                <c:pt idx="17">
                  <c:v>-0.32667510508929509</c:v>
                </c:pt>
                <c:pt idx="18">
                  <c:v>-0.40684374843842991</c:v>
                </c:pt>
                <c:pt idx="19">
                  <c:v>-0.48921992871505598</c:v>
                </c:pt>
                <c:pt idx="20">
                  <c:v>-0.57430860917878956</c:v>
                </c:pt>
                <c:pt idx="21">
                  <c:v>-0.6626839266377873</c:v>
                </c:pt>
                <c:pt idx="22">
                  <c:v>-0.75501486250840832</c:v>
                </c:pt>
                <c:pt idx="23">
                  <c:v>-0.85209949609723468</c:v>
                </c:pt>
                <c:pt idx="24">
                  <c:v>-0.95491249008265233</c:v>
                </c:pt>
                <c:pt idx="25">
                  <c:v>-1.0646733274461582</c:v>
                </c:pt>
                <c:pt idx="26">
                  <c:v>-1.1829480304821978</c:v>
                </c:pt>
                <c:pt idx="27">
                  <c:v>-1.3118069926070421</c:v>
                </c:pt>
                <c:pt idx="28">
                  <c:v>-1.4540814547855936</c:v>
                </c:pt>
                <c:pt idx="29">
                  <c:v>-1.6138040546242567</c:v>
                </c:pt>
                <c:pt idx="30">
                  <c:v>-1.7970197512276531</c:v>
                </c:pt>
                <c:pt idx="31">
                  <c:v>-2.0134186780399479</c:v>
                </c:pt>
                <c:pt idx="32">
                  <c:v>-2.2800523808670987</c:v>
                </c:pt>
                <c:pt idx="33">
                  <c:v>-2.6314572884797185</c:v>
                </c:pt>
                <c:pt idx="34">
                  <c:v>-3.1568494936985307</c:v>
                </c:pt>
                <c:pt idx="35">
                  <c:v>-4.2696811486389263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74-43A2-9186-336CD25812FD}"/>
            </c:ext>
          </c:extLst>
        </c:ser>
        <c:ser>
          <c:idx val="2"/>
          <c:order val="2"/>
          <c:tx>
            <c:strRef>
              <c:f>'Weibull Distribution'!$C$76:$D$76</c:f>
              <c:strCache>
                <c:ptCount val="2"/>
                <c:pt idx="0">
                  <c:v>Tank D</c:v>
                </c:pt>
                <c:pt idx="1">
                  <c:v>0.00096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'Weibull Distribution'!$G$81:$G$91</c:f>
              <c:numCache>
                <c:formatCode>General</c:formatCode>
                <c:ptCount val="11"/>
                <c:pt idx="0">
                  <c:v>-0.9349639971397764</c:v>
                </c:pt>
                <c:pt idx="1">
                  <c:v>-3.0136925989309837</c:v>
                </c:pt>
                <c:pt idx="2">
                  <c:v>-3.4379651058543699</c:v>
                </c:pt>
                <c:pt idx="3">
                  <c:v>-3.4676577483624249</c:v>
                </c:pt>
                <c:pt idx="4">
                  <c:v>-3.4776465538255619</c:v>
                </c:pt>
                <c:pt idx="5">
                  <c:v>-4.1864598511299063</c:v>
                </c:pt>
                <c:pt idx="6">
                  <c:v>-5.3205629754953563</c:v>
                </c:pt>
                <c:pt idx="7">
                  <c:v>-5.6578535427678016</c:v>
                </c:pt>
                <c:pt idx="8">
                  <c:v>-5.925676806569979</c:v>
                </c:pt>
                <c:pt idx="9">
                  <c:v>-6.3538701657556995</c:v>
                </c:pt>
                <c:pt idx="10">
                  <c:v>-6.5856717798130235</c:v>
                </c:pt>
              </c:numCache>
            </c:numRef>
          </c:xVal>
          <c:yVal>
            <c:numRef>
              <c:f>'Weibull Distribution'!$H$81:$H$91</c:f>
              <c:numCache>
                <c:formatCode>General</c:formatCode>
                <c:ptCount val="11"/>
                <c:pt idx="0">
                  <c:v>1.1285083975617494</c:v>
                </c:pt>
                <c:pt idx="1">
                  <c:v>0.68935508197901885</c:v>
                </c:pt>
                <c:pt idx="2">
                  <c:v>0.39312564978373621</c:v>
                </c:pt>
                <c:pt idx="3">
                  <c:v>0.13552017994047011</c:v>
                </c:pt>
                <c:pt idx="4">
                  <c:v>-0.11225324265806177</c:v>
                </c:pt>
                <c:pt idx="5">
                  <c:v>-0.36651292058166435</c:v>
                </c:pt>
                <c:pt idx="6">
                  <c:v>-0.64227709350810702</c:v>
                </c:pt>
                <c:pt idx="7">
                  <c:v>-0.95974051910243174</c:v>
                </c:pt>
                <c:pt idx="8">
                  <c:v>-1.3554582805686113</c:v>
                </c:pt>
                <c:pt idx="9">
                  <c:v>-1.9200237913664919</c:v>
                </c:pt>
                <c:pt idx="10">
                  <c:v>-3.0678726152420306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874-43A2-9186-336CD2581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'Weibull Distribution'!$C$97:$D$97</c:f>
              <c:strCache>
                <c:ptCount val="2"/>
                <c:pt idx="0">
                  <c:v>Tank 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'Weibull Distribution'!$G$102:$G$164</c:f>
              <c:numCache>
                <c:formatCode>General</c:formatCode>
                <c:ptCount val="63"/>
                <c:pt idx="0">
                  <c:v>-3.3365338683364332</c:v>
                </c:pt>
                <c:pt idx="1">
                  <c:v>-3.5250613688845411</c:v>
                </c:pt>
                <c:pt idx="2">
                  <c:v>-3.5830790352277249</c:v>
                </c:pt>
                <c:pt idx="3">
                  <c:v>-3.8235543574405377</c:v>
                </c:pt>
                <c:pt idx="4">
                  <c:v>-3.8244701084202846</c:v>
                </c:pt>
                <c:pt idx="5">
                  <c:v>-4.1295573179778451</c:v>
                </c:pt>
                <c:pt idx="6">
                  <c:v>-5.6521392415043623</c:v>
                </c:pt>
                <c:pt idx="7">
                  <c:v>-5.7138328105097029</c:v>
                </c:pt>
                <c:pt idx="8">
                  <c:v>-5.6578535427678016</c:v>
                </c:pt>
                <c:pt idx="9">
                  <c:v>-6.515713191206113</c:v>
                </c:pt>
                <c:pt idx="10">
                  <c:v>-6.4191752641634663</c:v>
                </c:pt>
                <c:pt idx="11">
                  <c:v>-6.4377516497364011</c:v>
                </c:pt>
                <c:pt idx="12">
                  <c:v>-6.1238537351537277</c:v>
                </c:pt>
                <c:pt idx="13">
                  <c:v>-7.4185809027481282</c:v>
                </c:pt>
                <c:pt idx="14">
                  <c:v>-6.0322865416282374</c:v>
                </c:pt>
                <c:pt idx="15">
                  <c:v>-5.8710183940321148</c:v>
                </c:pt>
                <c:pt idx="16">
                  <c:v>-7.1184763102977895</c:v>
                </c:pt>
                <c:pt idx="17">
                  <c:v>-6.7171349193734873</c:v>
                </c:pt>
                <c:pt idx="18">
                  <c:v>-6.6225763367484749</c:v>
                </c:pt>
                <c:pt idx="19">
                  <c:v>-6.5929445391421035</c:v>
                </c:pt>
                <c:pt idx="20">
                  <c:v>-6.840096630508322</c:v>
                </c:pt>
                <c:pt idx="21">
                  <c:v>-7.2788189603729689</c:v>
                </c:pt>
                <c:pt idx="22">
                  <c:v>-7.2502455879289132</c:v>
                </c:pt>
                <c:pt idx="23">
                  <c:v>-7.6009024595420822</c:v>
                </c:pt>
                <c:pt idx="24">
                  <c:v>-8.0471895621705016</c:v>
                </c:pt>
                <c:pt idx="25">
                  <c:v>-6.7422408405045635</c:v>
                </c:pt>
                <c:pt idx="26">
                  <c:v>-7.9294065265141187</c:v>
                </c:pt>
                <c:pt idx="27">
                  <c:v>-7.7287358310519672</c:v>
                </c:pt>
                <c:pt idx="28">
                  <c:v>-7.369790738578696</c:v>
                </c:pt>
                <c:pt idx="29">
                  <c:v>-6.7007411095978107</c:v>
                </c:pt>
                <c:pt idx="30">
                  <c:v>-7.2644302229208693</c:v>
                </c:pt>
                <c:pt idx="31">
                  <c:v>-7.8240460108562919</c:v>
                </c:pt>
                <c:pt idx="32">
                  <c:v>-6.7089044202369719</c:v>
                </c:pt>
                <c:pt idx="33">
                  <c:v>-7.7993533982659207</c:v>
                </c:pt>
                <c:pt idx="34">
                  <c:v>-7.6211051668596017</c:v>
                </c:pt>
                <c:pt idx="35">
                  <c:v>-9.2103403719761818</c:v>
                </c:pt>
                <c:pt idx="36">
                  <c:v>-7.8493638188405823</c:v>
                </c:pt>
                <c:pt idx="37">
                  <c:v>-7.2644302229208693</c:v>
                </c:pt>
                <c:pt idx="38">
                  <c:v>-8.145629634983754</c:v>
                </c:pt>
                <c:pt idx="39">
                  <c:v>-7.8493638188405823</c:v>
                </c:pt>
                <c:pt idx="40">
                  <c:v>-8.5171931914162382</c:v>
                </c:pt>
                <c:pt idx="41">
                  <c:v>-7.7993533982659207</c:v>
                </c:pt>
                <c:pt idx="42">
                  <c:v>-8.145629634983754</c:v>
                </c:pt>
                <c:pt idx="43">
                  <c:v>-7.2788189603729689</c:v>
                </c:pt>
                <c:pt idx="44">
                  <c:v>-7.7517253492766658</c:v>
                </c:pt>
                <c:pt idx="45">
                  <c:v>-8.4218830116119126</c:v>
                </c:pt>
                <c:pt idx="46">
                  <c:v>-7.9865649403540671</c:v>
                </c:pt>
                <c:pt idx="47">
                  <c:v>-8.0789382604850815</c:v>
                </c:pt>
                <c:pt idx="48">
                  <c:v>-8.468403027246806</c:v>
                </c:pt>
                <c:pt idx="49">
                  <c:v>-8.6225537070740632</c:v>
                </c:pt>
                <c:pt idx="50">
                  <c:v>-7.9575774034808147</c:v>
                </c:pt>
                <c:pt idx="51">
                  <c:v>-8.8048752638680181</c:v>
                </c:pt>
                <c:pt idx="52">
                  <c:v>-9.3157008876340086</c:v>
                </c:pt>
                <c:pt idx="53">
                  <c:v>-8.8738681353549698</c:v>
                </c:pt>
                <c:pt idx="54">
                  <c:v>-8.8048752638680181</c:v>
                </c:pt>
                <c:pt idx="55">
                  <c:v>-8.8048752638680181</c:v>
                </c:pt>
                <c:pt idx="56">
                  <c:v>-8.9479761075086923</c:v>
                </c:pt>
                <c:pt idx="57">
                  <c:v>-9.9034875525361272</c:v>
                </c:pt>
                <c:pt idx="58">
                  <c:v>-10.126631103850338</c:v>
                </c:pt>
                <c:pt idx="59">
                  <c:v>-9.0280188151822287</c:v>
                </c:pt>
                <c:pt idx="60">
                  <c:v>-10.126631103850338</c:v>
                </c:pt>
                <c:pt idx="61">
                  <c:v>-10.126631103850338</c:v>
                </c:pt>
                <c:pt idx="62">
                  <c:v>-9.9034875525361272</c:v>
                </c:pt>
              </c:numCache>
            </c:numRef>
          </c:xVal>
          <c:yVal>
            <c:numRef>
              <c:f>'Weibull Distribution'!$H$102:$H$164</c:f>
              <c:numCache>
                <c:formatCode>General</c:formatCode>
                <c:ptCount val="63"/>
                <c:pt idx="0">
                  <c:v>1.5761462244678361</c:v>
                </c:pt>
                <c:pt idx="1">
                  <c:v>1.3184623205053281</c:v>
                </c:pt>
                <c:pt idx="2">
                  <c:v>1.171504568088823</c:v>
                </c:pt>
                <c:pt idx="3">
                  <c:v>1.0613851298016761</c:v>
                </c:pt>
                <c:pt idx="4">
                  <c:v>0.970421781277365</c:v>
                </c:pt>
                <c:pt idx="5">
                  <c:v>0.89133660509470258</c:v>
                </c:pt>
                <c:pt idx="6">
                  <c:v>0.82036668546785019</c:v>
                </c:pt>
                <c:pt idx="7">
                  <c:v>0.75529144987959329</c:v>
                </c:pt>
                <c:pt idx="8">
                  <c:v>0.69468028620032207</c:v>
                </c:pt>
                <c:pt idx="9">
                  <c:v>0.63755144804230623</c:v>
                </c:pt>
                <c:pt idx="10">
                  <c:v>0.58319808078265944</c:v>
                </c:pt>
                <c:pt idx="11">
                  <c:v>0.5310914914099838</c:v>
                </c:pt>
                <c:pt idx="12">
                  <c:v>0.48082368208012999</c:v>
                </c:pt>
                <c:pt idx="13">
                  <c:v>0.43207136230467502</c:v>
                </c:pt>
                <c:pt idx="14">
                  <c:v>0.3845724192468955</c:v>
                </c:pt>
                <c:pt idx="15">
                  <c:v>0.33810996799700965</c:v>
                </c:pt>
                <c:pt idx="16">
                  <c:v>0.29250120089034204</c:v>
                </c:pt>
                <c:pt idx="17">
                  <c:v>0.24758937869430037</c:v>
                </c:pt>
                <c:pt idx="18">
                  <c:v>0.20323793806987828</c:v>
                </c:pt>
                <c:pt idx="19">
                  <c:v>0.15932605940720601</c:v>
                </c:pt>
                <c:pt idx="20">
                  <c:v>0.11574526324971758</c:v>
                </c:pt>
                <c:pt idx="21">
                  <c:v>7.239674357640187E-2</c:v>
                </c:pt>
                <c:pt idx="22">
                  <c:v>2.918923607801098E-2</c:v>
                </c:pt>
                <c:pt idx="23">
                  <c:v>-1.3962721443149778E-2</c:v>
                </c:pt>
                <c:pt idx="24">
                  <c:v>-5.7140239938311015E-2</c:v>
                </c:pt>
                <c:pt idx="25">
                  <c:v>-0.10042131779497734</c:v>
                </c:pt>
                <c:pt idx="26">
                  <c:v>-0.14388192545256226</c:v>
                </c:pt>
                <c:pt idx="27">
                  <c:v>-0.18759698134621777</c:v>
                </c:pt>
                <c:pt idx="28">
                  <c:v>-0.23164125585491382</c:v>
                </c:pt>
                <c:pt idx="29">
                  <c:v>-0.27609023410357825</c:v>
                </c:pt>
                <c:pt idx="30">
                  <c:v>-0.32102096482484244</c:v>
                </c:pt>
                <c:pt idx="31">
                  <c:v>-0.36651292058166435</c:v>
                </c:pt>
                <c:pt idx="32">
                  <c:v>-0.41264889423811113</c:v>
                </c:pt>
                <c:pt idx="33">
                  <c:v>-0.45951595754164887</c:v>
                </c:pt>
                <c:pt idx="34">
                  <c:v>-0.50720651007524864</c:v>
                </c:pt>
                <c:pt idx="35">
                  <c:v>-0.55581945080800466</c:v>
                </c:pt>
                <c:pt idx="36">
                  <c:v>-0.60546151031812323</c:v>
                </c:pt>
                <c:pt idx="37">
                  <c:v>-0.65624878995919778</c:v>
                </c:pt>
                <c:pt idx="38">
                  <c:v>-0.70830856550419652</c:v>
                </c:pt>
                <c:pt idx="39">
                  <c:v>-0.76178142817914563</c:v>
                </c:pt>
                <c:pt idx="40">
                  <c:v>-0.81682385702039562</c:v>
                </c:pt>
                <c:pt idx="41">
                  <c:v>-0.87361134540308416</c:v>
                </c:pt>
                <c:pt idx="42">
                  <c:v>-0.93234224472930438</c:v>
                </c:pt>
                <c:pt idx="43">
                  <c:v>-0.99324254465125028</c:v>
                </c:pt>
                <c:pt idx="44">
                  <c:v>-1.0565718895126353</c:v>
                </c:pt>
                <c:pt idx="45">
                  <c:v>-1.1226312468780726</c:v>
                </c:pt>
                <c:pt idx="46">
                  <c:v>-1.1917728150995985</c:v>
                </c:pt>
                <c:pt idx="47">
                  <c:v>-1.2644130137794733</c:v>
                </c:pt>
                <c:pt idx="48">
                  <c:v>-1.3410497953600347</c:v>
                </c:pt>
                <c:pt idx="49">
                  <c:v>-1.422286136549699</c:v>
                </c:pt>
                <c:pt idx="50">
                  <c:v>-1.5088625719912903</c:v>
                </c:pt>
                <c:pt idx="51">
                  <c:v>-1.6017033081452887</c:v>
                </c:pt>
                <c:pt idx="52">
                  <c:v>-1.7019833552815005</c:v>
                </c:pt>
                <c:pt idx="53">
                  <c:v>-1.8112293482549011</c:v>
                </c:pt>
                <c:pt idx="54">
                  <c:v>-1.9314766420212801</c:v>
                </c:pt>
                <c:pt idx="55">
                  <c:v>-2.0655251798823016</c:v>
                </c:pt>
                <c:pt idx="56">
                  <c:v>-2.2173795366587572</c:v>
                </c:pt>
                <c:pt idx="57">
                  <c:v>-2.3930594199352462</c:v>
                </c:pt>
                <c:pt idx="58">
                  <c:v>-2.6022321660471017</c:v>
                </c:pt>
                <c:pt idx="59">
                  <c:v>-2.8619286757815501</c:v>
                </c:pt>
                <c:pt idx="60">
                  <c:v>-3.206666627504339</c:v>
                </c:pt>
                <c:pt idx="61">
                  <c:v>-3.7256450378764248</c:v>
                </c:pt>
                <c:pt idx="62">
                  <c:v>-4.8323004676141421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15-412B-AC8E-105B13A3016C}"/>
            </c:ext>
          </c:extLst>
        </c:ser>
        <c:ser>
          <c:idx val="1"/>
          <c:order val="1"/>
          <c:tx>
            <c:strRef>
              <c:f>'Weibull Distribution'!$C$166:$D$166</c:f>
              <c:strCache>
                <c:ptCount val="2"/>
                <c:pt idx="0">
                  <c:v>Tank E</c:v>
                </c:pt>
                <c:pt idx="1">
                  <c:v>0.00005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'Weibull Distribution'!$G$171:$G$217</c:f>
              <c:numCache>
                <c:formatCode>General</c:formatCode>
                <c:ptCount val="47"/>
                <c:pt idx="0">
                  <c:v>-3.3014425485251633</c:v>
                </c:pt>
                <c:pt idx="1">
                  <c:v>-3.5677243325574692</c:v>
                </c:pt>
                <c:pt idx="2">
                  <c:v>-3.8495178000767489</c:v>
                </c:pt>
                <c:pt idx="3">
                  <c:v>-3.9797666575146655</c:v>
                </c:pt>
                <c:pt idx="4">
                  <c:v>-4.7455823397048364</c:v>
                </c:pt>
                <c:pt idx="5">
                  <c:v>-4.8523503151305425</c:v>
                </c:pt>
                <c:pt idx="6">
                  <c:v>-6.0075939290378653</c:v>
                </c:pt>
                <c:pt idx="7">
                  <c:v>-5.2213563254119082</c:v>
                </c:pt>
                <c:pt idx="8">
                  <c:v>-5.7352731417475722</c:v>
                </c:pt>
                <c:pt idx="9">
                  <c:v>-6.2196206402457364</c:v>
                </c:pt>
                <c:pt idx="10">
                  <c:v>-6.6377281417690766</c:v>
                </c:pt>
                <c:pt idx="11">
                  <c:v>-6.6926438993651916</c:v>
                </c:pt>
                <c:pt idx="12">
                  <c:v>-6.45667965962192</c:v>
                </c:pt>
                <c:pt idx="13">
                  <c:v>-7.3540423816105562</c:v>
                </c:pt>
                <c:pt idx="14">
                  <c:v>-6.6002705792341763</c:v>
                </c:pt>
                <c:pt idx="15">
                  <c:v>-6.4503304319432617</c:v>
                </c:pt>
                <c:pt idx="16">
                  <c:v>-6.5361917225496544</c:v>
                </c:pt>
                <c:pt idx="17">
                  <c:v>-6.5089791590247694</c:v>
                </c:pt>
                <c:pt idx="18">
                  <c:v>-6.0792034614159887</c:v>
                </c:pt>
                <c:pt idx="19">
                  <c:v>-6.8879526516859571</c:v>
                </c:pt>
                <c:pt idx="20">
                  <c:v>-6.9696306827002248</c:v>
                </c:pt>
                <c:pt idx="21">
                  <c:v>-7.5239414184059541</c:v>
                </c:pt>
                <c:pt idx="22">
                  <c:v>-5.8569336541503763</c:v>
                </c:pt>
                <c:pt idx="23">
                  <c:v>-7.6417244540623379</c:v>
                </c:pt>
                <c:pt idx="24">
                  <c:v>-7.4353880210645089</c:v>
                </c:pt>
                <c:pt idx="25">
                  <c:v>-7.4524824544238095</c:v>
                </c:pt>
                <c:pt idx="26">
                  <c:v>-9.1150301921718579</c:v>
                </c:pt>
                <c:pt idx="27">
                  <c:v>-8.1807209547950244</c:v>
                </c:pt>
                <c:pt idx="28">
                  <c:v>-7.8240460108562919</c:v>
                </c:pt>
                <c:pt idx="29">
                  <c:v>-8.5171931914162382</c:v>
                </c:pt>
                <c:pt idx="30">
                  <c:v>-7.4353880210645089</c:v>
                </c:pt>
                <c:pt idx="31">
                  <c:v>-8.1807209547950244</c:v>
                </c:pt>
                <c:pt idx="32">
                  <c:v>-8.2940496401020276</c:v>
                </c:pt>
                <c:pt idx="33">
                  <c:v>-8.6225537070740632</c:v>
                </c:pt>
                <c:pt idx="34">
                  <c:v>-8.3774312490410789</c:v>
                </c:pt>
                <c:pt idx="35">
                  <c:v>-10.41431317630212</c:v>
                </c:pt>
                <c:pt idx="36">
                  <c:v>-8.3774312490410789</c:v>
                </c:pt>
                <c:pt idx="37">
                  <c:v>-8.5171931914162382</c:v>
                </c:pt>
                <c:pt idx="38">
                  <c:v>-9.0280188151822287</c:v>
                </c:pt>
                <c:pt idx="39">
                  <c:v>-9.9034875525361272</c:v>
                </c:pt>
                <c:pt idx="40">
                  <c:v>-10.126631103850338</c:v>
                </c:pt>
                <c:pt idx="41">
                  <c:v>-8.3774312490410789</c:v>
                </c:pt>
                <c:pt idx="42">
                  <c:v>-10.41431317630212</c:v>
                </c:pt>
                <c:pt idx="43">
                  <c:v>-8.3774312490410789</c:v>
                </c:pt>
                <c:pt idx="44">
                  <c:v>-8.5171931914162382</c:v>
                </c:pt>
                <c:pt idx="45">
                  <c:v>-9.0280188151822287</c:v>
                </c:pt>
                <c:pt idx="46">
                  <c:v>-9.9034875525361272</c:v>
                </c:pt>
              </c:numCache>
            </c:numRef>
          </c:xVal>
          <c:yVal>
            <c:numRef>
              <c:f>'Weibull Distribution'!$H$171:$H$217</c:f>
              <c:numCache>
                <c:formatCode>General</c:formatCode>
                <c:ptCount val="47"/>
                <c:pt idx="0">
                  <c:v>1.5136524718106434</c:v>
                </c:pt>
                <c:pt idx="1">
                  <c:v>1.2368317358065799</c:v>
                </c:pt>
                <c:pt idx="2">
                  <c:v>1.0763178952438335</c:v>
                </c:pt>
                <c:pt idx="3">
                  <c:v>0.95450502845809138</c:v>
                </c:pt>
                <c:pt idx="4">
                  <c:v>0.85274167516024835</c:v>
                </c:pt>
                <c:pt idx="5">
                  <c:v>0.76332578653924954</c:v>
                </c:pt>
                <c:pt idx="6">
                  <c:v>0.68226085132520609</c:v>
                </c:pt>
                <c:pt idx="7">
                  <c:v>0.60717775936458762</c:v>
                </c:pt>
                <c:pt idx="8">
                  <c:v>0.53654099406697475</c:v>
                </c:pt>
                <c:pt idx="9">
                  <c:v>0.46928825036299665</c:v>
                </c:pt>
                <c:pt idx="10">
                  <c:v>0.40464633603682942</c:v>
                </c:pt>
                <c:pt idx="11">
                  <c:v>0.34202860447967687</c:v>
                </c:pt>
                <c:pt idx="12">
                  <c:v>0.28097384054336044</c:v>
                </c:pt>
                <c:pt idx="13">
                  <c:v>0.22110781361814413</c:v>
                </c:pt>
                <c:pt idx="14">
                  <c:v>0.16211795856067276</c:v>
                </c:pt>
                <c:pt idx="15">
                  <c:v>0.1037360168802768</c:v>
                </c:pt>
                <c:pt idx="16">
                  <c:v>4.5725683731094466E-2</c:v>
                </c:pt>
                <c:pt idx="17">
                  <c:v>-1.2126509023781469E-2</c:v>
                </c:pt>
                <c:pt idx="18">
                  <c:v>-7.0018179479401144E-2</c:v>
                </c:pt>
                <c:pt idx="19">
                  <c:v>-0.12813667188675174</c:v>
                </c:pt>
                <c:pt idx="20">
                  <c:v>-0.18666371163954856</c:v>
                </c:pt>
                <c:pt idx="21">
                  <c:v>-0.24577948876051176</c:v>
                </c:pt>
                <c:pt idx="22">
                  <c:v>-0.30566643599227683</c:v>
                </c:pt>
                <c:pt idx="23">
                  <c:v>-0.36651292058166435</c:v>
                </c:pt>
                <c:pt idx="24">
                  <c:v>-0.42851704794340217</c:v>
                </c:pt>
                <c:pt idx="25">
                  <c:v>-0.49189077558435879</c:v>
                </c:pt>
                <c:pt idx="26">
                  <c:v>-0.55686455579147953</c:v>
                </c:pt>
                <c:pt idx="27">
                  <c:v>-0.62369276779616223</c:v>
                </c:pt>
                <c:pt idx="28">
                  <c:v>-0.69266027024910526</c:v>
                </c:pt>
                <c:pt idx="29">
                  <c:v>-0.76409051360892355</c:v>
                </c:pt>
                <c:pt idx="30">
                  <c:v>-0.83835581766034373</c:v>
                </c:pt>
                <c:pt idx="31">
                  <c:v>-0.91589067221251597</c:v>
                </c:pt>
                <c:pt idx="32">
                  <c:v>-0.9972093103299654</c:v>
                </c:pt>
                <c:pt idx="33">
                  <c:v>-1.082929421592228</c:v>
                </c:pt>
                <c:pt idx="34">
                  <c:v>-1.1738048747833216</c:v>
                </c:pt>
                <c:pt idx="35">
                  <c:v>-1.2707719935916595</c:v>
                </c:pt>
                <c:pt idx="36">
                  <c:v>-1.3750168277398116</c:v>
                </c:pt>
                <c:pt idx="37">
                  <c:v>-1.488076093895367</c:v>
                </c:pt>
                <c:pt idx="38">
                  <c:v>-1.6119943753208965</c:v>
                </c:pt>
                <c:pt idx="39">
                  <c:v>-1.7495800807188209</c:v>
                </c:pt>
                <c:pt idx="40">
                  <c:v>-1.9048455665062756</c:v>
                </c:pt>
                <c:pt idx="41">
                  <c:v>-2.0838177073529911</c:v>
                </c:pt>
                <c:pt idx="42">
                  <c:v>-2.2961704530617189</c:v>
                </c:pt>
                <c:pt idx="43">
                  <c:v>-2.5589408179429505</c:v>
                </c:pt>
                <c:pt idx="44">
                  <c:v>-2.9066521413872333</c:v>
                </c:pt>
                <c:pt idx="45">
                  <c:v>-3.4285086906374</c:v>
                </c:pt>
                <c:pt idx="46">
                  <c:v>-4.537951903924144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15-412B-AC8E-105B13A3016C}"/>
            </c:ext>
          </c:extLst>
        </c:ser>
        <c:ser>
          <c:idx val="2"/>
          <c:order val="2"/>
          <c:tx>
            <c:strRef>
              <c:f>'Weibull Distribution'!$C$219:$D$219</c:f>
              <c:strCache>
                <c:ptCount val="2"/>
                <c:pt idx="0">
                  <c:v>Tank F</c:v>
                </c:pt>
                <c:pt idx="1">
                  <c:v>0.00005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'Weibull Distribution'!$G$224:$G$282</c:f>
              <c:numCache>
                <c:formatCode>General</c:formatCode>
                <c:ptCount val="59"/>
                <c:pt idx="0">
                  <c:v>-3.3532647279068524</c:v>
                </c:pt>
                <c:pt idx="1">
                  <c:v>-3.3787511928323251</c:v>
                </c:pt>
                <c:pt idx="2">
                  <c:v>-3.6462031798335</c:v>
                </c:pt>
                <c:pt idx="3">
                  <c:v>-3.7313695057348886</c:v>
                </c:pt>
                <c:pt idx="4">
                  <c:v>-4.3868381916711039</c:v>
                </c:pt>
                <c:pt idx="5">
                  <c:v>-4.6376933776936511</c:v>
                </c:pt>
                <c:pt idx="6">
                  <c:v>-4.6961895843752597</c:v>
                </c:pt>
                <c:pt idx="7">
                  <c:v>-5.1672891041416324</c:v>
                </c:pt>
                <c:pt idx="8">
                  <c:v>-5.2325296260100336</c:v>
                </c:pt>
                <c:pt idx="9">
                  <c:v>-6.0448653238350971</c:v>
                </c:pt>
                <c:pt idx="10">
                  <c:v>-5.4631920097382709</c:v>
                </c:pt>
                <c:pt idx="11">
                  <c:v>-5.8889079587828901</c:v>
                </c:pt>
                <c:pt idx="12">
                  <c:v>-7.6417244540623379</c:v>
                </c:pt>
                <c:pt idx="13">
                  <c:v>-5.9716619198118019</c:v>
                </c:pt>
                <c:pt idx="14">
                  <c:v>-6.7422408405045635</c:v>
                </c:pt>
                <c:pt idx="15">
                  <c:v>-8.3348716346222833</c:v>
                </c:pt>
                <c:pt idx="16">
                  <c:v>-6.4253291297378441</c:v>
                </c:pt>
                <c:pt idx="17">
                  <c:v>-7.1308988302963465</c:v>
                </c:pt>
                <c:pt idx="18">
                  <c:v>-6.0239877388135419</c:v>
                </c:pt>
                <c:pt idx="19">
                  <c:v>-6.0835798360157876</c:v>
                </c:pt>
                <c:pt idx="20">
                  <c:v>-6.2196206402457364</c:v>
                </c:pt>
                <c:pt idx="21">
                  <c:v>-6.0835798360157876</c:v>
                </c:pt>
                <c:pt idx="22">
                  <c:v>-7.706262975199909</c:v>
                </c:pt>
                <c:pt idx="23">
                  <c:v>-8.2548289269487469</c:v>
                </c:pt>
                <c:pt idx="24">
                  <c:v>-6.5022901708739722</c:v>
                </c:pt>
                <c:pt idx="25">
                  <c:v>-6.9077552789821368</c:v>
                </c:pt>
                <c:pt idx="26">
                  <c:v>-6.5431121653942279</c:v>
                </c:pt>
                <c:pt idx="27">
                  <c:v>-6.9077552789821368</c:v>
                </c:pt>
                <c:pt idx="28">
                  <c:v>-8.2940496401020276</c:v>
                </c:pt>
                <c:pt idx="29">
                  <c:v>-7.4353880210645089</c:v>
                </c:pt>
                <c:pt idx="30">
                  <c:v>-7.9294065265141187</c:v>
                </c:pt>
                <c:pt idx="31">
                  <c:v>-7.3857910799251369</c:v>
                </c:pt>
                <c:pt idx="32">
                  <c:v>-7.4353880210645089</c:v>
                </c:pt>
                <c:pt idx="33">
                  <c:v>-7.6417244540623379</c:v>
                </c:pt>
                <c:pt idx="34">
                  <c:v>-7.875339305243843</c:v>
                </c:pt>
                <c:pt idx="35">
                  <c:v>-8.0164179035037488</c:v>
                </c:pt>
                <c:pt idx="36">
                  <c:v>-8.2940496401020276</c:v>
                </c:pt>
                <c:pt idx="37">
                  <c:v>-8.1807209547950244</c:v>
                </c:pt>
                <c:pt idx="38">
                  <c:v>-8.2548289269487469</c:v>
                </c:pt>
                <c:pt idx="39">
                  <c:v>-6.5022901708739722</c:v>
                </c:pt>
                <c:pt idx="40">
                  <c:v>-6.9077552789821368</c:v>
                </c:pt>
                <c:pt idx="41">
                  <c:v>-6.5431121653942279</c:v>
                </c:pt>
                <c:pt idx="42">
                  <c:v>-6.9077552789821368</c:v>
                </c:pt>
                <c:pt idx="43">
                  <c:v>-8.2940496401020276</c:v>
                </c:pt>
                <c:pt idx="44">
                  <c:v>-7.4353880210645089</c:v>
                </c:pt>
                <c:pt idx="45">
                  <c:v>-7.9294065265141187</c:v>
                </c:pt>
                <c:pt idx="46">
                  <c:v>-7.3857910799251369</c:v>
                </c:pt>
                <c:pt idx="47">
                  <c:v>-7.4353880210645089</c:v>
                </c:pt>
                <c:pt idx="48">
                  <c:v>-7.6417244540623379</c:v>
                </c:pt>
                <c:pt idx="49">
                  <c:v>-7.875339305243843</c:v>
                </c:pt>
                <c:pt idx="50">
                  <c:v>-8.0164179035037488</c:v>
                </c:pt>
                <c:pt idx="51">
                  <c:v>-8.2940496401020276</c:v>
                </c:pt>
                <c:pt idx="52">
                  <c:v>-7.4353880210645089</c:v>
                </c:pt>
                <c:pt idx="53">
                  <c:v>-7.9294065265141187</c:v>
                </c:pt>
                <c:pt idx="54">
                  <c:v>-7.3857910799251369</c:v>
                </c:pt>
                <c:pt idx="55">
                  <c:v>-7.4353880210645089</c:v>
                </c:pt>
                <c:pt idx="56">
                  <c:v>-7.6417244540623379</c:v>
                </c:pt>
                <c:pt idx="57">
                  <c:v>-7.875339305243843</c:v>
                </c:pt>
                <c:pt idx="58">
                  <c:v>-8.0164179035037488</c:v>
                </c:pt>
              </c:numCache>
            </c:numRef>
          </c:xVal>
          <c:yVal>
            <c:numRef>
              <c:f>'Weibull Distribution'!$H$224:$H$282</c:f>
              <c:numCache>
                <c:formatCode>General</c:formatCode>
                <c:ptCount val="59"/>
                <c:pt idx="0">
                  <c:v>1.5624898217428644</c:v>
                </c:pt>
                <c:pt idx="1">
                  <c:v>1.3007561718554883</c:v>
                </c:pt>
                <c:pt idx="2">
                  <c:v>1.1509664789165825</c:v>
                </c:pt>
                <c:pt idx="3">
                  <c:v>1.0384285296985338</c:v>
                </c:pt>
                <c:pt idx="4">
                  <c:v>0.94525131526874995</c:v>
                </c:pt>
                <c:pt idx="5">
                  <c:v>0.86406620472595796</c:v>
                </c:pt>
                <c:pt idx="6">
                  <c:v>0.7910609077388796</c:v>
                </c:pt>
                <c:pt idx="7">
                  <c:v>0.72398401206700247</c:v>
                </c:pt>
                <c:pt idx="8">
                  <c:v>0.66138365912102504</c:v>
                </c:pt>
                <c:pt idx="9">
                  <c:v>0.60226229957573985</c:v>
                </c:pt>
                <c:pt idx="10">
                  <c:v>0.54590055507295843</c:v>
                </c:pt>
                <c:pt idx="11">
                  <c:v>0.49175925538902965</c:v>
                </c:pt>
                <c:pt idx="12">
                  <c:v>0.43942121803610518</c:v>
                </c:pt>
                <c:pt idx="13">
                  <c:v>0.38855476986230542</c:v>
                </c:pt>
                <c:pt idx="14">
                  <c:v>0.3388898792517952</c:v>
                </c:pt>
                <c:pt idx="15">
                  <c:v>0.29020195985242259</c:v>
                </c:pt>
                <c:pt idx="16">
                  <c:v>0.24230052943886035</c:v>
                </c:pt>
                <c:pt idx="17">
                  <c:v>0.19502104499809272</c:v>
                </c:pt>
                <c:pt idx="18">
                  <c:v>0.14821887439408662</c:v>
                </c:pt>
                <c:pt idx="19">
                  <c:v>0.1017647390974102</c:v>
                </c:pt>
                <c:pt idx="20">
                  <c:v>5.5541189166965328E-2</c:v>
                </c:pt>
                <c:pt idx="21">
                  <c:v>9.4398132068533574E-3</c:v>
                </c:pt>
                <c:pt idx="22">
                  <c:v>-3.6641023332972963E-2</c:v>
                </c:pt>
                <c:pt idx="23">
                  <c:v>-8.2798058850999709E-2</c:v>
                </c:pt>
                <c:pt idx="24">
                  <c:v>-0.12912474320441455</c:v>
                </c:pt>
                <c:pt idx="25">
                  <c:v>-0.17571265369420397</c:v>
                </c:pt>
                <c:pt idx="26">
                  <c:v>-0.22265278311869494</c:v>
                </c:pt>
                <c:pt idx="27">
                  <c:v>-0.27003675186379672</c:v>
                </c:pt>
                <c:pt idx="28">
                  <c:v>-0.31795798865135722</c:v>
                </c:pt>
                <c:pt idx="29">
                  <c:v>-0.36651292058166435</c:v>
                </c:pt>
                <c:pt idx="30">
                  <c:v>-0.41580221190542965</c:v>
                </c:pt>
                <c:pt idx="31">
                  <c:v>-0.46593209229441535</c:v>
                </c:pt>
                <c:pt idx="32">
                  <c:v>-0.5170158192707196</c:v>
                </c:pt>
                <c:pt idx="33">
                  <c:v>-0.56917532618843703</c:v>
                </c:pt>
                <c:pt idx="34">
                  <c:v>-0.62254311731877821</c:v>
                </c:pt>
                <c:pt idx="35">
                  <c:v>-0.67726448612379997</c:v>
                </c:pt>
                <c:pt idx="36">
                  <c:v>-0.73350015317718453</c:v>
                </c:pt>
                <c:pt idx="37">
                  <c:v>-0.79142944860162334</c:v>
                </c:pt>
                <c:pt idx="38">
                  <c:v>-0.85125420364087523</c:v>
                </c:pt>
                <c:pt idx="39">
                  <c:v>-0.9132035720629087</c:v>
                </c:pt>
                <c:pt idx="40">
                  <c:v>-0.97754008215452926</c:v>
                </c:pt>
                <c:pt idx="41">
                  <c:v>-1.0445673360600098</c:v>
                </c:pt>
                <c:pt idx="42">
                  <c:v>-1.1146399441401458</c:v>
                </c:pt>
                <c:pt idx="43">
                  <c:v>-1.1881765388128198</c:v>
                </c:pt>
                <c:pt idx="44">
                  <c:v>-1.2656771066063797</c:v>
                </c:pt>
                <c:pt idx="45">
                  <c:v>-1.3477464975529205</c:v>
                </c:pt>
                <c:pt idx="46">
                  <c:v>-1.4351269746781683</c:v>
                </c:pt>
                <c:pt idx="47">
                  <c:v>-1.5287443418556745</c:v>
                </c:pt>
                <c:pt idx="48">
                  <c:v>-1.6297750881682049</c:v>
                </c:pt>
                <c:pt idx="49">
                  <c:v>-1.7397472196635997</c:v>
                </c:pt>
                <c:pt idx="50">
                  <c:v>-1.8606973646407554</c:v>
                </c:pt>
                <c:pt idx="51">
                  <c:v>-1.9954266506090765</c:v>
                </c:pt>
                <c:pt idx="52">
                  <c:v>-2.1479407552518395</c:v>
                </c:pt>
                <c:pt idx="53">
                  <c:v>-2.3242604146498977</c:v>
                </c:pt>
                <c:pt idx="54">
                  <c:v>-2.5340539255340162</c:v>
                </c:pt>
                <c:pt idx="55">
                  <c:v>-2.7943530866221584</c:v>
                </c:pt>
                <c:pt idx="56">
                  <c:v>-3.1396764168259241</c:v>
                </c:pt>
                <c:pt idx="57">
                  <c:v>-3.6592237205542775</c:v>
                </c:pt>
                <c:pt idx="58">
                  <c:v>-4.766432297623167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715-412B-AC8E-105B13A30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'Weibull Distribution'!$C$2:$D$2</c:f>
              <c:strCache>
                <c:ptCount val="2"/>
                <c:pt idx="0">
                  <c:v>Tank 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3.3372703412073491E-3"/>
                  <c:y val="-4.04682632663996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Distribution'!$G$7:$G$32</c:f>
              <c:numCache>
                <c:formatCode>General</c:formatCode>
                <c:ptCount val="26"/>
                <c:pt idx="0">
                  <c:v>-1.2445864872112331</c:v>
                </c:pt>
                <c:pt idx="1">
                  <c:v>-2.6889831383849843</c:v>
                </c:pt>
                <c:pt idx="2">
                  <c:v>-3.6404703149062487</c:v>
                </c:pt>
                <c:pt idx="3">
                  <c:v>-4.1153639294461763</c:v>
                </c:pt>
                <c:pt idx="4">
                  <c:v>-4.1464803166426289</c:v>
                </c:pt>
                <c:pt idx="5">
                  <c:v>-4.1688526143971618</c:v>
                </c:pt>
                <c:pt idx="6">
                  <c:v>-4.2037130992774658</c:v>
                </c:pt>
                <c:pt idx="7">
                  <c:v>-4.7161017466953732</c:v>
                </c:pt>
                <c:pt idx="8">
                  <c:v>-5.815831978464824</c:v>
                </c:pt>
                <c:pt idx="9">
                  <c:v>-5.8925245992530781</c:v>
                </c:pt>
                <c:pt idx="10">
                  <c:v>-5.8925245992530781</c:v>
                </c:pt>
                <c:pt idx="11">
                  <c:v>-5.8925245992530781</c:v>
                </c:pt>
                <c:pt idx="12">
                  <c:v>-7.6009024595420822</c:v>
                </c:pt>
                <c:pt idx="13">
                  <c:v>-7.6009024595420822</c:v>
                </c:pt>
                <c:pt idx="14">
                  <c:v>-7.6009024595420822</c:v>
                </c:pt>
                <c:pt idx="15">
                  <c:v>-7.6009024595420822</c:v>
                </c:pt>
                <c:pt idx="16">
                  <c:v>-7.6009024595420822</c:v>
                </c:pt>
                <c:pt idx="17">
                  <c:v>-7.6009024595420822</c:v>
                </c:pt>
                <c:pt idx="18">
                  <c:v>-7.6009024595420822</c:v>
                </c:pt>
                <c:pt idx="19">
                  <c:v>-7.6009024595420822</c:v>
                </c:pt>
                <c:pt idx="20">
                  <c:v>-7.6009024595420822</c:v>
                </c:pt>
                <c:pt idx="21">
                  <c:v>-7.6009024595420822</c:v>
                </c:pt>
                <c:pt idx="22">
                  <c:v>-7.6009024595420822</c:v>
                </c:pt>
                <c:pt idx="23">
                  <c:v>-7.6009024595420822</c:v>
                </c:pt>
                <c:pt idx="24">
                  <c:v>-7.6009024595420822</c:v>
                </c:pt>
                <c:pt idx="25">
                  <c:v>-7.6009024595420822</c:v>
                </c:pt>
              </c:numCache>
            </c:numRef>
          </c:xVal>
          <c:yVal>
            <c:numRef>
              <c:f>'Weibull Distribution'!$H$7:$H$32</c:f>
              <c:numCache>
                <c:formatCode>General</c:formatCode>
                <c:ptCount val="26"/>
                <c:pt idx="0">
                  <c:v>1.3740303948169552</c:v>
                </c:pt>
                <c:pt idx="1">
                  <c:v>1.0482418770347497</c:v>
                </c:pt>
                <c:pt idx="2">
                  <c:v>0.85092234378176101</c:v>
                </c:pt>
                <c:pt idx="3">
                  <c:v>0.69581041576172653</c:v>
                </c:pt>
                <c:pt idx="4">
                  <c:v>0.56190980680105462</c:v>
                </c:pt>
                <c:pt idx="5">
                  <c:v>0.44041288846700422</c:v>
                </c:pt>
                <c:pt idx="6">
                  <c:v>0.32663425997828094</c:v>
                </c:pt>
                <c:pt idx="7">
                  <c:v>0.21768348623478218</c:v>
                </c:pt>
                <c:pt idx="8">
                  <c:v>0.11156854299104853</c:v>
                </c:pt>
                <c:pt idx="9">
                  <c:v>6.7816916725792634E-3</c:v>
                </c:pt>
                <c:pt idx="10">
                  <c:v>-9.79201739338873E-2</c:v>
                </c:pt>
                <c:pt idx="11">
                  <c:v>-0.20364795319044027</c:v>
                </c:pt>
                <c:pt idx="12">
                  <c:v>-0.31147230423546374</c:v>
                </c:pt>
                <c:pt idx="13">
                  <c:v>-0.42249908720739099</c:v>
                </c:pt>
                <c:pt idx="14">
                  <c:v>-0.53794353199326583</c:v>
                </c:pt>
                <c:pt idx="15">
                  <c:v>-0.65921636872620304</c:v>
                </c:pt>
                <c:pt idx="16">
                  <c:v>-0.78803790269605556</c:v>
                </c:pt>
                <c:pt idx="17">
                  <c:v>-0.92660459463970812</c:v>
                </c:pt>
                <c:pt idx="18">
                  <c:v>-1.0778518674465296</c:v>
                </c:pt>
                <c:pt idx="19">
                  <c:v>-1.2458993237072382</c:v>
                </c:pt>
                <c:pt idx="20">
                  <c:v>-1.436865171815882</c:v>
                </c:pt>
                <c:pt idx="21">
                  <c:v>-1.6605017442666967</c:v>
                </c:pt>
                <c:pt idx="22">
                  <c:v>-1.9339137922684337</c:v>
                </c:pt>
                <c:pt idx="23">
                  <c:v>-2.2916835624829743</c:v>
                </c:pt>
                <c:pt idx="24">
                  <c:v>-2.8230668463028414</c:v>
                </c:pt>
                <c:pt idx="25">
                  <c:v>-3.9415503865226063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AA-4F1C-8AED-8C9106B29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'Weibull Distribution'!$C$97:$D$97</c:f>
              <c:strCache>
                <c:ptCount val="2"/>
                <c:pt idx="0">
                  <c:v>Tank 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092279090113736E-2"/>
                  <c:y val="-2.823365785813632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Distribution'!$G$102:$G$164</c:f>
              <c:numCache>
                <c:formatCode>General</c:formatCode>
                <c:ptCount val="63"/>
                <c:pt idx="0">
                  <c:v>-3.3365338683364332</c:v>
                </c:pt>
                <c:pt idx="1">
                  <c:v>-3.5250613688845411</c:v>
                </c:pt>
                <c:pt idx="2">
                  <c:v>-3.5830790352277249</c:v>
                </c:pt>
                <c:pt idx="3">
                  <c:v>-3.8235543574405377</c:v>
                </c:pt>
                <c:pt idx="4">
                  <c:v>-3.8244701084202846</c:v>
                </c:pt>
                <c:pt idx="5">
                  <c:v>-4.1295573179778451</c:v>
                </c:pt>
                <c:pt idx="6">
                  <c:v>-5.6521392415043623</c:v>
                </c:pt>
                <c:pt idx="7">
                  <c:v>-5.7138328105097029</c:v>
                </c:pt>
                <c:pt idx="8">
                  <c:v>-5.6578535427678016</c:v>
                </c:pt>
                <c:pt idx="9">
                  <c:v>-6.515713191206113</c:v>
                </c:pt>
                <c:pt idx="10">
                  <c:v>-6.4191752641634663</c:v>
                </c:pt>
                <c:pt idx="11">
                  <c:v>-6.4377516497364011</c:v>
                </c:pt>
                <c:pt idx="12">
                  <c:v>-6.1238537351537277</c:v>
                </c:pt>
                <c:pt idx="13">
                  <c:v>-7.4185809027481282</c:v>
                </c:pt>
                <c:pt idx="14">
                  <c:v>-6.0322865416282374</c:v>
                </c:pt>
                <c:pt idx="15">
                  <c:v>-5.8710183940321148</c:v>
                </c:pt>
                <c:pt idx="16">
                  <c:v>-7.1184763102977895</c:v>
                </c:pt>
                <c:pt idx="17">
                  <c:v>-6.7171349193734873</c:v>
                </c:pt>
                <c:pt idx="18">
                  <c:v>-6.6225763367484749</c:v>
                </c:pt>
                <c:pt idx="19">
                  <c:v>-6.5929445391421035</c:v>
                </c:pt>
                <c:pt idx="20">
                  <c:v>-6.840096630508322</c:v>
                </c:pt>
                <c:pt idx="21">
                  <c:v>-7.2788189603729689</c:v>
                </c:pt>
                <c:pt idx="22">
                  <c:v>-7.2502455879289132</c:v>
                </c:pt>
                <c:pt idx="23">
                  <c:v>-7.6009024595420822</c:v>
                </c:pt>
                <c:pt idx="24">
                  <c:v>-8.0471895621705016</c:v>
                </c:pt>
                <c:pt idx="25">
                  <c:v>-6.7422408405045635</c:v>
                </c:pt>
                <c:pt idx="26">
                  <c:v>-7.9294065265141187</c:v>
                </c:pt>
                <c:pt idx="27">
                  <c:v>-7.7287358310519672</c:v>
                </c:pt>
                <c:pt idx="28">
                  <c:v>-7.369790738578696</c:v>
                </c:pt>
                <c:pt idx="29">
                  <c:v>-6.7007411095978107</c:v>
                </c:pt>
                <c:pt idx="30">
                  <c:v>-7.2644302229208693</c:v>
                </c:pt>
                <c:pt idx="31">
                  <c:v>-7.8240460108562919</c:v>
                </c:pt>
                <c:pt idx="32">
                  <c:v>-6.7089044202369719</c:v>
                </c:pt>
                <c:pt idx="33">
                  <c:v>-7.7993533982659207</c:v>
                </c:pt>
                <c:pt idx="34">
                  <c:v>-7.6211051668596017</c:v>
                </c:pt>
                <c:pt idx="35">
                  <c:v>-9.2103403719761818</c:v>
                </c:pt>
                <c:pt idx="36">
                  <c:v>-7.8493638188405823</c:v>
                </c:pt>
                <c:pt idx="37">
                  <c:v>-7.2644302229208693</c:v>
                </c:pt>
                <c:pt idx="38">
                  <c:v>-8.145629634983754</c:v>
                </c:pt>
                <c:pt idx="39">
                  <c:v>-7.8493638188405823</c:v>
                </c:pt>
                <c:pt idx="40">
                  <c:v>-8.5171931914162382</c:v>
                </c:pt>
                <c:pt idx="41">
                  <c:v>-7.7993533982659207</c:v>
                </c:pt>
                <c:pt idx="42">
                  <c:v>-8.145629634983754</c:v>
                </c:pt>
                <c:pt idx="43">
                  <c:v>-7.2788189603729689</c:v>
                </c:pt>
                <c:pt idx="44">
                  <c:v>-7.7517253492766658</c:v>
                </c:pt>
                <c:pt idx="45">
                  <c:v>-8.4218830116119126</c:v>
                </c:pt>
                <c:pt idx="46">
                  <c:v>-7.9865649403540671</c:v>
                </c:pt>
                <c:pt idx="47">
                  <c:v>-8.0789382604850815</c:v>
                </c:pt>
                <c:pt idx="48">
                  <c:v>-8.468403027246806</c:v>
                </c:pt>
                <c:pt idx="49">
                  <c:v>-8.6225537070740632</c:v>
                </c:pt>
                <c:pt idx="50">
                  <c:v>-7.9575774034808147</c:v>
                </c:pt>
                <c:pt idx="51">
                  <c:v>-8.8048752638680181</c:v>
                </c:pt>
                <c:pt idx="52">
                  <c:v>-9.3157008876340086</c:v>
                </c:pt>
                <c:pt idx="53">
                  <c:v>-8.8738681353549698</c:v>
                </c:pt>
                <c:pt idx="54">
                  <c:v>-8.8048752638680181</c:v>
                </c:pt>
                <c:pt idx="55">
                  <c:v>-8.8048752638680181</c:v>
                </c:pt>
                <c:pt idx="56">
                  <c:v>-8.9479761075086923</c:v>
                </c:pt>
                <c:pt idx="57">
                  <c:v>-9.9034875525361272</c:v>
                </c:pt>
                <c:pt idx="58">
                  <c:v>-10.126631103850338</c:v>
                </c:pt>
                <c:pt idx="59">
                  <c:v>-9.0280188151822287</c:v>
                </c:pt>
                <c:pt idx="60">
                  <c:v>-10.126631103850338</c:v>
                </c:pt>
                <c:pt idx="61">
                  <c:v>-10.126631103850338</c:v>
                </c:pt>
                <c:pt idx="62">
                  <c:v>-9.9034875525361272</c:v>
                </c:pt>
              </c:numCache>
            </c:numRef>
          </c:xVal>
          <c:yVal>
            <c:numRef>
              <c:f>'Weibull Distribution'!$H$102:$H$164</c:f>
              <c:numCache>
                <c:formatCode>General</c:formatCode>
                <c:ptCount val="63"/>
                <c:pt idx="0">
                  <c:v>1.5761462244678361</c:v>
                </c:pt>
                <c:pt idx="1">
                  <c:v>1.3184623205053281</c:v>
                </c:pt>
                <c:pt idx="2">
                  <c:v>1.171504568088823</c:v>
                </c:pt>
                <c:pt idx="3">
                  <c:v>1.0613851298016761</c:v>
                </c:pt>
                <c:pt idx="4">
                  <c:v>0.970421781277365</c:v>
                </c:pt>
                <c:pt idx="5">
                  <c:v>0.89133660509470258</c:v>
                </c:pt>
                <c:pt idx="6">
                  <c:v>0.82036668546785019</c:v>
                </c:pt>
                <c:pt idx="7">
                  <c:v>0.75529144987959329</c:v>
                </c:pt>
                <c:pt idx="8">
                  <c:v>0.69468028620032207</c:v>
                </c:pt>
                <c:pt idx="9">
                  <c:v>0.63755144804230623</c:v>
                </c:pt>
                <c:pt idx="10">
                  <c:v>0.58319808078265944</c:v>
                </c:pt>
                <c:pt idx="11">
                  <c:v>0.5310914914099838</c:v>
                </c:pt>
                <c:pt idx="12">
                  <c:v>0.48082368208012999</c:v>
                </c:pt>
                <c:pt idx="13">
                  <c:v>0.43207136230467502</c:v>
                </c:pt>
                <c:pt idx="14">
                  <c:v>0.3845724192468955</c:v>
                </c:pt>
                <c:pt idx="15">
                  <c:v>0.33810996799700965</c:v>
                </c:pt>
                <c:pt idx="16">
                  <c:v>0.29250120089034204</c:v>
                </c:pt>
                <c:pt idx="17">
                  <c:v>0.24758937869430037</c:v>
                </c:pt>
                <c:pt idx="18">
                  <c:v>0.20323793806987828</c:v>
                </c:pt>
                <c:pt idx="19">
                  <c:v>0.15932605940720601</c:v>
                </c:pt>
                <c:pt idx="20">
                  <c:v>0.11574526324971758</c:v>
                </c:pt>
                <c:pt idx="21">
                  <c:v>7.239674357640187E-2</c:v>
                </c:pt>
                <c:pt idx="22">
                  <c:v>2.918923607801098E-2</c:v>
                </c:pt>
                <c:pt idx="23">
                  <c:v>-1.3962721443149778E-2</c:v>
                </c:pt>
                <c:pt idx="24">
                  <c:v>-5.7140239938311015E-2</c:v>
                </c:pt>
                <c:pt idx="25">
                  <c:v>-0.10042131779497734</c:v>
                </c:pt>
                <c:pt idx="26">
                  <c:v>-0.14388192545256226</c:v>
                </c:pt>
                <c:pt idx="27">
                  <c:v>-0.18759698134621777</c:v>
                </c:pt>
                <c:pt idx="28">
                  <c:v>-0.23164125585491382</c:v>
                </c:pt>
                <c:pt idx="29">
                  <c:v>-0.27609023410357825</c:v>
                </c:pt>
                <c:pt idx="30">
                  <c:v>-0.32102096482484244</c:v>
                </c:pt>
                <c:pt idx="31">
                  <c:v>-0.36651292058166435</c:v>
                </c:pt>
                <c:pt idx="32">
                  <c:v>-0.41264889423811113</c:v>
                </c:pt>
                <c:pt idx="33">
                  <c:v>-0.45951595754164887</c:v>
                </c:pt>
                <c:pt idx="34">
                  <c:v>-0.50720651007524864</c:v>
                </c:pt>
                <c:pt idx="35">
                  <c:v>-0.55581945080800466</c:v>
                </c:pt>
                <c:pt idx="36">
                  <c:v>-0.60546151031812323</c:v>
                </c:pt>
                <c:pt idx="37">
                  <c:v>-0.65624878995919778</c:v>
                </c:pt>
                <c:pt idx="38">
                  <c:v>-0.70830856550419652</c:v>
                </c:pt>
                <c:pt idx="39">
                  <c:v>-0.76178142817914563</c:v>
                </c:pt>
                <c:pt idx="40">
                  <c:v>-0.81682385702039562</c:v>
                </c:pt>
                <c:pt idx="41">
                  <c:v>-0.87361134540308416</c:v>
                </c:pt>
                <c:pt idx="42">
                  <c:v>-0.93234224472930438</c:v>
                </c:pt>
                <c:pt idx="43">
                  <c:v>-0.99324254465125028</c:v>
                </c:pt>
                <c:pt idx="44">
                  <c:v>-1.0565718895126353</c:v>
                </c:pt>
                <c:pt idx="45">
                  <c:v>-1.1226312468780726</c:v>
                </c:pt>
                <c:pt idx="46">
                  <c:v>-1.1917728150995985</c:v>
                </c:pt>
                <c:pt idx="47">
                  <c:v>-1.2644130137794733</c:v>
                </c:pt>
                <c:pt idx="48">
                  <c:v>-1.3410497953600347</c:v>
                </c:pt>
                <c:pt idx="49">
                  <c:v>-1.422286136549699</c:v>
                </c:pt>
                <c:pt idx="50">
                  <c:v>-1.5088625719912903</c:v>
                </c:pt>
                <c:pt idx="51">
                  <c:v>-1.6017033081452887</c:v>
                </c:pt>
                <c:pt idx="52">
                  <c:v>-1.7019833552815005</c:v>
                </c:pt>
                <c:pt idx="53">
                  <c:v>-1.8112293482549011</c:v>
                </c:pt>
                <c:pt idx="54">
                  <c:v>-1.9314766420212801</c:v>
                </c:pt>
                <c:pt idx="55">
                  <c:v>-2.0655251798823016</c:v>
                </c:pt>
                <c:pt idx="56">
                  <c:v>-2.2173795366587572</c:v>
                </c:pt>
                <c:pt idx="57">
                  <c:v>-2.3930594199352462</c:v>
                </c:pt>
                <c:pt idx="58">
                  <c:v>-2.6022321660471017</c:v>
                </c:pt>
                <c:pt idx="59">
                  <c:v>-2.8619286757815501</c:v>
                </c:pt>
                <c:pt idx="60">
                  <c:v>-3.206666627504339</c:v>
                </c:pt>
                <c:pt idx="61">
                  <c:v>-3.7256450378764248</c:v>
                </c:pt>
                <c:pt idx="62">
                  <c:v>-4.8323004676141421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41B-4683-8CEF-4BD4D00E6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'Weibull Distribution'!$C$34:$D$34</c:f>
              <c:strCache>
                <c:ptCount val="2"/>
                <c:pt idx="0">
                  <c:v>Tank 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7158792650918635E-3"/>
                  <c:y val="-3.74277122368725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Distribution'!$G$39:$G$74</c:f>
              <c:numCache>
                <c:formatCode>General</c:formatCode>
                <c:ptCount val="36"/>
                <c:pt idx="0">
                  <c:v>-1.3090740943263772</c:v>
                </c:pt>
                <c:pt idx="1">
                  <c:v>-2.4597068487662583</c:v>
                </c:pt>
                <c:pt idx="2">
                  <c:v>-3.3656372062636044</c:v>
                </c:pt>
                <c:pt idx="3">
                  <c:v>-3.6749765489449446</c:v>
                </c:pt>
                <c:pt idx="4">
                  <c:v>-3.9115231303864948</c:v>
                </c:pt>
                <c:pt idx="5">
                  <c:v>-4.2722757707147627</c:v>
                </c:pt>
                <c:pt idx="6">
                  <c:v>-4.6335696605097896</c:v>
                </c:pt>
                <c:pt idx="7">
                  <c:v>-4.6863802414136346</c:v>
                </c:pt>
                <c:pt idx="8">
                  <c:v>-4.8158912173037436</c:v>
                </c:pt>
                <c:pt idx="9">
                  <c:v>-5.0206856299497575</c:v>
                </c:pt>
                <c:pt idx="10">
                  <c:v>-5.0206856299497575</c:v>
                </c:pt>
                <c:pt idx="11">
                  <c:v>-5.0206856299497575</c:v>
                </c:pt>
                <c:pt idx="12">
                  <c:v>-5.0206856299497575</c:v>
                </c:pt>
                <c:pt idx="13">
                  <c:v>-5.0206856299497575</c:v>
                </c:pt>
                <c:pt idx="14">
                  <c:v>-5.3623226965239486</c:v>
                </c:pt>
                <c:pt idx="15">
                  <c:v>-5.3623226965239486</c:v>
                </c:pt>
                <c:pt idx="16">
                  <c:v>-5.3623226965239486</c:v>
                </c:pt>
                <c:pt idx="17">
                  <c:v>-5.3623226965239486</c:v>
                </c:pt>
                <c:pt idx="18">
                  <c:v>-6.9485772735023925</c:v>
                </c:pt>
                <c:pt idx="19">
                  <c:v>-6.9485772735023925</c:v>
                </c:pt>
                <c:pt idx="20">
                  <c:v>-6.9485772735023925</c:v>
                </c:pt>
                <c:pt idx="21">
                  <c:v>-6.9485772735023925</c:v>
                </c:pt>
                <c:pt idx="22">
                  <c:v>-6.9485772735023925</c:v>
                </c:pt>
                <c:pt idx="23">
                  <c:v>-6.9485772735023925</c:v>
                </c:pt>
                <c:pt idx="24">
                  <c:v>-6.9485772735023925</c:v>
                </c:pt>
                <c:pt idx="25">
                  <c:v>-6.9485772735023925</c:v>
                </c:pt>
                <c:pt idx="26">
                  <c:v>-6.9485772735023925</c:v>
                </c:pt>
                <c:pt idx="27">
                  <c:v>-6.9485772735023925</c:v>
                </c:pt>
                <c:pt idx="28">
                  <c:v>-6.9485772735023925</c:v>
                </c:pt>
                <c:pt idx="29">
                  <c:v>-6.9485772735023925</c:v>
                </c:pt>
                <c:pt idx="30">
                  <c:v>-6.9485772735023925</c:v>
                </c:pt>
                <c:pt idx="31">
                  <c:v>-6.9485772735023925</c:v>
                </c:pt>
                <c:pt idx="32">
                  <c:v>-6.9485772735023925</c:v>
                </c:pt>
                <c:pt idx="33">
                  <c:v>-6.9485772735023925</c:v>
                </c:pt>
                <c:pt idx="34">
                  <c:v>-6.9485772735023925</c:v>
                </c:pt>
                <c:pt idx="35">
                  <c:v>-6.9485772735023925</c:v>
                </c:pt>
              </c:numCache>
            </c:numRef>
          </c:xVal>
          <c:yVal>
            <c:numRef>
              <c:f>'Weibull Distribution'!$H$39:$H$74</c:f>
              <c:numCache>
                <c:formatCode>General</c:formatCode>
                <c:ptCount val="36"/>
                <c:pt idx="0">
                  <c:v>1.453173761903946</c:v>
                </c:pt>
                <c:pt idx="1">
                  <c:v>1.1562690064065477</c:v>
                </c:pt>
                <c:pt idx="2">
                  <c:v>0.9810398083116364</c:v>
                </c:pt>
                <c:pt idx="3">
                  <c:v>0.84619266558181461</c:v>
                </c:pt>
                <c:pt idx="4">
                  <c:v>0.73209936808644527</c:v>
                </c:pt>
                <c:pt idx="5">
                  <c:v>0.63061775781467211</c:v>
                </c:pt>
                <c:pt idx="6">
                  <c:v>0.53749682101512419</c:v>
                </c:pt>
                <c:pt idx="7">
                  <c:v>0.45019364959260355</c:v>
                </c:pt>
                <c:pt idx="8">
                  <c:v>0.36703800393610952</c:v>
                </c:pt>
                <c:pt idx="9">
                  <c:v>0.28685208299301579</c:v>
                </c:pt>
                <c:pt idx="10">
                  <c:v>0.20875548273706646</c:v>
                </c:pt>
                <c:pt idx="11">
                  <c:v>0.13205571955543777</c:v>
                </c:pt>
                <c:pt idx="12">
                  <c:v>5.6182104099852338E-2</c:v>
                </c:pt>
                <c:pt idx="13">
                  <c:v>-1.9356888580482099E-2</c:v>
                </c:pt>
                <c:pt idx="14">
                  <c:v>-9.50029090842687E-2</c:v>
                </c:pt>
                <c:pt idx="15">
                  <c:v>-0.17116927784010388</c:v>
                </c:pt>
                <c:pt idx="16">
                  <c:v>-0.24825810104714613</c:v>
                </c:pt>
                <c:pt idx="17">
                  <c:v>-0.32667510508929509</c:v>
                </c:pt>
                <c:pt idx="18">
                  <c:v>-0.40684374843842991</c:v>
                </c:pt>
                <c:pt idx="19">
                  <c:v>-0.48921992871505598</c:v>
                </c:pt>
                <c:pt idx="20">
                  <c:v>-0.57430860917878956</c:v>
                </c:pt>
                <c:pt idx="21">
                  <c:v>-0.6626839266377873</c:v>
                </c:pt>
                <c:pt idx="22">
                  <c:v>-0.75501486250840832</c:v>
                </c:pt>
                <c:pt idx="23">
                  <c:v>-0.85209949609723468</c:v>
                </c:pt>
                <c:pt idx="24">
                  <c:v>-0.95491249008265233</c:v>
                </c:pt>
                <c:pt idx="25">
                  <c:v>-1.0646733274461582</c:v>
                </c:pt>
                <c:pt idx="26">
                  <c:v>-1.1829480304821978</c:v>
                </c:pt>
                <c:pt idx="27">
                  <c:v>-1.3118069926070421</c:v>
                </c:pt>
                <c:pt idx="28">
                  <c:v>-1.4540814547855936</c:v>
                </c:pt>
                <c:pt idx="29">
                  <c:v>-1.6138040546242567</c:v>
                </c:pt>
                <c:pt idx="30">
                  <c:v>-1.7970197512276531</c:v>
                </c:pt>
                <c:pt idx="31">
                  <c:v>-2.0134186780399479</c:v>
                </c:pt>
                <c:pt idx="32">
                  <c:v>-2.2800523808670987</c:v>
                </c:pt>
                <c:pt idx="33">
                  <c:v>-2.6314572884797185</c:v>
                </c:pt>
                <c:pt idx="34">
                  <c:v>-3.1568494936985307</c:v>
                </c:pt>
                <c:pt idx="35">
                  <c:v>-4.2696811486389263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7A-4A40-9D9E-B471A76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'Weibull Distribution'!$C$166:$D$166</c:f>
              <c:strCache>
                <c:ptCount val="2"/>
                <c:pt idx="0">
                  <c:v>Tank 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1.7608267716535432E-2"/>
                  <c:y val="-3.282407407407407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Distribution'!$G$171:$G$217</c:f>
              <c:numCache>
                <c:formatCode>General</c:formatCode>
                <c:ptCount val="47"/>
                <c:pt idx="0">
                  <c:v>-3.3014425485251633</c:v>
                </c:pt>
                <c:pt idx="1">
                  <c:v>-3.5677243325574692</c:v>
                </c:pt>
                <c:pt idx="2">
                  <c:v>-3.8495178000767489</c:v>
                </c:pt>
                <c:pt idx="3">
                  <c:v>-3.9797666575146655</c:v>
                </c:pt>
                <c:pt idx="4">
                  <c:v>-4.7455823397048364</c:v>
                </c:pt>
                <c:pt idx="5">
                  <c:v>-4.8523503151305425</c:v>
                </c:pt>
                <c:pt idx="6">
                  <c:v>-6.0075939290378653</c:v>
                </c:pt>
                <c:pt idx="7">
                  <c:v>-5.2213563254119082</c:v>
                </c:pt>
                <c:pt idx="8">
                  <c:v>-5.7352731417475722</c:v>
                </c:pt>
                <c:pt idx="9">
                  <c:v>-6.2196206402457364</c:v>
                </c:pt>
                <c:pt idx="10">
                  <c:v>-6.6377281417690766</c:v>
                </c:pt>
                <c:pt idx="11">
                  <c:v>-6.6926438993651916</c:v>
                </c:pt>
                <c:pt idx="12">
                  <c:v>-6.45667965962192</c:v>
                </c:pt>
                <c:pt idx="13">
                  <c:v>-7.3540423816105562</c:v>
                </c:pt>
                <c:pt idx="14">
                  <c:v>-6.6002705792341763</c:v>
                </c:pt>
                <c:pt idx="15">
                  <c:v>-6.4503304319432617</c:v>
                </c:pt>
                <c:pt idx="16">
                  <c:v>-6.5361917225496544</c:v>
                </c:pt>
                <c:pt idx="17">
                  <c:v>-6.5089791590247694</c:v>
                </c:pt>
                <c:pt idx="18">
                  <c:v>-6.0792034614159887</c:v>
                </c:pt>
                <c:pt idx="19">
                  <c:v>-6.8879526516859571</c:v>
                </c:pt>
                <c:pt idx="20">
                  <c:v>-6.9696306827002248</c:v>
                </c:pt>
                <c:pt idx="21">
                  <c:v>-7.5239414184059541</c:v>
                </c:pt>
                <c:pt idx="22">
                  <c:v>-5.8569336541503763</c:v>
                </c:pt>
                <c:pt idx="23">
                  <c:v>-7.6417244540623379</c:v>
                </c:pt>
                <c:pt idx="24">
                  <c:v>-7.4353880210645089</c:v>
                </c:pt>
                <c:pt idx="25">
                  <c:v>-7.4524824544238095</c:v>
                </c:pt>
                <c:pt idx="26">
                  <c:v>-9.1150301921718579</c:v>
                </c:pt>
                <c:pt idx="27">
                  <c:v>-8.1807209547950244</c:v>
                </c:pt>
                <c:pt idx="28">
                  <c:v>-7.8240460108562919</c:v>
                </c:pt>
                <c:pt idx="29">
                  <c:v>-8.5171931914162382</c:v>
                </c:pt>
                <c:pt idx="30">
                  <c:v>-7.4353880210645089</c:v>
                </c:pt>
                <c:pt idx="31">
                  <c:v>-8.1807209547950244</c:v>
                </c:pt>
                <c:pt idx="32">
                  <c:v>-8.2940496401020276</c:v>
                </c:pt>
                <c:pt idx="33">
                  <c:v>-8.6225537070740632</c:v>
                </c:pt>
                <c:pt idx="34">
                  <c:v>-8.3774312490410789</c:v>
                </c:pt>
                <c:pt idx="35">
                  <c:v>-10.41431317630212</c:v>
                </c:pt>
                <c:pt idx="36">
                  <c:v>-8.3774312490410789</c:v>
                </c:pt>
                <c:pt idx="37">
                  <c:v>-8.5171931914162382</c:v>
                </c:pt>
                <c:pt idx="38">
                  <c:v>-9.0280188151822287</c:v>
                </c:pt>
                <c:pt idx="39">
                  <c:v>-9.9034875525361272</c:v>
                </c:pt>
                <c:pt idx="40">
                  <c:v>-10.126631103850338</c:v>
                </c:pt>
                <c:pt idx="41">
                  <c:v>-8.3774312490410789</c:v>
                </c:pt>
                <c:pt idx="42">
                  <c:v>-10.41431317630212</c:v>
                </c:pt>
                <c:pt idx="43">
                  <c:v>-8.3774312490410789</c:v>
                </c:pt>
                <c:pt idx="44">
                  <c:v>-8.5171931914162382</c:v>
                </c:pt>
                <c:pt idx="45">
                  <c:v>-9.0280188151822287</c:v>
                </c:pt>
                <c:pt idx="46">
                  <c:v>-9.9034875525361272</c:v>
                </c:pt>
              </c:numCache>
            </c:numRef>
          </c:xVal>
          <c:yVal>
            <c:numRef>
              <c:f>'Weibull Distribution'!$H$171:$H$217</c:f>
              <c:numCache>
                <c:formatCode>General</c:formatCode>
                <c:ptCount val="47"/>
                <c:pt idx="0">
                  <c:v>1.5136524718106434</c:v>
                </c:pt>
                <c:pt idx="1">
                  <c:v>1.2368317358065799</c:v>
                </c:pt>
                <c:pt idx="2">
                  <c:v>1.0763178952438335</c:v>
                </c:pt>
                <c:pt idx="3">
                  <c:v>0.95450502845809138</c:v>
                </c:pt>
                <c:pt idx="4">
                  <c:v>0.85274167516024835</c:v>
                </c:pt>
                <c:pt idx="5">
                  <c:v>0.76332578653924954</c:v>
                </c:pt>
                <c:pt idx="6">
                  <c:v>0.68226085132520609</c:v>
                </c:pt>
                <c:pt idx="7">
                  <c:v>0.60717775936458762</c:v>
                </c:pt>
                <c:pt idx="8">
                  <c:v>0.53654099406697475</c:v>
                </c:pt>
                <c:pt idx="9">
                  <c:v>0.46928825036299665</c:v>
                </c:pt>
                <c:pt idx="10">
                  <c:v>0.40464633603682942</c:v>
                </c:pt>
                <c:pt idx="11">
                  <c:v>0.34202860447967687</c:v>
                </c:pt>
                <c:pt idx="12">
                  <c:v>0.28097384054336044</c:v>
                </c:pt>
                <c:pt idx="13">
                  <c:v>0.22110781361814413</c:v>
                </c:pt>
                <c:pt idx="14">
                  <c:v>0.16211795856067276</c:v>
                </c:pt>
                <c:pt idx="15">
                  <c:v>0.1037360168802768</c:v>
                </c:pt>
                <c:pt idx="16">
                  <c:v>4.5725683731094466E-2</c:v>
                </c:pt>
                <c:pt idx="17">
                  <c:v>-1.2126509023781469E-2</c:v>
                </c:pt>
                <c:pt idx="18">
                  <c:v>-7.0018179479401144E-2</c:v>
                </c:pt>
                <c:pt idx="19">
                  <c:v>-0.12813667188675174</c:v>
                </c:pt>
                <c:pt idx="20">
                  <c:v>-0.18666371163954856</c:v>
                </c:pt>
                <c:pt idx="21">
                  <c:v>-0.24577948876051176</c:v>
                </c:pt>
                <c:pt idx="22">
                  <c:v>-0.30566643599227683</c:v>
                </c:pt>
                <c:pt idx="23">
                  <c:v>-0.36651292058166435</c:v>
                </c:pt>
                <c:pt idx="24">
                  <c:v>-0.42851704794340217</c:v>
                </c:pt>
                <c:pt idx="25">
                  <c:v>-0.49189077558435879</c:v>
                </c:pt>
                <c:pt idx="26">
                  <c:v>-0.55686455579147953</c:v>
                </c:pt>
                <c:pt idx="27">
                  <c:v>-0.62369276779616223</c:v>
                </c:pt>
                <c:pt idx="28">
                  <c:v>-0.69266027024910526</c:v>
                </c:pt>
                <c:pt idx="29">
                  <c:v>-0.76409051360892355</c:v>
                </c:pt>
                <c:pt idx="30">
                  <c:v>-0.83835581766034373</c:v>
                </c:pt>
                <c:pt idx="31">
                  <c:v>-0.91589067221251597</c:v>
                </c:pt>
                <c:pt idx="32">
                  <c:v>-0.9972093103299654</c:v>
                </c:pt>
                <c:pt idx="33">
                  <c:v>-1.082929421592228</c:v>
                </c:pt>
                <c:pt idx="34">
                  <c:v>-1.1738048747833216</c:v>
                </c:pt>
                <c:pt idx="35">
                  <c:v>-1.2707719935916595</c:v>
                </c:pt>
                <c:pt idx="36">
                  <c:v>-1.3750168277398116</c:v>
                </c:pt>
                <c:pt idx="37">
                  <c:v>-1.488076093895367</c:v>
                </c:pt>
                <c:pt idx="38">
                  <c:v>-1.6119943753208965</c:v>
                </c:pt>
                <c:pt idx="39">
                  <c:v>-1.7495800807188209</c:v>
                </c:pt>
                <c:pt idx="40">
                  <c:v>-1.9048455665062756</c:v>
                </c:pt>
                <c:pt idx="41">
                  <c:v>-2.0838177073529911</c:v>
                </c:pt>
                <c:pt idx="42">
                  <c:v>-2.2961704530617189</c:v>
                </c:pt>
                <c:pt idx="43">
                  <c:v>-2.5589408179429505</c:v>
                </c:pt>
                <c:pt idx="44">
                  <c:v>-2.9066521413872333</c:v>
                </c:pt>
                <c:pt idx="45">
                  <c:v>-3.4285086906374</c:v>
                </c:pt>
                <c:pt idx="46">
                  <c:v>-4.537951903924144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06-4521-B602-148F306B3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'Weibull Distribution'!$C$76:$D$76</c:f>
              <c:strCache>
                <c:ptCount val="2"/>
                <c:pt idx="0">
                  <c:v>Tank 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6374890638670167E-2"/>
                  <c:y val="-1.886966551326415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Distribution'!$G$81:$G$91</c:f>
              <c:numCache>
                <c:formatCode>General</c:formatCode>
                <c:ptCount val="11"/>
                <c:pt idx="0">
                  <c:v>-0.9349639971397764</c:v>
                </c:pt>
                <c:pt idx="1">
                  <c:v>-3.0136925989309837</c:v>
                </c:pt>
                <c:pt idx="2">
                  <c:v>-3.4379651058543699</c:v>
                </c:pt>
                <c:pt idx="3">
                  <c:v>-3.4676577483624249</c:v>
                </c:pt>
                <c:pt idx="4">
                  <c:v>-3.4776465538255619</c:v>
                </c:pt>
                <c:pt idx="5">
                  <c:v>-4.1864598511299063</c:v>
                </c:pt>
                <c:pt idx="6">
                  <c:v>-5.3205629754953563</c:v>
                </c:pt>
                <c:pt idx="7">
                  <c:v>-5.6578535427678016</c:v>
                </c:pt>
                <c:pt idx="8">
                  <c:v>-5.925676806569979</c:v>
                </c:pt>
                <c:pt idx="9">
                  <c:v>-6.3538701657556995</c:v>
                </c:pt>
                <c:pt idx="10">
                  <c:v>-6.5856717798130235</c:v>
                </c:pt>
              </c:numCache>
            </c:numRef>
          </c:xVal>
          <c:yVal>
            <c:numRef>
              <c:f>'Weibull Distribution'!$H$81:$H$91</c:f>
              <c:numCache>
                <c:formatCode>General</c:formatCode>
                <c:ptCount val="11"/>
                <c:pt idx="0">
                  <c:v>1.1285083975617494</c:v>
                </c:pt>
                <c:pt idx="1">
                  <c:v>0.68935508197901885</c:v>
                </c:pt>
                <c:pt idx="2">
                  <c:v>0.39312564978373621</c:v>
                </c:pt>
                <c:pt idx="3">
                  <c:v>0.13552017994047011</c:v>
                </c:pt>
                <c:pt idx="4">
                  <c:v>-0.11225324265806177</c:v>
                </c:pt>
                <c:pt idx="5">
                  <c:v>-0.36651292058166435</c:v>
                </c:pt>
                <c:pt idx="6">
                  <c:v>-0.64227709350810702</c:v>
                </c:pt>
                <c:pt idx="7">
                  <c:v>-0.95974051910243174</c:v>
                </c:pt>
                <c:pt idx="8">
                  <c:v>-1.3554582805686113</c:v>
                </c:pt>
                <c:pt idx="9">
                  <c:v>-1.9200237913664919</c:v>
                </c:pt>
                <c:pt idx="10">
                  <c:v>-3.0678726152420306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E7-4327-B977-57156C96F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'Weibull Distribution'!$C$219:$D$219</c:f>
              <c:strCache>
                <c:ptCount val="2"/>
                <c:pt idx="0">
                  <c:v>Tank 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157261592300962E-2"/>
                  <c:y val="-1.901441190144121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'Weibull Distribution'!$G$224:$G$282</c:f>
              <c:numCache>
                <c:formatCode>General</c:formatCode>
                <c:ptCount val="59"/>
                <c:pt idx="0">
                  <c:v>-3.3532647279068524</c:v>
                </c:pt>
                <c:pt idx="1">
                  <c:v>-3.3787511928323251</c:v>
                </c:pt>
                <c:pt idx="2">
                  <c:v>-3.6462031798335</c:v>
                </c:pt>
                <c:pt idx="3">
                  <c:v>-3.7313695057348886</c:v>
                </c:pt>
                <c:pt idx="4">
                  <c:v>-4.3868381916711039</c:v>
                </c:pt>
                <c:pt idx="5">
                  <c:v>-4.6376933776936511</c:v>
                </c:pt>
                <c:pt idx="6">
                  <c:v>-4.6961895843752597</c:v>
                </c:pt>
                <c:pt idx="7">
                  <c:v>-5.1672891041416324</c:v>
                </c:pt>
                <c:pt idx="8">
                  <c:v>-5.2325296260100336</c:v>
                </c:pt>
                <c:pt idx="9">
                  <c:v>-6.0448653238350971</c:v>
                </c:pt>
                <c:pt idx="10">
                  <c:v>-5.4631920097382709</c:v>
                </c:pt>
                <c:pt idx="11">
                  <c:v>-5.8889079587828901</c:v>
                </c:pt>
                <c:pt idx="12">
                  <c:v>-7.6417244540623379</c:v>
                </c:pt>
                <c:pt idx="13">
                  <c:v>-5.9716619198118019</c:v>
                </c:pt>
                <c:pt idx="14">
                  <c:v>-6.7422408405045635</c:v>
                </c:pt>
                <c:pt idx="15">
                  <c:v>-8.3348716346222833</c:v>
                </c:pt>
                <c:pt idx="16">
                  <c:v>-6.4253291297378441</c:v>
                </c:pt>
                <c:pt idx="17">
                  <c:v>-7.1308988302963465</c:v>
                </c:pt>
                <c:pt idx="18">
                  <c:v>-6.0239877388135419</c:v>
                </c:pt>
                <c:pt idx="19">
                  <c:v>-6.0835798360157876</c:v>
                </c:pt>
                <c:pt idx="20">
                  <c:v>-6.2196206402457364</c:v>
                </c:pt>
                <c:pt idx="21">
                  <c:v>-6.0835798360157876</c:v>
                </c:pt>
                <c:pt idx="22">
                  <c:v>-7.706262975199909</c:v>
                </c:pt>
                <c:pt idx="23">
                  <c:v>-8.2548289269487469</c:v>
                </c:pt>
                <c:pt idx="24">
                  <c:v>-6.5022901708739722</c:v>
                </c:pt>
                <c:pt idx="25">
                  <c:v>-6.9077552789821368</c:v>
                </c:pt>
                <c:pt idx="26">
                  <c:v>-6.5431121653942279</c:v>
                </c:pt>
                <c:pt idx="27">
                  <c:v>-6.9077552789821368</c:v>
                </c:pt>
                <c:pt idx="28">
                  <c:v>-8.2940496401020276</c:v>
                </c:pt>
                <c:pt idx="29">
                  <c:v>-7.4353880210645089</c:v>
                </c:pt>
                <c:pt idx="30">
                  <c:v>-7.9294065265141187</c:v>
                </c:pt>
                <c:pt idx="31">
                  <c:v>-7.3857910799251369</c:v>
                </c:pt>
                <c:pt idx="32">
                  <c:v>-7.4353880210645089</c:v>
                </c:pt>
                <c:pt idx="33">
                  <c:v>-7.6417244540623379</c:v>
                </c:pt>
                <c:pt idx="34">
                  <c:v>-7.875339305243843</c:v>
                </c:pt>
                <c:pt idx="35">
                  <c:v>-8.0164179035037488</c:v>
                </c:pt>
                <c:pt idx="36">
                  <c:v>-8.2940496401020276</c:v>
                </c:pt>
                <c:pt idx="37">
                  <c:v>-8.1807209547950244</c:v>
                </c:pt>
                <c:pt idx="38">
                  <c:v>-8.2548289269487469</c:v>
                </c:pt>
                <c:pt idx="39">
                  <c:v>-6.5022901708739722</c:v>
                </c:pt>
                <c:pt idx="40">
                  <c:v>-6.9077552789821368</c:v>
                </c:pt>
                <c:pt idx="41">
                  <c:v>-6.5431121653942279</c:v>
                </c:pt>
                <c:pt idx="42">
                  <c:v>-6.9077552789821368</c:v>
                </c:pt>
                <c:pt idx="43">
                  <c:v>-8.2940496401020276</c:v>
                </c:pt>
                <c:pt idx="44">
                  <c:v>-7.4353880210645089</c:v>
                </c:pt>
                <c:pt idx="45">
                  <c:v>-7.9294065265141187</c:v>
                </c:pt>
                <c:pt idx="46">
                  <c:v>-7.3857910799251369</c:v>
                </c:pt>
                <c:pt idx="47">
                  <c:v>-7.4353880210645089</c:v>
                </c:pt>
                <c:pt idx="48">
                  <c:v>-7.6417244540623379</c:v>
                </c:pt>
                <c:pt idx="49">
                  <c:v>-7.875339305243843</c:v>
                </c:pt>
                <c:pt idx="50">
                  <c:v>-8.0164179035037488</c:v>
                </c:pt>
                <c:pt idx="51">
                  <c:v>-8.2940496401020276</c:v>
                </c:pt>
                <c:pt idx="52">
                  <c:v>-7.4353880210645089</c:v>
                </c:pt>
                <c:pt idx="53">
                  <c:v>-7.9294065265141187</c:v>
                </c:pt>
                <c:pt idx="54">
                  <c:v>-7.3857910799251369</c:v>
                </c:pt>
                <c:pt idx="55">
                  <c:v>-7.4353880210645089</c:v>
                </c:pt>
                <c:pt idx="56">
                  <c:v>-7.6417244540623379</c:v>
                </c:pt>
                <c:pt idx="57">
                  <c:v>-7.875339305243843</c:v>
                </c:pt>
                <c:pt idx="58">
                  <c:v>-8.0164179035037488</c:v>
                </c:pt>
              </c:numCache>
            </c:numRef>
          </c:xVal>
          <c:yVal>
            <c:numRef>
              <c:f>'Weibull Distribution'!$H$224:$H$282</c:f>
              <c:numCache>
                <c:formatCode>General</c:formatCode>
                <c:ptCount val="59"/>
                <c:pt idx="0">
                  <c:v>1.5624898217428644</c:v>
                </c:pt>
                <c:pt idx="1">
                  <c:v>1.3007561718554883</c:v>
                </c:pt>
                <c:pt idx="2">
                  <c:v>1.1509664789165825</c:v>
                </c:pt>
                <c:pt idx="3">
                  <c:v>1.0384285296985338</c:v>
                </c:pt>
                <c:pt idx="4">
                  <c:v>0.94525131526874995</c:v>
                </c:pt>
                <c:pt idx="5">
                  <c:v>0.86406620472595796</c:v>
                </c:pt>
                <c:pt idx="6">
                  <c:v>0.7910609077388796</c:v>
                </c:pt>
                <c:pt idx="7">
                  <c:v>0.72398401206700247</c:v>
                </c:pt>
                <c:pt idx="8">
                  <c:v>0.66138365912102504</c:v>
                </c:pt>
                <c:pt idx="9">
                  <c:v>0.60226229957573985</c:v>
                </c:pt>
                <c:pt idx="10">
                  <c:v>0.54590055507295843</c:v>
                </c:pt>
                <c:pt idx="11">
                  <c:v>0.49175925538902965</c:v>
                </c:pt>
                <c:pt idx="12">
                  <c:v>0.43942121803610518</c:v>
                </c:pt>
                <c:pt idx="13">
                  <c:v>0.38855476986230542</c:v>
                </c:pt>
                <c:pt idx="14">
                  <c:v>0.3388898792517952</c:v>
                </c:pt>
                <c:pt idx="15">
                  <c:v>0.29020195985242259</c:v>
                </c:pt>
                <c:pt idx="16">
                  <c:v>0.24230052943886035</c:v>
                </c:pt>
                <c:pt idx="17">
                  <c:v>0.19502104499809272</c:v>
                </c:pt>
                <c:pt idx="18">
                  <c:v>0.14821887439408662</c:v>
                </c:pt>
                <c:pt idx="19">
                  <c:v>0.1017647390974102</c:v>
                </c:pt>
                <c:pt idx="20">
                  <c:v>5.5541189166965328E-2</c:v>
                </c:pt>
                <c:pt idx="21">
                  <c:v>9.4398132068533574E-3</c:v>
                </c:pt>
                <c:pt idx="22">
                  <c:v>-3.6641023332972963E-2</c:v>
                </c:pt>
                <c:pt idx="23">
                  <c:v>-8.2798058850999709E-2</c:v>
                </c:pt>
                <c:pt idx="24">
                  <c:v>-0.12912474320441455</c:v>
                </c:pt>
                <c:pt idx="25">
                  <c:v>-0.17571265369420397</c:v>
                </c:pt>
                <c:pt idx="26">
                  <c:v>-0.22265278311869494</c:v>
                </c:pt>
                <c:pt idx="27">
                  <c:v>-0.27003675186379672</c:v>
                </c:pt>
                <c:pt idx="28">
                  <c:v>-0.31795798865135722</c:v>
                </c:pt>
                <c:pt idx="29">
                  <c:v>-0.36651292058166435</c:v>
                </c:pt>
                <c:pt idx="30">
                  <c:v>-0.41580221190542965</c:v>
                </c:pt>
                <c:pt idx="31">
                  <c:v>-0.46593209229441535</c:v>
                </c:pt>
                <c:pt idx="32">
                  <c:v>-0.5170158192707196</c:v>
                </c:pt>
                <c:pt idx="33">
                  <c:v>-0.56917532618843703</c:v>
                </c:pt>
                <c:pt idx="34">
                  <c:v>-0.62254311731877821</c:v>
                </c:pt>
                <c:pt idx="35">
                  <c:v>-0.67726448612379997</c:v>
                </c:pt>
                <c:pt idx="36">
                  <c:v>-0.73350015317718453</c:v>
                </c:pt>
                <c:pt idx="37">
                  <c:v>-0.79142944860162334</c:v>
                </c:pt>
                <c:pt idx="38">
                  <c:v>-0.85125420364087523</c:v>
                </c:pt>
                <c:pt idx="39">
                  <c:v>-0.9132035720629087</c:v>
                </c:pt>
                <c:pt idx="40">
                  <c:v>-0.97754008215452926</c:v>
                </c:pt>
                <c:pt idx="41">
                  <c:v>-1.0445673360600098</c:v>
                </c:pt>
                <c:pt idx="42">
                  <c:v>-1.1146399441401458</c:v>
                </c:pt>
                <c:pt idx="43">
                  <c:v>-1.1881765388128198</c:v>
                </c:pt>
                <c:pt idx="44">
                  <c:v>-1.2656771066063797</c:v>
                </c:pt>
                <c:pt idx="45">
                  <c:v>-1.3477464975529205</c:v>
                </c:pt>
                <c:pt idx="46">
                  <c:v>-1.4351269746781683</c:v>
                </c:pt>
                <c:pt idx="47">
                  <c:v>-1.5287443418556745</c:v>
                </c:pt>
                <c:pt idx="48">
                  <c:v>-1.6297750881682049</c:v>
                </c:pt>
                <c:pt idx="49">
                  <c:v>-1.7397472196635997</c:v>
                </c:pt>
                <c:pt idx="50">
                  <c:v>-1.8606973646407554</c:v>
                </c:pt>
                <c:pt idx="51">
                  <c:v>-1.9954266506090765</c:v>
                </c:pt>
                <c:pt idx="52">
                  <c:v>-2.1479407552518395</c:v>
                </c:pt>
                <c:pt idx="53">
                  <c:v>-2.3242604146498977</c:v>
                </c:pt>
                <c:pt idx="54">
                  <c:v>-2.5340539255340162</c:v>
                </c:pt>
                <c:pt idx="55">
                  <c:v>-2.7943530866221584</c:v>
                </c:pt>
                <c:pt idx="56">
                  <c:v>-3.1396764168259241</c:v>
                </c:pt>
                <c:pt idx="57">
                  <c:v>-3.6592237205542775</c:v>
                </c:pt>
                <c:pt idx="58">
                  <c:v>-4.766432297623167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77-4659-B310-B69163D0F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49056"/>
        <c:axId val="152145696"/>
      </c:scatterChart>
      <c:valAx>
        <c:axId val="1521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</a:t>
                </a:r>
                <a:r>
                  <a:rPr lang="en-GB" baseline="0"/>
                  <a:t>(Mass)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5696"/>
        <c:crosses val="autoZero"/>
        <c:crossBetween val="midCat"/>
      </c:valAx>
      <c:valAx>
        <c:axId val="1521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of Complement</a:t>
                </a:r>
                <a:r>
                  <a:rPr lang="en-GB" baseline="0"/>
                  <a:t> Probability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_xlchart.v1.4</cx:f>
      </cx:numDim>
    </cx:data>
    <cx:data id="1">
      <cx:numDim type="val">
        <cx:f>_xlchart.v1.3</cx:f>
      </cx:numDim>
    </cx:data>
    <cx:data id="2">
      <cx:numDim type="val">
        <cx:f>_xlchart.v1.5</cx:f>
      </cx:numDim>
    </cx:data>
  </cx:chartData>
  <cx:chart>
    <cx:plotArea>
      <cx:plotAreaRegion>
        <cx:series layoutId="boxWhisker" uniqueId="{00000001-037B-4991-8F17-B9B94362C769}" formatIdx="1">
          <cx:tx>
            <cx:txData>
              <cx:f>_xlchart.v1.0</cx:f>
              <cx:v>A</cx:v>
            </cx:txData>
          </cx:tx>
          <cx:dataId val="0"/>
          <cx:layoutPr>
            <cx:statistics quartileMethod="exclusive"/>
          </cx:layoutPr>
        </cx:series>
        <cx:series layoutId="boxWhisker" uniqueId="{00000002-037B-4991-8F17-B9B94362C769}">
          <cx:tx>
            <cx:txData>
              <cx:f>_xlchart.v1.1</cx:f>
              <cx:v>B</cx:v>
            </cx:txData>
          </cx:tx>
          <cx:dataId val="1"/>
          <cx:layoutPr>
            <cx:statistics quartileMethod="exclusive"/>
          </cx:layoutPr>
        </cx:series>
        <cx:series layoutId="boxWhisker" uniqueId="{00000003-037B-4991-8F17-B9B94362C769}">
          <cx:tx>
            <cx:txData>
              <cx:f>_xlchart.v1.2</cx:f>
              <cx:v>C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 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Stopping distance 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/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_xlchart.v1.10</cx:f>
      </cx:numDim>
    </cx:data>
    <cx:data id="1">
      <cx:numDim type="val">
        <cx:f>_xlchart.v1.9</cx:f>
      </cx:numDim>
    </cx:data>
    <cx:data id="2">
      <cx:numDim type="val">
        <cx:f>_xlchart.v1.11</cx:f>
      </cx:numDim>
    </cx:data>
  </cx:chartData>
  <cx:chart>
    <cx:plotArea>
      <cx:plotAreaRegion>
        <cx:series layoutId="boxWhisker" uniqueId="{00000001-037B-4991-8F17-B9B94362C769}" formatIdx="1">
          <cx:tx>
            <cx:txData>
              <cx:f>_xlchart.v1.6</cx:f>
              <cx:v>A</cx:v>
            </cx:txData>
          </cx:tx>
          <cx:dataId val="0"/>
          <cx:layoutPr>
            <cx:statistics quartileMethod="exclusive"/>
          </cx:layoutPr>
        </cx:series>
        <cx:series layoutId="boxWhisker" uniqueId="{00000002-037B-4991-8F17-B9B94362C769}">
          <cx:tx>
            <cx:txData>
              <cx:f>_xlchart.v1.7</cx:f>
              <cx:v>B</cx:v>
            </cx:txData>
          </cx:tx>
          <cx:dataId val="1"/>
          <cx:layoutPr>
            <cx:statistics quartileMethod="exclusive"/>
          </cx:layoutPr>
        </cx:series>
        <cx:series layoutId="boxWhisker" uniqueId="{00000003-037B-4991-8F17-B9B94362C769}">
          <cx:tx>
            <cx:txData>
              <cx:f>_xlchart.v1.8</cx:f>
              <cx:v>C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Stopping distance/m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/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_xlchart.v1.15</cx:f>
      </cx:numDim>
    </cx:data>
    <cx:data id="1">
      <cx:numDim type="val">
        <cx:f>_xlchart.v1.16</cx:f>
      </cx:numDim>
    </cx:data>
    <cx:data id="2">
      <cx:numDim type="val">
        <cx:f>_xlchart.v1.17</cx:f>
      </cx:numDim>
    </cx:data>
  </cx:chartData>
  <cx:chart>
    <cx:plotArea>
      <cx:plotAreaRegion>
        <cx:series layoutId="boxWhisker" uniqueId="{00000000-413B-443B-9C0A-165012C70EF1}">
          <cx:tx>
            <cx:txData>
              <cx:f>_xlchart.v1.14</cx:f>
              <cx:v>D</cx:v>
            </cx:txData>
          </cx:tx>
          <cx:dataId val="0"/>
          <cx:layoutPr>
            <cx:statistics quartileMethod="exclusive"/>
          </cx:layoutPr>
        </cx:series>
        <cx:series layoutId="boxWhisker" uniqueId="{00000001-413B-443B-9C0A-165012C70EF1}">
          <cx:tx>
            <cx:txData>
              <cx:f>_xlchart.v1.12</cx:f>
              <cx:v>E</cx:v>
            </cx:txData>
          </cx:tx>
          <cx:dataId val="1"/>
          <cx:layoutPr>
            <cx:statistics quartileMethod="exclusive"/>
          </cx:layoutPr>
        </cx:series>
        <cx:series layoutId="boxWhisker" uniqueId="{00000002-413B-443B-9C0A-165012C70EF1}">
          <cx:tx>
            <cx:txData>
              <cx:f>_xlchart.v1.13</cx:f>
              <cx:v>F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 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 b="1">
                  <a:solidFill>
                    <a:srgbClr val="000000"/>
                  </a:solidFill>
                </a:defRPr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Calibri" panose="020F0502020204030204"/>
                </a:rPr>
                <a:t>Stopping distance 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1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sz="1200" b="1">
              <a:solidFill>
                <a:srgbClr val="000000"/>
              </a:solidFill>
            </a:endParaRPr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1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sz="1200" b="1">
            <a:solidFill>
              <a:srgbClr val="000000"/>
            </a:solidFill>
          </a:endParaRPr>
        </a:p>
      </cx:txPr>
    </cx:legend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_xlchart.v1.21</cx:f>
      </cx:numDim>
    </cx:data>
    <cx:data id="1">
      <cx:numDim type="val">
        <cx:f>_xlchart.v1.22</cx:f>
      </cx:numDim>
    </cx:data>
    <cx:data id="2">
      <cx:numDim type="val">
        <cx:f>_xlchart.v1.23</cx:f>
      </cx:numDim>
    </cx:data>
  </cx:chartData>
  <cx:chart>
    <cx:plotArea>
      <cx:plotAreaRegion>
        <cx:series layoutId="boxWhisker" uniqueId="{00000000-413B-443B-9C0A-165012C70EF1}">
          <cx:tx>
            <cx:txData>
              <cx:f>_xlchart.v1.20</cx:f>
              <cx:v>D</cx:v>
            </cx:txData>
          </cx:tx>
          <cx:dataId val="0"/>
          <cx:layoutPr>
            <cx:statistics quartileMethod="exclusive"/>
          </cx:layoutPr>
        </cx:series>
        <cx:series layoutId="boxWhisker" uniqueId="{00000001-413B-443B-9C0A-165012C70EF1}">
          <cx:tx>
            <cx:txData>
              <cx:f>_xlchart.v1.18</cx:f>
              <cx:v>E</cx:v>
            </cx:txData>
          </cx:tx>
          <cx:dataId val="1"/>
          <cx:layoutPr>
            <cx:statistics quartileMethod="exclusive"/>
          </cx:layoutPr>
        </cx:series>
        <cx:series layoutId="boxWhisker" uniqueId="{00000002-413B-443B-9C0A-165012C70EF1}">
          <cx:tx>
            <cx:txData>
              <cx:f>_xlchart.v1.19</cx:f>
              <cx:v>F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 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 b="1">
                  <a:solidFill>
                    <a:srgbClr val="000000"/>
                  </a:solidFill>
                </a:defRPr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Calibri" panose="020F0502020204030204"/>
                </a:rPr>
                <a:t>Stopping distance 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1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sz="1200" b="1">
              <a:solidFill>
                <a:srgbClr val="000000"/>
              </a:solidFill>
            </a:endParaRPr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1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sz="1200" b="1">
            <a:solidFill>
              <a:srgbClr val="000000"/>
            </a:solidFill>
          </a:endParaRPr>
        </a:p>
      </cx:txPr>
    </cx:legend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_xlchart.v1.24</cx:f>
      </cx:strDim>
      <cx:numDim type="val">
        <cx:f>_xlchart.v1.35</cx:f>
      </cx:numDim>
    </cx:data>
    <cx:data id="1">
      <cx:strDim type="cat">
        <cx:f>_xlchart.v1.24</cx:f>
      </cx:strDim>
      <cx:numDim type="val">
        <cx:f>_xlchart.v1.34</cx:f>
      </cx:numDim>
    </cx:data>
    <cx:data id="2">
      <cx:strDim type="cat">
        <cx:f>_xlchart.v1.24</cx:f>
      </cx:strDim>
      <cx:numDim type="val">
        <cx:f>_xlchart.v1.36</cx:f>
      </cx:numDim>
    </cx:data>
    <cx:data id="3">
      <cx:strDim type="cat">
        <cx:f>_xlchart.v1.24</cx:f>
      </cx:strDim>
      <cx:numDim type="val">
        <cx:f>_xlchart.v1.31</cx:f>
      </cx:numDim>
    </cx:data>
    <cx:data id="4">
      <cx:strDim type="cat">
        <cx:f>_xlchart.v1.24</cx:f>
      </cx:strDim>
      <cx:numDim type="val">
        <cx:f>_xlchart.v1.32</cx:f>
      </cx:numDim>
    </cx:data>
    <cx:data id="5">
      <cx:strDim type="cat">
        <cx:f>_xlchart.v1.24</cx:f>
      </cx:strDim>
      <cx:numDim type="val">
        <cx:f>_xlchart.v1.33</cx:f>
      </cx:numDim>
    </cx:data>
  </cx:chartData>
  <cx:chart>
    <cx:plotArea>
      <cx:plotAreaRegion>
        <cx:series layoutId="boxWhisker" uniqueId="{00000001-037B-4991-8F17-B9B94362C769}" formatIdx="1">
          <cx:tx>
            <cx:txData>
              <cx:f>_xlchart.v1.27</cx:f>
              <cx:v>A</cx:v>
            </cx:txData>
          </cx:tx>
          <cx:dataId val="0"/>
          <cx:layoutPr>
            <cx:statistics quartileMethod="exclusive"/>
          </cx:layoutPr>
        </cx:series>
        <cx:series layoutId="boxWhisker" uniqueId="{00000002-037B-4991-8F17-B9B94362C769}">
          <cx:tx>
            <cx:txData>
              <cx:f>_xlchart.v1.28</cx:f>
              <cx:v>B</cx:v>
            </cx:txData>
          </cx:tx>
          <cx:dataId val="1"/>
          <cx:layoutPr>
            <cx:statistics quartileMethod="exclusive"/>
          </cx:layoutPr>
        </cx:series>
        <cx:series layoutId="boxWhisker" uniqueId="{00000003-037B-4991-8F17-B9B94362C769}">
          <cx:tx>
            <cx:txData>
              <cx:f>_xlchart.v1.29</cx:f>
              <cx:v>C</cx:v>
            </cx:txData>
          </cx:tx>
          <cx:dataId val="2"/>
          <cx:layoutPr>
            <cx:statistics quartileMethod="exclusive"/>
          </cx:layoutPr>
        </cx:series>
        <cx:series layoutId="boxWhisker" uniqueId="{00000000-6C11-4E44-AC60-A5232A028E9D}">
          <cx:tx>
            <cx:txData>
              <cx:f>_xlchart.v1.30</cx:f>
              <cx:v>D</cx:v>
            </cx:txData>
          </cx:tx>
          <cx:dataId val="3"/>
          <cx:layoutPr>
            <cx:statistics quartileMethod="exclusive"/>
          </cx:layoutPr>
        </cx:series>
        <cx:series layoutId="boxWhisker" uniqueId="{00000001-6C11-4E44-AC60-A5232A028E9D}">
          <cx:tx>
            <cx:txData>
              <cx:f>_xlchart.v1.25</cx:f>
              <cx:v>E</cx:v>
            </cx:txData>
          </cx:tx>
          <cx:dataId val="4"/>
          <cx:layoutPr>
            <cx:statistics quartileMethod="exclusive"/>
          </cx:layoutPr>
        </cx:series>
        <cx:series layoutId="boxWhisker" uniqueId="{00000002-6C11-4E44-AC60-A5232A028E9D}">
          <cx:tx>
            <cx:txData>
              <cx:f>_xlchart.v1.26</cx:f>
              <cx:v>F</cx:v>
            </cx:txData>
          </cx:tx>
          <cx:dataId val="5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 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Stopping distance 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/>
        </a:p>
      </cx:txPr>
    </cx:legend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_xlchart.v1.37</cx:f>
      </cx:strDim>
      <cx:numDim type="val">
        <cx:f>_xlchart.v1.48</cx:f>
      </cx:numDim>
    </cx:data>
    <cx:data id="1">
      <cx:strDim type="cat">
        <cx:f>_xlchart.v1.37</cx:f>
      </cx:strDim>
      <cx:numDim type="val">
        <cx:f>_xlchart.v1.47</cx:f>
      </cx:numDim>
    </cx:data>
    <cx:data id="2">
      <cx:strDim type="cat">
        <cx:f>_xlchart.v1.37</cx:f>
      </cx:strDim>
      <cx:numDim type="val">
        <cx:f>_xlchart.v1.49</cx:f>
      </cx:numDim>
    </cx:data>
    <cx:data id="3">
      <cx:strDim type="cat">
        <cx:f>_xlchart.v1.37</cx:f>
      </cx:strDim>
      <cx:numDim type="val">
        <cx:f>_xlchart.v1.44</cx:f>
      </cx:numDim>
    </cx:data>
    <cx:data id="4">
      <cx:strDim type="cat">
        <cx:f>_xlchart.v1.37</cx:f>
      </cx:strDim>
      <cx:numDim type="val">
        <cx:f>_xlchart.v1.45</cx:f>
      </cx:numDim>
    </cx:data>
    <cx:data id="5">
      <cx:strDim type="cat">
        <cx:f>_xlchart.v1.37</cx:f>
      </cx:strDim>
      <cx:numDim type="val">
        <cx:f>_xlchart.v1.46</cx:f>
      </cx:numDim>
    </cx:data>
  </cx:chartData>
  <cx:chart>
    <cx:plotArea>
      <cx:plotAreaRegion>
        <cx:series layoutId="boxWhisker" uniqueId="{00000001-037B-4991-8F17-B9B94362C769}" formatIdx="1">
          <cx:tx>
            <cx:txData>
              <cx:f>_xlchart.v1.40</cx:f>
              <cx:v>A</cx:v>
            </cx:txData>
          </cx:tx>
          <cx:dataId val="0"/>
          <cx:layoutPr>
            <cx:statistics quartileMethod="exclusive"/>
          </cx:layoutPr>
        </cx:series>
        <cx:series layoutId="boxWhisker" uniqueId="{00000002-037B-4991-8F17-B9B94362C769}">
          <cx:tx>
            <cx:txData>
              <cx:f>_xlchart.v1.41</cx:f>
              <cx:v>B</cx:v>
            </cx:txData>
          </cx:tx>
          <cx:dataId val="1"/>
          <cx:layoutPr>
            <cx:statistics quartileMethod="exclusive"/>
          </cx:layoutPr>
        </cx:series>
        <cx:series layoutId="boxWhisker" uniqueId="{00000003-037B-4991-8F17-B9B94362C769}">
          <cx:tx>
            <cx:txData>
              <cx:f>_xlchart.v1.42</cx:f>
              <cx:v>C</cx:v>
            </cx:txData>
          </cx:tx>
          <cx:dataId val="2"/>
          <cx:layoutPr>
            <cx:statistics quartileMethod="exclusive"/>
          </cx:layoutPr>
        </cx:series>
        <cx:series layoutId="boxWhisker" uniqueId="{00000000-6C11-4E44-AC60-A5232A028E9D}">
          <cx:tx>
            <cx:txData>
              <cx:f>_xlchart.v1.43</cx:f>
              <cx:v>D</cx:v>
            </cx:txData>
          </cx:tx>
          <cx:dataId val="3"/>
          <cx:layoutPr>
            <cx:statistics quartileMethod="exclusive"/>
          </cx:layoutPr>
        </cx:series>
        <cx:series layoutId="boxWhisker" uniqueId="{00000001-6C11-4E44-AC60-A5232A028E9D}">
          <cx:tx>
            <cx:txData>
              <cx:f>_xlchart.v1.38</cx:f>
              <cx:v>E</cx:v>
            </cx:txData>
          </cx:tx>
          <cx:dataId val="4"/>
          <cx:layoutPr>
            <cx:statistics quartileMethod="exclusive"/>
          </cx:layoutPr>
        </cx:series>
        <cx:series layoutId="boxWhisker" uniqueId="{00000002-6C11-4E44-AC60-A5232A028E9D}">
          <cx:tx>
            <cx:txData>
              <cx:f>_xlchart.v1.39</cx:f>
              <cx:v>F</cx:v>
            </cx:txData>
          </cx:tx>
          <cx:dataId val="5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Stopping distance /m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Stopping distance /m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/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6" Type="http://schemas.microsoft.com/office/2014/relationships/chartEx" Target="../charts/chartEx6.xml"/><Relationship Id="rId5" Type="http://schemas.microsoft.com/office/2014/relationships/chartEx" Target="../charts/chartEx5.xml"/><Relationship Id="rId4" Type="http://schemas.microsoft.com/office/2014/relationships/chartEx" Target="../charts/chartEx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0</xdr:row>
      <xdr:rowOff>57150</xdr:rowOff>
    </xdr:from>
    <xdr:to>
      <xdr:col>11</xdr:col>
      <xdr:colOff>571500</xdr:colOff>
      <xdr:row>14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10</xdr:row>
      <xdr:rowOff>0</xdr:rowOff>
    </xdr:from>
    <xdr:to>
      <xdr:col>18</xdr:col>
      <xdr:colOff>257175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0.67083</cdr:x>
      <cdr:y>0.87847</cdr:y>
    </cdr:from>
    <cdr:to>
      <cdr:x>0.93958</cdr:x>
      <cdr:y>0.95833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67050" y="2409825"/>
          <a:ext cx="1228725" cy="21907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IN" sz="1100" b="1"/>
            <a:t>HO Detonations</a:t>
          </a:r>
        </a:p>
      </cdr:txBody>
    </cdr:sp>
  </cdr:relSizeAnchor>
  <cdr:relSizeAnchor xmlns:cdr="http://schemas.openxmlformats.org/drawingml/2006/chartDrawing">
    <cdr:from>
      <cdr:x>0.33194</cdr:x>
      <cdr:y>0.87963</cdr:y>
    </cdr:from>
    <cdr:to>
      <cdr:x>0.60069</cdr:x>
      <cdr:y>0.95949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517650" y="2413000"/>
          <a:ext cx="1228725" cy="21907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IN" sz="1100" b="1"/>
            <a:t>LO Detonations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455295</xdr:colOff>
      <xdr:row>3</xdr:row>
      <xdr:rowOff>301942</xdr:rowOff>
    </xdr:from>
    <xdr:to>
      <xdr:col>31</xdr:col>
      <xdr:colOff>150495</xdr:colOff>
      <xdr:row>17</xdr:row>
      <xdr:rowOff>136207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4ED69180-2CD2-AA28-44D5-0380C6133F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31</xdr:col>
      <xdr:colOff>304800</xdr:colOff>
      <xdr:row>3</xdr:row>
      <xdr:rowOff>304800</xdr:rowOff>
    </xdr:from>
    <xdr:to>
      <xdr:col>39</xdr:col>
      <xdr:colOff>0</xdr:colOff>
      <xdr:row>17</xdr:row>
      <xdr:rowOff>131445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CBAAE13-4913-4162-BE36-6BF3885567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23</xdr:col>
      <xdr:colOff>457200</xdr:colOff>
      <xdr:row>18</xdr:row>
      <xdr:rowOff>171450</xdr:rowOff>
    </xdr:from>
    <xdr:to>
      <xdr:col>31</xdr:col>
      <xdr:colOff>152400</xdr:colOff>
      <xdr:row>34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Chart 3">
              <a:extLst>
                <a:ext uri="{FF2B5EF4-FFF2-40B4-BE49-F238E27FC236}">
                  <a16:creationId xmlns:a16="http://schemas.microsoft.com/office/drawing/2014/main" id="{13DB2BF5-9002-48DB-A244-C334C2E43885}"/>
                </a:ext>
                <a:ext uri="{147F2762-F138-4A5C-976F-8EAC2B608ADB}">
                  <a16:predDERef xmlns:a16="http://schemas.microsoft.com/office/drawing/2014/main" pred="{0CBAAE13-4913-4162-BE36-6BF3885567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31</xdr:col>
      <xdr:colOff>247650</xdr:colOff>
      <xdr:row>18</xdr:row>
      <xdr:rowOff>114300</xdr:rowOff>
    </xdr:from>
    <xdr:to>
      <xdr:col>38</xdr:col>
      <xdr:colOff>552450</xdr:colOff>
      <xdr:row>33</xdr:row>
      <xdr:rowOff>142875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0" name="Chart 5">
              <a:extLst>
                <a:ext uri="{FF2B5EF4-FFF2-40B4-BE49-F238E27FC236}">
                  <a16:creationId xmlns:a16="http://schemas.microsoft.com/office/drawing/2014/main" id="{0A016459-2A8F-40E1-B5B3-172B1CB24216}"/>
                </a:ext>
                <a:ext uri="{147F2762-F138-4A5C-976F-8EAC2B608ADB}">
                  <a16:predDERef xmlns:a16="http://schemas.microsoft.com/office/drawing/2014/main" pred="{13DB2BF5-9002-48DB-A244-C334C2E438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39</xdr:col>
      <xdr:colOff>200025</xdr:colOff>
      <xdr:row>2</xdr:row>
      <xdr:rowOff>142875</xdr:rowOff>
    </xdr:from>
    <xdr:to>
      <xdr:col>46</xdr:col>
      <xdr:colOff>504825</xdr:colOff>
      <xdr:row>15</xdr:row>
      <xdr:rowOff>163830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2E2DCBA5-9F4B-438A-8045-90FBAD02EA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47</xdr:col>
      <xdr:colOff>38100</xdr:colOff>
      <xdr:row>2</xdr:row>
      <xdr:rowOff>123825</xdr:rowOff>
    </xdr:from>
    <xdr:to>
      <xdr:col>54</xdr:col>
      <xdr:colOff>342900</xdr:colOff>
      <xdr:row>15</xdr:row>
      <xdr:rowOff>150495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905C4151-C6FD-49B1-AECE-763F7F623B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3</xdr:row>
      <xdr:rowOff>351472</xdr:rowOff>
    </xdr:from>
    <xdr:to>
      <xdr:col>20</xdr:col>
      <xdr:colOff>457200</xdr:colOff>
      <xdr:row>19</xdr:row>
      <xdr:rowOff>16192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394512E-6B4E-C66F-36EC-0B18596211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457200</xdr:colOff>
      <xdr:row>3</xdr:row>
      <xdr:rowOff>314325</xdr:rowOff>
    </xdr:from>
    <xdr:to>
      <xdr:col>29</xdr:col>
      <xdr:colOff>152400</xdr:colOff>
      <xdr:row>18</xdr:row>
      <xdr:rowOff>160020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15335E8-CF84-45A4-BEF9-57C073BE2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152400</xdr:colOff>
      <xdr:row>20</xdr:row>
      <xdr:rowOff>20002</xdr:rowOff>
    </xdr:from>
    <xdr:to>
      <xdr:col>20</xdr:col>
      <xdr:colOff>457200</xdr:colOff>
      <xdr:row>35</xdr:row>
      <xdr:rowOff>50482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D244D6F-A38D-4D02-BF8F-B4A6A6775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457200</xdr:colOff>
      <xdr:row>19</xdr:row>
      <xdr:rowOff>163830</xdr:rowOff>
    </xdr:from>
    <xdr:to>
      <xdr:col>29</xdr:col>
      <xdr:colOff>152400</xdr:colOff>
      <xdr:row>35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3A63DE6-B5F3-4EAF-8E87-1D9664AD7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180975</xdr:colOff>
      <xdr:row>35</xdr:row>
      <xdr:rowOff>168592</xdr:rowOff>
    </xdr:from>
    <xdr:to>
      <xdr:col>20</xdr:col>
      <xdr:colOff>485775</xdr:colOff>
      <xdr:row>50</xdr:row>
      <xdr:rowOff>25717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219F2E5-B2F4-4DE4-985D-F3FDE603E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485775</xdr:colOff>
      <xdr:row>35</xdr:row>
      <xdr:rowOff>139065</xdr:rowOff>
    </xdr:from>
    <xdr:to>
      <xdr:col>29</xdr:col>
      <xdr:colOff>180975</xdr:colOff>
      <xdr:row>49</xdr:row>
      <xdr:rowOff>161925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A953511-C5B4-47EA-9B70-9AC46D847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228600</xdr:colOff>
      <xdr:row>51</xdr:row>
      <xdr:rowOff>27622</xdr:rowOff>
    </xdr:from>
    <xdr:to>
      <xdr:col>20</xdr:col>
      <xdr:colOff>533400</xdr:colOff>
      <xdr:row>66</xdr:row>
      <xdr:rowOff>65722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AD2A6B4-A94B-49D5-9355-A58489D723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533400</xdr:colOff>
      <xdr:row>51</xdr:row>
      <xdr:rowOff>0</xdr:rowOff>
    </xdr:from>
    <xdr:to>
      <xdr:col>29</xdr:col>
      <xdr:colOff>228600</xdr:colOff>
      <xdr:row>66</xdr:row>
      <xdr:rowOff>20955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FD8539C-37AD-407F-B90D-C39A8C9BD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topLeftCell="O1" workbookViewId="0">
      <selection activeCell="W1" sqref="W1:AF1"/>
    </sheetView>
  </sheetViews>
  <sheetFormatPr defaultRowHeight="14.45"/>
  <cols>
    <col min="2" max="2" width="13.42578125" customWidth="1"/>
    <col min="3" max="7" width="13.28515625" customWidth="1"/>
    <col min="9" max="9" width="12.7109375" customWidth="1"/>
    <col min="12" max="12" width="13.28515625" customWidth="1"/>
    <col min="13" max="13" width="12.7109375" customWidth="1"/>
    <col min="14" max="18" width="11.28515625" customWidth="1"/>
    <col min="19" max="19" width="11" customWidth="1"/>
    <col min="20" max="22" width="12.5703125" customWidth="1"/>
    <col min="24" max="24" width="12.28515625" customWidth="1"/>
    <col min="25" max="29" width="11.28515625" customWidth="1"/>
    <col min="31" max="31" width="13" customWidth="1"/>
    <col min="32" max="32" width="19.140625" customWidth="1"/>
  </cols>
  <sheetData>
    <row r="1" spans="1:3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"/>
      <c r="L1" s="16" t="s">
        <v>1</v>
      </c>
      <c r="M1" s="16"/>
      <c r="N1" s="16"/>
      <c r="O1" s="16"/>
      <c r="P1" s="16"/>
      <c r="Q1" s="16"/>
      <c r="R1" s="16"/>
      <c r="S1" s="16"/>
      <c r="T1" s="16"/>
      <c r="U1" s="16"/>
      <c r="V1" s="2"/>
      <c r="W1" s="16" t="s">
        <v>2</v>
      </c>
      <c r="X1" s="16"/>
      <c r="Y1" s="16"/>
      <c r="Z1" s="16"/>
      <c r="AA1" s="16"/>
      <c r="AB1" s="16"/>
      <c r="AC1" s="16"/>
      <c r="AD1" s="16"/>
      <c r="AE1" s="16"/>
      <c r="AF1" s="16"/>
    </row>
    <row r="2" spans="1:32">
      <c r="A2" s="1" t="s">
        <v>3</v>
      </c>
      <c r="B2" s="1" t="s">
        <v>4</v>
      </c>
      <c r="C2" s="1" t="s">
        <v>5</v>
      </c>
      <c r="D2" s="1"/>
      <c r="E2" s="1"/>
      <c r="F2" s="1"/>
      <c r="G2" s="1" t="s">
        <v>6</v>
      </c>
      <c r="H2" s="1" t="s">
        <v>7</v>
      </c>
      <c r="I2" s="1" t="s">
        <v>8</v>
      </c>
      <c r="J2" s="1" t="s">
        <v>9</v>
      </c>
      <c r="K2" s="1"/>
      <c r="L2" s="1" t="s">
        <v>3</v>
      </c>
      <c r="M2" s="1" t="s">
        <v>4</v>
      </c>
      <c r="N2" s="1" t="s">
        <v>5</v>
      </c>
      <c r="O2" s="1"/>
      <c r="P2" s="1"/>
      <c r="Q2" s="1"/>
      <c r="R2" s="1"/>
      <c r="S2" s="1" t="s">
        <v>7</v>
      </c>
      <c r="T2" s="1" t="s">
        <v>8</v>
      </c>
      <c r="U2" s="1" t="s">
        <v>9</v>
      </c>
      <c r="V2" s="1"/>
      <c r="W2" s="1" t="s">
        <v>3</v>
      </c>
      <c r="X2" s="1" t="s">
        <v>4</v>
      </c>
      <c r="Y2" s="1" t="s">
        <v>5</v>
      </c>
      <c r="Z2" s="1"/>
      <c r="AA2" s="1"/>
      <c r="AB2" s="1"/>
      <c r="AC2" s="1"/>
      <c r="AD2" s="1" t="s">
        <v>7</v>
      </c>
      <c r="AE2" s="1" t="s">
        <v>8</v>
      </c>
      <c r="AF2" s="1" t="s">
        <v>10</v>
      </c>
    </row>
    <row r="3" spans="1:32">
      <c r="A3" s="4">
        <v>1</v>
      </c>
      <c r="B3" s="4">
        <v>133</v>
      </c>
      <c r="C3" s="4">
        <v>104</v>
      </c>
      <c r="D3" s="4">
        <v>2.5</v>
      </c>
      <c r="E3" s="4">
        <v>3.03</v>
      </c>
      <c r="F3" s="4">
        <v>2.82</v>
      </c>
      <c r="G3" s="4">
        <f t="shared" ref="G3:G9" si="0">AVERAGE(D3:F3)</f>
        <v>2.7833333333333332</v>
      </c>
      <c r="H3" s="4">
        <v>288.06</v>
      </c>
      <c r="I3" s="4">
        <f>(H3/115+1/2)^-1/2</f>
        <v>0.16639657367750896</v>
      </c>
      <c r="J3" s="4">
        <f t="shared" ref="J3:J28" si="1">2700*I3</f>
        <v>449.27074892927419</v>
      </c>
      <c r="K3" s="4"/>
      <c r="L3" s="4">
        <v>1</v>
      </c>
      <c r="M3" s="4">
        <v>142</v>
      </c>
      <c r="N3" s="4">
        <v>47</v>
      </c>
      <c r="O3" s="4">
        <v>3.76</v>
      </c>
      <c r="P3" s="4">
        <v>3.15</v>
      </c>
      <c r="Q3" s="4">
        <v>3.81</v>
      </c>
      <c r="R3" s="4">
        <f t="shared" ref="R3:R8" si="2">AVERAGE(O3:Q3)</f>
        <v>3.5733333333333337</v>
      </c>
      <c r="S3" s="4">
        <v>270.07</v>
      </c>
      <c r="T3" s="4">
        <f t="shared" ref="T3:T38" si="3">(S3/115+1/2)^-1/2</f>
        <v>0.17553500015263912</v>
      </c>
      <c r="U3" s="4">
        <f t="shared" ref="U3:U38" si="4">2700*T3</f>
        <v>473.94450041212565</v>
      </c>
      <c r="V3" s="4"/>
      <c r="W3" s="4">
        <v>1</v>
      </c>
      <c r="X3" s="4">
        <v>150</v>
      </c>
      <c r="Y3" s="4">
        <v>34</v>
      </c>
      <c r="Z3" s="4">
        <v>3.72</v>
      </c>
      <c r="AA3" s="4">
        <v>3.84</v>
      </c>
      <c r="AB3" s="4">
        <v>3.81</v>
      </c>
      <c r="AC3" s="4">
        <f t="shared" ref="AC3:AC8" si="5">AVERAGE(Z3:AB3)</f>
        <v>3.7900000000000005</v>
      </c>
      <c r="AD3" s="4">
        <v>392.6</v>
      </c>
      <c r="AE3" s="4">
        <f t="shared" ref="AE3:AE13" si="6">(AD3/115+1/2)^-1/2</f>
        <v>0.12774938902466118</v>
      </c>
      <c r="AF3" s="4">
        <f t="shared" ref="AF3:AF13" si="7">2700*AE3</f>
        <v>344.92335036658517</v>
      </c>
    </row>
    <row r="4" spans="1:32">
      <c r="A4" s="5">
        <v>2</v>
      </c>
      <c r="B4" s="5">
        <v>43</v>
      </c>
      <c r="C4" s="5">
        <v>36</v>
      </c>
      <c r="D4" s="5">
        <v>5.13</v>
      </c>
      <c r="E4" s="5">
        <v>3.89</v>
      </c>
      <c r="F4" s="5">
        <v>6.15</v>
      </c>
      <c r="G4" s="5">
        <f t="shared" si="0"/>
        <v>5.0566666666666666</v>
      </c>
      <c r="H4" s="5">
        <v>67.95</v>
      </c>
      <c r="I4" s="5">
        <f t="shared" ref="I4:I28" si="8">(H4/115+1/2)^-1/2</f>
        <v>0.45834994021522524</v>
      </c>
      <c r="J4" s="5">
        <f t="shared" si="1"/>
        <v>1237.5448385811083</v>
      </c>
      <c r="L4" s="5">
        <v>2</v>
      </c>
      <c r="M4" s="5">
        <v>75</v>
      </c>
      <c r="N4" s="5">
        <v>40</v>
      </c>
      <c r="O4" s="5">
        <v>3.25</v>
      </c>
      <c r="P4" s="5">
        <v>3.72</v>
      </c>
      <c r="Q4" s="5">
        <v>3.14</v>
      </c>
      <c r="R4" s="5">
        <f t="shared" si="2"/>
        <v>3.3700000000000006</v>
      </c>
      <c r="S4" s="5">
        <v>85.46</v>
      </c>
      <c r="T4" s="5">
        <f t="shared" si="3"/>
        <v>0.4022104085058758</v>
      </c>
      <c r="U4" s="5">
        <f t="shared" si="4"/>
        <v>1085.9681029658648</v>
      </c>
      <c r="W4" s="5">
        <v>2</v>
      </c>
      <c r="X4" s="5">
        <v>43</v>
      </c>
      <c r="Y4" s="5">
        <v>25</v>
      </c>
      <c r="Z4" s="5">
        <v>6.58</v>
      </c>
      <c r="AA4" s="5">
        <v>6.63</v>
      </c>
      <c r="AB4" s="5">
        <v>5.78</v>
      </c>
      <c r="AC4" s="5">
        <f t="shared" si="5"/>
        <v>6.330000000000001</v>
      </c>
      <c r="AD4" s="5">
        <v>49.11</v>
      </c>
      <c r="AE4" s="5">
        <f t="shared" si="6"/>
        <v>0.53934902917174743</v>
      </c>
      <c r="AF4" s="5">
        <f t="shared" si="7"/>
        <v>1456.2423787637181</v>
      </c>
    </row>
    <row r="5" spans="1:32">
      <c r="A5" s="5">
        <v>3</v>
      </c>
      <c r="B5" s="5">
        <v>35</v>
      </c>
      <c r="C5" s="5">
        <v>24</v>
      </c>
      <c r="D5" s="5">
        <v>4.8899999999999997</v>
      </c>
      <c r="E5" s="5">
        <v>5.37</v>
      </c>
      <c r="F5" s="5">
        <v>5.59</v>
      </c>
      <c r="G5" s="5">
        <f t="shared" si="0"/>
        <v>5.2833333333333332</v>
      </c>
      <c r="H5" s="5">
        <v>26.24</v>
      </c>
      <c r="I5" s="5">
        <f t="shared" si="8"/>
        <v>0.68664915213756872</v>
      </c>
      <c r="J5" s="5">
        <f t="shared" si="1"/>
        <v>1853.9527107714355</v>
      </c>
      <c r="L5" s="5">
        <v>3</v>
      </c>
      <c r="M5" s="5">
        <v>71</v>
      </c>
      <c r="N5" s="5">
        <v>24</v>
      </c>
      <c r="O5" s="5">
        <v>3.58</v>
      </c>
      <c r="P5" s="5">
        <v>4.3899999999999997</v>
      </c>
      <c r="Q5" s="5">
        <v>4.7699999999999996</v>
      </c>
      <c r="R5" s="5">
        <f t="shared" si="2"/>
        <v>4.2466666666666661</v>
      </c>
      <c r="S5" s="5">
        <v>34.54</v>
      </c>
      <c r="T5" s="5">
        <f t="shared" si="3"/>
        <v>0.62472837896566713</v>
      </c>
      <c r="U5" s="5">
        <f t="shared" si="4"/>
        <v>1686.7666232073013</v>
      </c>
      <c r="W5" s="5">
        <v>3</v>
      </c>
      <c r="X5" s="5">
        <v>36</v>
      </c>
      <c r="Y5" s="5">
        <v>26</v>
      </c>
      <c r="Z5" s="5">
        <v>6.38</v>
      </c>
      <c r="AA5" s="5">
        <v>6.02</v>
      </c>
      <c r="AB5" s="5">
        <v>4.26</v>
      </c>
      <c r="AC5" s="5">
        <f t="shared" si="5"/>
        <v>5.5533333333333319</v>
      </c>
      <c r="AD5" s="5">
        <v>32.130000000000003</v>
      </c>
      <c r="AE5" s="5">
        <f t="shared" si="6"/>
        <v>0.64152627468481538</v>
      </c>
      <c r="AF5" s="5">
        <f t="shared" si="7"/>
        <v>1732.1209416490015</v>
      </c>
    </row>
    <row r="6" spans="1:32">
      <c r="A6" s="5">
        <v>4</v>
      </c>
      <c r="B6" s="5">
        <v>25</v>
      </c>
      <c r="C6" s="5">
        <v>21</v>
      </c>
      <c r="D6" s="5">
        <v>6.46</v>
      </c>
      <c r="E6" s="5">
        <v>5.55</v>
      </c>
      <c r="F6" s="5">
        <v>5.17</v>
      </c>
      <c r="G6" s="5">
        <f t="shared" si="0"/>
        <v>5.7266666666666666</v>
      </c>
      <c r="H6" s="5">
        <v>16.32</v>
      </c>
      <c r="I6" s="5">
        <f t="shared" si="8"/>
        <v>0.77892170143592532</v>
      </c>
      <c r="J6" s="5">
        <f t="shared" si="1"/>
        <v>2103.0885938769984</v>
      </c>
      <c r="K6">
        <f>AVERAGE(H4:H9,S4:S8)</f>
        <v>30.55</v>
      </c>
      <c r="L6" s="5">
        <v>4</v>
      </c>
      <c r="M6" s="5">
        <v>35</v>
      </c>
      <c r="N6" s="5">
        <v>26</v>
      </c>
      <c r="O6" s="5">
        <v>5.47</v>
      </c>
      <c r="P6" s="5">
        <v>5.92</v>
      </c>
      <c r="Q6" s="5">
        <v>6.11</v>
      </c>
      <c r="R6" s="5">
        <f t="shared" si="2"/>
        <v>5.833333333333333</v>
      </c>
      <c r="S6" s="5">
        <v>25.35</v>
      </c>
      <c r="T6" s="5">
        <f t="shared" si="3"/>
        <v>0.69402534701267349</v>
      </c>
      <c r="U6" s="5">
        <f t="shared" si="4"/>
        <v>1873.8684369342184</v>
      </c>
      <c r="W6" s="5">
        <v>4</v>
      </c>
      <c r="X6" s="5">
        <v>35</v>
      </c>
      <c r="Y6" s="5">
        <v>25</v>
      </c>
      <c r="Z6" s="5">
        <v>5.17</v>
      </c>
      <c r="AA6" s="5">
        <v>6.38</v>
      </c>
      <c r="AB6" s="5">
        <v>5.72</v>
      </c>
      <c r="AC6" s="5">
        <f t="shared" si="5"/>
        <v>5.7566666666666668</v>
      </c>
      <c r="AD6" s="5">
        <v>31.19</v>
      </c>
      <c r="AE6" s="5">
        <f t="shared" si="6"/>
        <v>0.64832562859397902</v>
      </c>
      <c r="AF6" s="5">
        <f t="shared" si="7"/>
        <v>1750.4791972037433</v>
      </c>
    </row>
    <row r="7" spans="1:32">
      <c r="A7" s="5">
        <v>5</v>
      </c>
      <c r="B7" s="5">
        <v>25</v>
      </c>
      <c r="C7" s="5">
        <v>21</v>
      </c>
      <c r="D7" s="5">
        <v>6.85</v>
      </c>
      <c r="E7" s="5">
        <v>6.05</v>
      </c>
      <c r="F7" s="5">
        <v>6.21</v>
      </c>
      <c r="G7" s="5">
        <f t="shared" si="0"/>
        <v>6.37</v>
      </c>
      <c r="H7" s="5">
        <v>15.82</v>
      </c>
      <c r="I7" s="5">
        <f t="shared" si="8"/>
        <v>0.78423349699945444</v>
      </c>
      <c r="J7" s="5">
        <f t="shared" si="1"/>
        <v>2117.4304418985271</v>
      </c>
      <c r="K7">
        <f>_xlfn.STDEV.S(H4:H9,S4:S8)</f>
        <v>23.984578795551105</v>
      </c>
      <c r="L7" s="5">
        <v>5</v>
      </c>
      <c r="M7" s="5">
        <v>43</v>
      </c>
      <c r="N7" s="5">
        <v>11</v>
      </c>
      <c r="O7" s="5">
        <v>5.58</v>
      </c>
      <c r="P7" s="5">
        <v>4.38</v>
      </c>
      <c r="Q7" s="5">
        <v>6.26</v>
      </c>
      <c r="R7" s="5">
        <f t="shared" si="2"/>
        <v>5.4066666666666663</v>
      </c>
      <c r="S7" s="5">
        <v>20.010000000000002</v>
      </c>
      <c r="T7" s="5">
        <f t="shared" si="3"/>
        <v>0.74183976261127593</v>
      </c>
      <c r="U7" s="5">
        <f t="shared" si="4"/>
        <v>2002.9673590504451</v>
      </c>
      <c r="W7" s="5">
        <v>5</v>
      </c>
      <c r="X7" s="5">
        <v>35</v>
      </c>
      <c r="Y7" s="5">
        <v>25</v>
      </c>
      <c r="Z7" s="5">
        <v>6.01</v>
      </c>
      <c r="AA7" s="5">
        <v>5.76</v>
      </c>
      <c r="AB7" s="5">
        <v>4.82</v>
      </c>
      <c r="AC7" s="5">
        <f t="shared" si="5"/>
        <v>5.53</v>
      </c>
      <c r="AD7" s="5">
        <v>30.88</v>
      </c>
      <c r="AE7" s="5">
        <f t="shared" si="6"/>
        <v>0.65059968318624128</v>
      </c>
      <c r="AF7" s="5">
        <f t="shared" si="7"/>
        <v>1756.6191446028515</v>
      </c>
    </row>
    <row r="8" spans="1:32">
      <c r="A8" s="5">
        <v>6</v>
      </c>
      <c r="B8" s="5">
        <v>25</v>
      </c>
      <c r="C8" s="5">
        <v>19</v>
      </c>
      <c r="D8" s="5">
        <v>6.9</v>
      </c>
      <c r="E8" s="5">
        <v>6.27</v>
      </c>
      <c r="F8" s="5">
        <v>6.66</v>
      </c>
      <c r="G8" s="5">
        <f t="shared" si="0"/>
        <v>6.6099999999999994</v>
      </c>
      <c r="H8" s="5">
        <v>15.47</v>
      </c>
      <c r="I8" s="5">
        <f t="shared" si="8"/>
        <v>0.78799506646567086</v>
      </c>
      <c r="J8" s="5">
        <f t="shared" si="1"/>
        <v>2127.5866794573112</v>
      </c>
      <c r="L8" s="5">
        <v>6</v>
      </c>
      <c r="M8" s="5">
        <v>38</v>
      </c>
      <c r="N8" s="5">
        <v>11</v>
      </c>
      <c r="O8" s="5">
        <v>4.95</v>
      </c>
      <c r="P8" s="5">
        <v>6.57</v>
      </c>
      <c r="Q8" s="5">
        <v>5.23</v>
      </c>
      <c r="R8" s="5">
        <f t="shared" si="2"/>
        <v>5.583333333333333</v>
      </c>
      <c r="S8" s="5">
        <v>13.95</v>
      </c>
      <c r="T8" s="5">
        <f t="shared" si="3"/>
        <v>0.80475857242827165</v>
      </c>
      <c r="U8" s="5">
        <f t="shared" si="4"/>
        <v>2172.8481455563333</v>
      </c>
      <c r="W8" s="5">
        <v>6</v>
      </c>
      <c r="X8" s="5">
        <v>25</v>
      </c>
      <c r="Y8" s="5">
        <v>20</v>
      </c>
      <c r="Z8" s="5">
        <v>6.31</v>
      </c>
      <c r="AA8" s="5">
        <v>5.61</v>
      </c>
      <c r="AB8" s="5">
        <v>5.12</v>
      </c>
      <c r="AC8" s="5">
        <f t="shared" si="5"/>
        <v>5.68</v>
      </c>
      <c r="AD8" s="5">
        <v>15.2</v>
      </c>
      <c r="AE8" s="5">
        <f t="shared" si="6"/>
        <v>0.7909215955983494</v>
      </c>
      <c r="AF8" s="5">
        <f t="shared" si="7"/>
        <v>2135.4883081155435</v>
      </c>
    </row>
    <row r="9" spans="1:32">
      <c r="A9" s="5">
        <v>7</v>
      </c>
      <c r="B9" s="5">
        <v>25</v>
      </c>
      <c r="C9" s="5">
        <v>22</v>
      </c>
      <c r="D9" s="5">
        <v>6.1</v>
      </c>
      <c r="E9" s="5">
        <v>4.47</v>
      </c>
      <c r="F9" s="5">
        <v>5.8</v>
      </c>
      <c r="G9" s="5">
        <f t="shared" si="0"/>
        <v>5.456666666666667</v>
      </c>
      <c r="H9" s="5">
        <v>14.94</v>
      </c>
      <c r="I9" s="5">
        <f t="shared" si="8"/>
        <v>0.79376035339591389</v>
      </c>
      <c r="J9" s="5">
        <f t="shared" si="1"/>
        <v>2143.1529541689674</v>
      </c>
      <c r="L9" s="6">
        <v>7</v>
      </c>
      <c r="M9" s="6">
        <v>25</v>
      </c>
      <c r="N9" s="6">
        <v>15</v>
      </c>
      <c r="O9" s="6">
        <v>4.3600000000000003</v>
      </c>
      <c r="P9" s="6">
        <v>4.88</v>
      </c>
      <c r="Q9" s="6"/>
      <c r="R9" s="6">
        <f>AVERAGE(O9:P9)</f>
        <v>4.62</v>
      </c>
      <c r="S9" s="6">
        <v>9.7200000000000006</v>
      </c>
      <c r="T9" s="6">
        <f t="shared" si="3"/>
        <v>0.85540017851829808</v>
      </c>
      <c r="U9" s="6">
        <f t="shared" si="4"/>
        <v>2309.580481999405</v>
      </c>
      <c r="W9" s="6">
        <v>7</v>
      </c>
      <c r="X9" s="6">
        <v>20</v>
      </c>
      <c r="Y9" s="6">
        <v>15</v>
      </c>
      <c r="Z9" s="6">
        <v>5.52</v>
      </c>
      <c r="AA9" s="6"/>
      <c r="AB9" s="6"/>
      <c r="AC9" s="6">
        <f>AVERAGE(Z$9:Z$13)</f>
        <v>4.8499999999999996</v>
      </c>
      <c r="AD9" s="6">
        <v>4.8899999999999997</v>
      </c>
      <c r="AE9" s="6">
        <f t="shared" si="6"/>
        <v>0.92162205481647697</v>
      </c>
      <c r="AF9" s="6">
        <f t="shared" si="7"/>
        <v>2488.3795480044878</v>
      </c>
    </row>
    <row r="10" spans="1:32">
      <c r="A10" s="6">
        <v>8</v>
      </c>
      <c r="B10" s="6">
        <v>25</v>
      </c>
      <c r="C10" s="6">
        <v>20</v>
      </c>
      <c r="D10" s="6">
        <v>3.68</v>
      </c>
      <c r="E10" s="6"/>
      <c r="F10" s="6"/>
      <c r="G10" s="6">
        <f t="shared" ref="G10:G28" si="9">AVERAGE(D$10:D$11)</f>
        <v>3.4950000000000001</v>
      </c>
      <c r="H10" s="6">
        <v>8.9499999999999993</v>
      </c>
      <c r="I10" s="6">
        <f t="shared" si="8"/>
        <v>0.8653122648607976</v>
      </c>
      <c r="J10" s="6">
        <f t="shared" si="1"/>
        <v>2336.3431151241534</v>
      </c>
      <c r="L10" s="6">
        <v>8</v>
      </c>
      <c r="M10" s="6">
        <v>24</v>
      </c>
      <c r="N10" s="6">
        <v>12</v>
      </c>
      <c r="O10">
        <v>4.83</v>
      </c>
      <c r="P10" s="6"/>
      <c r="Q10" s="6"/>
      <c r="R10" s="6">
        <f t="shared" ref="R10:R38" si="10">AVERAGE(O$10:O$13)</f>
        <v>4.8825000000000003</v>
      </c>
      <c r="S10" s="6">
        <v>9.2200000000000006</v>
      </c>
      <c r="T10" s="6">
        <f t="shared" si="3"/>
        <v>0.86181055155875308</v>
      </c>
      <c r="U10" s="6">
        <f t="shared" si="4"/>
        <v>2326.8884892086335</v>
      </c>
      <c r="W10" s="6">
        <v>8</v>
      </c>
      <c r="X10" s="6">
        <v>22</v>
      </c>
      <c r="Y10" s="6">
        <v>9</v>
      </c>
      <c r="Z10" s="6">
        <v>8.77</v>
      </c>
      <c r="AA10" s="6"/>
      <c r="AB10" s="6"/>
      <c r="AC10" s="6">
        <f>AVERAGE(Z$9:Z$13)</f>
        <v>4.8499999999999996</v>
      </c>
      <c r="AD10" s="6">
        <v>3.49</v>
      </c>
      <c r="AE10" s="6">
        <f t="shared" si="6"/>
        <v>0.94277750450893594</v>
      </c>
      <c r="AF10" s="6">
        <f t="shared" si="7"/>
        <v>2545.4992621741271</v>
      </c>
    </row>
    <row r="11" spans="1:32">
      <c r="A11" s="6">
        <v>9</v>
      </c>
      <c r="B11" s="6">
        <v>21</v>
      </c>
      <c r="C11" s="6">
        <v>10</v>
      </c>
      <c r="D11" s="6">
        <v>3.31</v>
      </c>
      <c r="E11" s="6"/>
      <c r="F11" s="6"/>
      <c r="G11" s="6">
        <f t="shared" si="9"/>
        <v>3.4950000000000001</v>
      </c>
      <c r="H11" s="6">
        <v>2.98</v>
      </c>
      <c r="I11" s="6">
        <f t="shared" si="8"/>
        <v>0.95072751322751325</v>
      </c>
      <c r="J11" s="6">
        <f t="shared" si="1"/>
        <v>2566.9642857142858</v>
      </c>
      <c r="L11" s="6">
        <v>9</v>
      </c>
      <c r="M11" s="6">
        <v>22</v>
      </c>
      <c r="N11" s="6">
        <v>14</v>
      </c>
      <c r="O11" s="6">
        <v>4.25</v>
      </c>
      <c r="P11" s="6"/>
      <c r="Q11" s="6"/>
      <c r="R11" s="6">
        <f t="shared" si="10"/>
        <v>4.8825000000000003</v>
      </c>
      <c r="S11" s="6">
        <v>8.1</v>
      </c>
      <c r="T11" s="6">
        <f t="shared" si="3"/>
        <v>0.8765243902439025</v>
      </c>
      <c r="U11" s="6">
        <f t="shared" si="4"/>
        <v>2366.6158536585367</v>
      </c>
      <c r="W11" s="6">
        <v>9</v>
      </c>
      <c r="X11" s="6">
        <v>15</v>
      </c>
      <c r="Y11" s="6">
        <v>10</v>
      </c>
      <c r="Z11" s="6">
        <v>3.59</v>
      </c>
      <c r="AA11" s="6"/>
      <c r="AB11" s="6"/>
      <c r="AC11" s="6">
        <f>AVERAGE(Z$9:Z$13)</f>
        <v>4.8499999999999996</v>
      </c>
      <c r="AD11" s="6">
        <v>2.67</v>
      </c>
      <c r="AE11" s="6">
        <f t="shared" si="6"/>
        <v>0.95562572710653149</v>
      </c>
      <c r="AF11" s="6">
        <f t="shared" si="7"/>
        <v>2580.1894631876348</v>
      </c>
    </row>
    <row r="12" spans="1:32">
      <c r="A12" s="6">
        <v>10</v>
      </c>
      <c r="B12" s="6">
        <v>12</v>
      </c>
      <c r="C12" s="6">
        <v>10</v>
      </c>
      <c r="D12" s="6"/>
      <c r="E12" s="6"/>
      <c r="F12" s="6"/>
      <c r="G12" s="6">
        <f t="shared" si="9"/>
        <v>3.4950000000000001</v>
      </c>
      <c r="H12" s="6">
        <v>2.76</v>
      </c>
      <c r="I12" s="6">
        <f t="shared" si="8"/>
        <v>0.95419847328244267</v>
      </c>
      <c r="J12" s="6">
        <f t="shared" si="1"/>
        <v>2576.3358778625952</v>
      </c>
      <c r="L12" s="6">
        <v>10</v>
      </c>
      <c r="M12" s="6">
        <v>24</v>
      </c>
      <c r="N12" s="6">
        <v>15</v>
      </c>
      <c r="O12" s="6">
        <v>6.77</v>
      </c>
      <c r="P12" s="6"/>
      <c r="Q12" s="6"/>
      <c r="R12" s="6">
        <f t="shared" si="10"/>
        <v>4.8825000000000003</v>
      </c>
      <c r="S12" s="6">
        <v>6.6</v>
      </c>
      <c r="T12" s="6">
        <f t="shared" si="3"/>
        <v>0.89703588143525737</v>
      </c>
      <c r="U12" s="6">
        <f t="shared" si="4"/>
        <v>2421.9968798751947</v>
      </c>
      <c r="W12" s="6">
        <v>10</v>
      </c>
      <c r="X12" s="6">
        <v>12</v>
      </c>
      <c r="Y12" s="6">
        <v>7</v>
      </c>
      <c r="Z12" s="6">
        <v>3.06</v>
      </c>
      <c r="AA12" s="6"/>
      <c r="AB12" s="6"/>
      <c r="AC12" s="6">
        <f>AVERAGE(Z$9:Z$13)</f>
        <v>4.8499999999999996</v>
      </c>
      <c r="AD12" s="6">
        <v>1.74</v>
      </c>
      <c r="AE12" s="6">
        <f t="shared" si="6"/>
        <v>0.97062795408507774</v>
      </c>
      <c r="AF12" s="6">
        <f t="shared" si="7"/>
        <v>2620.6954760297099</v>
      </c>
    </row>
    <row r="13" spans="1:32">
      <c r="A13" s="6">
        <v>11</v>
      </c>
      <c r="B13" s="6">
        <v>12</v>
      </c>
      <c r="C13" s="6">
        <v>10</v>
      </c>
      <c r="D13" s="6"/>
      <c r="E13" s="6"/>
      <c r="F13" s="6"/>
      <c r="G13" s="6">
        <f t="shared" si="9"/>
        <v>3.4950000000000001</v>
      </c>
      <c r="H13" s="6">
        <v>2.76</v>
      </c>
      <c r="I13" s="6">
        <f t="shared" si="8"/>
        <v>0.95419847328244267</v>
      </c>
      <c r="J13" s="6">
        <f t="shared" si="1"/>
        <v>2576.3358778625952</v>
      </c>
      <c r="L13" s="6">
        <v>11</v>
      </c>
      <c r="M13" s="6">
        <v>24</v>
      </c>
      <c r="N13" s="6">
        <v>15</v>
      </c>
      <c r="O13" s="6">
        <v>3.68</v>
      </c>
      <c r="P13" s="6"/>
      <c r="Q13" s="6"/>
      <c r="R13" s="6">
        <f t="shared" si="10"/>
        <v>4.8825000000000003</v>
      </c>
      <c r="S13" s="6">
        <v>6.6</v>
      </c>
      <c r="T13" s="6">
        <f t="shared" si="3"/>
        <v>0.89703588143525737</v>
      </c>
      <c r="U13" s="6">
        <f t="shared" si="4"/>
        <v>2421.9968798751947</v>
      </c>
      <c r="W13" s="6">
        <v>11</v>
      </c>
      <c r="X13" s="6">
        <v>14</v>
      </c>
      <c r="Y13" s="6">
        <v>5</v>
      </c>
      <c r="Z13" s="6">
        <v>3.31</v>
      </c>
      <c r="AA13" s="6"/>
      <c r="AB13" s="6"/>
      <c r="AC13" s="6">
        <f>AVERAGE(Z$9:Z$13)</f>
        <v>4.8499999999999996</v>
      </c>
      <c r="AD13" s="6">
        <v>1.38</v>
      </c>
      <c r="AE13" s="6">
        <f t="shared" si="6"/>
        <v>0.9765625</v>
      </c>
      <c r="AF13" s="6">
        <f t="shared" si="7"/>
        <v>2636.71875</v>
      </c>
    </row>
    <row r="14" spans="1:32">
      <c r="A14" s="6">
        <v>12</v>
      </c>
      <c r="B14" s="6">
        <v>12</v>
      </c>
      <c r="C14" s="6">
        <v>10</v>
      </c>
      <c r="D14" s="6"/>
      <c r="E14" s="6"/>
      <c r="F14" s="6"/>
      <c r="G14" s="6">
        <f t="shared" si="9"/>
        <v>3.4950000000000001</v>
      </c>
      <c r="H14" s="6">
        <v>2.76</v>
      </c>
      <c r="I14" s="6">
        <f t="shared" si="8"/>
        <v>0.95419847328244267</v>
      </c>
      <c r="J14" s="6">
        <f t="shared" si="1"/>
        <v>2576.3358778625952</v>
      </c>
      <c r="L14" s="6">
        <v>12</v>
      </c>
      <c r="M14" s="6">
        <v>24</v>
      </c>
      <c r="N14" s="6">
        <v>15</v>
      </c>
      <c r="O14" s="6"/>
      <c r="P14" s="6"/>
      <c r="Q14" s="6"/>
      <c r="R14" s="6">
        <f t="shared" si="10"/>
        <v>4.8825000000000003</v>
      </c>
      <c r="S14" s="6">
        <v>6.6</v>
      </c>
      <c r="T14" s="6">
        <f t="shared" si="3"/>
        <v>0.89703588143525737</v>
      </c>
      <c r="U14" s="6">
        <f t="shared" si="4"/>
        <v>2421.9968798751947</v>
      </c>
    </row>
    <row r="15" spans="1:32">
      <c r="A15" s="6">
        <v>13</v>
      </c>
      <c r="B15" s="6">
        <v>11</v>
      </c>
      <c r="C15" s="6">
        <v>4</v>
      </c>
      <c r="D15" s="6"/>
      <c r="E15" s="6"/>
      <c r="F15" s="6"/>
      <c r="G15" s="6">
        <f t="shared" si="9"/>
        <v>3.4950000000000001</v>
      </c>
      <c r="H15" s="6">
        <v>0.5</v>
      </c>
      <c r="I15" s="6">
        <f t="shared" si="8"/>
        <v>0.99137931034482762</v>
      </c>
      <c r="J15" s="6">
        <f t="shared" si="1"/>
        <v>2676.7241379310344</v>
      </c>
      <c r="L15" s="6">
        <v>13</v>
      </c>
      <c r="M15" s="6">
        <v>24</v>
      </c>
      <c r="N15" s="6">
        <v>15</v>
      </c>
      <c r="O15" s="6"/>
      <c r="P15" s="6"/>
      <c r="Q15" s="6"/>
      <c r="R15" s="6">
        <f t="shared" si="10"/>
        <v>4.8825000000000003</v>
      </c>
      <c r="S15" s="6">
        <v>6.6</v>
      </c>
      <c r="T15" s="6">
        <f t="shared" si="3"/>
        <v>0.89703588143525737</v>
      </c>
      <c r="U15" s="6">
        <f t="shared" si="4"/>
        <v>2421.9968798751947</v>
      </c>
      <c r="W15" s="1" t="s">
        <v>11</v>
      </c>
      <c r="X15" s="1">
        <f>AVERAGE(X3:X13)</f>
        <v>37</v>
      </c>
      <c r="Y15" s="1">
        <f>AVERAGE(Y3:Y13)</f>
        <v>18.272727272727273</v>
      </c>
      <c r="Z15" s="1"/>
      <c r="AA15" s="1"/>
      <c r="AB15" s="1"/>
      <c r="AC15" s="1"/>
      <c r="AD15" s="1">
        <f>AVERAGE(AD3:AD13)</f>
        <v>51.389090909090918</v>
      </c>
      <c r="AE15" s="1"/>
      <c r="AF15" s="1">
        <f>AVERAGE(AF3:AF13)</f>
        <v>2004.3050745543092</v>
      </c>
    </row>
    <row r="16" spans="1:32">
      <c r="A16" s="6">
        <v>14</v>
      </c>
      <c r="B16" s="6">
        <v>11</v>
      </c>
      <c r="C16" s="6">
        <v>4</v>
      </c>
      <c r="D16" s="6"/>
      <c r="E16" s="6"/>
      <c r="F16" s="6"/>
      <c r="G16" s="6">
        <f t="shared" si="9"/>
        <v>3.4950000000000001</v>
      </c>
      <c r="H16" s="6">
        <v>0.5</v>
      </c>
      <c r="I16" s="6">
        <f t="shared" si="8"/>
        <v>0.99137931034482762</v>
      </c>
      <c r="J16" s="6">
        <f t="shared" si="1"/>
        <v>2676.7241379310344</v>
      </c>
      <c r="L16" s="6">
        <v>14</v>
      </c>
      <c r="M16" s="6">
        <v>24</v>
      </c>
      <c r="N16" s="6">
        <v>15</v>
      </c>
      <c r="O16" s="6"/>
      <c r="P16" s="6"/>
      <c r="Q16" s="6"/>
      <c r="R16" s="6">
        <f t="shared" si="10"/>
        <v>4.8825000000000003</v>
      </c>
      <c r="S16" s="6">
        <v>6.6</v>
      </c>
      <c r="T16" s="6">
        <f t="shared" si="3"/>
        <v>0.89703588143525737</v>
      </c>
      <c r="U16" s="6">
        <f t="shared" si="4"/>
        <v>2421.9968798751947</v>
      </c>
    </row>
    <row r="17" spans="1:24">
      <c r="A17" s="6">
        <v>15</v>
      </c>
      <c r="B17" s="6">
        <v>11</v>
      </c>
      <c r="C17" s="6">
        <v>4</v>
      </c>
      <c r="D17" s="6"/>
      <c r="E17" s="6"/>
      <c r="F17" s="6"/>
      <c r="G17" s="6">
        <f t="shared" si="9"/>
        <v>3.4950000000000001</v>
      </c>
      <c r="H17" s="6">
        <v>0.5</v>
      </c>
      <c r="I17" s="6">
        <f t="shared" si="8"/>
        <v>0.99137931034482762</v>
      </c>
      <c r="J17" s="6">
        <f t="shared" si="1"/>
        <v>2676.7241379310344</v>
      </c>
      <c r="L17" s="6">
        <v>15</v>
      </c>
      <c r="M17" s="6">
        <v>14</v>
      </c>
      <c r="N17" s="6">
        <v>13</v>
      </c>
      <c r="O17" s="6"/>
      <c r="P17" s="6"/>
      <c r="Q17" s="6"/>
      <c r="R17" s="6">
        <f t="shared" si="10"/>
        <v>4.8825000000000003</v>
      </c>
      <c r="S17" s="6">
        <v>4.6900000000000004</v>
      </c>
      <c r="T17" s="6">
        <f t="shared" si="3"/>
        <v>0.92458594629361635</v>
      </c>
      <c r="U17" s="6">
        <f t="shared" si="4"/>
        <v>2496.3820549927641</v>
      </c>
      <c r="X17">
        <f>_xlfn.STDEV.P(H3:H28,S3:S38,AD3:AD13)</f>
        <v>63.9012690437415</v>
      </c>
    </row>
    <row r="18" spans="1:24">
      <c r="A18" s="6">
        <v>16</v>
      </c>
      <c r="B18" s="6">
        <v>11</v>
      </c>
      <c r="C18" s="6">
        <v>4</v>
      </c>
      <c r="D18" s="6"/>
      <c r="E18" s="6"/>
      <c r="F18" s="6"/>
      <c r="G18" s="6">
        <f t="shared" si="9"/>
        <v>3.4950000000000001</v>
      </c>
      <c r="H18" s="6">
        <v>0.5</v>
      </c>
      <c r="I18" s="6">
        <f t="shared" si="8"/>
        <v>0.99137931034482762</v>
      </c>
      <c r="J18" s="6">
        <f t="shared" si="1"/>
        <v>2676.7241379310344</v>
      </c>
      <c r="L18" s="6">
        <v>16</v>
      </c>
      <c r="M18" s="6">
        <v>14</v>
      </c>
      <c r="N18" s="6">
        <v>13</v>
      </c>
      <c r="O18" s="6"/>
      <c r="P18" s="6"/>
      <c r="Q18" s="6"/>
      <c r="R18" s="6">
        <f t="shared" si="10"/>
        <v>4.8825000000000003</v>
      </c>
      <c r="S18" s="6">
        <v>4.6900000000000004</v>
      </c>
      <c r="T18" s="6">
        <f t="shared" si="3"/>
        <v>0.92458594629361635</v>
      </c>
      <c r="U18" s="6">
        <f t="shared" si="4"/>
        <v>2496.3820549927641</v>
      </c>
    </row>
    <row r="19" spans="1:24">
      <c r="A19" s="6">
        <v>17</v>
      </c>
      <c r="B19" s="6">
        <v>11</v>
      </c>
      <c r="C19" s="6">
        <v>4</v>
      </c>
      <c r="D19" s="6"/>
      <c r="E19" s="6"/>
      <c r="F19" s="6"/>
      <c r="G19" s="6">
        <f t="shared" si="9"/>
        <v>3.4950000000000001</v>
      </c>
      <c r="H19" s="6">
        <v>0.5</v>
      </c>
      <c r="I19" s="6">
        <f t="shared" si="8"/>
        <v>0.99137931034482762</v>
      </c>
      <c r="J19" s="6">
        <f t="shared" si="1"/>
        <v>2676.7241379310344</v>
      </c>
      <c r="L19" s="6">
        <v>17</v>
      </c>
      <c r="M19" s="6">
        <v>14</v>
      </c>
      <c r="N19" s="6">
        <v>13</v>
      </c>
      <c r="O19" s="6"/>
      <c r="P19" s="6"/>
      <c r="Q19" s="6"/>
      <c r="R19" s="6">
        <f t="shared" si="10"/>
        <v>4.8825000000000003</v>
      </c>
      <c r="S19" s="6">
        <v>4.6900000000000004</v>
      </c>
      <c r="T19" s="6">
        <f t="shared" si="3"/>
        <v>0.92458594629361635</v>
      </c>
      <c r="U19" s="6">
        <f t="shared" si="4"/>
        <v>2496.3820549927641</v>
      </c>
      <c r="X19">
        <f>AVERAGE(H3:H28,S3:S38,AD3:AD13)</f>
        <v>21.681506849315092</v>
      </c>
    </row>
    <row r="20" spans="1:24">
      <c r="A20" s="6">
        <v>18</v>
      </c>
      <c r="B20" s="6">
        <v>11</v>
      </c>
      <c r="C20" s="6">
        <v>4</v>
      </c>
      <c r="D20" s="6"/>
      <c r="E20" s="6"/>
      <c r="F20" s="6"/>
      <c r="G20" s="6">
        <f t="shared" si="9"/>
        <v>3.4950000000000001</v>
      </c>
      <c r="H20" s="6">
        <v>0.5</v>
      </c>
      <c r="I20" s="6">
        <f t="shared" si="8"/>
        <v>0.99137931034482762</v>
      </c>
      <c r="J20" s="6">
        <f t="shared" si="1"/>
        <v>2676.7241379310344</v>
      </c>
      <c r="L20" s="6">
        <v>18</v>
      </c>
      <c r="M20" s="6">
        <v>14</v>
      </c>
      <c r="N20" s="6">
        <v>13</v>
      </c>
      <c r="O20" s="6"/>
      <c r="P20" s="6"/>
      <c r="Q20" s="6"/>
      <c r="R20" s="6">
        <f t="shared" si="10"/>
        <v>4.8825000000000003</v>
      </c>
      <c r="S20" s="6">
        <v>4.6900000000000004</v>
      </c>
      <c r="T20" s="6">
        <f t="shared" si="3"/>
        <v>0.92458594629361635</v>
      </c>
      <c r="U20" s="6">
        <f t="shared" si="4"/>
        <v>2496.3820549927641</v>
      </c>
    </row>
    <row r="21" spans="1:24">
      <c r="A21" s="6">
        <v>19</v>
      </c>
      <c r="B21" s="6">
        <v>11</v>
      </c>
      <c r="C21" s="6">
        <v>4</v>
      </c>
      <c r="D21" s="6"/>
      <c r="E21" s="6"/>
      <c r="F21" s="6"/>
      <c r="G21" s="6">
        <f t="shared" si="9"/>
        <v>3.4950000000000001</v>
      </c>
      <c r="H21" s="6">
        <v>0.5</v>
      </c>
      <c r="I21" s="6">
        <f t="shared" si="8"/>
        <v>0.99137931034482762</v>
      </c>
      <c r="J21" s="6">
        <f t="shared" si="1"/>
        <v>2676.7241379310344</v>
      </c>
      <c r="L21" s="6">
        <v>19</v>
      </c>
      <c r="M21" s="6">
        <v>13</v>
      </c>
      <c r="N21" s="6">
        <v>5</v>
      </c>
      <c r="O21" s="6"/>
      <c r="P21" s="6"/>
      <c r="Q21" s="6"/>
      <c r="R21" s="6">
        <f t="shared" si="10"/>
        <v>4.8825000000000003</v>
      </c>
      <c r="S21" s="6">
        <v>0.96</v>
      </c>
      <c r="T21" s="6">
        <f t="shared" si="3"/>
        <v>0.9835785152240849</v>
      </c>
      <c r="U21" s="6">
        <f t="shared" si="4"/>
        <v>2655.6619911050293</v>
      </c>
    </row>
    <row r="22" spans="1:24">
      <c r="A22" s="6">
        <v>20</v>
      </c>
      <c r="B22" s="6">
        <v>11</v>
      </c>
      <c r="C22" s="6">
        <v>4</v>
      </c>
      <c r="D22" s="6"/>
      <c r="E22" s="6"/>
      <c r="F22" s="6"/>
      <c r="G22" s="6">
        <f t="shared" si="9"/>
        <v>3.4950000000000001</v>
      </c>
      <c r="H22" s="6">
        <v>0.5</v>
      </c>
      <c r="I22" s="6">
        <f t="shared" si="8"/>
        <v>0.99137931034482762</v>
      </c>
      <c r="J22" s="6">
        <f t="shared" si="1"/>
        <v>2676.7241379310344</v>
      </c>
      <c r="L22" s="6">
        <v>20</v>
      </c>
      <c r="M22" s="6">
        <v>13</v>
      </c>
      <c r="N22" s="6">
        <v>5</v>
      </c>
      <c r="O22" s="6"/>
      <c r="P22" s="6"/>
      <c r="Q22" s="6"/>
      <c r="R22" s="6">
        <f t="shared" si="10"/>
        <v>4.8825000000000003</v>
      </c>
      <c r="S22" s="6">
        <v>0.96</v>
      </c>
      <c r="T22" s="6">
        <f t="shared" si="3"/>
        <v>0.9835785152240849</v>
      </c>
      <c r="U22" s="6">
        <f t="shared" si="4"/>
        <v>2655.6619911050293</v>
      </c>
    </row>
    <row r="23" spans="1:24">
      <c r="A23" s="6">
        <v>21</v>
      </c>
      <c r="B23" s="6">
        <v>11</v>
      </c>
      <c r="C23" s="6">
        <v>4</v>
      </c>
      <c r="D23" s="6"/>
      <c r="E23" s="6"/>
      <c r="F23" s="6"/>
      <c r="G23" s="6">
        <f t="shared" si="9"/>
        <v>3.4950000000000001</v>
      </c>
      <c r="H23" s="6">
        <v>0.5</v>
      </c>
      <c r="I23" s="6">
        <f t="shared" si="8"/>
        <v>0.99137931034482762</v>
      </c>
      <c r="J23" s="6">
        <f t="shared" si="1"/>
        <v>2676.7241379310344</v>
      </c>
      <c r="L23" s="6">
        <v>21</v>
      </c>
      <c r="M23" s="6">
        <v>13</v>
      </c>
      <c r="N23" s="6">
        <v>5</v>
      </c>
      <c r="O23" s="6"/>
      <c r="P23" s="6"/>
      <c r="Q23" s="6"/>
      <c r="R23" s="6">
        <f t="shared" si="10"/>
        <v>4.8825000000000003</v>
      </c>
      <c r="S23" s="6">
        <v>0.96</v>
      </c>
      <c r="T23" s="6">
        <f t="shared" si="3"/>
        <v>0.9835785152240849</v>
      </c>
      <c r="U23" s="6">
        <f t="shared" si="4"/>
        <v>2655.6619911050293</v>
      </c>
    </row>
    <row r="24" spans="1:24">
      <c r="A24" s="6">
        <v>22</v>
      </c>
      <c r="B24" s="6">
        <v>11</v>
      </c>
      <c r="C24" s="6">
        <v>4</v>
      </c>
      <c r="D24" s="6"/>
      <c r="E24" s="6"/>
      <c r="F24" s="6"/>
      <c r="G24" s="6">
        <f t="shared" si="9"/>
        <v>3.4950000000000001</v>
      </c>
      <c r="H24" s="6">
        <v>0.5</v>
      </c>
      <c r="I24" s="6">
        <f t="shared" si="8"/>
        <v>0.99137931034482762</v>
      </c>
      <c r="J24" s="6">
        <f t="shared" si="1"/>
        <v>2676.7241379310344</v>
      </c>
      <c r="L24" s="6">
        <v>22</v>
      </c>
      <c r="M24" s="6">
        <v>13</v>
      </c>
      <c r="N24" s="6">
        <v>5</v>
      </c>
      <c r="O24" s="6"/>
      <c r="P24" s="6"/>
      <c r="Q24" s="6"/>
      <c r="R24" s="6">
        <f t="shared" si="10"/>
        <v>4.8825000000000003</v>
      </c>
      <c r="S24" s="6">
        <v>0.96</v>
      </c>
      <c r="T24" s="6">
        <f t="shared" si="3"/>
        <v>0.9835785152240849</v>
      </c>
      <c r="U24" s="6">
        <f t="shared" si="4"/>
        <v>2655.6619911050293</v>
      </c>
    </row>
    <row r="25" spans="1:24">
      <c r="A25" s="6">
        <v>23</v>
      </c>
      <c r="B25" s="6">
        <v>11</v>
      </c>
      <c r="C25" s="6">
        <v>4</v>
      </c>
      <c r="D25" s="6"/>
      <c r="E25" s="6"/>
      <c r="F25" s="6"/>
      <c r="G25" s="6">
        <f t="shared" si="9"/>
        <v>3.4950000000000001</v>
      </c>
      <c r="H25" s="6">
        <v>0.5</v>
      </c>
      <c r="I25" s="6">
        <f t="shared" si="8"/>
        <v>0.99137931034482762</v>
      </c>
      <c r="J25" s="6">
        <f t="shared" si="1"/>
        <v>2676.7241379310344</v>
      </c>
      <c r="L25" s="6">
        <v>23</v>
      </c>
      <c r="M25" s="6">
        <v>13</v>
      </c>
      <c r="N25" s="6">
        <v>5</v>
      </c>
      <c r="O25" s="6"/>
      <c r="P25" s="6"/>
      <c r="Q25" s="6"/>
      <c r="R25" s="6">
        <f t="shared" si="10"/>
        <v>4.8825000000000003</v>
      </c>
      <c r="S25" s="6">
        <v>0.96</v>
      </c>
      <c r="T25" s="6">
        <f t="shared" si="3"/>
        <v>0.9835785152240849</v>
      </c>
      <c r="U25" s="6">
        <f t="shared" si="4"/>
        <v>2655.6619911050293</v>
      </c>
    </row>
    <row r="26" spans="1:24">
      <c r="A26" s="6">
        <v>24</v>
      </c>
      <c r="B26" s="6">
        <v>11</v>
      </c>
      <c r="C26" s="6">
        <v>4</v>
      </c>
      <c r="D26" s="6"/>
      <c r="E26" s="6"/>
      <c r="F26" s="6"/>
      <c r="G26" s="6">
        <f t="shared" si="9"/>
        <v>3.4950000000000001</v>
      </c>
      <c r="H26" s="6">
        <v>0.5</v>
      </c>
      <c r="I26" s="6">
        <f t="shared" si="8"/>
        <v>0.99137931034482762</v>
      </c>
      <c r="J26" s="6">
        <f t="shared" si="1"/>
        <v>2676.7241379310344</v>
      </c>
      <c r="L26" s="6">
        <v>24</v>
      </c>
      <c r="M26" s="6">
        <v>13</v>
      </c>
      <c r="N26" s="6">
        <v>5</v>
      </c>
      <c r="O26" s="6"/>
      <c r="P26" s="6"/>
      <c r="Q26" s="6"/>
      <c r="R26" s="6">
        <f t="shared" si="10"/>
        <v>4.8825000000000003</v>
      </c>
      <c r="S26" s="6">
        <v>0.96</v>
      </c>
      <c r="T26" s="6">
        <f t="shared" si="3"/>
        <v>0.9835785152240849</v>
      </c>
      <c r="U26" s="6">
        <f t="shared" si="4"/>
        <v>2655.6619911050293</v>
      </c>
    </row>
    <row r="27" spans="1:24">
      <c r="A27" s="6">
        <v>25</v>
      </c>
      <c r="B27" s="6">
        <v>11</v>
      </c>
      <c r="C27" s="6">
        <v>4</v>
      </c>
      <c r="D27" s="6"/>
      <c r="E27" s="6"/>
      <c r="F27" s="6"/>
      <c r="G27" s="6">
        <f t="shared" si="9"/>
        <v>3.4950000000000001</v>
      </c>
      <c r="H27" s="6">
        <v>0.5</v>
      </c>
      <c r="I27" s="6">
        <f t="shared" si="8"/>
        <v>0.99137931034482762</v>
      </c>
      <c r="J27" s="6">
        <f t="shared" si="1"/>
        <v>2676.7241379310344</v>
      </c>
      <c r="L27" s="6">
        <v>25</v>
      </c>
      <c r="M27" s="6">
        <v>13</v>
      </c>
      <c r="N27" s="6">
        <v>5</v>
      </c>
      <c r="O27" s="6"/>
      <c r="P27" s="6"/>
      <c r="Q27" s="6"/>
      <c r="R27" s="6">
        <f t="shared" si="10"/>
        <v>4.8825000000000003</v>
      </c>
      <c r="S27" s="6">
        <v>0.96</v>
      </c>
      <c r="T27" s="6">
        <f t="shared" si="3"/>
        <v>0.9835785152240849</v>
      </c>
      <c r="U27" s="6">
        <f t="shared" si="4"/>
        <v>2655.6619911050293</v>
      </c>
    </row>
    <row r="28" spans="1:24">
      <c r="A28" s="6">
        <v>26</v>
      </c>
      <c r="B28" s="6">
        <v>11</v>
      </c>
      <c r="C28" s="6">
        <v>4</v>
      </c>
      <c r="D28" s="6"/>
      <c r="E28" s="6"/>
      <c r="F28" s="6"/>
      <c r="G28" s="6">
        <f t="shared" si="9"/>
        <v>3.4950000000000001</v>
      </c>
      <c r="H28" s="6">
        <v>0.5</v>
      </c>
      <c r="I28" s="6">
        <f t="shared" si="8"/>
        <v>0.99137931034482762</v>
      </c>
      <c r="J28" s="6">
        <f t="shared" si="1"/>
        <v>2676.7241379310344</v>
      </c>
      <c r="L28" s="6">
        <v>26</v>
      </c>
      <c r="M28" s="6">
        <v>13</v>
      </c>
      <c r="N28" s="6">
        <v>5</v>
      </c>
      <c r="O28" s="6"/>
      <c r="P28" s="6"/>
      <c r="Q28" s="6"/>
      <c r="R28" s="6">
        <f t="shared" si="10"/>
        <v>4.8825000000000003</v>
      </c>
      <c r="S28" s="6">
        <v>0.96</v>
      </c>
      <c r="T28" s="6">
        <f t="shared" si="3"/>
        <v>0.9835785152240849</v>
      </c>
      <c r="U28" s="6">
        <f t="shared" si="4"/>
        <v>2655.6619911050293</v>
      </c>
    </row>
    <row r="29" spans="1:24">
      <c r="H29">
        <f>SUM(H15:H28)</f>
        <v>7</v>
      </c>
      <c r="L29" s="6">
        <v>27</v>
      </c>
      <c r="M29" s="6">
        <v>13</v>
      </c>
      <c r="N29" s="6">
        <v>5</v>
      </c>
      <c r="O29" s="6"/>
      <c r="P29" s="6"/>
      <c r="Q29" s="6"/>
      <c r="R29" s="6">
        <f t="shared" si="10"/>
        <v>4.8825000000000003</v>
      </c>
      <c r="S29" s="6">
        <v>0.96</v>
      </c>
      <c r="T29" s="6">
        <f t="shared" si="3"/>
        <v>0.9835785152240849</v>
      </c>
      <c r="U29" s="6">
        <f t="shared" si="4"/>
        <v>2655.6619911050293</v>
      </c>
    </row>
    <row r="30" spans="1:24">
      <c r="A30" s="1" t="s">
        <v>11</v>
      </c>
      <c r="B30" s="1">
        <f>AVERAGE(B3:B28)</f>
        <v>21.03846153846154</v>
      </c>
      <c r="C30" s="1">
        <f>AVERAGE(C3:C28)</f>
        <v>13.961538461538462</v>
      </c>
      <c r="D30" s="1"/>
      <c r="E30" s="1"/>
      <c r="F30" s="1"/>
      <c r="G30" s="1"/>
      <c r="H30" s="1">
        <f>AVERAGE(H3:H28)</f>
        <v>18.154230769230768</v>
      </c>
      <c r="I30" s="1"/>
      <c r="J30" s="1">
        <f>AVERAGE(J3:J28)</f>
        <v>2389.9415358901674</v>
      </c>
      <c r="K30" s="1"/>
      <c r="L30" s="6">
        <v>28</v>
      </c>
      <c r="M30" s="6">
        <v>13</v>
      </c>
      <c r="N30" s="6">
        <v>5</v>
      </c>
      <c r="O30" s="6"/>
      <c r="P30" s="6"/>
      <c r="Q30" s="6"/>
      <c r="R30" s="6">
        <f t="shared" si="10"/>
        <v>4.8825000000000003</v>
      </c>
      <c r="S30" s="6">
        <v>0.96</v>
      </c>
      <c r="T30" s="6">
        <f t="shared" si="3"/>
        <v>0.9835785152240849</v>
      </c>
      <c r="U30" s="6">
        <f t="shared" si="4"/>
        <v>2655.6619911050293</v>
      </c>
    </row>
    <row r="31" spans="1:24">
      <c r="L31" s="6">
        <v>29</v>
      </c>
      <c r="M31" s="6">
        <v>13</v>
      </c>
      <c r="N31" s="6">
        <v>5</v>
      </c>
      <c r="O31" s="6"/>
      <c r="P31" s="6"/>
      <c r="Q31" s="6"/>
      <c r="R31" s="6">
        <f t="shared" si="10"/>
        <v>4.8825000000000003</v>
      </c>
      <c r="S31" s="6">
        <v>0.96</v>
      </c>
      <c r="T31" s="6">
        <f t="shared" si="3"/>
        <v>0.9835785152240849</v>
      </c>
      <c r="U31" s="6">
        <f t="shared" si="4"/>
        <v>2655.6619911050293</v>
      </c>
    </row>
    <row r="32" spans="1:24">
      <c r="B32">
        <f>MEDIAN(B3:B28)</f>
        <v>11</v>
      </c>
      <c r="C32">
        <f t="shared" ref="C32:H32" si="11">MEDIAN(C3:C28)</f>
        <v>4</v>
      </c>
      <c r="H32">
        <f t="shared" si="11"/>
        <v>0.5</v>
      </c>
      <c r="L32" s="6">
        <v>30</v>
      </c>
      <c r="M32" s="6">
        <v>13</v>
      </c>
      <c r="N32" s="6">
        <v>5</v>
      </c>
      <c r="O32" s="6"/>
      <c r="P32" s="6"/>
      <c r="Q32" s="6"/>
      <c r="R32" s="6">
        <f t="shared" si="10"/>
        <v>4.8825000000000003</v>
      </c>
      <c r="S32" s="6">
        <v>0.96</v>
      </c>
      <c r="T32" s="6">
        <f t="shared" si="3"/>
        <v>0.9835785152240849</v>
      </c>
      <c r="U32" s="6">
        <f t="shared" si="4"/>
        <v>2655.6619911050293</v>
      </c>
    </row>
    <row r="33" spans="12:22">
      <c r="L33" s="6">
        <v>31</v>
      </c>
      <c r="M33" s="6">
        <v>13</v>
      </c>
      <c r="N33" s="6">
        <v>5</v>
      </c>
      <c r="O33" s="6"/>
      <c r="P33" s="6"/>
      <c r="Q33" s="6"/>
      <c r="R33" s="6">
        <f t="shared" si="10"/>
        <v>4.8825000000000003</v>
      </c>
      <c r="S33" s="6">
        <v>0.96</v>
      </c>
      <c r="T33" s="6">
        <f t="shared" si="3"/>
        <v>0.9835785152240849</v>
      </c>
      <c r="U33" s="6">
        <f t="shared" si="4"/>
        <v>2655.6619911050293</v>
      </c>
    </row>
    <row r="34" spans="12:22">
      <c r="L34" s="6">
        <v>32</v>
      </c>
      <c r="M34" s="6">
        <v>13</v>
      </c>
      <c r="N34" s="6">
        <v>5</v>
      </c>
      <c r="O34" s="6"/>
      <c r="P34" s="6"/>
      <c r="Q34" s="6"/>
      <c r="R34" s="6">
        <f t="shared" si="10"/>
        <v>4.8825000000000003</v>
      </c>
      <c r="S34" s="6">
        <v>0.96</v>
      </c>
      <c r="T34" s="6">
        <f t="shared" si="3"/>
        <v>0.9835785152240849</v>
      </c>
      <c r="U34" s="6">
        <f t="shared" si="4"/>
        <v>2655.6619911050293</v>
      </c>
    </row>
    <row r="35" spans="12:22">
      <c r="L35" s="6">
        <v>33</v>
      </c>
      <c r="M35" s="6">
        <v>13</v>
      </c>
      <c r="N35" s="6">
        <v>5</v>
      </c>
      <c r="O35" s="6"/>
      <c r="P35" s="6"/>
      <c r="Q35" s="6"/>
      <c r="R35" s="6">
        <f t="shared" si="10"/>
        <v>4.8825000000000003</v>
      </c>
      <c r="S35" s="6">
        <v>0.96</v>
      </c>
      <c r="T35" s="6">
        <f t="shared" si="3"/>
        <v>0.9835785152240849</v>
      </c>
      <c r="U35" s="6">
        <f t="shared" si="4"/>
        <v>2655.6619911050293</v>
      </c>
    </row>
    <row r="36" spans="12:22">
      <c r="L36" s="6">
        <v>34</v>
      </c>
      <c r="M36" s="6">
        <v>13</v>
      </c>
      <c r="N36" s="6">
        <v>5</v>
      </c>
      <c r="O36" s="6"/>
      <c r="P36" s="6"/>
      <c r="Q36" s="6"/>
      <c r="R36" s="6">
        <f t="shared" si="10"/>
        <v>4.8825000000000003</v>
      </c>
      <c r="S36" s="6">
        <v>0.96</v>
      </c>
      <c r="T36" s="6">
        <f t="shared" si="3"/>
        <v>0.9835785152240849</v>
      </c>
      <c r="U36" s="6">
        <f t="shared" si="4"/>
        <v>2655.6619911050293</v>
      </c>
    </row>
    <row r="37" spans="12:22">
      <c r="L37" s="6">
        <v>35</v>
      </c>
      <c r="M37" s="6">
        <v>13</v>
      </c>
      <c r="N37" s="6">
        <v>5</v>
      </c>
      <c r="O37" s="6"/>
      <c r="P37" s="6"/>
      <c r="Q37" s="6"/>
      <c r="R37" s="6">
        <f t="shared" si="10"/>
        <v>4.8825000000000003</v>
      </c>
      <c r="S37" s="6">
        <v>0.96</v>
      </c>
      <c r="T37" s="6">
        <f t="shared" si="3"/>
        <v>0.9835785152240849</v>
      </c>
      <c r="U37" s="6">
        <f t="shared" si="4"/>
        <v>2655.6619911050293</v>
      </c>
    </row>
    <row r="38" spans="12:22">
      <c r="L38" s="6">
        <v>36</v>
      </c>
      <c r="M38" s="6">
        <v>13</v>
      </c>
      <c r="N38" s="6">
        <v>5</v>
      </c>
      <c r="O38" s="6"/>
      <c r="P38" s="6"/>
      <c r="Q38" s="6"/>
      <c r="R38" s="6">
        <f t="shared" si="10"/>
        <v>4.8825000000000003</v>
      </c>
      <c r="S38" s="6">
        <v>0.96</v>
      </c>
      <c r="T38" s="6">
        <f t="shared" si="3"/>
        <v>0.9835785152240849</v>
      </c>
      <c r="U38" s="6">
        <f t="shared" si="4"/>
        <v>2655.6619911050293</v>
      </c>
    </row>
    <row r="40" spans="12:22">
      <c r="L40" s="1" t="s">
        <v>11</v>
      </c>
      <c r="M40" s="1">
        <f>AVERAGE(M3:M38)</f>
        <v>24.583333333333332</v>
      </c>
      <c r="N40" s="1">
        <f>AVERAGE(N3:N38)</f>
        <v>11.583333333333334</v>
      </c>
      <c r="O40" s="1"/>
      <c r="P40" s="1"/>
      <c r="Q40" s="1"/>
      <c r="R40" s="1"/>
      <c r="S40" s="1">
        <f>AVERAGE(S3:S38)</f>
        <v>15.151666666666696</v>
      </c>
      <c r="T40" s="1"/>
      <c r="U40" s="1">
        <f>AVERAGE(U3:U38)</f>
        <v>2394.357679228624</v>
      </c>
      <c r="V40" s="1"/>
    </row>
    <row r="41" spans="12:22">
      <c r="M41">
        <f>MEDIAN(M3:M38)</f>
        <v>13.5</v>
      </c>
      <c r="N41">
        <f t="shared" ref="N41:S41" si="12">MEDIAN(N3:N38)</f>
        <v>8</v>
      </c>
      <c r="S41">
        <f t="shared" si="12"/>
        <v>2.8250000000000002</v>
      </c>
    </row>
  </sheetData>
  <sortState xmlns:xlrd2="http://schemas.microsoft.com/office/spreadsheetml/2017/richdata2" ref="W3:AF13">
    <sortCondition descending="1" ref="AD3:AD13"/>
  </sortState>
  <mergeCells count="3">
    <mergeCell ref="W1:AF1"/>
    <mergeCell ref="L1:U1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7"/>
  <sheetViews>
    <sheetView topLeftCell="N1" workbookViewId="0">
      <selection activeCell="K3" sqref="K3:K65"/>
    </sheetView>
  </sheetViews>
  <sheetFormatPr defaultRowHeight="14.45"/>
  <cols>
    <col min="2" max="2" width="12.28515625" customWidth="1"/>
    <col min="3" max="7" width="11.7109375" customWidth="1"/>
    <col min="8" max="11" width="11.140625" customWidth="1"/>
    <col min="14" max="14" width="11.5703125" customWidth="1"/>
    <col min="15" max="19" width="11.85546875" customWidth="1"/>
    <col min="25" max="25" width="10.7109375" customWidth="1"/>
    <col min="26" max="26" width="12.85546875" customWidth="1"/>
    <col min="27" max="31" width="11.42578125" customWidth="1"/>
  </cols>
  <sheetData>
    <row r="1" spans="1:36">
      <c r="A1" s="16" t="s">
        <v>12</v>
      </c>
      <c r="B1" s="16"/>
      <c r="C1" s="16"/>
      <c r="D1" s="16"/>
      <c r="E1" s="16"/>
      <c r="F1" s="16"/>
      <c r="G1" s="16"/>
      <c r="H1" s="16"/>
      <c r="I1" s="2"/>
      <c r="J1" s="2"/>
      <c r="K1" s="2"/>
      <c r="L1" s="1"/>
      <c r="M1" s="16" t="s">
        <v>13</v>
      </c>
      <c r="N1" s="16"/>
      <c r="O1" s="16"/>
      <c r="P1" s="16"/>
      <c r="Q1" s="16"/>
      <c r="R1" s="16"/>
      <c r="S1" s="16"/>
      <c r="T1" s="16"/>
      <c r="U1" s="2"/>
      <c r="V1" s="1"/>
      <c r="W1" s="1"/>
      <c r="X1" s="1"/>
      <c r="Y1" s="16" t="s">
        <v>14</v>
      </c>
      <c r="Z1" s="16"/>
      <c r="AA1" s="16"/>
      <c r="AB1" s="16"/>
      <c r="AC1" s="16"/>
      <c r="AD1" s="16"/>
      <c r="AE1" s="16"/>
      <c r="AF1" s="16"/>
      <c r="AG1" s="2"/>
    </row>
    <row r="2" spans="1:36">
      <c r="A2" s="1" t="s">
        <v>3</v>
      </c>
      <c r="B2" s="1" t="s">
        <v>4</v>
      </c>
      <c r="C2" s="1" t="s">
        <v>5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7</v>
      </c>
      <c r="I2" s="1"/>
      <c r="J2" s="1" t="s">
        <v>9</v>
      </c>
      <c r="K2" s="1" t="s">
        <v>19</v>
      </c>
      <c r="L2" s="1"/>
      <c r="M2" s="1" t="s">
        <v>3</v>
      </c>
      <c r="N2" s="1" t="s">
        <v>4</v>
      </c>
      <c r="O2" s="1" t="s">
        <v>5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7</v>
      </c>
      <c r="U2" s="1"/>
      <c r="V2" s="1" t="s">
        <v>9</v>
      </c>
      <c r="W2" s="1" t="s">
        <v>19</v>
      </c>
      <c r="X2" s="1"/>
      <c r="Y2" s="1" t="s">
        <v>3</v>
      </c>
      <c r="Z2" s="1" t="s">
        <v>4</v>
      </c>
      <c r="AA2" s="1" t="s">
        <v>5</v>
      </c>
      <c r="AB2" s="1" t="s">
        <v>15</v>
      </c>
      <c r="AC2" s="1" t="s">
        <v>16</v>
      </c>
      <c r="AD2" s="1" t="s">
        <v>17</v>
      </c>
      <c r="AE2" s="1" t="s">
        <v>18</v>
      </c>
      <c r="AF2" s="1" t="s">
        <v>7</v>
      </c>
      <c r="AG2" s="1"/>
      <c r="AH2" s="3" t="s">
        <v>9</v>
      </c>
      <c r="AI2">
        <f>AVERAGE(H3:H65,T3:T49,AF3:AF61)</f>
        <v>3.3414792899408301</v>
      </c>
      <c r="AJ2" s="1" t="s">
        <v>19</v>
      </c>
    </row>
    <row r="3" spans="1:36">
      <c r="A3" s="5">
        <v>1</v>
      </c>
      <c r="B3" s="5">
        <v>141</v>
      </c>
      <c r="C3" s="5">
        <v>18</v>
      </c>
      <c r="D3" s="5">
        <v>4.33</v>
      </c>
      <c r="E3" s="5">
        <v>4.96</v>
      </c>
      <c r="F3" s="5">
        <v>4.57</v>
      </c>
      <c r="G3" s="5">
        <f t="shared" ref="G3:G8" si="0">AVERAGE(D3:F3)</f>
        <v>4.62</v>
      </c>
      <c r="H3" s="5">
        <v>35.56</v>
      </c>
      <c r="I3" s="5">
        <f>(H3/115+1/2)^-1/2</f>
        <v>0.61788093702987312</v>
      </c>
      <c r="J3" s="5">
        <f>2700*I3</f>
        <v>1668.2785299806574</v>
      </c>
      <c r="K3" s="5">
        <f>H3/1000</f>
        <v>3.5560000000000001E-2</v>
      </c>
      <c r="L3">
        <f>STDEV(J3:J8)</f>
        <v>156.08021228392283</v>
      </c>
      <c r="M3" s="5">
        <v>1</v>
      </c>
      <c r="N3" s="5">
        <v>140</v>
      </c>
      <c r="O3" s="5">
        <v>20</v>
      </c>
      <c r="P3" s="5">
        <v>2.38</v>
      </c>
      <c r="Q3" s="5">
        <v>3.33</v>
      </c>
      <c r="R3" s="5">
        <v>2.4500000000000002</v>
      </c>
      <c r="S3" s="5">
        <f t="shared" ref="S3:S8" si="1">AVERAGE(P3:R3)</f>
        <v>2.72</v>
      </c>
      <c r="T3" s="5">
        <v>36.83</v>
      </c>
      <c r="U3" s="5">
        <f t="shared" ref="U3:U49" si="2">(T3/115+1/2)^-1/2</f>
        <v>0.60956217534188484</v>
      </c>
      <c r="V3" s="5">
        <f t="shared" ref="V3:V49" si="3">2700*U3</f>
        <v>1645.8178734230892</v>
      </c>
      <c r="W3" s="5">
        <f>T3/1000</f>
        <v>3.6830000000000002E-2</v>
      </c>
      <c r="X3">
        <f>STDEV(V3:V6)</f>
        <v>174.99150826554208</v>
      </c>
      <c r="Y3" s="5">
        <v>1</v>
      </c>
      <c r="Z3" s="5">
        <v>140</v>
      </c>
      <c r="AA3" s="5">
        <v>22</v>
      </c>
      <c r="AB3" s="5">
        <v>2.11</v>
      </c>
      <c r="AC3" s="5">
        <v>2.84</v>
      </c>
      <c r="AD3" s="5">
        <v>2.44</v>
      </c>
      <c r="AE3" s="5">
        <f t="shared" ref="AE3:AE10" si="4">AVERAGE(AB3:AD3)</f>
        <v>2.4633333333333329</v>
      </c>
      <c r="AF3" s="5">
        <v>34.97</v>
      </c>
      <c r="AG3" s="5">
        <f t="shared" ref="AG3:AG34" si="5">(AF3/115+1/2)^-1/2</f>
        <v>0.62182329404131076</v>
      </c>
      <c r="AH3" s="5">
        <f t="shared" ref="AH3:AH34" si="6">2700*AG3</f>
        <v>1678.9228939115389</v>
      </c>
      <c r="AI3">
        <f>_xlfn.STDEV.P(H3:H65,T3:T49,AF3:AF61)</f>
        <v>7.5355008040550437</v>
      </c>
      <c r="AJ3">
        <f>AF3/1000</f>
        <v>3.4970000000000001E-2</v>
      </c>
    </row>
    <row r="4" spans="1:36">
      <c r="A4" s="5">
        <v>2</v>
      </c>
      <c r="B4" s="5">
        <v>140</v>
      </c>
      <c r="C4" s="5">
        <v>16</v>
      </c>
      <c r="D4" s="5">
        <v>2.35</v>
      </c>
      <c r="E4" s="5">
        <v>2.39</v>
      </c>
      <c r="F4" s="5">
        <v>1.65</v>
      </c>
      <c r="G4" s="5">
        <f t="shared" si="0"/>
        <v>2.1300000000000003</v>
      </c>
      <c r="H4" s="5">
        <v>29.45</v>
      </c>
      <c r="I4" s="5">
        <f t="shared" ref="I3:I34" si="7">(H4/115+1/2)^-1/2</f>
        <v>0.66129959746981015</v>
      </c>
      <c r="J4" s="5">
        <f t="shared" ref="J3:J34" si="8">2700*I4</f>
        <v>1785.5089131684874</v>
      </c>
      <c r="K4" s="5">
        <f>H4/1000</f>
        <v>2.945E-2</v>
      </c>
      <c r="M4" s="5">
        <v>2</v>
      </c>
      <c r="N4" s="5">
        <v>140</v>
      </c>
      <c r="O4" s="5">
        <v>15</v>
      </c>
      <c r="P4" s="5">
        <v>2.48</v>
      </c>
      <c r="Q4" s="5">
        <v>2.44</v>
      </c>
      <c r="R4" s="5">
        <v>1.64</v>
      </c>
      <c r="S4" s="5">
        <f t="shared" si="1"/>
        <v>2.1866666666666665</v>
      </c>
      <c r="T4" s="5">
        <v>28.22</v>
      </c>
      <c r="U4" s="5">
        <f t="shared" si="2"/>
        <v>0.67078861409239388</v>
      </c>
      <c r="V4" s="5">
        <f t="shared" si="3"/>
        <v>1811.1292580494635</v>
      </c>
      <c r="W4" s="5">
        <f>T4/1000</f>
        <v>2.8219999999999999E-2</v>
      </c>
      <c r="Y4" s="5">
        <v>2</v>
      </c>
      <c r="Z4" s="5">
        <v>138</v>
      </c>
      <c r="AA4" s="5">
        <v>15</v>
      </c>
      <c r="AB4" s="5">
        <v>2.5099999999999998</v>
      </c>
      <c r="AC4" s="5">
        <v>2.52</v>
      </c>
      <c r="AD4" s="5">
        <v>2.29</v>
      </c>
      <c r="AE4" s="5">
        <f t="shared" si="4"/>
        <v>2.44</v>
      </c>
      <c r="AF4" s="5">
        <v>34.090000000000003</v>
      </c>
      <c r="AG4" s="5">
        <f t="shared" si="5"/>
        <v>0.62779779451905227</v>
      </c>
      <c r="AH4" s="5">
        <f t="shared" si="6"/>
        <v>1695.0540452014411</v>
      </c>
      <c r="AI4">
        <f>STDEV(AH3:AH7)</f>
        <v>218.45228632718144</v>
      </c>
      <c r="AJ4">
        <f>AF4/1000</f>
        <v>3.4090000000000002E-2</v>
      </c>
    </row>
    <row r="5" spans="1:36">
      <c r="A5" s="5">
        <v>3</v>
      </c>
      <c r="B5" s="5">
        <v>138</v>
      </c>
      <c r="C5" s="5">
        <v>12</v>
      </c>
      <c r="D5" s="5">
        <v>1.72</v>
      </c>
      <c r="E5" s="5">
        <v>2.7</v>
      </c>
      <c r="F5" s="5">
        <v>2.5499999999999998</v>
      </c>
      <c r="G5" s="5">
        <f t="shared" si="0"/>
        <v>2.3233333333333333</v>
      </c>
      <c r="H5" s="5">
        <v>27.79</v>
      </c>
      <c r="I5" s="5">
        <f t="shared" si="7"/>
        <v>0.67417047719545076</v>
      </c>
      <c r="J5" s="5">
        <f t="shared" si="8"/>
        <v>1820.2602884277171</v>
      </c>
      <c r="K5" s="5">
        <f>H5/1000</f>
        <v>2.7789999999999999E-2</v>
      </c>
      <c r="M5" s="5">
        <v>3</v>
      </c>
      <c r="N5" s="5">
        <v>116</v>
      </c>
      <c r="O5" s="5">
        <v>13</v>
      </c>
      <c r="P5" s="5">
        <v>1.63</v>
      </c>
      <c r="Q5" s="5">
        <v>2.2799999999999998</v>
      </c>
      <c r="R5" s="5">
        <v>3.7</v>
      </c>
      <c r="S5" s="5">
        <f t="shared" si="1"/>
        <v>2.5366666666666666</v>
      </c>
      <c r="T5" s="5">
        <v>21.29</v>
      </c>
      <c r="U5" s="5">
        <f t="shared" si="2"/>
        <v>0.72978804416804166</v>
      </c>
      <c r="V5" s="5">
        <f t="shared" si="3"/>
        <v>1970.4277192537124</v>
      </c>
      <c r="W5" s="5">
        <f>T5/1000</f>
        <v>2.129E-2</v>
      </c>
      <c r="Y5" s="5">
        <v>3</v>
      </c>
      <c r="Z5" s="5">
        <v>138</v>
      </c>
      <c r="AA5" s="5">
        <v>14</v>
      </c>
      <c r="AB5" s="5">
        <v>4.8</v>
      </c>
      <c r="AC5" s="5">
        <v>4.47</v>
      </c>
      <c r="AD5" s="5">
        <v>3.87</v>
      </c>
      <c r="AE5" s="5">
        <f t="shared" si="4"/>
        <v>4.38</v>
      </c>
      <c r="AF5" s="5">
        <v>26.09</v>
      </c>
      <c r="AG5" s="5">
        <f t="shared" si="5"/>
        <v>0.68788132551740633</v>
      </c>
      <c r="AH5" s="5">
        <f t="shared" si="6"/>
        <v>1857.279578896997</v>
      </c>
      <c r="AJ5">
        <f>AF5/1000</f>
        <v>2.6089999999999999E-2</v>
      </c>
    </row>
    <row r="6" spans="1:36">
      <c r="A6" s="5">
        <v>4</v>
      </c>
      <c r="B6" s="5">
        <v>125</v>
      </c>
      <c r="C6" s="5">
        <v>13</v>
      </c>
      <c r="D6" s="5">
        <v>2.29</v>
      </c>
      <c r="E6" s="5">
        <v>2.4700000000000002</v>
      </c>
      <c r="F6" s="5">
        <v>2.4900000000000002</v>
      </c>
      <c r="G6" s="5">
        <f t="shared" si="0"/>
        <v>2.4166666666666665</v>
      </c>
      <c r="H6" s="5">
        <v>21.85</v>
      </c>
      <c r="I6" s="5">
        <f t="shared" si="7"/>
        <v>0.7246376811594204</v>
      </c>
      <c r="J6" s="5">
        <f t="shared" si="8"/>
        <v>1956.521739130435</v>
      </c>
      <c r="K6" s="5">
        <f>H6/1000</f>
        <v>2.1850000000000001E-2</v>
      </c>
      <c r="M6" s="5">
        <v>4</v>
      </c>
      <c r="N6" s="5">
        <v>120</v>
      </c>
      <c r="O6" s="5">
        <v>9</v>
      </c>
      <c r="P6" s="5">
        <v>2.5</v>
      </c>
      <c r="Q6" s="5">
        <v>2.06</v>
      </c>
      <c r="R6" s="5">
        <v>2.88</v>
      </c>
      <c r="S6" s="5">
        <f t="shared" si="1"/>
        <v>2.48</v>
      </c>
      <c r="T6" s="5">
        <v>18.690000000000001</v>
      </c>
      <c r="U6" s="5">
        <f t="shared" si="2"/>
        <v>0.75469221682635512</v>
      </c>
      <c r="V6" s="5">
        <f t="shared" si="3"/>
        <v>2037.6689854311587</v>
      </c>
      <c r="W6" s="5">
        <f>T6/1000</f>
        <v>1.8690000000000002E-2</v>
      </c>
      <c r="Y6" s="5">
        <v>4</v>
      </c>
      <c r="Z6" s="5">
        <v>142</v>
      </c>
      <c r="AA6" s="5">
        <v>10</v>
      </c>
      <c r="AB6" s="5">
        <v>3.03</v>
      </c>
      <c r="AC6" s="5">
        <v>2.98</v>
      </c>
      <c r="AD6" s="5">
        <v>2.89</v>
      </c>
      <c r="AE6" s="5">
        <f t="shared" si="4"/>
        <v>2.9666666666666668</v>
      </c>
      <c r="AF6" s="5">
        <v>23.96</v>
      </c>
      <c r="AG6" s="5">
        <f t="shared" si="5"/>
        <v>0.70586791063098453</v>
      </c>
      <c r="AH6" s="5">
        <f t="shared" si="6"/>
        <v>1905.8433587036582</v>
      </c>
      <c r="AJ6">
        <f>AF6/1000</f>
        <v>2.3960000000000002E-2</v>
      </c>
    </row>
    <row r="7" spans="1:36">
      <c r="A7" s="5">
        <v>5</v>
      </c>
      <c r="B7" s="5">
        <v>137</v>
      </c>
      <c r="C7" s="5">
        <v>10</v>
      </c>
      <c r="D7" s="5">
        <v>2.81</v>
      </c>
      <c r="E7" s="5">
        <v>2.9</v>
      </c>
      <c r="F7" s="5">
        <v>2.81</v>
      </c>
      <c r="G7" s="5">
        <f t="shared" si="0"/>
        <v>2.84</v>
      </c>
      <c r="H7" s="5">
        <v>21.83</v>
      </c>
      <c r="I7" s="5">
        <f t="shared" si="7"/>
        <v>0.72482037060380688</v>
      </c>
      <c r="J7" s="5">
        <f t="shared" si="8"/>
        <v>1957.0150006302786</v>
      </c>
      <c r="K7" s="5">
        <f>H7/1000</f>
        <v>2.1829999999999999E-2</v>
      </c>
      <c r="M7" s="6">
        <v>5</v>
      </c>
      <c r="N7" s="6">
        <v>92</v>
      </c>
      <c r="O7" s="6">
        <v>10</v>
      </c>
      <c r="P7" s="6"/>
      <c r="Q7" s="6"/>
      <c r="R7" s="6"/>
      <c r="S7" s="6">
        <v>2.0299999999999998</v>
      </c>
      <c r="T7" s="6">
        <v>8.69</v>
      </c>
      <c r="U7" s="6">
        <f t="shared" si="2"/>
        <v>0.86871128569270273</v>
      </c>
      <c r="V7" s="6">
        <f t="shared" si="3"/>
        <v>2345.5204713702974</v>
      </c>
      <c r="W7" s="5">
        <f>T7/1000</f>
        <v>8.6899999999999998E-3</v>
      </c>
      <c r="X7">
        <f>STDEV(V7:V49)</f>
        <v>79.142775838230932</v>
      </c>
      <c r="Y7" s="5">
        <v>5</v>
      </c>
      <c r="Z7" s="5">
        <v>81</v>
      </c>
      <c r="AA7" s="5">
        <v>9</v>
      </c>
      <c r="AB7" s="5">
        <v>2.66</v>
      </c>
      <c r="AC7" s="5">
        <v>2.36</v>
      </c>
      <c r="AD7" s="5">
        <v>2.4</v>
      </c>
      <c r="AE7" s="5">
        <f t="shared" si="4"/>
        <v>2.4733333333333332</v>
      </c>
      <c r="AF7" s="5">
        <v>12.44</v>
      </c>
      <c r="AG7" s="5">
        <f t="shared" si="5"/>
        <v>0.82213325707749507</v>
      </c>
      <c r="AH7" s="5">
        <f t="shared" si="6"/>
        <v>2219.7597941092367</v>
      </c>
      <c r="AJ7">
        <f>AF7/1000</f>
        <v>1.244E-2</v>
      </c>
    </row>
    <row r="8" spans="1:36">
      <c r="A8" s="5">
        <v>6</v>
      </c>
      <c r="B8" s="5">
        <v>122</v>
      </c>
      <c r="C8" s="5">
        <v>13</v>
      </c>
      <c r="D8" s="5">
        <v>2.2999999999999998</v>
      </c>
      <c r="E8" s="5">
        <v>2.11</v>
      </c>
      <c r="F8" s="5">
        <v>2.86</v>
      </c>
      <c r="G8" s="5">
        <f t="shared" si="0"/>
        <v>2.4233333333333333</v>
      </c>
      <c r="H8" s="5">
        <v>16.09</v>
      </c>
      <c r="I8" s="5">
        <f t="shared" si="7"/>
        <v>0.78135616252208184</v>
      </c>
      <c r="J8" s="5">
        <f t="shared" si="8"/>
        <v>2109.6616388096209</v>
      </c>
      <c r="K8" s="5">
        <f>H8/1000</f>
        <v>1.609E-2</v>
      </c>
      <c r="M8" s="6">
        <v>6</v>
      </c>
      <c r="N8" s="6">
        <v>49.08</v>
      </c>
      <c r="O8" s="6">
        <v>12.75</v>
      </c>
      <c r="P8" s="6"/>
      <c r="Q8" s="6"/>
      <c r="R8" s="6"/>
      <c r="S8" s="6">
        <v>2.7</v>
      </c>
      <c r="T8" s="6">
        <v>7.81</v>
      </c>
      <c r="U8" s="6">
        <f t="shared" si="2"/>
        <v>0.88041647527178069</v>
      </c>
      <c r="V8" s="6">
        <f t="shared" si="3"/>
        <v>2377.124483233808</v>
      </c>
      <c r="W8" s="5">
        <f>T8/1000</f>
        <v>7.8099999999999992E-3</v>
      </c>
      <c r="Y8" s="6">
        <v>6</v>
      </c>
      <c r="Z8" s="6">
        <v>70.05</v>
      </c>
      <c r="AA8" s="6">
        <v>10.69</v>
      </c>
      <c r="AB8" s="6">
        <v>1.79</v>
      </c>
      <c r="AC8" s="6">
        <v>1.88</v>
      </c>
      <c r="AD8" s="6">
        <v>2.17</v>
      </c>
      <c r="AE8" s="6">
        <v>2.2200000000000002</v>
      </c>
      <c r="AF8" s="6">
        <v>9.68</v>
      </c>
      <c r="AG8" s="6">
        <f t="shared" si="5"/>
        <v>0.8559094968740697</v>
      </c>
      <c r="AH8" s="6">
        <f t="shared" si="6"/>
        <v>2310.9556415599882</v>
      </c>
      <c r="AI8">
        <f>STDEV(AH8:AH61)</f>
        <v>81.493600615025031</v>
      </c>
      <c r="AJ8">
        <f>AF8/1000</f>
        <v>9.6799999999999994E-3</v>
      </c>
    </row>
    <row r="9" spans="1:36">
      <c r="A9" s="6">
        <v>7</v>
      </c>
      <c r="B9" s="6">
        <v>38.97</v>
      </c>
      <c r="C9" s="6">
        <v>8.81</v>
      </c>
      <c r="D9" s="6"/>
      <c r="E9" s="6"/>
      <c r="F9" s="6"/>
      <c r="G9" s="6">
        <v>2.2000000000000002</v>
      </c>
      <c r="H9" s="6">
        <v>3.51</v>
      </c>
      <c r="I9" s="6">
        <f t="shared" si="7"/>
        <v>0.94246844779544336</v>
      </c>
      <c r="J9" s="6">
        <f t="shared" si="8"/>
        <v>2544.664809047697</v>
      </c>
      <c r="K9" s="5">
        <f>H9/1000</f>
        <v>3.5099999999999997E-3</v>
      </c>
      <c r="L9">
        <f>STDEV(J9:J65)</f>
        <v>39.215455012889308</v>
      </c>
      <c r="M9" s="6">
        <v>7</v>
      </c>
      <c r="N9" s="6">
        <v>30.44</v>
      </c>
      <c r="O9" s="6">
        <v>9.33</v>
      </c>
      <c r="P9" s="6"/>
      <c r="Q9" s="6"/>
      <c r="R9" s="6"/>
      <c r="S9" s="6">
        <v>2.39</v>
      </c>
      <c r="T9" s="6">
        <v>2.46</v>
      </c>
      <c r="U9" s="6">
        <f t="shared" si="2"/>
        <v>0.95897264843228813</v>
      </c>
      <c r="V9" s="6">
        <f t="shared" si="3"/>
        <v>2589.2261507671778</v>
      </c>
      <c r="W9" s="5">
        <f>T9/1000</f>
        <v>2.4599999999999999E-3</v>
      </c>
      <c r="Y9" s="6">
        <v>7</v>
      </c>
      <c r="Z9" s="6">
        <v>65.709999999999994</v>
      </c>
      <c r="AA9" s="6">
        <v>14.75</v>
      </c>
      <c r="AB9" s="6">
        <v>2.2799999999999998</v>
      </c>
      <c r="AC9" s="6">
        <v>1.93</v>
      </c>
      <c r="AD9" s="6">
        <v>2.5099999999999998</v>
      </c>
      <c r="AE9" s="6">
        <f t="shared" si="4"/>
        <v>2.2399999999999998</v>
      </c>
      <c r="AF9" s="6">
        <v>9.1300000000000008</v>
      </c>
      <c r="AG9" s="6">
        <f t="shared" si="5"/>
        <v>0.86297463604982749</v>
      </c>
      <c r="AH9" s="6">
        <f t="shared" si="6"/>
        <v>2330.0315173345343</v>
      </c>
      <c r="AJ9">
        <f>AF9/1000</f>
        <v>9.130000000000001E-3</v>
      </c>
    </row>
    <row r="10" spans="1:36">
      <c r="A10" s="6">
        <v>8</v>
      </c>
      <c r="B10" s="6">
        <v>16.39</v>
      </c>
      <c r="C10" s="6">
        <v>15.01</v>
      </c>
      <c r="D10" s="6"/>
      <c r="E10" s="6"/>
      <c r="F10" s="6"/>
      <c r="G10" s="6">
        <v>4.53</v>
      </c>
      <c r="H10" s="6">
        <v>3.3</v>
      </c>
      <c r="I10" s="6">
        <f t="shared" si="7"/>
        <v>0.94572368421052633</v>
      </c>
      <c r="J10" s="6">
        <f t="shared" si="8"/>
        <v>2553.4539473684213</v>
      </c>
      <c r="K10" s="5">
        <f>H10/1000</f>
        <v>3.3E-3</v>
      </c>
      <c r="M10" s="6">
        <v>8</v>
      </c>
      <c r="N10" s="6">
        <v>41.83</v>
      </c>
      <c r="O10" s="6">
        <v>15.19</v>
      </c>
      <c r="P10" s="6"/>
      <c r="Q10" s="6"/>
      <c r="R10" s="6"/>
      <c r="S10" s="6">
        <v>2.34</v>
      </c>
      <c r="T10" s="6">
        <v>5.4</v>
      </c>
      <c r="U10" s="6">
        <f t="shared" si="2"/>
        <v>0.9141494435612082</v>
      </c>
      <c r="V10" s="6">
        <f t="shared" si="3"/>
        <v>2468.2034976152622</v>
      </c>
      <c r="W10" s="5">
        <f>T10/1000</f>
        <v>5.4000000000000003E-3</v>
      </c>
      <c r="Y10" s="6">
        <v>8</v>
      </c>
      <c r="Z10" s="6">
        <v>46.3</v>
      </c>
      <c r="AA10" s="6">
        <v>10</v>
      </c>
      <c r="AB10" s="6"/>
      <c r="AC10" s="6"/>
      <c r="AD10" s="6"/>
      <c r="AE10" s="6">
        <v>2.0499999999999998</v>
      </c>
      <c r="AF10" s="6">
        <v>5.7</v>
      </c>
      <c r="AG10" s="6">
        <f t="shared" si="5"/>
        <v>0.90981012658227844</v>
      </c>
      <c r="AH10" s="6">
        <f t="shared" si="6"/>
        <v>2456.4873417721519</v>
      </c>
      <c r="AJ10">
        <f>AF10/1000</f>
        <v>5.7000000000000002E-3</v>
      </c>
    </row>
    <row r="11" spans="1:36">
      <c r="A11" s="6">
        <v>9</v>
      </c>
      <c r="B11" s="6">
        <v>13.53</v>
      </c>
      <c r="C11" s="6">
        <v>15.22</v>
      </c>
      <c r="D11" s="6"/>
      <c r="E11" s="6"/>
      <c r="F11" s="6"/>
      <c r="G11" s="6">
        <v>5.24</v>
      </c>
      <c r="H11" s="6">
        <v>3.49</v>
      </c>
      <c r="I11" s="6">
        <f t="shared" si="7"/>
        <v>0.94277750450893594</v>
      </c>
      <c r="J11" s="6">
        <f t="shared" si="8"/>
        <v>2545.4992621741271</v>
      </c>
      <c r="K11" s="5">
        <f>H11/1000</f>
        <v>3.49E-3</v>
      </c>
      <c r="M11" s="6">
        <v>9</v>
      </c>
      <c r="N11" s="6">
        <v>16.29</v>
      </c>
      <c r="O11" s="6">
        <v>12.54</v>
      </c>
      <c r="P11" s="6"/>
      <c r="Q11" s="6"/>
      <c r="R11" s="6"/>
      <c r="S11" s="6">
        <v>4.43</v>
      </c>
      <c r="T11" s="6">
        <v>3.23</v>
      </c>
      <c r="U11" s="6">
        <f t="shared" si="2"/>
        <v>0.94681376584883914</v>
      </c>
      <c r="V11" s="6">
        <f t="shared" si="3"/>
        <v>2556.3971677918657</v>
      </c>
      <c r="W11" s="5">
        <f>T11/1000</f>
        <v>3.2299999999999998E-3</v>
      </c>
      <c r="Y11" s="6">
        <v>9</v>
      </c>
      <c r="Z11" s="6">
        <v>26.79</v>
      </c>
      <c r="AA11" s="6">
        <v>10.6</v>
      </c>
      <c r="AB11" s="6"/>
      <c r="AC11" s="6"/>
      <c r="AD11" s="6"/>
      <c r="AE11" s="6">
        <v>4.93</v>
      </c>
      <c r="AF11" s="6">
        <v>5.34</v>
      </c>
      <c r="AG11" s="6">
        <f t="shared" si="5"/>
        <v>0.91502227880331011</v>
      </c>
      <c r="AH11" s="6">
        <f t="shared" si="6"/>
        <v>2470.5601527689373</v>
      </c>
      <c r="AJ11">
        <f>AF11/1000</f>
        <v>5.3400000000000001E-3</v>
      </c>
    </row>
    <row r="12" spans="1:36">
      <c r="A12" s="6">
        <v>10</v>
      </c>
      <c r="B12" s="6">
        <v>20.100000000000001</v>
      </c>
      <c r="C12" s="6">
        <v>9.94</v>
      </c>
      <c r="D12" s="6"/>
      <c r="E12" s="6"/>
      <c r="F12" s="6"/>
      <c r="G12" s="6">
        <v>2.2400000000000002</v>
      </c>
      <c r="H12" s="6">
        <v>1.48</v>
      </c>
      <c r="I12" s="6">
        <f t="shared" si="7"/>
        <v>0.9749067480501864</v>
      </c>
      <c r="J12" s="6">
        <f t="shared" si="8"/>
        <v>2632.2482197355034</v>
      </c>
      <c r="K12" s="5">
        <f>H12/1000</f>
        <v>1.48E-3</v>
      </c>
      <c r="M12" s="6">
        <v>10</v>
      </c>
      <c r="N12" s="6">
        <v>17.72</v>
      </c>
      <c r="O12" s="6">
        <v>11.76</v>
      </c>
      <c r="P12" s="6"/>
      <c r="Q12" s="6"/>
      <c r="R12" s="6"/>
      <c r="S12" s="6">
        <v>1.44</v>
      </c>
      <c r="T12" s="6">
        <v>1.99</v>
      </c>
      <c r="U12" s="6">
        <f t="shared" si="2"/>
        <v>0.96654899983190457</v>
      </c>
      <c r="V12" s="6">
        <f t="shared" si="3"/>
        <v>2609.6822995461425</v>
      </c>
      <c r="W12" s="5">
        <f>T12/1000</f>
        <v>1.99E-3</v>
      </c>
      <c r="Y12" s="6">
        <v>10</v>
      </c>
      <c r="Z12" s="6">
        <v>38.67</v>
      </c>
      <c r="AA12" s="6">
        <v>6.61</v>
      </c>
      <c r="AB12" s="6"/>
      <c r="AC12" s="6"/>
      <c r="AD12" s="6"/>
      <c r="AE12" s="6">
        <v>2.16</v>
      </c>
      <c r="AF12" s="6">
        <v>2.37</v>
      </c>
      <c r="AG12" s="6">
        <f t="shared" si="5"/>
        <v>0.96041423083347244</v>
      </c>
      <c r="AH12" s="6">
        <f t="shared" si="6"/>
        <v>2593.1184232503756</v>
      </c>
      <c r="AJ12">
        <f>AF12/1000</f>
        <v>2.3700000000000001E-3</v>
      </c>
    </row>
    <row r="13" spans="1:36">
      <c r="A13" s="6">
        <v>11</v>
      </c>
      <c r="B13" s="6">
        <v>10.47</v>
      </c>
      <c r="C13" s="6">
        <v>14.62</v>
      </c>
      <c r="D13" s="6"/>
      <c r="E13" s="6"/>
      <c r="F13" s="6"/>
      <c r="G13" s="6">
        <v>1.83</v>
      </c>
      <c r="H13" s="6">
        <v>1.63</v>
      </c>
      <c r="I13" s="6">
        <f t="shared" si="7"/>
        <v>0.97243362083544738</v>
      </c>
      <c r="J13" s="6">
        <f t="shared" si="8"/>
        <v>2625.5707762557081</v>
      </c>
      <c r="K13" s="5">
        <f>H13/1000</f>
        <v>1.6299999999999999E-3</v>
      </c>
      <c r="M13" s="6">
        <v>11</v>
      </c>
      <c r="N13" s="6">
        <v>17.09</v>
      </c>
      <c r="O13" s="6">
        <v>10.84</v>
      </c>
      <c r="P13" s="6"/>
      <c r="Q13" s="6"/>
      <c r="R13" s="6"/>
      <c r="S13" s="6">
        <v>2.38</v>
      </c>
      <c r="T13" s="6">
        <v>1.31</v>
      </c>
      <c r="U13" s="6">
        <f t="shared" si="2"/>
        <v>0.97772487672164599</v>
      </c>
      <c r="V13" s="6">
        <f t="shared" si="3"/>
        <v>2639.8571671484442</v>
      </c>
      <c r="W13" s="5">
        <f>T13/1000</f>
        <v>1.31E-3</v>
      </c>
      <c r="Y13" s="6">
        <v>11</v>
      </c>
      <c r="Z13" s="6">
        <v>24.99</v>
      </c>
      <c r="AA13" s="6">
        <v>11.54</v>
      </c>
      <c r="AB13" s="6"/>
      <c r="AC13" s="6"/>
      <c r="AD13" s="6"/>
      <c r="AE13" s="6">
        <v>2.0699999999999998</v>
      </c>
      <c r="AF13" s="6">
        <v>4.24</v>
      </c>
      <c r="AG13" s="6">
        <f t="shared" si="5"/>
        <v>0.93132491091674774</v>
      </c>
      <c r="AH13" s="6">
        <f t="shared" si="6"/>
        <v>2514.5772594752189</v>
      </c>
      <c r="AJ13">
        <f>AF13/1000</f>
        <v>4.2399999999999998E-3</v>
      </c>
    </row>
    <row r="14" spans="1:36">
      <c r="A14" s="6">
        <v>12</v>
      </c>
      <c r="B14" s="6">
        <v>16.5</v>
      </c>
      <c r="C14" s="6">
        <v>9.23</v>
      </c>
      <c r="D14" s="6"/>
      <c r="E14" s="6"/>
      <c r="F14" s="6"/>
      <c r="G14" s="6">
        <v>2.2000000000000002</v>
      </c>
      <c r="H14" s="6">
        <v>1.6</v>
      </c>
      <c r="I14" s="6">
        <f t="shared" si="7"/>
        <v>0.97292724196277502</v>
      </c>
      <c r="J14" s="6">
        <f t="shared" si="8"/>
        <v>2626.9035532994926</v>
      </c>
      <c r="K14" s="5">
        <f>H14/1000</f>
        <v>1.6000000000000001E-3</v>
      </c>
      <c r="M14" s="6">
        <v>12</v>
      </c>
      <c r="N14" s="6">
        <v>16.760000000000002</v>
      </c>
      <c r="O14" s="6">
        <v>5.61</v>
      </c>
      <c r="P14" s="6"/>
      <c r="Q14" s="6"/>
      <c r="R14" s="6"/>
      <c r="S14" s="6">
        <v>2.96</v>
      </c>
      <c r="T14" s="6">
        <v>1.24</v>
      </c>
      <c r="U14" s="6">
        <f t="shared" si="2"/>
        <v>0.97889002383384405</v>
      </c>
      <c r="V14" s="6">
        <f t="shared" si="3"/>
        <v>2643.0030643513787</v>
      </c>
      <c r="W14" s="5">
        <f>T14/1000</f>
        <v>1.24E-3</v>
      </c>
      <c r="Y14" s="6">
        <v>12</v>
      </c>
      <c r="Z14" s="6">
        <v>19.850000000000001</v>
      </c>
      <c r="AA14" s="6">
        <v>14.62</v>
      </c>
      <c r="AB14" s="6"/>
      <c r="AC14" s="6"/>
      <c r="AD14" s="6"/>
      <c r="AE14" s="6">
        <v>5.47</v>
      </c>
      <c r="AF14" s="6">
        <v>2.77</v>
      </c>
      <c r="AG14" s="6">
        <f t="shared" si="5"/>
        <v>0.9540401526464245</v>
      </c>
      <c r="AH14" s="6">
        <f t="shared" si="6"/>
        <v>2575.9084121453461</v>
      </c>
      <c r="AJ14">
        <f>AF14/1000</f>
        <v>2.7699999999999999E-3</v>
      </c>
    </row>
    <row r="15" spans="1:36">
      <c r="A15" s="6">
        <v>13</v>
      </c>
      <c r="B15" s="6">
        <v>13.52</v>
      </c>
      <c r="C15" s="6">
        <v>12.54</v>
      </c>
      <c r="D15" s="6"/>
      <c r="E15" s="6"/>
      <c r="F15" s="6"/>
      <c r="G15" s="6">
        <v>4.88</v>
      </c>
      <c r="H15" s="6">
        <v>2.19</v>
      </c>
      <c r="I15" s="6">
        <f t="shared" si="7"/>
        <v>0.96331043725917231</v>
      </c>
      <c r="J15" s="6">
        <f t="shared" si="8"/>
        <v>2600.9381805997655</v>
      </c>
      <c r="K15" s="5">
        <f>H15/1000</f>
        <v>2.1900000000000001E-3</v>
      </c>
      <c r="M15" s="6">
        <v>13</v>
      </c>
      <c r="N15" s="6">
        <v>21.82</v>
      </c>
      <c r="O15" s="6">
        <v>10.64</v>
      </c>
      <c r="P15" s="6"/>
      <c r="Q15" s="6"/>
      <c r="R15" s="6"/>
      <c r="S15" s="6">
        <v>1.71</v>
      </c>
      <c r="T15" s="6">
        <v>1.57</v>
      </c>
      <c r="U15" s="6">
        <f t="shared" si="2"/>
        <v>0.97342136448281691</v>
      </c>
      <c r="V15" s="6">
        <f t="shared" si="3"/>
        <v>2628.2376841036057</v>
      </c>
      <c r="W15" s="5">
        <f>T15/1000</f>
        <v>1.57E-3</v>
      </c>
      <c r="Y15" s="6">
        <v>13</v>
      </c>
      <c r="Z15" s="6">
        <v>12.95</v>
      </c>
      <c r="AA15" s="6">
        <v>10.31</v>
      </c>
      <c r="AB15" s="6"/>
      <c r="AC15" s="6"/>
      <c r="AD15" s="6"/>
      <c r="AE15" s="6">
        <v>5.01</v>
      </c>
      <c r="AF15" s="6">
        <v>0.48</v>
      </c>
      <c r="AG15" s="6">
        <f t="shared" si="5"/>
        <v>0.99172128320110386</v>
      </c>
      <c r="AH15" s="6">
        <f t="shared" si="6"/>
        <v>2677.6474646429806</v>
      </c>
      <c r="AJ15">
        <f>AF15/1000</f>
        <v>4.7999999999999996E-4</v>
      </c>
    </row>
    <row r="16" spans="1:36">
      <c r="A16" s="6">
        <v>14</v>
      </c>
      <c r="B16" s="6">
        <v>8.94</v>
      </c>
      <c r="C16" s="6">
        <v>7.07</v>
      </c>
      <c r="D16" s="6"/>
      <c r="E16" s="6"/>
      <c r="F16" s="6"/>
      <c r="G16" s="6">
        <v>3.05</v>
      </c>
      <c r="H16" s="6">
        <v>0.6</v>
      </c>
      <c r="I16" s="6">
        <f t="shared" si="7"/>
        <v>0.98967297762478479</v>
      </c>
      <c r="J16" s="6">
        <f t="shared" si="8"/>
        <v>2672.117039586919</v>
      </c>
      <c r="K16" s="5">
        <f>H16/1000</f>
        <v>5.9999999999999995E-4</v>
      </c>
      <c r="M16" s="6">
        <v>14</v>
      </c>
      <c r="N16" s="6">
        <v>9.65</v>
      </c>
      <c r="O16" s="6">
        <v>8.9</v>
      </c>
      <c r="P16" s="6"/>
      <c r="Q16" s="6"/>
      <c r="R16" s="6"/>
      <c r="S16" s="6">
        <v>1.88</v>
      </c>
      <c r="T16" s="6">
        <v>0.64</v>
      </c>
      <c r="U16" s="6">
        <f t="shared" si="2"/>
        <v>0.98899208806329553</v>
      </c>
      <c r="V16" s="6">
        <f t="shared" si="3"/>
        <v>2670.2786377708981</v>
      </c>
      <c r="W16" s="5">
        <f>T16/1000</f>
        <v>6.4000000000000005E-4</v>
      </c>
      <c r="Y16" s="6">
        <v>14</v>
      </c>
      <c r="Z16" s="6">
        <v>24.19</v>
      </c>
      <c r="AA16" s="6">
        <v>9.14</v>
      </c>
      <c r="AB16" s="6"/>
      <c r="AC16" s="6"/>
      <c r="AD16" s="6"/>
      <c r="AE16" s="6">
        <v>3.15</v>
      </c>
      <c r="AF16" s="6">
        <v>2.5499999999999998</v>
      </c>
      <c r="AG16" s="6">
        <f t="shared" si="5"/>
        <v>0.9575353871773522</v>
      </c>
      <c r="AH16" s="6">
        <f t="shared" si="6"/>
        <v>2585.3455453788511</v>
      </c>
      <c r="AJ16">
        <f>AF16/1000</f>
        <v>2.5499999999999997E-3</v>
      </c>
    </row>
    <row r="17" spans="1:36">
      <c r="A17" s="6">
        <v>15</v>
      </c>
      <c r="B17" s="6">
        <v>22.61</v>
      </c>
      <c r="C17" s="6">
        <v>10.56</v>
      </c>
      <c r="D17" s="6"/>
      <c r="E17" s="6"/>
      <c r="F17" s="6"/>
      <c r="G17" s="6">
        <v>3.21</v>
      </c>
      <c r="H17" s="6">
        <v>2.4</v>
      </c>
      <c r="I17" s="6">
        <f t="shared" si="7"/>
        <v>0.95993322203672793</v>
      </c>
      <c r="J17" s="6">
        <f t="shared" si="8"/>
        <v>2591.8196994991654</v>
      </c>
      <c r="K17" s="5">
        <f>H17/1000</f>
        <v>2.3999999999999998E-3</v>
      </c>
      <c r="M17" s="6">
        <v>15</v>
      </c>
      <c r="N17" s="6">
        <v>19.05</v>
      </c>
      <c r="O17" s="6">
        <v>8.16</v>
      </c>
      <c r="P17" s="6"/>
      <c r="Q17" s="6"/>
      <c r="R17" s="6"/>
      <c r="S17" s="6">
        <v>1.59</v>
      </c>
      <c r="T17" s="6">
        <v>1.36</v>
      </c>
      <c r="U17" s="6">
        <f t="shared" si="2"/>
        <v>0.97689432551817867</v>
      </c>
      <c r="V17" s="6">
        <f t="shared" si="3"/>
        <v>2637.6146788990823</v>
      </c>
      <c r="W17" s="5">
        <f>T17/1000</f>
        <v>1.3600000000000001E-3</v>
      </c>
      <c r="Y17" s="6">
        <v>15</v>
      </c>
      <c r="Z17" s="6">
        <v>9.83</v>
      </c>
      <c r="AA17" s="6">
        <v>6.78</v>
      </c>
      <c r="AB17" s="6"/>
      <c r="AC17" s="6"/>
      <c r="AD17" s="6"/>
      <c r="AE17" s="6">
        <v>2.57</v>
      </c>
      <c r="AF17" s="6">
        <v>1.18</v>
      </c>
      <c r="AG17" s="6">
        <f t="shared" si="5"/>
        <v>0.97989093387866388</v>
      </c>
      <c r="AH17" s="6">
        <f t="shared" si="6"/>
        <v>2645.7055214723923</v>
      </c>
      <c r="AJ17">
        <f>AF17/1000</f>
        <v>1.1799999999999998E-3</v>
      </c>
    </row>
    <row r="18" spans="1:36">
      <c r="A18" s="6">
        <v>16</v>
      </c>
      <c r="B18" s="6">
        <v>13.71</v>
      </c>
      <c r="C18" s="6">
        <v>10.65</v>
      </c>
      <c r="D18" s="6"/>
      <c r="E18" s="6"/>
      <c r="F18" s="6"/>
      <c r="G18" s="6">
        <v>4.97</v>
      </c>
      <c r="H18" s="6">
        <v>2.82</v>
      </c>
      <c r="I18" s="6">
        <f t="shared" si="7"/>
        <v>0.95324933687002655</v>
      </c>
      <c r="J18" s="6">
        <f t="shared" si="8"/>
        <v>2573.7732095490719</v>
      </c>
      <c r="K18" s="5">
        <f>H18/1000</f>
        <v>2.82E-3</v>
      </c>
      <c r="M18" s="6">
        <v>16</v>
      </c>
      <c r="N18" s="6">
        <v>16.91</v>
      </c>
      <c r="O18" s="6">
        <v>9.1</v>
      </c>
      <c r="P18" s="6"/>
      <c r="Q18" s="6"/>
      <c r="R18" s="6"/>
      <c r="S18" s="6">
        <v>3.35</v>
      </c>
      <c r="T18" s="6">
        <v>1.58</v>
      </c>
      <c r="U18" s="6">
        <f t="shared" si="2"/>
        <v>0.97325660121868651</v>
      </c>
      <c r="V18" s="6">
        <f t="shared" si="3"/>
        <v>2627.7928232904537</v>
      </c>
      <c r="W18" s="5">
        <f>T18/1000</f>
        <v>1.58E-3</v>
      </c>
      <c r="Y18" s="6">
        <v>16</v>
      </c>
      <c r="Z18" s="6">
        <v>11.68</v>
      </c>
      <c r="AA18" s="6">
        <v>5.1100000000000003</v>
      </c>
      <c r="AB18" s="6"/>
      <c r="AC18" s="6"/>
      <c r="AD18" s="6"/>
      <c r="AE18" s="6">
        <v>2.0499999999999998</v>
      </c>
      <c r="AF18" s="6">
        <v>0.24</v>
      </c>
      <c r="AG18" s="6">
        <f t="shared" si="5"/>
        <v>0.99584343609282988</v>
      </c>
      <c r="AH18" s="6">
        <f t="shared" si="6"/>
        <v>2688.7772774506407</v>
      </c>
      <c r="AJ18">
        <f>AF18/1000</f>
        <v>2.3999999999999998E-4</v>
      </c>
    </row>
    <row r="19" spans="1:36">
      <c r="A19" s="6">
        <v>17</v>
      </c>
      <c r="B19" s="6">
        <v>11.15</v>
      </c>
      <c r="C19" s="6">
        <v>8.9600000000000009</v>
      </c>
      <c r="D19" s="6"/>
      <c r="E19" s="6"/>
      <c r="F19" s="6"/>
      <c r="G19" s="6">
        <v>2.1</v>
      </c>
      <c r="H19" s="6">
        <v>0.81</v>
      </c>
      <c r="I19" s="6">
        <f t="shared" si="7"/>
        <v>0.98610872920596804</v>
      </c>
      <c r="J19" s="6">
        <f t="shared" si="8"/>
        <v>2662.4935688561136</v>
      </c>
      <c r="K19" s="5">
        <f>H19/1000</f>
        <v>8.1000000000000006E-4</v>
      </c>
      <c r="M19" s="6">
        <v>17</v>
      </c>
      <c r="N19" s="6">
        <v>21.38</v>
      </c>
      <c r="O19" s="6">
        <v>9.65</v>
      </c>
      <c r="P19" s="6"/>
      <c r="Q19" s="6"/>
      <c r="R19" s="6"/>
      <c r="S19" s="6">
        <v>3.84</v>
      </c>
      <c r="T19" s="6">
        <v>1.45</v>
      </c>
      <c r="U19" s="6">
        <f t="shared" si="2"/>
        <v>0.97540288379983031</v>
      </c>
      <c r="V19" s="6">
        <f t="shared" si="3"/>
        <v>2633.5877862595416</v>
      </c>
      <c r="W19" s="5">
        <f>T19/1000</f>
        <v>1.4499999999999999E-3</v>
      </c>
      <c r="Y19" s="6">
        <v>17</v>
      </c>
      <c r="Z19" s="6">
        <v>12.85</v>
      </c>
      <c r="AA19" s="6">
        <v>11.95</v>
      </c>
      <c r="AB19" s="6"/>
      <c r="AC19" s="6"/>
      <c r="AD19" s="6"/>
      <c r="AE19" s="6">
        <v>4.79</v>
      </c>
      <c r="AF19" s="6">
        <v>1.62</v>
      </c>
      <c r="AG19" s="6">
        <f t="shared" si="5"/>
        <v>0.97259810554803794</v>
      </c>
      <c r="AH19" s="6">
        <f t="shared" si="6"/>
        <v>2626.0148849797024</v>
      </c>
      <c r="AJ19">
        <f>AF19/1000</f>
        <v>1.6200000000000001E-3</v>
      </c>
    </row>
    <row r="20" spans="1:36">
      <c r="A20" s="6">
        <v>18</v>
      </c>
      <c r="B20" s="6">
        <v>11.26</v>
      </c>
      <c r="C20" s="6">
        <v>8.06</v>
      </c>
      <c r="D20" s="6"/>
      <c r="E20" s="6"/>
      <c r="F20" s="6"/>
      <c r="G20" s="6">
        <v>4.26</v>
      </c>
      <c r="H20" s="6">
        <v>1.21</v>
      </c>
      <c r="I20" s="6">
        <f t="shared" si="7"/>
        <v>0.97939022313064217</v>
      </c>
      <c r="J20" s="6">
        <f t="shared" si="8"/>
        <v>2644.3536024527339</v>
      </c>
      <c r="K20" s="5">
        <f>H20/1000</f>
        <v>1.2099999999999999E-3</v>
      </c>
      <c r="M20" s="6">
        <v>18</v>
      </c>
      <c r="N20" s="6">
        <v>14.81</v>
      </c>
      <c r="O20" s="6">
        <v>10.46</v>
      </c>
      <c r="P20" s="6"/>
      <c r="Q20" s="6"/>
      <c r="R20" s="6"/>
      <c r="S20" s="6">
        <v>2.35</v>
      </c>
      <c r="T20" s="6">
        <v>1.49</v>
      </c>
      <c r="U20" s="6">
        <f t="shared" si="2"/>
        <v>0.9747414816070521</v>
      </c>
      <c r="V20" s="6">
        <f t="shared" si="3"/>
        <v>2631.8020003390407</v>
      </c>
      <c r="W20" s="5">
        <f>T20/1000</f>
        <v>1.49E-3</v>
      </c>
      <c r="Y20" s="6">
        <v>18</v>
      </c>
      <c r="Z20" s="6">
        <v>15.44</v>
      </c>
      <c r="AA20" s="6">
        <v>4.66</v>
      </c>
      <c r="AB20" s="6"/>
      <c r="AC20" s="6"/>
      <c r="AD20" s="6"/>
      <c r="AE20" s="6">
        <v>2.1</v>
      </c>
      <c r="AF20" s="6">
        <v>0.8</v>
      </c>
      <c r="AG20" s="6">
        <f t="shared" si="5"/>
        <v>0.98627787307032588</v>
      </c>
      <c r="AH20" s="6">
        <f t="shared" si="6"/>
        <v>2662.95025728988</v>
      </c>
      <c r="AJ20">
        <f>AF20/1000</f>
        <v>8.0000000000000004E-4</v>
      </c>
    </row>
    <row r="21" spans="1:36">
      <c r="A21" s="6">
        <v>19</v>
      </c>
      <c r="B21" s="6">
        <v>13.15</v>
      </c>
      <c r="C21" s="6">
        <v>9.2100000000000009</v>
      </c>
      <c r="D21" s="6"/>
      <c r="E21" s="6"/>
      <c r="F21" s="6"/>
      <c r="G21" s="6">
        <v>4.29</v>
      </c>
      <c r="H21" s="6">
        <v>1.33</v>
      </c>
      <c r="I21" s="6">
        <f t="shared" si="7"/>
        <v>0.97739248682644908</v>
      </c>
      <c r="J21" s="6">
        <f t="shared" si="8"/>
        <v>2638.9597144314125</v>
      </c>
      <c r="K21" s="5">
        <f>H21/1000</f>
        <v>1.33E-3</v>
      </c>
      <c r="M21" s="6">
        <v>19</v>
      </c>
      <c r="N21" s="6">
        <v>29.76</v>
      </c>
      <c r="O21" s="6">
        <v>9.18</v>
      </c>
      <c r="P21" s="6"/>
      <c r="Q21" s="6"/>
      <c r="R21" s="6"/>
      <c r="S21" s="6">
        <v>2.54</v>
      </c>
      <c r="T21" s="6">
        <v>2.29</v>
      </c>
      <c r="U21" s="6">
        <f t="shared" si="2"/>
        <v>0.96169928081619005</v>
      </c>
      <c r="V21" s="6">
        <f t="shared" si="3"/>
        <v>2596.588058203713</v>
      </c>
      <c r="W21" s="5">
        <f>T21/1000</f>
        <v>2.2899999999999999E-3</v>
      </c>
      <c r="Y21" s="6">
        <v>19</v>
      </c>
      <c r="Z21" s="6">
        <v>23.22</v>
      </c>
      <c r="AA21" s="6">
        <v>6.72</v>
      </c>
      <c r="AB21" s="6"/>
      <c r="AC21" s="6"/>
      <c r="AD21" s="6"/>
      <c r="AE21" s="6">
        <v>2.46</v>
      </c>
      <c r="AF21" s="6">
        <v>2.42</v>
      </c>
      <c r="AG21" s="6">
        <f t="shared" si="5"/>
        <v>0.95961281708945256</v>
      </c>
      <c r="AH21" s="6">
        <f t="shared" si="6"/>
        <v>2590.9546061415217</v>
      </c>
      <c r="AJ21">
        <f>AF21/1000</f>
        <v>2.4199999999999998E-3</v>
      </c>
    </row>
    <row r="22" spans="1:36">
      <c r="A22" s="6">
        <v>20</v>
      </c>
      <c r="B22" s="6">
        <v>14.12</v>
      </c>
      <c r="C22" s="6">
        <v>10.07</v>
      </c>
      <c r="D22" s="6"/>
      <c r="E22" s="6"/>
      <c r="F22" s="6"/>
      <c r="G22" s="6">
        <v>3.58</v>
      </c>
      <c r="H22" s="6">
        <v>1.37</v>
      </c>
      <c r="I22" s="6">
        <f t="shared" si="7"/>
        <v>0.97672838457618494</v>
      </c>
      <c r="J22" s="6">
        <f t="shared" si="8"/>
        <v>2637.1666383556994</v>
      </c>
      <c r="K22" s="5">
        <f>H22/1000</f>
        <v>1.3700000000000001E-3</v>
      </c>
      <c r="M22" s="6">
        <v>20</v>
      </c>
      <c r="N22" s="6">
        <v>11.83</v>
      </c>
      <c r="O22" s="6">
        <v>8.25</v>
      </c>
      <c r="P22" s="6"/>
      <c r="Q22" s="6"/>
      <c r="R22" s="6"/>
      <c r="S22" s="6">
        <v>2.2999999999999998</v>
      </c>
      <c r="T22" s="6">
        <v>1.02</v>
      </c>
      <c r="U22" s="6">
        <f t="shared" si="2"/>
        <v>0.98257006151742987</v>
      </c>
      <c r="V22" s="6">
        <f t="shared" si="3"/>
        <v>2652.9391660970605</v>
      </c>
      <c r="W22" s="5">
        <f>T22/1000</f>
        <v>1.0200000000000001E-3</v>
      </c>
      <c r="Y22" s="6">
        <v>20</v>
      </c>
      <c r="Z22" s="6">
        <v>28.73</v>
      </c>
      <c r="AA22" s="6">
        <v>9.08</v>
      </c>
      <c r="AB22" s="6"/>
      <c r="AC22" s="6"/>
      <c r="AD22" s="6"/>
      <c r="AE22" s="6">
        <v>3.43</v>
      </c>
      <c r="AF22" s="6">
        <v>2.2799999999999998</v>
      </c>
      <c r="AG22" s="6">
        <f t="shared" si="5"/>
        <v>0.96186015389762458</v>
      </c>
      <c r="AH22" s="6">
        <f t="shared" si="6"/>
        <v>2597.0224155235865</v>
      </c>
      <c r="AJ22">
        <f>AF22/1000</f>
        <v>2.2799999999999999E-3</v>
      </c>
    </row>
    <row r="23" spans="1:36">
      <c r="A23" s="6">
        <v>21</v>
      </c>
      <c r="B23" s="6">
        <v>12.42</v>
      </c>
      <c r="C23" s="6">
        <v>8.74</v>
      </c>
      <c r="D23" s="6"/>
      <c r="E23" s="6"/>
      <c r="F23" s="6"/>
      <c r="G23" s="6">
        <v>2.81</v>
      </c>
      <c r="H23" s="6">
        <v>1.07</v>
      </c>
      <c r="I23" s="6">
        <f t="shared" si="7"/>
        <v>0.98173126173809122</v>
      </c>
      <c r="J23" s="6">
        <f t="shared" si="8"/>
        <v>2650.6744066928463</v>
      </c>
      <c r="K23" s="5">
        <f>H23/1000</f>
        <v>1.07E-3</v>
      </c>
      <c r="M23" s="6">
        <v>21</v>
      </c>
      <c r="N23" s="6">
        <v>8.0399999999999991</v>
      </c>
      <c r="O23" s="6">
        <v>8.7200000000000006</v>
      </c>
      <c r="P23" s="6"/>
      <c r="Q23" s="6"/>
      <c r="R23" s="6"/>
      <c r="S23" s="6">
        <v>4.67</v>
      </c>
      <c r="T23" s="6">
        <v>0.94</v>
      </c>
      <c r="U23" s="6">
        <f t="shared" si="2"/>
        <v>0.98391512662559888</v>
      </c>
      <c r="V23" s="6">
        <f t="shared" si="3"/>
        <v>2656.5708418891168</v>
      </c>
      <c r="W23" s="5">
        <f>T23/1000</f>
        <v>9.3999999999999997E-4</v>
      </c>
      <c r="Y23" s="6">
        <v>21</v>
      </c>
      <c r="Z23" s="6">
        <v>20.350000000000001</v>
      </c>
      <c r="AA23" s="6">
        <v>4.8</v>
      </c>
      <c r="AB23" s="6"/>
      <c r="AC23" s="6"/>
      <c r="AD23" s="6"/>
      <c r="AE23" s="6">
        <v>1.59</v>
      </c>
      <c r="AF23" s="6">
        <v>1.99</v>
      </c>
      <c r="AG23" s="6">
        <f t="shared" si="5"/>
        <v>0.96654899983190457</v>
      </c>
      <c r="AH23" s="6">
        <f t="shared" si="6"/>
        <v>2609.6822995461425</v>
      </c>
      <c r="AJ23">
        <f>AF23/1000</f>
        <v>1.99E-3</v>
      </c>
    </row>
    <row r="24" spans="1:36">
      <c r="A24" s="6">
        <v>22</v>
      </c>
      <c r="B24" s="6">
        <v>14.92</v>
      </c>
      <c r="C24" s="6">
        <v>5.95</v>
      </c>
      <c r="D24" s="6"/>
      <c r="E24" s="6"/>
      <c r="F24" s="6"/>
      <c r="G24" s="6">
        <v>1.75</v>
      </c>
      <c r="H24" s="6">
        <v>0.69</v>
      </c>
      <c r="I24" s="6">
        <f t="shared" si="7"/>
        <v>0.98814229249011853</v>
      </c>
      <c r="J24" s="6">
        <f t="shared" si="8"/>
        <v>2667.98418972332</v>
      </c>
      <c r="K24" s="5">
        <f>H24/1000</f>
        <v>6.8999999999999997E-4</v>
      </c>
      <c r="M24" s="6">
        <v>22</v>
      </c>
      <c r="N24" s="6">
        <v>12.84</v>
      </c>
      <c r="O24" s="6">
        <v>5.45</v>
      </c>
      <c r="P24" s="6"/>
      <c r="Q24" s="6"/>
      <c r="R24" s="6"/>
      <c r="S24" s="6">
        <v>2.06</v>
      </c>
      <c r="T24" s="6">
        <v>0.54</v>
      </c>
      <c r="U24" s="6">
        <f t="shared" si="2"/>
        <v>0.99069607167470719</v>
      </c>
      <c r="V24" s="6">
        <f t="shared" si="3"/>
        <v>2674.8793935217095</v>
      </c>
      <c r="W24" s="5">
        <f>T24/1000</f>
        <v>5.4000000000000001E-4</v>
      </c>
      <c r="Y24" s="6">
        <v>22</v>
      </c>
      <c r="Z24" s="6">
        <v>8.51</v>
      </c>
      <c r="AA24" s="6">
        <v>6.88</v>
      </c>
      <c r="AB24" s="6"/>
      <c r="AC24" s="6"/>
      <c r="AD24" s="6"/>
      <c r="AE24" s="6">
        <v>3.07</v>
      </c>
      <c r="AF24" s="6">
        <v>2.2799999999999998</v>
      </c>
      <c r="AG24" s="6">
        <f t="shared" si="5"/>
        <v>0.96186015389762458</v>
      </c>
      <c r="AH24" s="6">
        <f t="shared" si="6"/>
        <v>2597.0224155235865</v>
      </c>
      <c r="AJ24">
        <f>AF24/1000</f>
        <v>2.2799999999999999E-3</v>
      </c>
    </row>
    <row r="25" spans="1:36">
      <c r="A25" s="6">
        <v>23</v>
      </c>
      <c r="B25" s="6">
        <v>12.37</v>
      </c>
      <c r="C25" s="6">
        <v>7.51</v>
      </c>
      <c r="D25" s="6"/>
      <c r="E25" s="6"/>
      <c r="F25" s="6"/>
      <c r="G25" s="6">
        <v>2.5</v>
      </c>
      <c r="H25" s="6">
        <v>0.71</v>
      </c>
      <c r="I25" s="6">
        <f t="shared" si="7"/>
        <v>0.98780278302697133</v>
      </c>
      <c r="J25" s="6">
        <f t="shared" si="8"/>
        <v>2667.0675141728225</v>
      </c>
      <c r="K25" s="5">
        <f>H25/1000</f>
        <v>7.0999999999999991E-4</v>
      </c>
      <c r="M25" s="6">
        <v>23</v>
      </c>
      <c r="N25" s="6">
        <v>11.57</v>
      </c>
      <c r="O25" s="6">
        <v>13.76</v>
      </c>
      <c r="P25" s="6"/>
      <c r="Q25" s="6"/>
      <c r="R25" s="6"/>
      <c r="S25" s="6">
        <v>5.9</v>
      </c>
      <c r="T25" s="6">
        <v>2.86</v>
      </c>
      <c r="U25" s="6">
        <f t="shared" si="2"/>
        <v>0.9526176275679259</v>
      </c>
      <c r="V25" s="6">
        <f t="shared" si="3"/>
        <v>2572.0675944333998</v>
      </c>
      <c r="W25" s="5">
        <f>T25/1000</f>
        <v>2.8599999999999997E-3</v>
      </c>
      <c r="Y25" s="6">
        <v>23</v>
      </c>
      <c r="Z25" s="6">
        <v>10.33</v>
      </c>
      <c r="AA25" s="6">
        <v>6.41</v>
      </c>
      <c r="AB25" s="6"/>
      <c r="AC25" s="6"/>
      <c r="AD25" s="6"/>
      <c r="AE25" s="6">
        <v>4.1399999999999997</v>
      </c>
      <c r="AF25" s="6">
        <v>0.45</v>
      </c>
      <c r="AG25" s="6">
        <f t="shared" si="5"/>
        <v>0.99223468507333923</v>
      </c>
      <c r="AH25" s="6">
        <f t="shared" si="6"/>
        <v>2679.0336496980158</v>
      </c>
      <c r="AJ25">
        <f>AF25/1000</f>
        <v>4.4999999999999999E-4</v>
      </c>
    </row>
    <row r="26" spans="1:36">
      <c r="A26" s="6">
        <v>24</v>
      </c>
      <c r="B26" s="6">
        <v>10.06</v>
      </c>
      <c r="C26" s="6">
        <v>4.66</v>
      </c>
      <c r="D26" s="6"/>
      <c r="E26" s="6"/>
      <c r="F26" s="6"/>
      <c r="G26" s="6">
        <v>2.99</v>
      </c>
      <c r="H26" s="6">
        <v>0.5</v>
      </c>
      <c r="I26" s="6">
        <f t="shared" si="7"/>
        <v>0.99137931034482762</v>
      </c>
      <c r="J26" s="6">
        <f t="shared" si="8"/>
        <v>2676.7241379310344</v>
      </c>
      <c r="K26" s="5">
        <f>H26/1000</f>
        <v>5.0000000000000001E-4</v>
      </c>
      <c r="M26" s="6">
        <v>24</v>
      </c>
      <c r="N26" s="6">
        <v>11.7</v>
      </c>
      <c r="O26" s="6">
        <v>6.19</v>
      </c>
      <c r="P26" s="6"/>
      <c r="Q26" s="6"/>
      <c r="R26" s="6"/>
      <c r="S26" s="6">
        <v>1.78</v>
      </c>
      <c r="T26" s="6">
        <v>0.48</v>
      </c>
      <c r="U26" s="6">
        <f t="shared" si="2"/>
        <v>0.99172128320110386</v>
      </c>
      <c r="V26" s="6">
        <f t="shared" si="3"/>
        <v>2677.6474646429806</v>
      </c>
      <c r="W26" s="5">
        <f>T26/1000</f>
        <v>4.7999999999999996E-4</v>
      </c>
      <c r="Y26" s="6">
        <v>24</v>
      </c>
      <c r="Z26" s="6">
        <v>8.65</v>
      </c>
      <c r="AA26" s="6">
        <v>4.7699999999999996</v>
      </c>
      <c r="AB26" s="6"/>
      <c r="AC26" s="6"/>
      <c r="AD26" s="6"/>
      <c r="AE26" s="6">
        <v>1.88</v>
      </c>
      <c r="AF26" s="6">
        <v>0.26</v>
      </c>
      <c r="AG26" s="6">
        <f t="shared" si="5"/>
        <v>0.99549861495844871</v>
      </c>
      <c r="AH26" s="6">
        <f t="shared" si="6"/>
        <v>2687.8462603878115</v>
      </c>
      <c r="AJ26">
        <f>AF26/1000</f>
        <v>2.6000000000000003E-4</v>
      </c>
    </row>
    <row r="27" spans="1:36">
      <c r="A27" s="6">
        <v>25</v>
      </c>
      <c r="B27" s="6">
        <v>6.38</v>
      </c>
      <c r="C27" s="6">
        <v>5.92</v>
      </c>
      <c r="D27" s="6"/>
      <c r="E27" s="6"/>
      <c r="F27" s="6"/>
      <c r="G27" s="6">
        <v>3.26</v>
      </c>
      <c r="H27" s="6">
        <v>0.32</v>
      </c>
      <c r="I27" s="6">
        <f t="shared" si="7"/>
        <v>0.99446558284330688</v>
      </c>
      <c r="J27" s="6">
        <f t="shared" si="8"/>
        <v>2685.0570736769287</v>
      </c>
      <c r="K27" s="5">
        <f>H27/1000</f>
        <v>3.2000000000000003E-4</v>
      </c>
      <c r="M27" s="6">
        <v>25</v>
      </c>
      <c r="N27" s="6">
        <v>6.74</v>
      </c>
      <c r="O27" s="6">
        <v>8.8699999999999992</v>
      </c>
      <c r="P27" s="6"/>
      <c r="Q27" s="6"/>
      <c r="R27" s="6"/>
      <c r="S27" s="6">
        <v>2.39</v>
      </c>
      <c r="T27" s="6">
        <v>0.59</v>
      </c>
      <c r="U27" s="6">
        <f t="shared" si="2"/>
        <v>0.98984334653124473</v>
      </c>
      <c r="V27" s="6">
        <f t="shared" si="3"/>
        <v>2672.577035634361</v>
      </c>
      <c r="W27" s="5">
        <f>T27/1000</f>
        <v>5.8999999999999992E-4</v>
      </c>
      <c r="Y27" s="6">
        <v>25</v>
      </c>
      <c r="Z27" s="6">
        <v>15.24</v>
      </c>
      <c r="AA27" s="6">
        <v>9.74</v>
      </c>
      <c r="AB27" s="6"/>
      <c r="AC27" s="6"/>
      <c r="AD27" s="6"/>
      <c r="AE27" s="6">
        <v>3.38</v>
      </c>
      <c r="AF27" s="6">
        <v>1.5</v>
      </c>
      <c r="AG27" s="6">
        <f t="shared" si="5"/>
        <v>0.97457627118644063</v>
      </c>
      <c r="AH27" s="6">
        <f t="shared" si="6"/>
        <v>2631.3559322033898</v>
      </c>
      <c r="AJ27">
        <f>AF27/1000</f>
        <v>1.5E-3</v>
      </c>
    </row>
    <row r="28" spans="1:36">
      <c r="A28" s="6">
        <v>26</v>
      </c>
      <c r="B28" s="6">
        <v>10.78</v>
      </c>
      <c r="C28" s="6">
        <v>8.75</v>
      </c>
      <c r="D28" s="6"/>
      <c r="E28" s="6"/>
      <c r="F28" s="6"/>
      <c r="G28" s="6">
        <v>3.87</v>
      </c>
      <c r="H28" s="6">
        <v>1.18</v>
      </c>
      <c r="I28" s="6">
        <f t="shared" si="7"/>
        <v>0.97989093387866388</v>
      </c>
      <c r="J28" s="6">
        <f t="shared" si="8"/>
        <v>2645.7055214723923</v>
      </c>
      <c r="K28" s="5">
        <f>H28/1000</f>
        <v>1.1799999999999998E-3</v>
      </c>
      <c r="M28" s="6">
        <v>26</v>
      </c>
      <c r="N28" s="6">
        <v>7.95</v>
      </c>
      <c r="O28" s="6">
        <v>6.16</v>
      </c>
      <c r="P28" s="6"/>
      <c r="Q28" s="6"/>
      <c r="R28" s="6"/>
      <c r="S28" s="6">
        <v>3.41</v>
      </c>
      <c r="T28" s="6">
        <v>0.57999999999999996</v>
      </c>
      <c r="U28" s="6">
        <f t="shared" si="2"/>
        <v>0.99001377410468316</v>
      </c>
      <c r="V28" s="6">
        <f t="shared" si="3"/>
        <v>2673.0371900826444</v>
      </c>
      <c r="W28" s="5">
        <f>T28/1000</f>
        <v>5.8E-4</v>
      </c>
      <c r="Y28" s="6">
        <v>26</v>
      </c>
      <c r="Z28" s="6">
        <v>11.22</v>
      </c>
      <c r="AA28" s="6">
        <v>9.3800000000000008</v>
      </c>
      <c r="AB28" s="6"/>
      <c r="AC28" s="6"/>
      <c r="AD28" s="6"/>
      <c r="AE28" s="6">
        <v>3.65</v>
      </c>
      <c r="AF28" s="6">
        <v>1</v>
      </c>
      <c r="AG28" s="6">
        <f t="shared" si="5"/>
        <v>0.98290598290598297</v>
      </c>
      <c r="AH28" s="6">
        <f t="shared" si="6"/>
        <v>2653.8461538461538</v>
      </c>
      <c r="AJ28">
        <f>AF28/1000</f>
        <v>1E-3</v>
      </c>
    </row>
    <row r="29" spans="1:36">
      <c r="A29" s="6">
        <v>27</v>
      </c>
      <c r="B29" s="6">
        <v>8.69</v>
      </c>
      <c r="C29" s="6">
        <v>5.79</v>
      </c>
      <c r="D29" s="6"/>
      <c r="E29" s="6"/>
      <c r="F29" s="6"/>
      <c r="G29" s="6">
        <v>2.74</v>
      </c>
      <c r="H29" s="6">
        <v>0.36</v>
      </c>
      <c r="I29" s="6">
        <f t="shared" si="7"/>
        <v>0.99377808503283793</v>
      </c>
      <c r="J29" s="6">
        <f t="shared" si="8"/>
        <v>2683.2008295886626</v>
      </c>
      <c r="K29" s="5">
        <f>H29/1000</f>
        <v>3.5999999999999997E-4</v>
      </c>
      <c r="M29" s="6">
        <v>27</v>
      </c>
      <c r="N29" s="6">
        <v>5.78</v>
      </c>
      <c r="O29" s="6">
        <v>5.03</v>
      </c>
      <c r="P29" s="6"/>
      <c r="Q29" s="6"/>
      <c r="R29" s="6"/>
      <c r="S29" s="6">
        <v>2.65</v>
      </c>
      <c r="T29" s="6">
        <v>0.11</v>
      </c>
      <c r="U29" s="6">
        <f t="shared" si="2"/>
        <v>0.9980906092692241</v>
      </c>
      <c r="V29" s="6">
        <f t="shared" si="3"/>
        <v>2694.8446450269053</v>
      </c>
      <c r="W29" s="5">
        <f>T29/1000</f>
        <v>1.1E-4</v>
      </c>
      <c r="Y29" s="6">
        <v>27</v>
      </c>
      <c r="Z29" s="6">
        <v>20.78</v>
      </c>
      <c r="AA29" s="6">
        <v>6.67</v>
      </c>
      <c r="AB29" s="6"/>
      <c r="AC29" s="6"/>
      <c r="AD29" s="6"/>
      <c r="AE29" s="6">
        <v>2.15</v>
      </c>
      <c r="AF29" s="6">
        <v>1.44</v>
      </c>
      <c r="AG29" s="6">
        <f t="shared" si="5"/>
        <v>0.97556837461825596</v>
      </c>
      <c r="AH29" s="6">
        <f t="shared" si="6"/>
        <v>2634.0346114692911</v>
      </c>
      <c r="AJ29">
        <f>AF29/1000</f>
        <v>1.4399999999999999E-3</v>
      </c>
    </row>
    <row r="30" spans="1:36">
      <c r="A30" s="6">
        <v>28</v>
      </c>
      <c r="B30" s="6">
        <v>10.43</v>
      </c>
      <c r="C30" s="6">
        <v>7.85</v>
      </c>
      <c r="D30" s="6"/>
      <c r="E30" s="6"/>
      <c r="F30" s="6"/>
      <c r="G30" s="6">
        <v>2.97</v>
      </c>
      <c r="H30" s="6">
        <v>0.44</v>
      </c>
      <c r="I30" s="6">
        <f t="shared" si="7"/>
        <v>0.99240593717638936</v>
      </c>
      <c r="J30" s="6">
        <f t="shared" si="8"/>
        <v>2679.4960303762514</v>
      </c>
      <c r="K30" s="5">
        <f>H30/1000</f>
        <v>4.4000000000000002E-4</v>
      </c>
      <c r="M30" s="6">
        <v>28</v>
      </c>
      <c r="N30" s="6">
        <v>9.23</v>
      </c>
      <c r="O30" s="6">
        <v>6.55</v>
      </c>
      <c r="P30" s="6"/>
      <c r="Q30" s="6"/>
      <c r="R30" s="6"/>
      <c r="S30" s="6">
        <v>3.05</v>
      </c>
      <c r="T30" s="6">
        <v>0.28000000000000003</v>
      </c>
      <c r="U30" s="6">
        <f t="shared" si="2"/>
        <v>0.99515403253721002</v>
      </c>
      <c r="V30" s="6">
        <f t="shared" si="3"/>
        <v>2686.9158878504672</v>
      </c>
      <c r="W30" s="5">
        <f>T30/1000</f>
        <v>2.8000000000000003E-4</v>
      </c>
      <c r="Y30" s="6">
        <v>28</v>
      </c>
      <c r="Z30" s="6">
        <v>10.37</v>
      </c>
      <c r="AA30" s="6">
        <v>6.85</v>
      </c>
      <c r="AB30" s="6"/>
      <c r="AC30" s="6"/>
      <c r="AD30" s="6"/>
      <c r="AE30" s="6">
        <v>4.22</v>
      </c>
      <c r="AF30" s="6">
        <v>1</v>
      </c>
      <c r="AG30" s="6">
        <f t="shared" si="5"/>
        <v>0.98290598290598297</v>
      </c>
      <c r="AH30" s="6">
        <f t="shared" si="6"/>
        <v>2653.8461538461538</v>
      </c>
      <c r="AJ30">
        <f>AF30/1000</f>
        <v>1E-3</v>
      </c>
    </row>
    <row r="31" spans="1:36">
      <c r="A31" s="6">
        <v>29</v>
      </c>
      <c r="B31" s="6">
        <v>10.19</v>
      </c>
      <c r="C31" s="6">
        <v>5.22</v>
      </c>
      <c r="D31" s="6"/>
      <c r="E31" s="6"/>
      <c r="F31" s="6"/>
      <c r="G31" s="6">
        <v>3.34</v>
      </c>
      <c r="H31" s="6">
        <v>0.63</v>
      </c>
      <c r="I31" s="6">
        <f t="shared" si="7"/>
        <v>0.98916222260450704</v>
      </c>
      <c r="J31" s="6">
        <f t="shared" si="8"/>
        <v>2670.738001032169</v>
      </c>
      <c r="K31" s="5">
        <f>H31/1000</f>
        <v>6.3000000000000003E-4</v>
      </c>
      <c r="M31" s="6">
        <v>29</v>
      </c>
      <c r="N31" s="6">
        <v>11.59</v>
      </c>
      <c r="O31" s="6">
        <v>4.57</v>
      </c>
      <c r="P31" s="6"/>
      <c r="Q31" s="6"/>
      <c r="R31" s="6"/>
      <c r="S31" s="6">
        <v>1.85</v>
      </c>
      <c r="T31" s="6">
        <v>0.4</v>
      </c>
      <c r="U31" s="6">
        <f t="shared" si="2"/>
        <v>0.99309153713298781</v>
      </c>
      <c r="V31" s="6">
        <f t="shared" si="3"/>
        <v>2681.3471502590669</v>
      </c>
      <c r="W31" s="5">
        <f>T31/1000</f>
        <v>4.0000000000000002E-4</v>
      </c>
      <c r="Y31" s="6">
        <v>29</v>
      </c>
      <c r="Z31" s="6">
        <v>9.92</v>
      </c>
      <c r="AA31" s="6">
        <v>4.3899999999999997</v>
      </c>
      <c r="AB31" s="6"/>
      <c r="AC31" s="6"/>
      <c r="AD31" s="6"/>
      <c r="AE31" s="6">
        <v>1.49</v>
      </c>
      <c r="AF31" s="6">
        <v>0.25</v>
      </c>
      <c r="AG31" s="6">
        <f t="shared" si="5"/>
        <v>0.99567099567099571</v>
      </c>
      <c r="AH31" s="6">
        <f t="shared" si="6"/>
        <v>2688.3116883116886</v>
      </c>
      <c r="AJ31">
        <f>AF31/1000</f>
        <v>2.5000000000000001E-4</v>
      </c>
    </row>
    <row r="32" spans="1:36">
      <c r="A32" s="6">
        <v>30</v>
      </c>
      <c r="B32" s="6">
        <v>11.86</v>
      </c>
      <c r="C32" s="6">
        <v>9.19</v>
      </c>
      <c r="D32" s="6"/>
      <c r="E32" s="6"/>
      <c r="F32" s="6"/>
      <c r="G32" s="6">
        <v>3.46</v>
      </c>
      <c r="H32" s="6">
        <v>1.23</v>
      </c>
      <c r="I32" s="6">
        <f t="shared" si="7"/>
        <v>0.97905670015324375</v>
      </c>
      <c r="J32" s="6">
        <f t="shared" si="8"/>
        <v>2643.4530904137582</v>
      </c>
      <c r="K32" s="5">
        <f>H32/1000</f>
        <v>1.23E-3</v>
      </c>
      <c r="M32" s="6">
        <v>30</v>
      </c>
      <c r="N32" s="6">
        <v>8.51</v>
      </c>
      <c r="O32" s="6">
        <v>4.12</v>
      </c>
      <c r="P32" s="6"/>
      <c r="Q32" s="6"/>
      <c r="R32" s="6"/>
      <c r="S32" s="6">
        <v>1.49</v>
      </c>
      <c r="T32" s="6">
        <v>0.2</v>
      </c>
      <c r="U32" s="6">
        <f t="shared" si="2"/>
        <v>0.99653379549393417</v>
      </c>
      <c r="V32" s="6">
        <f t="shared" si="3"/>
        <v>2690.6412478336224</v>
      </c>
      <c r="W32" s="5">
        <f>T32/1000</f>
        <v>2.0000000000000001E-4</v>
      </c>
      <c r="Y32" s="6">
        <v>30</v>
      </c>
      <c r="Z32" s="6">
        <v>8.5500000000000007</v>
      </c>
      <c r="AA32" s="6">
        <v>6.4</v>
      </c>
      <c r="AB32" s="6"/>
      <c r="AC32" s="6"/>
      <c r="AD32" s="6"/>
      <c r="AE32" s="6">
        <v>3.5</v>
      </c>
      <c r="AF32" s="6">
        <v>0.59</v>
      </c>
      <c r="AG32" s="6">
        <f t="shared" si="5"/>
        <v>0.98984334653124473</v>
      </c>
      <c r="AH32" s="6">
        <f t="shared" si="6"/>
        <v>2672.577035634361</v>
      </c>
      <c r="AJ32">
        <f>AF32/1000</f>
        <v>5.8999999999999992E-4</v>
      </c>
    </row>
    <row r="33" spans="1:36">
      <c r="A33" s="6">
        <v>31</v>
      </c>
      <c r="B33" s="6">
        <v>10.6</v>
      </c>
      <c r="C33" s="6">
        <v>7.3</v>
      </c>
      <c r="D33" s="6"/>
      <c r="E33" s="6"/>
      <c r="F33" s="6"/>
      <c r="G33" s="6">
        <v>4.75</v>
      </c>
      <c r="H33" s="6">
        <v>0.7</v>
      </c>
      <c r="I33" s="6">
        <f t="shared" si="7"/>
        <v>0.98797250859106522</v>
      </c>
      <c r="J33" s="6">
        <f t="shared" si="8"/>
        <v>2667.5257731958759</v>
      </c>
      <c r="K33" s="5">
        <f>H33/1000</f>
        <v>6.9999999999999999E-4</v>
      </c>
      <c r="M33" s="6">
        <v>31</v>
      </c>
      <c r="N33" s="6">
        <v>12.73</v>
      </c>
      <c r="O33" s="6">
        <v>5.31</v>
      </c>
      <c r="P33" s="6"/>
      <c r="Q33" s="6"/>
      <c r="R33" s="6"/>
      <c r="S33" s="6">
        <v>2.2200000000000002</v>
      </c>
      <c r="T33" s="6">
        <v>0.59</v>
      </c>
      <c r="U33" s="6">
        <f t="shared" si="2"/>
        <v>0.98984334653124473</v>
      </c>
      <c r="V33" s="6">
        <f t="shared" si="3"/>
        <v>2672.577035634361</v>
      </c>
      <c r="W33" s="5">
        <f>T33/1000</f>
        <v>5.8999999999999992E-4</v>
      </c>
      <c r="Y33" s="6">
        <v>31</v>
      </c>
      <c r="Z33" s="6">
        <v>8.6300000000000008</v>
      </c>
      <c r="AA33" s="6">
        <v>6.68</v>
      </c>
      <c r="AB33" s="6"/>
      <c r="AC33" s="6"/>
      <c r="AD33" s="6"/>
      <c r="AE33" s="6">
        <v>1.73</v>
      </c>
      <c r="AF33" s="6">
        <v>0.36</v>
      </c>
      <c r="AG33" s="6">
        <f t="shared" si="5"/>
        <v>0.99377808503283793</v>
      </c>
      <c r="AH33" s="6">
        <f t="shared" si="6"/>
        <v>2683.2008295886626</v>
      </c>
      <c r="AJ33">
        <f>AF33/1000</f>
        <v>3.5999999999999997E-4</v>
      </c>
    </row>
    <row r="34" spans="1:36">
      <c r="A34" s="6">
        <v>32</v>
      </c>
      <c r="B34" s="6">
        <v>7.39</v>
      </c>
      <c r="C34" s="6">
        <v>5.47</v>
      </c>
      <c r="D34" s="6"/>
      <c r="E34" s="6"/>
      <c r="F34" s="6"/>
      <c r="G34" s="6">
        <v>3.04</v>
      </c>
      <c r="H34" s="6">
        <v>0.4</v>
      </c>
      <c r="I34" s="6">
        <f t="shared" si="7"/>
        <v>0.99309153713298781</v>
      </c>
      <c r="J34" s="6">
        <f t="shared" si="8"/>
        <v>2681.3471502590669</v>
      </c>
      <c r="K34" s="5">
        <f>H34/1000</f>
        <v>4.0000000000000002E-4</v>
      </c>
      <c r="M34" s="6">
        <v>32</v>
      </c>
      <c r="N34" s="6">
        <v>8.2799999999999994</v>
      </c>
      <c r="O34" s="6">
        <v>5.27</v>
      </c>
      <c r="P34" s="6"/>
      <c r="Q34" s="6"/>
      <c r="R34" s="6"/>
      <c r="S34" s="6">
        <v>1.89</v>
      </c>
      <c r="T34" s="6">
        <v>0.28000000000000003</v>
      </c>
      <c r="U34" s="6">
        <f t="shared" si="2"/>
        <v>0.99515403253721002</v>
      </c>
      <c r="V34" s="6">
        <f t="shared" si="3"/>
        <v>2686.9158878504672</v>
      </c>
      <c r="W34" s="5">
        <f>T34/1000</f>
        <v>2.8000000000000003E-4</v>
      </c>
      <c r="Y34" s="6">
        <v>32</v>
      </c>
      <c r="Z34" s="6">
        <v>13.71</v>
      </c>
      <c r="AA34" s="6">
        <v>6.01</v>
      </c>
      <c r="AB34" s="6"/>
      <c r="AC34" s="6"/>
      <c r="AD34" s="6"/>
      <c r="AE34" s="6">
        <v>2.2999999999999998</v>
      </c>
      <c r="AF34" s="6">
        <v>0.62</v>
      </c>
      <c r="AG34" s="6">
        <f t="shared" si="5"/>
        <v>0.98933241569167241</v>
      </c>
      <c r="AH34" s="6">
        <f t="shared" si="6"/>
        <v>2671.1975223675154</v>
      </c>
      <c r="AJ34">
        <f>AF34/1000</f>
        <v>6.2E-4</v>
      </c>
    </row>
    <row r="35" spans="1:36">
      <c r="A35" s="6">
        <v>33</v>
      </c>
      <c r="B35" s="6">
        <v>11.17</v>
      </c>
      <c r="C35" s="6">
        <v>7.91</v>
      </c>
      <c r="D35" s="6"/>
      <c r="E35" s="6"/>
      <c r="F35" s="6"/>
      <c r="G35" s="6">
        <v>4.05</v>
      </c>
      <c r="H35" s="6">
        <v>1.22</v>
      </c>
      <c r="I35" s="6">
        <f t="shared" ref="I35:I65" si="9">(H35/115+1/2)^-1/2</f>
        <v>0.97922343324250682</v>
      </c>
      <c r="J35" s="6">
        <f t="shared" ref="J35:J65" si="10">2700*I35</f>
        <v>2643.9032697547686</v>
      </c>
      <c r="K35" s="5">
        <f>H35/1000</f>
        <v>1.2199999999999999E-3</v>
      </c>
      <c r="M35" s="6">
        <v>33</v>
      </c>
      <c r="N35" s="6">
        <v>7.1</v>
      </c>
      <c r="O35" s="6">
        <v>4.17</v>
      </c>
      <c r="P35" s="6"/>
      <c r="Q35" s="6"/>
      <c r="R35" s="6"/>
      <c r="S35" s="6">
        <v>2.1800000000000002</v>
      </c>
      <c r="T35" s="6">
        <v>0.25</v>
      </c>
      <c r="U35" s="6">
        <f t="shared" si="2"/>
        <v>0.99567099567099571</v>
      </c>
      <c r="V35" s="6">
        <f t="shared" si="3"/>
        <v>2688.3116883116886</v>
      </c>
      <c r="W35" s="5">
        <f>T35/1000</f>
        <v>2.5000000000000001E-4</v>
      </c>
      <c r="Y35" s="6">
        <v>33</v>
      </c>
      <c r="Z35" s="6">
        <v>10.57</v>
      </c>
      <c r="AA35" s="6">
        <v>5.64</v>
      </c>
      <c r="AB35" s="6"/>
      <c r="AC35" s="6"/>
      <c r="AD35" s="6"/>
      <c r="AE35" s="6">
        <v>2.35</v>
      </c>
      <c r="AF35" s="6">
        <v>0.59</v>
      </c>
      <c r="AG35" s="6">
        <f t="shared" ref="AG35:AG61" si="11">(AF35/115+1/2)^-1/2</f>
        <v>0.98984334653124473</v>
      </c>
      <c r="AH35" s="6">
        <f t="shared" ref="AH35:AH61" si="12">2700*AG35</f>
        <v>2672.577035634361</v>
      </c>
      <c r="AJ35">
        <f>AF35/1000</f>
        <v>5.8999999999999992E-4</v>
      </c>
    </row>
    <row r="36" spans="1:36">
      <c r="A36" s="6">
        <v>34</v>
      </c>
      <c r="B36" s="6">
        <v>7.58</v>
      </c>
      <c r="C36" s="6">
        <v>5.22</v>
      </c>
      <c r="D36" s="6"/>
      <c r="E36" s="6"/>
      <c r="F36" s="6"/>
      <c r="G36" s="6">
        <v>2.5</v>
      </c>
      <c r="H36" s="6">
        <v>0.41</v>
      </c>
      <c r="I36" s="6">
        <f t="shared" si="9"/>
        <v>0.99292004835088932</v>
      </c>
      <c r="J36" s="6">
        <f t="shared" si="10"/>
        <v>2680.8841305474011</v>
      </c>
      <c r="K36" s="5">
        <f>H36/1000</f>
        <v>4.0999999999999999E-4</v>
      </c>
      <c r="M36" s="6">
        <v>34</v>
      </c>
      <c r="N36" s="6">
        <v>6.38</v>
      </c>
      <c r="O36" s="6">
        <v>4.78</v>
      </c>
      <c r="P36" s="6"/>
      <c r="Q36" s="6"/>
      <c r="R36" s="6"/>
      <c r="S36" s="6">
        <v>1.99</v>
      </c>
      <c r="T36" s="6">
        <v>0.18</v>
      </c>
      <c r="U36" s="6">
        <f t="shared" si="2"/>
        <v>0.99687933425797504</v>
      </c>
      <c r="V36" s="6">
        <f t="shared" si="3"/>
        <v>2691.5742024965325</v>
      </c>
      <c r="W36" s="5">
        <f>T36/1000</f>
        <v>1.7999999999999998E-4</v>
      </c>
      <c r="Y36" s="6">
        <v>34</v>
      </c>
      <c r="Z36" s="6">
        <v>13.11</v>
      </c>
      <c r="AA36" s="6">
        <v>10.199999999999999</v>
      </c>
      <c r="AB36" s="6"/>
      <c r="AC36" s="6"/>
      <c r="AD36" s="6"/>
      <c r="AE36" s="6">
        <v>5.26</v>
      </c>
      <c r="AF36" s="6">
        <v>0.48</v>
      </c>
      <c r="AG36" s="6">
        <f t="shared" si="11"/>
        <v>0.99172128320110386</v>
      </c>
      <c r="AH36" s="6">
        <f t="shared" si="12"/>
        <v>2677.6474646429806</v>
      </c>
      <c r="AJ36">
        <f>AF36/1000</f>
        <v>4.7999999999999996E-4</v>
      </c>
    </row>
    <row r="37" spans="1:36">
      <c r="A37" s="6">
        <v>35</v>
      </c>
      <c r="B37" s="6">
        <v>12.82</v>
      </c>
      <c r="C37" s="6">
        <v>5.93</v>
      </c>
      <c r="D37" s="6"/>
      <c r="E37" s="6"/>
      <c r="F37" s="6"/>
      <c r="G37" s="6">
        <v>2.46</v>
      </c>
      <c r="H37" s="6">
        <v>0.49</v>
      </c>
      <c r="I37" s="6">
        <f t="shared" si="9"/>
        <v>0.99155026728746332</v>
      </c>
      <c r="J37" s="6">
        <f t="shared" si="10"/>
        <v>2677.1857216761509</v>
      </c>
      <c r="K37" s="5">
        <f>H37/1000</f>
        <v>4.8999999999999998E-4</v>
      </c>
      <c r="M37" s="6">
        <v>35</v>
      </c>
      <c r="N37" s="6">
        <v>7.08</v>
      </c>
      <c r="O37" s="6">
        <v>5.29</v>
      </c>
      <c r="P37" s="6"/>
      <c r="Q37" s="6"/>
      <c r="R37" s="6"/>
      <c r="S37" s="6">
        <v>2.58</v>
      </c>
      <c r="T37" s="6">
        <v>0.23</v>
      </c>
      <c r="U37" s="6">
        <f t="shared" si="2"/>
        <v>0.99601593625498008</v>
      </c>
      <c r="V37" s="6">
        <f t="shared" si="3"/>
        <v>2689.2430278884462</v>
      </c>
      <c r="W37" s="5">
        <f>T37/1000</f>
        <v>2.3000000000000001E-4</v>
      </c>
      <c r="Y37" s="6">
        <v>35</v>
      </c>
      <c r="Z37" s="6">
        <v>7.24</v>
      </c>
      <c r="AA37" s="6">
        <v>5.27</v>
      </c>
      <c r="AB37" s="6"/>
      <c r="AC37" s="6"/>
      <c r="AD37" s="6"/>
      <c r="AE37" s="6">
        <v>2.33</v>
      </c>
      <c r="AF37" s="6">
        <v>0.38</v>
      </c>
      <c r="AG37" s="6">
        <f t="shared" si="11"/>
        <v>0.99343469246717353</v>
      </c>
      <c r="AH37" s="6">
        <f t="shared" si="12"/>
        <v>2682.2736696613683</v>
      </c>
      <c r="AJ37">
        <f>AF37/1000</f>
        <v>3.8000000000000002E-4</v>
      </c>
    </row>
    <row r="38" spans="1:36">
      <c r="A38" s="6">
        <v>36</v>
      </c>
      <c r="B38" s="6">
        <v>7.92</v>
      </c>
      <c r="C38" s="6">
        <v>2.75</v>
      </c>
      <c r="D38" s="6"/>
      <c r="E38" s="6"/>
      <c r="F38" s="6"/>
      <c r="G38" s="6">
        <v>1.33</v>
      </c>
      <c r="H38" s="6">
        <v>0.1</v>
      </c>
      <c r="I38" s="6">
        <f t="shared" si="9"/>
        <v>0.99826388888888884</v>
      </c>
      <c r="J38" s="6">
        <f t="shared" si="10"/>
        <v>2695.3125</v>
      </c>
      <c r="K38" s="5">
        <f>H38/1000</f>
        <v>1E-4</v>
      </c>
      <c r="M38" s="6">
        <v>36</v>
      </c>
      <c r="N38" s="6">
        <v>5.32</v>
      </c>
      <c r="O38" s="6">
        <v>3.23</v>
      </c>
      <c r="P38" s="6"/>
      <c r="Q38" s="6"/>
      <c r="R38" s="6"/>
      <c r="S38" s="6">
        <v>1.23</v>
      </c>
      <c r="T38" s="6">
        <v>0.03</v>
      </c>
      <c r="U38" s="6">
        <f t="shared" si="2"/>
        <v>0.99947853293933597</v>
      </c>
      <c r="V38" s="6">
        <f t="shared" si="3"/>
        <v>2698.5920389362072</v>
      </c>
      <c r="W38" s="5">
        <f>T38/1000</f>
        <v>2.9999999999999997E-5</v>
      </c>
      <c r="Y38" s="6">
        <v>36</v>
      </c>
      <c r="Z38" s="6">
        <v>9.42</v>
      </c>
      <c r="AA38" s="6">
        <v>5.71</v>
      </c>
      <c r="AB38" s="6"/>
      <c r="AC38" s="6"/>
      <c r="AD38" s="6"/>
      <c r="AE38" s="6">
        <v>2.1</v>
      </c>
      <c r="AF38" s="6">
        <v>0.33</v>
      </c>
      <c r="AG38" s="6">
        <f t="shared" si="11"/>
        <v>0.99429361922877391</v>
      </c>
      <c r="AH38" s="6">
        <f t="shared" si="12"/>
        <v>2684.5927719176893</v>
      </c>
      <c r="AJ38">
        <f>AF38/1000</f>
        <v>3.3E-4</v>
      </c>
    </row>
    <row r="39" spans="1:36">
      <c r="A39" s="6">
        <v>37</v>
      </c>
      <c r="B39" s="6">
        <v>6.6</v>
      </c>
      <c r="C39" s="6">
        <v>7.24</v>
      </c>
      <c r="D39" s="6"/>
      <c r="E39" s="6"/>
      <c r="F39" s="6"/>
      <c r="G39" s="6">
        <v>2.2999999999999998</v>
      </c>
      <c r="H39" s="6">
        <v>0.39</v>
      </c>
      <c r="I39" s="6">
        <f t="shared" si="9"/>
        <v>0.99326308516151318</v>
      </c>
      <c r="J39" s="6">
        <f t="shared" si="10"/>
        <v>2681.8103299360855</v>
      </c>
      <c r="K39" s="5">
        <f>H39/1000</f>
        <v>3.8999999999999999E-4</v>
      </c>
      <c r="M39" s="6">
        <v>37</v>
      </c>
      <c r="N39" s="6">
        <v>7.09</v>
      </c>
      <c r="O39" s="6">
        <v>5.89</v>
      </c>
      <c r="P39" s="6"/>
      <c r="Q39" s="6"/>
      <c r="R39" s="6"/>
      <c r="S39" s="6">
        <v>2.16</v>
      </c>
      <c r="T39" s="6">
        <v>0.23</v>
      </c>
      <c r="U39" s="6">
        <f t="shared" si="2"/>
        <v>0.99601593625498008</v>
      </c>
      <c r="V39" s="6">
        <f t="shared" si="3"/>
        <v>2689.2430278884462</v>
      </c>
      <c r="W39" s="5">
        <f>T39/1000</f>
        <v>2.3000000000000001E-4</v>
      </c>
      <c r="Y39" s="6">
        <v>37</v>
      </c>
      <c r="Z39" s="6">
        <v>7.84</v>
      </c>
      <c r="AA39" s="6">
        <v>5.72</v>
      </c>
      <c r="AB39" s="6"/>
      <c r="AC39" s="6"/>
      <c r="AD39" s="6"/>
      <c r="AE39" s="6">
        <v>2.1800000000000002</v>
      </c>
      <c r="AF39" s="6">
        <v>0.25</v>
      </c>
      <c r="AG39" s="6">
        <f t="shared" si="11"/>
        <v>0.99567099567099571</v>
      </c>
      <c r="AH39" s="6">
        <f t="shared" si="12"/>
        <v>2688.3116883116886</v>
      </c>
      <c r="AJ39">
        <f>AF39/1000</f>
        <v>2.5000000000000001E-4</v>
      </c>
    </row>
    <row r="40" spans="1:36">
      <c r="A40" s="6">
        <v>38</v>
      </c>
      <c r="B40" s="6">
        <v>8.99</v>
      </c>
      <c r="C40" s="6">
        <v>6.68</v>
      </c>
      <c r="D40" s="6"/>
      <c r="E40" s="6"/>
      <c r="F40" s="6"/>
      <c r="G40" s="6">
        <v>3.25</v>
      </c>
      <c r="H40" s="6">
        <v>0.7</v>
      </c>
      <c r="I40" s="6">
        <f t="shared" si="9"/>
        <v>0.98797250859106522</v>
      </c>
      <c r="J40" s="6">
        <f t="shared" si="10"/>
        <v>2667.5257731958759</v>
      </c>
      <c r="K40" s="5">
        <f>H40/1000</f>
        <v>6.9999999999999999E-4</v>
      </c>
      <c r="M40" s="6">
        <v>38</v>
      </c>
      <c r="N40" s="6">
        <v>5.89</v>
      </c>
      <c r="O40" s="6">
        <v>4.87</v>
      </c>
      <c r="P40" s="6"/>
      <c r="Q40" s="6"/>
      <c r="R40" s="6"/>
      <c r="S40" s="6">
        <v>2.08</v>
      </c>
      <c r="T40" s="6">
        <v>0.2</v>
      </c>
      <c r="U40" s="6">
        <f t="shared" si="2"/>
        <v>0.99653379549393417</v>
      </c>
      <c r="V40" s="6">
        <f t="shared" si="3"/>
        <v>2690.6412478336224</v>
      </c>
      <c r="W40" s="5">
        <f>T40/1000</f>
        <v>2.0000000000000001E-4</v>
      </c>
      <c r="Y40" s="6">
        <v>38</v>
      </c>
      <c r="Z40" s="6">
        <v>8.2799999999999994</v>
      </c>
      <c r="AA40" s="6">
        <v>5.53</v>
      </c>
      <c r="AB40" s="6"/>
      <c r="AC40" s="6"/>
      <c r="AD40" s="6"/>
      <c r="AE40" s="6">
        <v>2.5499999999999998</v>
      </c>
      <c r="AF40" s="6">
        <v>0.28000000000000003</v>
      </c>
      <c r="AG40" s="6">
        <f t="shared" si="11"/>
        <v>0.99515403253721002</v>
      </c>
      <c r="AH40" s="6">
        <f t="shared" si="12"/>
        <v>2686.9158878504672</v>
      </c>
      <c r="AJ40">
        <f>AF40/1000</f>
        <v>2.8000000000000003E-4</v>
      </c>
    </row>
    <row r="41" spans="1:36">
      <c r="A41" s="6">
        <v>39</v>
      </c>
      <c r="B41" s="6">
        <v>4.42</v>
      </c>
      <c r="C41" s="6">
        <v>3.78</v>
      </c>
      <c r="D41" s="6"/>
      <c r="E41" s="6"/>
      <c r="F41" s="6"/>
      <c r="G41" s="6">
        <v>2.44</v>
      </c>
      <c r="H41" s="6">
        <v>0.28999999999999998</v>
      </c>
      <c r="I41" s="6">
        <f t="shared" si="9"/>
        <v>0.99498183076656865</v>
      </c>
      <c r="J41" s="6">
        <f t="shared" si="10"/>
        <v>2686.4509430697353</v>
      </c>
      <c r="K41" s="5">
        <f>H41/1000</f>
        <v>2.9E-4</v>
      </c>
      <c r="M41" s="6">
        <v>39</v>
      </c>
      <c r="N41" s="6">
        <v>4.43</v>
      </c>
      <c r="O41" s="6">
        <v>4.1900000000000004</v>
      </c>
      <c r="P41" s="6"/>
      <c r="Q41" s="6"/>
      <c r="R41" s="6"/>
      <c r="S41" s="6">
        <v>2.48</v>
      </c>
      <c r="T41" s="6">
        <v>0.12</v>
      </c>
      <c r="U41" s="6">
        <f t="shared" si="2"/>
        <v>0.99791738979520994</v>
      </c>
      <c r="V41" s="6">
        <f t="shared" si="3"/>
        <v>2694.3769524470667</v>
      </c>
      <c r="W41" s="5">
        <f>T41/1000</f>
        <v>1.1999999999999999E-4</v>
      </c>
      <c r="Y41" s="6">
        <v>39</v>
      </c>
      <c r="Z41" s="6">
        <v>8.65</v>
      </c>
      <c r="AA41" s="6">
        <v>4.7699999999999996</v>
      </c>
      <c r="AB41" s="6"/>
      <c r="AC41" s="6"/>
      <c r="AD41" s="6"/>
      <c r="AE41" s="6">
        <v>1.88</v>
      </c>
      <c r="AF41" s="6">
        <v>0.26</v>
      </c>
      <c r="AG41" s="6">
        <f t="shared" si="11"/>
        <v>0.99549861495844871</v>
      </c>
      <c r="AH41" s="6">
        <f t="shared" si="12"/>
        <v>2687.8462603878115</v>
      </c>
      <c r="AJ41">
        <f>AF41/1000</f>
        <v>2.6000000000000003E-4</v>
      </c>
    </row>
    <row r="42" spans="1:36">
      <c r="A42" s="6">
        <v>40</v>
      </c>
      <c r="B42" s="6">
        <v>8.23</v>
      </c>
      <c r="C42" s="6">
        <v>6.41</v>
      </c>
      <c r="D42" s="6"/>
      <c r="E42" s="6"/>
      <c r="F42" s="6"/>
      <c r="G42" s="6">
        <v>3.52</v>
      </c>
      <c r="H42" s="6">
        <v>0.39</v>
      </c>
      <c r="I42" s="6">
        <f t="shared" si="9"/>
        <v>0.99326308516151318</v>
      </c>
      <c r="J42" s="6">
        <f t="shared" si="10"/>
        <v>2681.8103299360855</v>
      </c>
      <c r="K42" s="5">
        <f>H42/1000</f>
        <v>3.8999999999999999E-4</v>
      </c>
      <c r="M42" s="6">
        <v>40</v>
      </c>
      <c r="N42" s="6">
        <v>4.33</v>
      </c>
      <c r="O42" s="6">
        <v>3.78</v>
      </c>
      <c r="P42" s="6"/>
      <c r="Q42" s="6"/>
      <c r="R42" s="6"/>
      <c r="S42" s="6">
        <v>2.44</v>
      </c>
      <c r="T42" s="6">
        <v>0.05</v>
      </c>
      <c r="U42" s="6">
        <f t="shared" si="2"/>
        <v>0.99913119026933095</v>
      </c>
      <c r="V42" s="6">
        <f t="shared" si="3"/>
        <v>2697.6542137271936</v>
      </c>
      <c r="W42" s="5">
        <f>T42/1000</f>
        <v>5.0000000000000002E-5</v>
      </c>
      <c r="Y42" s="6">
        <v>40</v>
      </c>
      <c r="Z42" s="6">
        <v>15.24</v>
      </c>
      <c r="AA42" s="6">
        <v>9.74</v>
      </c>
      <c r="AB42" s="6"/>
      <c r="AC42" s="6"/>
      <c r="AD42" s="6"/>
      <c r="AE42" s="6">
        <v>3.38</v>
      </c>
      <c r="AF42" s="6">
        <v>1.5</v>
      </c>
      <c r="AG42" s="6">
        <f t="shared" si="11"/>
        <v>0.97457627118644063</v>
      </c>
      <c r="AH42" s="6">
        <f t="shared" si="12"/>
        <v>2631.3559322033898</v>
      </c>
      <c r="AJ42">
        <f>AF42/1000</f>
        <v>1.5E-3</v>
      </c>
    </row>
    <row r="43" spans="1:36">
      <c r="A43" s="6">
        <v>41</v>
      </c>
      <c r="B43" s="6">
        <v>7.02</v>
      </c>
      <c r="C43" s="6">
        <v>6.06</v>
      </c>
      <c r="D43" s="6"/>
      <c r="E43" s="6"/>
      <c r="F43" s="6"/>
      <c r="G43" s="6">
        <v>2.09</v>
      </c>
      <c r="H43" s="6">
        <v>0.2</v>
      </c>
      <c r="I43" s="6">
        <f t="shared" si="9"/>
        <v>0.99653379549393417</v>
      </c>
      <c r="J43" s="6">
        <f t="shared" si="10"/>
        <v>2690.6412478336224</v>
      </c>
      <c r="K43" s="5">
        <f>H43/1000</f>
        <v>2.0000000000000001E-4</v>
      </c>
      <c r="M43" s="6">
        <v>41</v>
      </c>
      <c r="N43" s="6">
        <v>5.28</v>
      </c>
      <c r="O43" s="6">
        <v>2.86</v>
      </c>
      <c r="P43" s="6"/>
      <c r="Q43" s="6"/>
      <c r="R43" s="6"/>
      <c r="S43" s="6">
        <v>1.87</v>
      </c>
      <c r="T43" s="6">
        <v>0.04</v>
      </c>
      <c r="U43" s="6">
        <f t="shared" si="2"/>
        <v>0.99930483142161985</v>
      </c>
      <c r="V43" s="6">
        <f t="shared" si="3"/>
        <v>2698.1230448383735</v>
      </c>
      <c r="W43" s="5">
        <f>T43/1000</f>
        <v>4.0000000000000003E-5</v>
      </c>
      <c r="Y43" s="6">
        <v>41</v>
      </c>
      <c r="Z43" s="6">
        <v>11.22</v>
      </c>
      <c r="AA43" s="6">
        <v>9.3800000000000008</v>
      </c>
      <c r="AB43" s="6"/>
      <c r="AC43" s="6"/>
      <c r="AD43" s="6"/>
      <c r="AE43" s="6">
        <v>3.65</v>
      </c>
      <c r="AF43" s="6">
        <v>1</v>
      </c>
      <c r="AG43" s="6">
        <f t="shared" si="11"/>
        <v>0.98290598290598297</v>
      </c>
      <c r="AH43" s="6">
        <f t="shared" si="12"/>
        <v>2653.8461538461538</v>
      </c>
      <c r="AJ43">
        <f>AF43/1000</f>
        <v>1E-3</v>
      </c>
    </row>
    <row r="44" spans="1:36">
      <c r="A44" s="6">
        <v>42</v>
      </c>
      <c r="B44" s="6">
        <v>8.44</v>
      </c>
      <c r="C44" s="6">
        <v>7.82</v>
      </c>
      <c r="D44" s="6"/>
      <c r="E44" s="6"/>
      <c r="F44" s="6"/>
      <c r="G44" s="6">
        <v>2.4</v>
      </c>
      <c r="H44" s="6">
        <v>0.41</v>
      </c>
      <c r="I44" s="6">
        <f t="shared" si="9"/>
        <v>0.99292004835088932</v>
      </c>
      <c r="J44" s="6">
        <f t="shared" si="10"/>
        <v>2680.8841305474011</v>
      </c>
      <c r="K44" s="5">
        <f>H44/1000</f>
        <v>4.0999999999999999E-4</v>
      </c>
      <c r="M44" s="6">
        <v>42</v>
      </c>
      <c r="N44" s="6">
        <v>7.08</v>
      </c>
      <c r="O44" s="6">
        <v>5.29</v>
      </c>
      <c r="P44" s="6"/>
      <c r="Q44" s="6"/>
      <c r="R44" s="6"/>
      <c r="S44" s="6">
        <v>2.58</v>
      </c>
      <c r="T44" s="6">
        <v>0.23</v>
      </c>
      <c r="U44" s="6">
        <f t="shared" si="2"/>
        <v>0.99601593625498008</v>
      </c>
      <c r="V44" s="6">
        <f t="shared" si="3"/>
        <v>2689.2430278884462</v>
      </c>
      <c r="W44" s="5">
        <f>T44/1000</f>
        <v>2.3000000000000001E-4</v>
      </c>
      <c r="Y44" s="6">
        <v>42</v>
      </c>
      <c r="Z44" s="6">
        <v>20.78</v>
      </c>
      <c r="AA44" s="6">
        <v>6.67</v>
      </c>
      <c r="AB44" s="6"/>
      <c r="AC44" s="6"/>
      <c r="AD44" s="6"/>
      <c r="AE44" s="6">
        <v>2.15</v>
      </c>
      <c r="AF44" s="6">
        <v>1.44</v>
      </c>
      <c r="AG44" s="6">
        <f t="shared" si="11"/>
        <v>0.97556837461825596</v>
      </c>
      <c r="AH44" s="6">
        <f t="shared" si="12"/>
        <v>2634.0346114692911</v>
      </c>
      <c r="AJ44">
        <f>AF44/1000</f>
        <v>1.4399999999999999E-3</v>
      </c>
    </row>
    <row r="45" spans="1:36">
      <c r="A45" s="6">
        <v>43</v>
      </c>
      <c r="B45" s="6">
        <v>6.61</v>
      </c>
      <c r="C45" s="6">
        <v>5.25</v>
      </c>
      <c r="D45" s="6"/>
      <c r="E45" s="6"/>
      <c r="F45" s="6"/>
      <c r="G45" s="6">
        <v>2.11</v>
      </c>
      <c r="H45" s="6">
        <v>0.28999999999999998</v>
      </c>
      <c r="I45" s="6">
        <f t="shared" si="9"/>
        <v>0.99498183076656865</v>
      </c>
      <c r="J45" s="6">
        <f t="shared" si="10"/>
        <v>2686.4509430697353</v>
      </c>
      <c r="K45" s="5">
        <f>H45/1000</f>
        <v>2.9E-4</v>
      </c>
      <c r="M45" s="6">
        <v>43</v>
      </c>
      <c r="N45" s="6">
        <v>5.32</v>
      </c>
      <c r="O45" s="6">
        <v>3.23</v>
      </c>
      <c r="P45" s="6"/>
      <c r="Q45" s="6"/>
      <c r="R45" s="6"/>
      <c r="S45" s="6">
        <v>1.23</v>
      </c>
      <c r="T45" s="6">
        <v>0.03</v>
      </c>
      <c r="U45" s="6">
        <f t="shared" si="2"/>
        <v>0.99947853293933597</v>
      </c>
      <c r="V45" s="6">
        <f t="shared" si="3"/>
        <v>2698.5920389362072</v>
      </c>
      <c r="W45" s="5">
        <f>T45/1000</f>
        <v>2.9999999999999997E-5</v>
      </c>
      <c r="Y45" s="6">
        <v>43</v>
      </c>
      <c r="Z45" s="6">
        <v>10.37</v>
      </c>
      <c r="AA45" s="6">
        <v>6.85</v>
      </c>
      <c r="AB45" s="6"/>
      <c r="AC45" s="6"/>
      <c r="AD45" s="6"/>
      <c r="AE45" s="6">
        <v>4.22</v>
      </c>
      <c r="AF45" s="6">
        <v>1</v>
      </c>
      <c r="AG45" s="6">
        <f t="shared" si="11"/>
        <v>0.98290598290598297</v>
      </c>
      <c r="AH45" s="6">
        <f t="shared" si="12"/>
        <v>2653.8461538461538</v>
      </c>
      <c r="AJ45">
        <f>AF45/1000</f>
        <v>1E-3</v>
      </c>
    </row>
    <row r="46" spans="1:36">
      <c r="A46" s="6">
        <v>44</v>
      </c>
      <c r="B46" s="6">
        <v>11.83</v>
      </c>
      <c r="C46" s="6">
        <v>6.32</v>
      </c>
      <c r="D46" s="6"/>
      <c r="E46" s="6"/>
      <c r="F46" s="6"/>
      <c r="G46" s="6">
        <v>2.37</v>
      </c>
      <c r="H46" s="6">
        <v>0.69</v>
      </c>
      <c r="I46" s="6">
        <f t="shared" si="9"/>
        <v>0.98814229249011853</v>
      </c>
      <c r="J46" s="6">
        <f t="shared" si="10"/>
        <v>2667.98418972332</v>
      </c>
      <c r="K46" s="5">
        <f>H46/1000</f>
        <v>6.8999999999999997E-4</v>
      </c>
      <c r="M46" s="6">
        <v>44</v>
      </c>
      <c r="N46" s="6">
        <v>7.09</v>
      </c>
      <c r="O46" s="6">
        <v>5.89</v>
      </c>
      <c r="P46" s="6"/>
      <c r="Q46" s="6"/>
      <c r="R46" s="6"/>
      <c r="S46" s="6">
        <v>2.16</v>
      </c>
      <c r="T46" s="6">
        <v>0.23</v>
      </c>
      <c r="U46" s="6">
        <f t="shared" si="2"/>
        <v>0.99601593625498008</v>
      </c>
      <c r="V46" s="6">
        <f t="shared" si="3"/>
        <v>2689.2430278884462</v>
      </c>
      <c r="W46" s="5">
        <f>T46/1000</f>
        <v>2.3000000000000001E-4</v>
      </c>
      <c r="Y46" s="6">
        <v>44</v>
      </c>
      <c r="Z46" s="6">
        <v>9.92</v>
      </c>
      <c r="AA46" s="6">
        <v>4.3899999999999997</v>
      </c>
      <c r="AB46" s="6"/>
      <c r="AC46" s="6"/>
      <c r="AD46" s="6"/>
      <c r="AE46" s="6">
        <v>1.49</v>
      </c>
      <c r="AF46" s="6">
        <v>0.25</v>
      </c>
      <c r="AG46" s="6">
        <f t="shared" si="11"/>
        <v>0.99567099567099571</v>
      </c>
      <c r="AH46" s="6">
        <f t="shared" si="12"/>
        <v>2688.3116883116886</v>
      </c>
      <c r="AJ46">
        <f>AF46/1000</f>
        <v>2.5000000000000001E-4</v>
      </c>
    </row>
    <row r="47" spans="1:36">
      <c r="A47" s="6">
        <v>45</v>
      </c>
      <c r="B47" s="6">
        <v>7.81</v>
      </c>
      <c r="C47" s="6">
        <v>6.58</v>
      </c>
      <c r="D47" s="6"/>
      <c r="E47" s="6"/>
      <c r="F47" s="6"/>
      <c r="G47" s="6">
        <v>2.89</v>
      </c>
      <c r="H47" s="6">
        <v>0.43</v>
      </c>
      <c r="I47" s="6">
        <f t="shared" si="9"/>
        <v>0.99257724840324535</v>
      </c>
      <c r="J47" s="6">
        <f t="shared" si="10"/>
        <v>2679.9585706887624</v>
      </c>
      <c r="K47" s="5">
        <f>H47/1000</f>
        <v>4.2999999999999999E-4</v>
      </c>
      <c r="M47" s="6">
        <v>45</v>
      </c>
      <c r="N47" s="6">
        <v>5.89</v>
      </c>
      <c r="O47" s="6">
        <v>4.87</v>
      </c>
      <c r="P47" s="6"/>
      <c r="Q47" s="6"/>
      <c r="R47" s="6"/>
      <c r="S47" s="6">
        <v>2.08</v>
      </c>
      <c r="T47" s="6">
        <v>0.2</v>
      </c>
      <c r="U47" s="6">
        <f t="shared" si="2"/>
        <v>0.99653379549393417</v>
      </c>
      <c r="V47" s="6">
        <f t="shared" si="3"/>
        <v>2690.6412478336224</v>
      </c>
      <c r="W47" s="5">
        <f>T47/1000</f>
        <v>2.0000000000000001E-4</v>
      </c>
      <c r="Y47" s="6">
        <v>45</v>
      </c>
      <c r="Z47" s="6">
        <v>8.5500000000000007</v>
      </c>
      <c r="AA47" s="6">
        <v>6.4</v>
      </c>
      <c r="AB47" s="6"/>
      <c r="AC47" s="6"/>
      <c r="AD47" s="6"/>
      <c r="AE47" s="6">
        <v>3.5</v>
      </c>
      <c r="AF47" s="6">
        <v>0.59</v>
      </c>
      <c r="AG47" s="6">
        <f t="shared" si="11"/>
        <v>0.98984334653124473</v>
      </c>
      <c r="AH47" s="6">
        <f t="shared" si="12"/>
        <v>2672.577035634361</v>
      </c>
      <c r="AJ47">
        <f>AF47/1000</f>
        <v>5.8999999999999992E-4</v>
      </c>
    </row>
    <row r="48" spans="1:36">
      <c r="A48" s="6">
        <v>46</v>
      </c>
      <c r="B48" s="6">
        <v>9.27</v>
      </c>
      <c r="C48" s="6">
        <v>3.71</v>
      </c>
      <c r="D48" s="6"/>
      <c r="E48" s="6"/>
      <c r="F48" s="6"/>
      <c r="G48" s="6">
        <v>2.84</v>
      </c>
      <c r="H48" s="6">
        <v>0.22</v>
      </c>
      <c r="I48" s="6">
        <f t="shared" si="9"/>
        <v>0.99618849618849625</v>
      </c>
      <c r="J48" s="6">
        <f t="shared" si="10"/>
        <v>2689.7089397089399</v>
      </c>
      <c r="K48" s="5">
        <f>H48/1000</f>
        <v>2.2000000000000001E-4</v>
      </c>
      <c r="M48" s="6">
        <v>46</v>
      </c>
      <c r="N48" s="6">
        <v>4.43</v>
      </c>
      <c r="O48" s="6">
        <v>4.1900000000000004</v>
      </c>
      <c r="P48" s="6"/>
      <c r="Q48" s="6"/>
      <c r="R48" s="6"/>
      <c r="S48" s="6">
        <v>2.48</v>
      </c>
      <c r="T48" s="6">
        <v>0.12</v>
      </c>
      <c r="U48" s="6">
        <f t="shared" si="2"/>
        <v>0.99791738979520994</v>
      </c>
      <c r="V48" s="6">
        <f t="shared" si="3"/>
        <v>2694.3769524470667</v>
      </c>
      <c r="W48" s="5">
        <f>T48/1000</f>
        <v>1.1999999999999999E-4</v>
      </c>
      <c r="Y48" s="6">
        <v>46</v>
      </c>
      <c r="Z48" s="6">
        <v>8.6300000000000008</v>
      </c>
      <c r="AA48" s="6">
        <v>6.68</v>
      </c>
      <c r="AB48" s="6"/>
      <c r="AC48" s="6"/>
      <c r="AD48" s="6"/>
      <c r="AE48" s="6">
        <v>1.73</v>
      </c>
      <c r="AF48" s="6">
        <v>0.36</v>
      </c>
      <c r="AG48" s="6">
        <f t="shared" si="11"/>
        <v>0.99377808503283793</v>
      </c>
      <c r="AH48" s="6">
        <f t="shared" si="12"/>
        <v>2683.2008295886626</v>
      </c>
      <c r="AJ48">
        <f>AF48/1000</f>
        <v>3.5999999999999997E-4</v>
      </c>
    </row>
    <row r="49" spans="1:36">
      <c r="A49" s="6">
        <v>47</v>
      </c>
      <c r="B49" s="6">
        <v>8.39</v>
      </c>
      <c r="C49" s="6">
        <v>6.31</v>
      </c>
      <c r="D49" s="6"/>
      <c r="E49" s="6"/>
      <c r="F49" s="6"/>
      <c r="G49" s="6">
        <v>2.61</v>
      </c>
      <c r="H49" s="6">
        <v>0.34</v>
      </c>
      <c r="I49" s="6">
        <f t="shared" si="9"/>
        <v>0.99412171507607194</v>
      </c>
      <c r="J49" s="6">
        <f t="shared" si="10"/>
        <v>2684.1286307053942</v>
      </c>
      <c r="K49" s="5">
        <f>H49/1000</f>
        <v>3.4000000000000002E-4</v>
      </c>
      <c r="M49" s="6">
        <v>47</v>
      </c>
      <c r="N49" s="6">
        <v>4.33</v>
      </c>
      <c r="O49" s="6">
        <v>3.78</v>
      </c>
      <c r="P49" s="6"/>
      <c r="Q49" s="6"/>
      <c r="R49" s="6"/>
      <c r="S49" s="6">
        <v>2.44</v>
      </c>
      <c r="T49" s="6">
        <v>0.05</v>
      </c>
      <c r="U49" s="6">
        <f t="shared" si="2"/>
        <v>0.99913119026933095</v>
      </c>
      <c r="V49" s="6">
        <f t="shared" si="3"/>
        <v>2697.6542137271936</v>
      </c>
      <c r="W49" s="5">
        <f>T49/1000</f>
        <v>5.0000000000000002E-5</v>
      </c>
      <c r="Y49" s="6">
        <v>47</v>
      </c>
      <c r="Z49" s="6">
        <v>13.71</v>
      </c>
      <c r="AA49" s="6">
        <v>6.01</v>
      </c>
      <c r="AB49" s="6"/>
      <c r="AC49" s="6"/>
      <c r="AD49" s="6"/>
      <c r="AE49" s="6">
        <v>2.2999999999999998</v>
      </c>
      <c r="AF49" s="6">
        <v>0.62</v>
      </c>
      <c r="AG49" s="6">
        <f t="shared" si="11"/>
        <v>0.98933241569167241</v>
      </c>
      <c r="AH49" s="6">
        <f t="shared" si="12"/>
        <v>2671.1975223675154</v>
      </c>
      <c r="AJ49">
        <f>AF49/1000</f>
        <v>6.2E-4</v>
      </c>
    </row>
    <row r="50" spans="1:36">
      <c r="A50" s="6">
        <v>48</v>
      </c>
      <c r="B50" s="6">
        <v>6.72</v>
      </c>
      <c r="C50" s="6">
        <v>6.02</v>
      </c>
      <c r="D50" s="6"/>
      <c r="E50" s="6"/>
      <c r="F50" s="6"/>
      <c r="G50" s="6">
        <v>2.62</v>
      </c>
      <c r="H50" s="6">
        <v>0.31</v>
      </c>
      <c r="I50" s="6">
        <f t="shared" si="9"/>
        <v>0.99463760595052775</v>
      </c>
      <c r="J50" s="6">
        <f t="shared" si="10"/>
        <v>2685.5215360664251</v>
      </c>
      <c r="K50" s="5">
        <f>H50/1000</f>
        <v>3.1E-4</v>
      </c>
      <c r="Y50" s="6">
        <v>48</v>
      </c>
      <c r="Z50" s="6">
        <v>10.57</v>
      </c>
      <c r="AA50" s="6">
        <v>5.64</v>
      </c>
      <c r="AB50" s="6"/>
      <c r="AC50" s="6"/>
      <c r="AD50" s="6"/>
      <c r="AE50" s="6">
        <v>2.35</v>
      </c>
      <c r="AF50" s="6">
        <v>0.59</v>
      </c>
      <c r="AG50" s="6">
        <f t="shared" si="11"/>
        <v>0.98984334653124473</v>
      </c>
      <c r="AH50" s="6">
        <f t="shared" si="12"/>
        <v>2672.577035634361</v>
      </c>
      <c r="AJ50">
        <f>AF50/1000</f>
        <v>5.8999999999999992E-4</v>
      </c>
    </row>
    <row r="51" spans="1:36">
      <c r="A51" s="6">
        <v>49</v>
      </c>
      <c r="B51" s="6">
        <v>6.65</v>
      </c>
      <c r="C51" s="6">
        <v>4.79</v>
      </c>
      <c r="D51" s="6"/>
      <c r="E51" s="6"/>
      <c r="F51" s="6"/>
      <c r="G51" s="6">
        <v>1.64</v>
      </c>
      <c r="H51" s="6">
        <v>0.21</v>
      </c>
      <c r="I51" s="6">
        <f t="shared" si="9"/>
        <v>0.99636111592444976</v>
      </c>
      <c r="J51" s="6">
        <f t="shared" si="10"/>
        <v>2690.1750129960142</v>
      </c>
      <c r="K51" s="5">
        <f>H51/1000</f>
        <v>2.0999999999999998E-4</v>
      </c>
      <c r="M51" s="1" t="s">
        <v>11</v>
      </c>
      <c r="N51" s="1">
        <f>AVERAGE(N3:N49)</f>
        <v>24.349361702127656</v>
      </c>
      <c r="O51" s="1">
        <f>AVERAGE(O3:O49)</f>
        <v>7.7802127659574474</v>
      </c>
      <c r="P51" s="1"/>
      <c r="Q51" s="1"/>
      <c r="R51" s="1"/>
      <c r="S51" s="1"/>
      <c r="T51" s="1">
        <f>AVERAGE(T3:T49)</f>
        <v>3.3744680851063831</v>
      </c>
      <c r="U51" s="1"/>
      <c r="V51">
        <f>AVERAGE(V3:V49)</f>
        <v>2578.9453255466565</v>
      </c>
      <c r="Y51" s="6">
        <v>49</v>
      </c>
      <c r="Z51" s="6">
        <v>13.11</v>
      </c>
      <c r="AA51" s="6">
        <v>10.199999999999999</v>
      </c>
      <c r="AB51" s="6"/>
      <c r="AC51" s="6"/>
      <c r="AD51" s="6"/>
      <c r="AE51" s="6">
        <v>5.26</v>
      </c>
      <c r="AF51" s="6">
        <v>0.48</v>
      </c>
      <c r="AG51" s="6">
        <f t="shared" si="11"/>
        <v>0.99172128320110386</v>
      </c>
      <c r="AH51" s="6">
        <f t="shared" si="12"/>
        <v>2677.6474646429806</v>
      </c>
      <c r="AJ51">
        <f>AF51/1000</f>
        <v>4.7999999999999996E-4</v>
      </c>
    </row>
    <row r="52" spans="1:36">
      <c r="A52" s="6">
        <v>50</v>
      </c>
      <c r="B52" s="6">
        <v>6.82</v>
      </c>
      <c r="C52" s="6">
        <v>4.22</v>
      </c>
      <c r="D52" s="6"/>
      <c r="E52" s="6"/>
      <c r="F52" s="6"/>
      <c r="G52" s="6">
        <v>2.23</v>
      </c>
      <c r="H52" s="6">
        <v>0.18</v>
      </c>
      <c r="I52" s="6">
        <f t="shared" si="9"/>
        <v>0.99687933425797504</v>
      </c>
      <c r="J52" s="6">
        <f t="shared" si="10"/>
        <v>2691.5742024965325</v>
      </c>
      <c r="K52" s="5">
        <f>H52/1000</f>
        <v>1.7999999999999998E-4</v>
      </c>
      <c r="Y52" s="6">
        <v>50</v>
      </c>
      <c r="Z52" s="6">
        <v>7.24</v>
      </c>
      <c r="AA52" s="6">
        <v>5.27</v>
      </c>
      <c r="AB52" s="6"/>
      <c r="AC52" s="6"/>
      <c r="AD52" s="6"/>
      <c r="AE52" s="6">
        <v>2.33</v>
      </c>
      <c r="AF52" s="6">
        <v>0.38</v>
      </c>
      <c r="AG52" s="6">
        <f t="shared" si="11"/>
        <v>0.99343469246717353</v>
      </c>
      <c r="AH52" s="6">
        <f t="shared" si="12"/>
        <v>2682.2736696613683</v>
      </c>
      <c r="AJ52">
        <f>AF52/1000</f>
        <v>3.8000000000000002E-4</v>
      </c>
    </row>
    <row r="53" spans="1:36">
      <c r="A53" s="6">
        <v>51</v>
      </c>
      <c r="B53" s="6">
        <v>6.66</v>
      </c>
      <c r="C53" s="6">
        <v>6.32</v>
      </c>
      <c r="D53" s="6"/>
      <c r="E53" s="6"/>
      <c r="F53" s="6"/>
      <c r="G53" s="6">
        <v>3.22</v>
      </c>
      <c r="H53" s="6">
        <v>0.35</v>
      </c>
      <c r="I53" s="6">
        <f t="shared" si="9"/>
        <v>0.99394987035436466</v>
      </c>
      <c r="J53" s="6">
        <f t="shared" si="10"/>
        <v>2683.6646499567846</v>
      </c>
      <c r="K53" s="5">
        <f>H53/1000</f>
        <v>3.5E-4</v>
      </c>
      <c r="Y53" s="6">
        <v>51</v>
      </c>
      <c r="Z53" s="6">
        <v>9.42</v>
      </c>
      <c r="AA53" s="6">
        <v>5.71</v>
      </c>
      <c r="AB53" s="6"/>
      <c r="AC53" s="6"/>
      <c r="AD53" s="6"/>
      <c r="AE53" s="6">
        <v>2.1</v>
      </c>
      <c r="AF53" s="6">
        <v>0.33</v>
      </c>
      <c r="AG53" s="6">
        <f t="shared" si="11"/>
        <v>0.99429361922877391</v>
      </c>
      <c r="AH53" s="6">
        <f t="shared" si="12"/>
        <v>2684.5927719176893</v>
      </c>
      <c r="AJ53">
        <f>AF53/1000</f>
        <v>3.3E-4</v>
      </c>
    </row>
    <row r="54" spans="1:36">
      <c r="A54" s="6">
        <v>52</v>
      </c>
      <c r="B54" s="6">
        <v>6.51</v>
      </c>
      <c r="C54" s="6">
        <v>4.68</v>
      </c>
      <c r="D54" s="6"/>
      <c r="E54" s="6"/>
      <c r="F54" s="6"/>
      <c r="G54" s="6">
        <v>2.13</v>
      </c>
      <c r="H54" s="6">
        <v>0.15</v>
      </c>
      <c r="I54" s="6">
        <f t="shared" si="9"/>
        <v>0.99739809193408513</v>
      </c>
      <c r="J54" s="6">
        <f t="shared" si="10"/>
        <v>2692.9748482220298</v>
      </c>
      <c r="K54" s="5">
        <f>H54/1000</f>
        <v>1.4999999999999999E-4</v>
      </c>
      <c r="Y54" s="6">
        <v>52</v>
      </c>
      <c r="Z54" s="6">
        <v>7.84</v>
      </c>
      <c r="AA54" s="6">
        <v>5.72</v>
      </c>
      <c r="AB54" s="6"/>
      <c r="AC54" s="6"/>
      <c r="AD54" s="6"/>
      <c r="AE54" s="6">
        <v>2.1800000000000002</v>
      </c>
      <c r="AF54" s="6">
        <v>0.25</v>
      </c>
      <c r="AG54" s="6">
        <f t="shared" si="11"/>
        <v>0.99567099567099571</v>
      </c>
      <c r="AH54" s="6">
        <f t="shared" si="12"/>
        <v>2688.3116883116886</v>
      </c>
      <c r="AJ54">
        <f>AF54/1000</f>
        <v>2.5000000000000001E-4</v>
      </c>
    </row>
    <row r="55" spans="1:36">
      <c r="A55" s="6">
        <v>53</v>
      </c>
      <c r="B55" s="6">
        <v>4.96</v>
      </c>
      <c r="C55" s="6">
        <v>3.62</v>
      </c>
      <c r="D55" s="6"/>
      <c r="E55" s="6"/>
      <c r="F55" s="6"/>
      <c r="G55" s="6">
        <v>1.67</v>
      </c>
      <c r="H55" s="6">
        <v>0.09</v>
      </c>
      <c r="I55" s="6">
        <f t="shared" si="9"/>
        <v>0.99843722868553575</v>
      </c>
      <c r="J55" s="6">
        <f t="shared" si="10"/>
        <v>2695.7805174509467</v>
      </c>
      <c r="K55" s="5">
        <f>H55/1000</f>
        <v>8.9999999999999992E-5</v>
      </c>
      <c r="Y55" s="6">
        <v>53</v>
      </c>
      <c r="Z55" s="6">
        <v>8.5500000000000007</v>
      </c>
      <c r="AA55" s="6">
        <v>6.4</v>
      </c>
      <c r="AB55" s="6"/>
      <c r="AC55" s="6"/>
      <c r="AD55" s="6"/>
      <c r="AE55" s="6">
        <v>3.5</v>
      </c>
      <c r="AF55" s="6">
        <v>0.59</v>
      </c>
      <c r="AG55" s="6">
        <f t="shared" si="11"/>
        <v>0.98984334653124473</v>
      </c>
      <c r="AH55" s="6">
        <f t="shared" si="12"/>
        <v>2672.577035634361</v>
      </c>
      <c r="AJ55">
        <f>AF55/1000</f>
        <v>5.8999999999999992E-4</v>
      </c>
    </row>
    <row r="56" spans="1:36">
      <c r="A56" s="6">
        <v>54</v>
      </c>
      <c r="B56" s="6">
        <v>6.71</v>
      </c>
      <c r="C56" s="6">
        <v>4.32</v>
      </c>
      <c r="D56" s="6"/>
      <c r="E56" s="6"/>
      <c r="F56" s="6"/>
      <c r="G56" s="6">
        <v>1.58</v>
      </c>
      <c r="H56" s="6">
        <v>0.14000000000000001</v>
      </c>
      <c r="I56" s="6">
        <f t="shared" si="9"/>
        <v>0.99757113115891738</v>
      </c>
      <c r="J56" s="6">
        <f t="shared" si="10"/>
        <v>2693.442054129077</v>
      </c>
      <c r="K56" s="5">
        <f>H56/1000</f>
        <v>1.4000000000000001E-4</v>
      </c>
      <c r="Y56" s="6">
        <v>54</v>
      </c>
      <c r="Z56" s="6">
        <v>8.6300000000000008</v>
      </c>
      <c r="AA56" s="6">
        <v>6.68</v>
      </c>
      <c r="AB56" s="6"/>
      <c r="AC56" s="6"/>
      <c r="AD56" s="6"/>
      <c r="AE56" s="6">
        <v>1.73</v>
      </c>
      <c r="AF56" s="6">
        <v>0.36</v>
      </c>
      <c r="AG56" s="6">
        <f t="shared" si="11"/>
        <v>0.99377808503283793</v>
      </c>
      <c r="AH56" s="6">
        <f t="shared" si="12"/>
        <v>2683.2008295886626</v>
      </c>
      <c r="AJ56">
        <f>AF56/1000</f>
        <v>3.5999999999999997E-4</v>
      </c>
    </row>
    <row r="57" spans="1:36">
      <c r="A57" s="6">
        <v>55</v>
      </c>
      <c r="B57" s="6">
        <v>7.65</v>
      </c>
      <c r="C57" s="6">
        <v>3.6</v>
      </c>
      <c r="D57" s="6"/>
      <c r="E57" s="6"/>
      <c r="F57" s="6"/>
      <c r="G57" s="6">
        <v>0.93</v>
      </c>
      <c r="H57" s="6">
        <v>0.15</v>
      </c>
      <c r="I57" s="6">
        <f t="shared" si="9"/>
        <v>0.99739809193408513</v>
      </c>
      <c r="J57" s="6">
        <f t="shared" si="10"/>
        <v>2692.9748482220298</v>
      </c>
      <c r="K57" s="5">
        <f>H57/1000</f>
        <v>1.4999999999999999E-4</v>
      </c>
      <c r="Y57" s="6">
        <v>55</v>
      </c>
      <c r="Z57" s="6">
        <v>13.71</v>
      </c>
      <c r="AA57" s="6">
        <v>6.01</v>
      </c>
      <c r="AB57" s="6"/>
      <c r="AC57" s="6"/>
      <c r="AD57" s="6"/>
      <c r="AE57" s="6">
        <v>2.2999999999999998</v>
      </c>
      <c r="AF57" s="6">
        <v>0.62</v>
      </c>
      <c r="AG57" s="6">
        <f t="shared" si="11"/>
        <v>0.98933241569167241</v>
      </c>
      <c r="AH57" s="6">
        <f t="shared" si="12"/>
        <v>2671.1975223675154</v>
      </c>
      <c r="AJ57">
        <f>AF57/1000</f>
        <v>6.2E-4</v>
      </c>
    </row>
    <row r="58" spans="1:36">
      <c r="A58" s="6">
        <v>56</v>
      </c>
      <c r="B58" s="6">
        <v>4.46</v>
      </c>
      <c r="C58" s="6">
        <v>6.11</v>
      </c>
      <c r="D58" s="6"/>
      <c r="E58" s="6"/>
      <c r="F58" s="6"/>
      <c r="G58" s="6">
        <v>2.25</v>
      </c>
      <c r="H58" s="6">
        <v>0.15</v>
      </c>
      <c r="I58" s="6">
        <f t="shared" si="9"/>
        <v>0.99739809193408513</v>
      </c>
      <c r="J58" s="6">
        <f t="shared" si="10"/>
        <v>2692.9748482220298</v>
      </c>
      <c r="K58" s="5">
        <f>H58/1000</f>
        <v>1.4999999999999999E-4</v>
      </c>
      <c r="Y58" s="6">
        <v>56</v>
      </c>
      <c r="Z58" s="6">
        <v>10.57</v>
      </c>
      <c r="AA58" s="6">
        <v>5.64</v>
      </c>
      <c r="AB58" s="6"/>
      <c r="AC58" s="6"/>
      <c r="AD58" s="6"/>
      <c r="AE58" s="6">
        <v>2.35</v>
      </c>
      <c r="AF58" s="6">
        <v>0.59</v>
      </c>
      <c r="AG58" s="6">
        <f t="shared" si="11"/>
        <v>0.98984334653124473</v>
      </c>
      <c r="AH58" s="6">
        <f t="shared" si="12"/>
        <v>2672.577035634361</v>
      </c>
      <c r="AJ58">
        <f>AF58/1000</f>
        <v>5.8999999999999992E-4</v>
      </c>
    </row>
    <row r="59" spans="1:36">
      <c r="A59" s="6">
        <v>57</v>
      </c>
      <c r="B59" s="6">
        <v>4.5599999999999996</v>
      </c>
      <c r="C59" s="6">
        <v>4.53</v>
      </c>
      <c r="D59" s="6"/>
      <c r="E59" s="6"/>
      <c r="F59" s="6"/>
      <c r="G59" s="6">
        <v>2.08</v>
      </c>
      <c r="H59" s="6">
        <v>0.13</v>
      </c>
      <c r="I59" s="6">
        <f t="shared" si="9"/>
        <v>0.99774423043553717</v>
      </c>
      <c r="J59" s="6">
        <f t="shared" si="10"/>
        <v>2693.9094221759506</v>
      </c>
      <c r="K59" s="5">
        <f>H59/1000</f>
        <v>1.3000000000000002E-4</v>
      </c>
      <c r="Y59" s="6">
        <v>57</v>
      </c>
      <c r="Z59" s="6">
        <v>13.11</v>
      </c>
      <c r="AA59" s="6">
        <v>10.199999999999999</v>
      </c>
      <c r="AB59" s="6"/>
      <c r="AC59" s="6"/>
      <c r="AD59" s="6"/>
      <c r="AE59" s="6">
        <v>5.26</v>
      </c>
      <c r="AF59" s="6">
        <v>0.48</v>
      </c>
      <c r="AG59" s="6">
        <f t="shared" si="11"/>
        <v>0.99172128320110386</v>
      </c>
      <c r="AH59" s="6">
        <f t="shared" si="12"/>
        <v>2677.6474646429806</v>
      </c>
      <c r="AJ59">
        <f>AF59/1000</f>
        <v>4.7999999999999996E-4</v>
      </c>
    </row>
    <row r="60" spans="1:36">
      <c r="A60" s="6">
        <v>58</v>
      </c>
      <c r="B60" s="6">
        <v>5.48</v>
      </c>
      <c r="C60" s="6">
        <v>2.54</v>
      </c>
      <c r="D60" s="6"/>
      <c r="E60" s="6"/>
      <c r="F60" s="6"/>
      <c r="G60" s="6">
        <v>1.1000000000000001</v>
      </c>
      <c r="H60" s="6">
        <v>0.05</v>
      </c>
      <c r="I60" s="6">
        <f t="shared" si="9"/>
        <v>0.99913119026933095</v>
      </c>
      <c r="J60" s="6">
        <f t="shared" si="10"/>
        <v>2697.6542137271936</v>
      </c>
      <c r="K60" s="5">
        <f>H60/1000</f>
        <v>5.0000000000000002E-5</v>
      </c>
      <c r="Y60" s="6">
        <v>58</v>
      </c>
      <c r="Z60" s="6">
        <v>7.24</v>
      </c>
      <c r="AA60" s="6">
        <v>5.27</v>
      </c>
      <c r="AB60" s="6"/>
      <c r="AC60" s="6"/>
      <c r="AD60" s="6"/>
      <c r="AE60" s="6">
        <v>2.33</v>
      </c>
      <c r="AF60" s="6">
        <v>0.38</v>
      </c>
      <c r="AG60" s="6">
        <f t="shared" si="11"/>
        <v>0.99343469246717353</v>
      </c>
      <c r="AH60" s="6">
        <f t="shared" si="12"/>
        <v>2682.2736696613683</v>
      </c>
      <c r="AJ60">
        <f>AF60/1000</f>
        <v>3.8000000000000002E-4</v>
      </c>
    </row>
    <row r="61" spans="1:36">
      <c r="A61" s="6">
        <v>59</v>
      </c>
      <c r="B61" s="6">
        <v>5.99</v>
      </c>
      <c r="C61" s="6">
        <v>2.31</v>
      </c>
      <c r="D61" s="6"/>
      <c r="E61" s="6"/>
      <c r="F61" s="6"/>
      <c r="G61" s="6">
        <v>1.08</v>
      </c>
      <c r="H61" s="6">
        <v>0.04</v>
      </c>
      <c r="I61" s="6">
        <f t="shared" si="9"/>
        <v>0.99930483142161985</v>
      </c>
      <c r="J61" s="6">
        <f t="shared" si="10"/>
        <v>2698.1230448383735</v>
      </c>
      <c r="K61" s="5">
        <f>H61/1000</f>
        <v>4.0000000000000003E-5</v>
      </c>
      <c r="Y61" s="6">
        <v>59</v>
      </c>
      <c r="Z61" s="6">
        <v>9.42</v>
      </c>
      <c r="AA61" s="6">
        <v>5.71</v>
      </c>
      <c r="AB61" s="6"/>
      <c r="AC61" s="6"/>
      <c r="AD61" s="6"/>
      <c r="AE61" s="6">
        <v>2.1</v>
      </c>
      <c r="AF61" s="6">
        <v>0.33</v>
      </c>
      <c r="AG61" s="6">
        <f t="shared" si="11"/>
        <v>0.99429361922877391</v>
      </c>
      <c r="AH61" s="6">
        <f t="shared" si="12"/>
        <v>2684.5927719176893</v>
      </c>
      <c r="AJ61">
        <f>AF61/1000</f>
        <v>3.3E-4</v>
      </c>
    </row>
    <row r="62" spans="1:36">
      <c r="A62" s="6">
        <v>60</v>
      </c>
      <c r="B62" s="6">
        <v>4.71</v>
      </c>
      <c r="C62" s="6">
        <v>4.32</v>
      </c>
      <c r="D62" s="6"/>
      <c r="E62" s="6"/>
      <c r="F62" s="6"/>
      <c r="G62" s="6">
        <v>1.58</v>
      </c>
      <c r="H62" s="6">
        <v>0.12</v>
      </c>
      <c r="I62" s="6">
        <f t="shared" si="9"/>
        <v>0.99791738979520994</v>
      </c>
      <c r="J62" s="6">
        <f t="shared" si="10"/>
        <v>2694.3769524470667</v>
      </c>
      <c r="K62" s="5">
        <f>H62/1000</f>
        <v>1.1999999999999999E-4</v>
      </c>
    </row>
    <row r="63" spans="1:36" ht="15">
      <c r="A63" s="6">
        <v>61</v>
      </c>
      <c r="B63" s="6">
        <v>2.31</v>
      </c>
      <c r="C63" s="6">
        <v>5.95</v>
      </c>
      <c r="D63" s="6"/>
      <c r="E63" s="6"/>
      <c r="F63" s="6"/>
      <c r="G63" s="6">
        <v>1.08</v>
      </c>
      <c r="H63" s="6">
        <v>0.04</v>
      </c>
      <c r="I63" s="6">
        <f t="shared" si="9"/>
        <v>0.99930483142161985</v>
      </c>
      <c r="J63" s="6">
        <f t="shared" si="10"/>
        <v>2698.1230448383735</v>
      </c>
      <c r="K63" s="5">
        <f>H63/1000</f>
        <v>4.0000000000000003E-5</v>
      </c>
      <c r="Y63" s="1" t="s">
        <v>11</v>
      </c>
      <c r="Z63" s="1">
        <f>AVERAGE(Z3:Z61)</f>
        <v>25.414406779661014</v>
      </c>
      <c r="AA63" s="1">
        <f>AVERAGE(AA3:AA61)</f>
        <v>7.9483050847457593</v>
      </c>
      <c r="AB63" s="1"/>
      <c r="AC63" s="1"/>
      <c r="AD63" s="1"/>
      <c r="AE63" s="1"/>
      <c r="AF63">
        <f>AVERAGE(AF3:AF61)</f>
        <v>3.5389830508474591</v>
      </c>
      <c r="AG63" s="1"/>
      <c r="AH63" s="1">
        <f>AVERAGE(AH3:AH61)</f>
        <v>2572.252112029159</v>
      </c>
    </row>
    <row r="64" spans="1:36">
      <c r="A64" s="6">
        <v>62</v>
      </c>
      <c r="B64" s="6">
        <v>5.48</v>
      </c>
      <c r="C64" s="6">
        <v>2.5499999999999998</v>
      </c>
      <c r="D64" s="6"/>
      <c r="E64" s="6"/>
      <c r="F64" s="6"/>
      <c r="G64" s="6">
        <v>1.08</v>
      </c>
      <c r="H64" s="6">
        <v>0.04</v>
      </c>
      <c r="I64" s="6">
        <f t="shared" si="9"/>
        <v>0.99930483142161985</v>
      </c>
      <c r="J64" s="6">
        <f t="shared" si="10"/>
        <v>2698.1230448383735</v>
      </c>
      <c r="K64" s="5">
        <f>H64/1000</f>
        <v>4.0000000000000003E-5</v>
      </c>
    </row>
    <row r="65" spans="1:26">
      <c r="A65" s="6">
        <v>63</v>
      </c>
      <c r="B65" s="6">
        <v>6</v>
      </c>
      <c r="C65" s="6">
        <v>2.3199999999999998</v>
      </c>
      <c r="D65" s="6"/>
      <c r="E65" s="6"/>
      <c r="F65" s="6"/>
      <c r="G65" s="6">
        <v>1.1000000000000001</v>
      </c>
      <c r="H65" s="6">
        <v>0.05</v>
      </c>
      <c r="I65" s="6">
        <f t="shared" si="9"/>
        <v>0.99913119026933095</v>
      </c>
      <c r="J65" s="6">
        <f t="shared" si="10"/>
        <v>2697.6542137271936</v>
      </c>
      <c r="K65" s="5">
        <f>H65/1000</f>
        <v>5.0000000000000002E-5</v>
      </c>
      <c r="Z65">
        <f>MEDIAN(Z3:Z61)</f>
        <v>11.68</v>
      </c>
    </row>
    <row r="67" spans="1:26">
      <c r="A67" s="1" t="s">
        <v>11</v>
      </c>
      <c r="B67" s="1">
        <f>AVERAGE(B3:B65)</f>
        <v>21.782222222222227</v>
      </c>
      <c r="C67" s="1">
        <f>AVERAGE(C3:C65)</f>
        <v>7.4677777777777807</v>
      </c>
      <c r="D67" s="1"/>
      <c r="E67" s="1"/>
      <c r="F67" s="1"/>
      <c r="G67" s="1"/>
      <c r="H67" s="1">
        <f>AVERAGE(H9:H65)</f>
        <v>0.78491228070175434</v>
      </c>
      <c r="I67" s="1"/>
      <c r="J67" s="1">
        <f>AVERAGE(J3:J65)</f>
        <v>2589.8074310260604</v>
      </c>
      <c r="K67" s="1"/>
    </row>
  </sheetData>
  <sortState xmlns:xlrd2="http://schemas.microsoft.com/office/spreadsheetml/2017/richdata2" ref="Y3:AH61">
    <sortCondition descending="1" ref="AF3:AF61"/>
  </sortState>
  <mergeCells count="3">
    <mergeCell ref="A1:H1"/>
    <mergeCell ref="M1:T1"/>
    <mergeCell ref="Y1:A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A3" sqref="A3"/>
    </sheetView>
  </sheetViews>
  <sheetFormatPr defaultRowHeight="14.45"/>
  <cols>
    <col min="1" max="1" width="9.28515625" customWidth="1"/>
  </cols>
  <sheetData>
    <row r="1" spans="1:16">
      <c r="A1" s="16" t="s">
        <v>20</v>
      </c>
      <c r="B1" s="16" t="s">
        <v>21</v>
      </c>
      <c r="C1" s="16"/>
      <c r="D1" s="16"/>
      <c r="E1" s="16"/>
      <c r="F1" s="17"/>
      <c r="G1" s="17"/>
      <c r="H1" s="16"/>
      <c r="I1" s="16"/>
      <c r="J1" s="16"/>
      <c r="K1" s="16"/>
      <c r="L1" s="16"/>
      <c r="M1" s="16"/>
      <c r="N1" s="16"/>
      <c r="O1" s="16"/>
      <c r="P1" s="16"/>
    </row>
    <row r="2" spans="1:16">
      <c r="A2" s="16"/>
      <c r="B2" s="1" t="s">
        <v>22</v>
      </c>
      <c r="C2" s="1" t="s">
        <v>23</v>
      </c>
      <c r="D2" s="1" t="s">
        <v>24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25</v>
      </c>
      <c r="B3">
        <v>2637.1</v>
      </c>
      <c r="C3">
        <v>1930.45</v>
      </c>
      <c r="D3">
        <v>449.27</v>
      </c>
    </row>
    <row r="4" spans="1:16">
      <c r="A4" t="s">
        <v>26</v>
      </c>
      <c r="B4">
        <v>2563.35</v>
      </c>
      <c r="C4">
        <v>1764.48</v>
      </c>
      <c r="D4">
        <v>473.94</v>
      </c>
    </row>
    <row r="5" spans="1:16">
      <c r="A5" t="s">
        <v>27</v>
      </c>
      <c r="B5">
        <v>2574.29</v>
      </c>
      <c r="C5">
        <v>1766.18</v>
      </c>
      <c r="D5">
        <v>344.92</v>
      </c>
    </row>
    <row r="6" spans="1:16">
      <c r="A6" t="s">
        <v>28</v>
      </c>
      <c r="B6">
        <v>2573.34</v>
      </c>
      <c r="C6">
        <v>1882.87</v>
      </c>
    </row>
    <row r="7" spans="1:16">
      <c r="A7" t="s">
        <v>29</v>
      </c>
      <c r="B7">
        <v>2551.4899999999998</v>
      </c>
      <c r="C7">
        <v>1866.26</v>
      </c>
    </row>
    <row r="8" spans="1:16">
      <c r="A8" t="s">
        <v>30</v>
      </c>
      <c r="B8">
        <v>2575.5300000000002</v>
      </c>
      <c r="C8">
        <v>1871.37</v>
      </c>
    </row>
  </sheetData>
  <mergeCells count="7">
    <mergeCell ref="M1:N1"/>
    <mergeCell ref="O1:P1"/>
    <mergeCell ref="A1:A2"/>
    <mergeCell ref="B1:D1"/>
    <mergeCell ref="E1:G1"/>
    <mergeCell ref="H1:J1"/>
    <mergeCell ref="K1:L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topLeftCell="A6" workbookViewId="0">
      <selection activeCell="U18" sqref="U18"/>
    </sheetView>
  </sheetViews>
  <sheetFormatPr defaultRowHeight="14.45"/>
  <cols>
    <col min="1" max="1" width="9.7109375" customWidth="1"/>
    <col min="2" max="2" width="19.7109375" customWidth="1"/>
    <col min="3" max="3" width="7.28515625" customWidth="1"/>
    <col min="4" max="4" width="7" customWidth="1"/>
    <col min="5" max="5" width="5.7109375" customWidth="1"/>
    <col min="6" max="7" width="7" customWidth="1"/>
    <col min="8" max="8" width="6" customWidth="1"/>
    <col min="9" max="9" width="7.5703125" customWidth="1"/>
    <col min="10" max="10" width="7.28515625" customWidth="1"/>
    <col min="11" max="11" width="6.42578125" customWidth="1"/>
    <col min="12" max="12" width="6.85546875" customWidth="1"/>
    <col min="13" max="13" width="7.140625" customWidth="1"/>
    <col min="14" max="16" width="6.7109375" customWidth="1"/>
    <col min="17" max="17" width="6.85546875" customWidth="1"/>
  </cols>
  <sheetData>
    <row r="1" spans="1:17">
      <c r="A1" s="19"/>
      <c r="B1" s="19"/>
      <c r="C1" s="23" t="s">
        <v>31</v>
      </c>
      <c r="D1" s="19"/>
      <c r="E1" s="19"/>
      <c r="F1" s="19"/>
      <c r="G1" s="19"/>
      <c r="H1" s="19"/>
      <c r="I1" s="24" t="s">
        <v>32</v>
      </c>
      <c r="J1" s="19"/>
      <c r="K1" s="19"/>
      <c r="L1" s="24" t="s">
        <v>33</v>
      </c>
      <c r="M1" s="19"/>
      <c r="N1" s="19"/>
      <c r="O1" s="19"/>
      <c r="P1" s="19"/>
      <c r="Q1" s="19"/>
    </row>
    <row r="2" spans="1:17">
      <c r="A2" s="19"/>
      <c r="B2" s="19"/>
      <c r="C2" s="23" t="s">
        <v>34</v>
      </c>
      <c r="D2" s="24"/>
      <c r="E2" s="24"/>
      <c r="F2" s="24" t="s">
        <v>35</v>
      </c>
      <c r="G2" s="19"/>
      <c r="H2" s="19"/>
      <c r="I2" s="24" t="s">
        <v>36</v>
      </c>
      <c r="J2" s="24"/>
      <c r="K2" s="24"/>
      <c r="L2" s="24" t="s">
        <v>37</v>
      </c>
      <c r="M2" s="24"/>
      <c r="N2" s="24" t="s">
        <v>38</v>
      </c>
      <c r="O2" s="24"/>
      <c r="P2" s="24" t="s">
        <v>39</v>
      </c>
      <c r="Q2" s="24"/>
    </row>
    <row r="3" spans="1:17">
      <c r="A3" s="14"/>
      <c r="B3" s="15" t="s">
        <v>40</v>
      </c>
      <c r="C3" s="11">
        <v>19</v>
      </c>
      <c r="D3" s="11">
        <v>6</v>
      </c>
      <c r="E3" s="11">
        <v>1</v>
      </c>
      <c r="F3" s="11">
        <v>30</v>
      </c>
      <c r="G3" s="11">
        <v>5</v>
      </c>
      <c r="H3" s="11">
        <v>1</v>
      </c>
      <c r="I3" s="11">
        <v>5</v>
      </c>
      <c r="J3" s="11">
        <v>5</v>
      </c>
      <c r="K3" s="11">
        <v>1</v>
      </c>
      <c r="L3" s="11">
        <v>57</v>
      </c>
      <c r="M3" s="11">
        <v>6</v>
      </c>
      <c r="N3" s="11">
        <v>43</v>
      </c>
      <c r="O3" s="11">
        <v>4</v>
      </c>
      <c r="P3" s="11">
        <v>54</v>
      </c>
      <c r="Q3" s="11">
        <v>5</v>
      </c>
    </row>
    <row r="4" spans="1:17">
      <c r="A4" s="18" t="s">
        <v>41</v>
      </c>
      <c r="B4" s="12" t="s">
        <v>7</v>
      </c>
      <c r="C4" s="11">
        <v>4.72</v>
      </c>
      <c r="D4" s="11">
        <v>41.44</v>
      </c>
      <c r="E4" s="11">
        <v>288.06</v>
      </c>
      <c r="F4" s="11">
        <v>5.34</v>
      </c>
      <c r="G4" s="11">
        <v>49.7</v>
      </c>
      <c r="H4" s="11">
        <v>270.07</v>
      </c>
      <c r="I4" s="11">
        <v>3.13</v>
      </c>
      <c r="J4" s="11">
        <v>32.15</v>
      </c>
      <c r="K4" s="11">
        <v>392.6</v>
      </c>
      <c r="L4" s="11">
        <v>2.83</v>
      </c>
      <c r="M4" s="11">
        <v>25.82</v>
      </c>
      <c r="N4" s="11">
        <v>5.96</v>
      </c>
      <c r="O4" s="11">
        <v>27.76</v>
      </c>
      <c r="P4" s="11">
        <v>6.11</v>
      </c>
      <c r="Q4" s="11">
        <v>23.7</v>
      </c>
    </row>
    <row r="5" spans="1:17">
      <c r="A5" s="19"/>
      <c r="B5" s="12" t="s">
        <v>4</v>
      </c>
      <c r="C5" s="11">
        <v>12.42</v>
      </c>
      <c r="D5" s="11">
        <v>29.6</v>
      </c>
      <c r="E5" s="11">
        <v>133</v>
      </c>
      <c r="F5" s="11">
        <v>16.03</v>
      </c>
      <c r="G5" s="11">
        <v>52.4</v>
      </c>
      <c r="H5" s="11">
        <v>142</v>
      </c>
      <c r="I5" s="11">
        <v>16.600000000000001</v>
      </c>
      <c r="J5" s="11">
        <v>34.799999999999997</v>
      </c>
      <c r="K5" s="11">
        <v>150</v>
      </c>
      <c r="L5" s="11">
        <v>15</v>
      </c>
      <c r="M5" s="11">
        <v>133.83000000000001</v>
      </c>
      <c r="N5" s="11">
        <v>17.760000000000002</v>
      </c>
      <c r="O5" s="11">
        <v>129</v>
      </c>
      <c r="P5" s="11">
        <v>14.07</v>
      </c>
      <c r="Q5" s="11">
        <v>127.8</v>
      </c>
    </row>
    <row r="6" spans="1:17" ht="17.25" customHeight="1">
      <c r="A6" s="19"/>
      <c r="B6" s="12" t="s">
        <v>5</v>
      </c>
      <c r="C6" s="11">
        <v>6.1</v>
      </c>
      <c r="D6" s="11">
        <v>23.83</v>
      </c>
      <c r="E6" s="11">
        <v>104</v>
      </c>
      <c r="F6" s="11">
        <v>8.6</v>
      </c>
      <c r="G6" s="11">
        <v>22.4</v>
      </c>
      <c r="H6" s="11">
        <v>47</v>
      </c>
      <c r="I6" s="11">
        <v>9.1999999999999993</v>
      </c>
      <c r="J6" s="11">
        <v>24.2</v>
      </c>
      <c r="K6" s="11">
        <v>34</v>
      </c>
      <c r="L6" s="11">
        <v>12</v>
      </c>
      <c r="M6" s="11">
        <v>13.6</v>
      </c>
      <c r="N6" s="11">
        <v>11.95</v>
      </c>
      <c r="O6" s="11">
        <v>14.25</v>
      </c>
      <c r="P6" s="11">
        <v>10.029999999999999</v>
      </c>
      <c r="Q6" s="11">
        <v>14</v>
      </c>
    </row>
    <row r="7" spans="1:17" ht="28.15">
      <c r="A7" s="19"/>
      <c r="B7" s="13" t="s">
        <v>42</v>
      </c>
      <c r="C7" s="11">
        <v>2637.1</v>
      </c>
      <c r="D7" s="11">
        <v>1930.45</v>
      </c>
      <c r="E7" s="11">
        <v>449.27</v>
      </c>
      <c r="F7" s="11">
        <v>2563.35</v>
      </c>
      <c r="G7" s="11">
        <v>1764.48</v>
      </c>
      <c r="H7" s="11">
        <v>473.94</v>
      </c>
      <c r="I7" s="11">
        <v>2574.29</v>
      </c>
      <c r="J7" s="11">
        <v>1766.18</v>
      </c>
      <c r="K7" s="11">
        <v>344.92</v>
      </c>
      <c r="L7" s="11">
        <v>2573.34</v>
      </c>
      <c r="M7" s="11">
        <v>1882.87</v>
      </c>
      <c r="N7" s="11">
        <v>2551.4899999999998</v>
      </c>
      <c r="O7" s="11">
        <v>1866.26</v>
      </c>
      <c r="P7" s="11">
        <v>2575.5300000000002</v>
      </c>
      <c r="Q7" s="11">
        <v>1871.37</v>
      </c>
    </row>
    <row r="8" spans="1:17">
      <c r="N8" s="2"/>
      <c r="O8" s="8"/>
      <c r="P8" s="8"/>
    </row>
    <row r="9" spans="1:17">
      <c r="B9" s="1"/>
      <c r="J9" s="1"/>
      <c r="K9" s="1"/>
      <c r="N9" s="2"/>
      <c r="O9" s="8"/>
      <c r="P9" s="8"/>
    </row>
    <row r="10" spans="1:17">
      <c r="B10" s="1"/>
      <c r="N10" s="2"/>
      <c r="O10" s="8"/>
      <c r="P10" s="8"/>
    </row>
    <row r="11" spans="1:17">
      <c r="B11" s="1"/>
      <c r="N11" s="2"/>
      <c r="O11" s="8"/>
      <c r="P11" s="8"/>
    </row>
    <row r="12" spans="1:17">
      <c r="B12" s="1"/>
      <c r="N12" s="2"/>
      <c r="O12" s="8"/>
      <c r="P12" s="8"/>
    </row>
    <row r="13" spans="1:17">
      <c r="B13" s="1"/>
    </row>
    <row r="14" spans="1:17">
      <c r="B14" s="1"/>
    </row>
    <row r="15" spans="1:17">
      <c r="B15" s="1"/>
    </row>
    <row r="18" spans="2:16" ht="49.5" customHeight="1">
      <c r="B18" s="7" t="s">
        <v>43</v>
      </c>
      <c r="C18" s="21" t="s">
        <v>44</v>
      </c>
      <c r="D18" s="22"/>
      <c r="E18" s="21" t="s">
        <v>45</v>
      </c>
      <c r="F18" s="22"/>
      <c r="N18" s="7" t="s">
        <v>43</v>
      </c>
      <c r="O18" t="s">
        <v>46</v>
      </c>
      <c r="P18" t="s">
        <v>47</v>
      </c>
    </row>
    <row r="19" spans="2:16">
      <c r="B19" s="7" t="s">
        <v>25</v>
      </c>
      <c r="C19" s="20">
        <v>472.01</v>
      </c>
      <c r="D19" s="20"/>
      <c r="E19" s="20">
        <v>26</v>
      </c>
      <c r="F19" s="20"/>
      <c r="N19" s="7" t="s">
        <v>25</v>
      </c>
      <c r="O19">
        <v>75.7</v>
      </c>
      <c r="P19">
        <v>26</v>
      </c>
    </row>
    <row r="20" spans="2:16">
      <c r="B20" s="7" t="s">
        <v>26</v>
      </c>
      <c r="C20" s="20">
        <v>545.46</v>
      </c>
      <c r="D20" s="20"/>
      <c r="E20" s="20">
        <v>36</v>
      </c>
      <c r="F20" s="20"/>
      <c r="N20" s="7" t="s">
        <v>26</v>
      </c>
      <c r="O20">
        <v>87.5</v>
      </c>
      <c r="P20">
        <v>36</v>
      </c>
    </row>
    <row r="21" spans="2:16">
      <c r="B21" s="7" t="s">
        <v>27</v>
      </c>
      <c r="C21" s="20">
        <v>565.28</v>
      </c>
      <c r="D21" s="20"/>
      <c r="E21" s="20">
        <v>11</v>
      </c>
      <c r="F21" s="20"/>
      <c r="N21" s="7" t="s">
        <v>27</v>
      </c>
      <c r="O21">
        <v>90.7</v>
      </c>
      <c r="P21">
        <v>11</v>
      </c>
    </row>
    <row r="22" spans="2:16">
      <c r="B22" s="7" t="s">
        <v>28</v>
      </c>
      <c r="C22" s="20">
        <v>313.88</v>
      </c>
      <c r="D22" s="20"/>
      <c r="E22" s="20">
        <v>63</v>
      </c>
      <c r="F22" s="20"/>
      <c r="N22" s="7" t="s">
        <v>28</v>
      </c>
      <c r="O22">
        <v>50.3</v>
      </c>
      <c r="P22">
        <v>63</v>
      </c>
    </row>
    <row r="23" spans="2:16">
      <c r="B23" s="7" t="s">
        <v>29</v>
      </c>
      <c r="C23" s="20">
        <v>249.38</v>
      </c>
      <c r="D23" s="20"/>
      <c r="E23" s="20">
        <v>47</v>
      </c>
      <c r="F23" s="20"/>
      <c r="N23" s="7" t="s">
        <v>29</v>
      </c>
      <c r="O23">
        <v>40</v>
      </c>
      <c r="P23">
        <v>47</v>
      </c>
    </row>
    <row r="24" spans="2:16">
      <c r="B24" s="7" t="s">
        <v>30</v>
      </c>
      <c r="C24" s="20">
        <v>282.95999999999998</v>
      </c>
      <c r="D24" s="20"/>
      <c r="E24" s="20">
        <v>59</v>
      </c>
      <c r="F24" s="20"/>
      <c r="N24" s="7" t="s">
        <v>30</v>
      </c>
      <c r="O24">
        <v>45.4</v>
      </c>
      <c r="P24">
        <v>59</v>
      </c>
    </row>
    <row r="25" spans="2:16">
      <c r="B25" s="9" t="s">
        <v>48</v>
      </c>
      <c r="C25">
        <v>623</v>
      </c>
    </row>
  </sheetData>
  <mergeCells count="25">
    <mergeCell ref="C1:H1"/>
    <mergeCell ref="I1:K1"/>
    <mergeCell ref="L1:Q1"/>
    <mergeCell ref="P2:Q2"/>
    <mergeCell ref="F2:H2"/>
    <mergeCell ref="I2:K2"/>
    <mergeCell ref="C2:E2"/>
    <mergeCell ref="L2:M2"/>
    <mergeCell ref="N2:O2"/>
    <mergeCell ref="A4:A7"/>
    <mergeCell ref="A1:B2"/>
    <mergeCell ref="C23:D23"/>
    <mergeCell ref="C24:D24"/>
    <mergeCell ref="E19:F19"/>
    <mergeCell ref="E20:F20"/>
    <mergeCell ref="E21:F21"/>
    <mergeCell ref="E22:F22"/>
    <mergeCell ref="E23:F23"/>
    <mergeCell ref="E24:F24"/>
    <mergeCell ref="C22:D22"/>
    <mergeCell ref="C18:D18"/>
    <mergeCell ref="E18:F18"/>
    <mergeCell ref="C19:D19"/>
    <mergeCell ref="C20:D20"/>
    <mergeCell ref="C21:D2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C282"/>
  <sheetViews>
    <sheetView tabSelected="1" topLeftCell="M87" workbookViewId="0">
      <selection activeCell="AF102" sqref="AF102"/>
    </sheetView>
  </sheetViews>
  <sheetFormatPr defaultRowHeight="14.45"/>
  <cols>
    <col min="10" max="10" width="12" bestFit="1" customWidth="1"/>
    <col min="12" max="12" width="8.85546875" customWidth="1"/>
    <col min="14" max="14" width="12" bestFit="1" customWidth="1"/>
  </cols>
  <sheetData>
    <row r="2" spans="1:28">
      <c r="A2" s="25" t="s">
        <v>49</v>
      </c>
      <c r="C2" s="17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8">
      <c r="A3" s="25"/>
      <c r="C3" s="17" t="s">
        <v>50</v>
      </c>
      <c r="D3" s="17"/>
      <c r="E3" s="17"/>
      <c r="F3" s="17"/>
      <c r="G3" s="17"/>
      <c r="H3" s="17"/>
      <c r="I3" s="17"/>
      <c r="J3" s="17"/>
      <c r="K3" s="17"/>
      <c r="L3" s="17"/>
      <c r="N3" s="17" t="s">
        <v>51</v>
      </c>
      <c r="O3" s="17"/>
      <c r="P3" s="17"/>
      <c r="Q3" s="17"/>
      <c r="R3" s="17"/>
      <c r="S3" s="17"/>
      <c r="T3" s="17"/>
      <c r="U3" s="17"/>
      <c r="V3" s="17"/>
      <c r="W3" s="17"/>
      <c r="AB3" t="s">
        <v>52</v>
      </c>
    </row>
    <row r="4" spans="1:28" ht="43.15">
      <c r="A4" s="25"/>
      <c r="B4" t="s">
        <v>53</v>
      </c>
      <c r="C4" s="10" t="s">
        <v>54</v>
      </c>
      <c r="D4" s="10" t="s">
        <v>55</v>
      </c>
      <c r="E4" s="10" t="s">
        <v>56</v>
      </c>
      <c r="F4" s="10" t="s">
        <v>57</v>
      </c>
      <c r="G4" s="10" t="s">
        <v>58</v>
      </c>
      <c r="H4" s="10" t="s">
        <v>59</v>
      </c>
      <c r="J4" s="10" t="s">
        <v>60</v>
      </c>
      <c r="K4" s="10" t="s">
        <v>61</v>
      </c>
      <c r="L4" s="10" t="s">
        <v>62</v>
      </c>
      <c r="N4" s="10" t="s">
        <v>54</v>
      </c>
      <c r="O4" s="10" t="s">
        <v>55</v>
      </c>
      <c r="P4" s="10" t="s">
        <v>56</v>
      </c>
      <c r="Q4" s="10" t="s">
        <v>57</v>
      </c>
      <c r="R4" s="10" t="s">
        <v>58</v>
      </c>
      <c r="S4" s="10" t="s">
        <v>59</v>
      </c>
      <c r="U4" s="10" t="s">
        <v>60</v>
      </c>
      <c r="V4" s="10" t="s">
        <v>61</v>
      </c>
      <c r="W4" s="10" t="s">
        <v>62</v>
      </c>
    </row>
    <row r="5" spans="1:28">
      <c r="A5" s="25"/>
      <c r="C5" t="s">
        <v>25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J5" t="s">
        <v>68</v>
      </c>
      <c r="K5" t="s">
        <v>69</v>
      </c>
      <c r="L5" t="s">
        <v>70</v>
      </c>
      <c r="N5" t="s">
        <v>25</v>
      </c>
      <c r="O5" t="s">
        <v>63</v>
      </c>
      <c r="P5" t="s">
        <v>64</v>
      </c>
      <c r="Q5" t="s">
        <v>65</v>
      </c>
      <c r="R5" t="s">
        <v>66</v>
      </c>
      <c r="S5" t="s">
        <v>67</v>
      </c>
      <c r="U5" t="s">
        <v>68</v>
      </c>
      <c r="V5" t="s">
        <v>69</v>
      </c>
      <c r="W5" t="s">
        <v>70</v>
      </c>
    </row>
    <row r="6" spans="1:28">
      <c r="A6" s="25"/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75</v>
      </c>
      <c r="J6" t="s">
        <v>76</v>
      </c>
      <c r="K6" t="s">
        <v>77</v>
      </c>
      <c r="L6" t="s">
        <v>63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  <c r="S6" t="s">
        <v>75</v>
      </c>
      <c r="U6" t="s">
        <v>76</v>
      </c>
      <c r="V6" t="s">
        <v>77</v>
      </c>
      <c r="W6" t="s">
        <v>63</v>
      </c>
    </row>
    <row r="7" spans="1:28">
      <c r="A7" s="25"/>
      <c r="B7">
        <v>1</v>
      </c>
      <c r="C7">
        <f>('Size and weight of LO fragments'!B3/1000)*('Size and weight of LO fragments'!C3/1000)</f>
        <v>1.3832000000000001E-2</v>
      </c>
      <c r="D7">
        <f>('Size and weight of LO fragments'!H3)/1000</f>
        <v>0.28805999999999998</v>
      </c>
      <c r="E7">
        <v>1000</v>
      </c>
      <c r="F7">
        <v>2.1</v>
      </c>
      <c r="G7">
        <f>'Size and weight of LO fragments'!J3</f>
        <v>449.27074892927419</v>
      </c>
      <c r="H7">
        <v>1</v>
      </c>
      <c r="J7">
        <f xml:space="preserve"> 0.5 * E7 * (G7^2) * F7 * C7</f>
        <v>2931504.507988235</v>
      </c>
      <c r="K7">
        <f xml:space="preserve"> (0.5 * E7 * F7 * C7) / D7</f>
        <v>50.418662778587795</v>
      </c>
      <c r="L7">
        <f xml:space="preserve"> (1 / K7) * LN(G7 / H7)</f>
        <v>0.12113819315531069</v>
      </c>
      <c r="N7">
        <f>('Size and weight of LO fragments'!G3/1000)*('Size and weight of LO fragments'!C3/1000)</f>
        <v>2.8946666666666664E-4</v>
      </c>
      <c r="O7">
        <f>D7</f>
        <v>0.28805999999999998</v>
      </c>
      <c r="P7">
        <v>1000</v>
      </c>
      <c r="Q7">
        <v>0.1</v>
      </c>
      <c r="R7">
        <f>G7</f>
        <v>449.27074892927419</v>
      </c>
      <c r="S7">
        <v>1</v>
      </c>
      <c r="U7">
        <f xml:space="preserve"> 0.5 * P7 * (R7^2) * Q7 * N7</f>
        <v>2921.3584725745027</v>
      </c>
      <c r="V7">
        <f xml:space="preserve"> (0.5 * P7 * Q7 * N7) / O7</f>
        <v>5.0244162095859655E-2</v>
      </c>
      <c r="W7">
        <f xml:space="preserve"> (1 / V7) * LN(R7 / S7)</f>
        <v>121.55891262854472</v>
      </c>
    </row>
    <row r="8" spans="1:28">
      <c r="A8" s="25"/>
      <c r="B8">
        <v>2</v>
      </c>
      <c r="C8">
        <f>'Size and weight of LO fragments'!B4*'Size and weight of LO fragments'!C4</f>
        <v>1548</v>
      </c>
      <c r="D8">
        <f>('Size and weight of LO fragments'!H4)/1000</f>
        <v>6.7949999999999997E-2</v>
      </c>
      <c r="E8">
        <v>1000</v>
      </c>
      <c r="F8">
        <v>2.1</v>
      </c>
      <c r="G8">
        <f>'Size and weight of LO fragments'!J4</f>
        <v>1237.5448385811083</v>
      </c>
      <c r="H8">
        <v>1</v>
      </c>
      <c r="J8">
        <f xml:space="preserve"> 0.5 * E8 * (G8^2) * F8 * C8</f>
        <v>2489328101576.4541</v>
      </c>
      <c r="K8">
        <f t="shared" ref="K8:K32" si="0" xml:space="preserve"> (0.5 * E8 * F8 * C8) / D8</f>
        <v>23920529.801324505</v>
      </c>
      <c r="L8">
        <f t="shared" ref="L8:L32" si="1" xml:space="preserve"> (1 / K8) * LN(G8 / H8)</f>
        <v>2.9768925630522627E-7</v>
      </c>
      <c r="N8">
        <f>('Size and weight of LO fragments'!G4/1000)*('Size and weight of LO fragments'!C4/1000)</f>
        <v>1.8203999999999999E-4</v>
      </c>
      <c r="O8">
        <f t="shared" ref="O8:O32" si="2">D8</f>
        <v>6.7949999999999997E-2</v>
      </c>
      <c r="P8">
        <v>1000</v>
      </c>
      <c r="Q8">
        <v>0.1</v>
      </c>
      <c r="R8">
        <f t="shared" ref="R8:R32" si="3">G8</f>
        <v>1237.5448385811083</v>
      </c>
      <c r="S8">
        <v>1</v>
      </c>
      <c r="U8">
        <f t="shared" ref="U8:U32" si="4" xml:space="preserve"> 0.5 * P8 * (R8^2) * Q8 * N8</f>
        <v>13939.869804693544</v>
      </c>
      <c r="V8">
        <f t="shared" ref="V8:V32" si="5" xml:space="preserve"> (0.5 * P8 * Q8 * N8) / O8</f>
        <v>0.13395143487858718</v>
      </c>
      <c r="W8">
        <f t="shared" ref="W8:W32" si="6" xml:space="preserve"> (1 / V8) * LN(R8 / S8)</f>
        <v>53.160197450946484</v>
      </c>
    </row>
    <row r="9" spans="1:28">
      <c r="A9" s="25"/>
      <c r="B9">
        <v>3</v>
      </c>
      <c r="C9">
        <f>'Size and weight of LO fragments'!B5*'Size and weight of LO fragments'!C5</f>
        <v>840</v>
      </c>
      <c r="D9">
        <f>('Size and weight of LO fragments'!H5)/1000</f>
        <v>2.6239999999999999E-2</v>
      </c>
      <c r="E9">
        <v>1000</v>
      </c>
      <c r="F9">
        <v>2.1</v>
      </c>
      <c r="G9">
        <f>'Size and weight of LO fragments'!J5</f>
        <v>1853.9527107714355</v>
      </c>
      <c r="H9">
        <v>1</v>
      </c>
      <c r="J9">
        <f t="shared" ref="J9:J32" si="7" xml:space="preserve"> 0.5 * E9 * (G9^2) * F9 * C9</f>
        <v>3031558056631.0972</v>
      </c>
      <c r="K9">
        <f t="shared" si="0"/>
        <v>33612804.878048778</v>
      </c>
      <c r="L9">
        <f t="shared" si="1"/>
        <v>2.2387525428200917E-7</v>
      </c>
      <c r="N9">
        <f>('Size and weight of LO fragments'!G5/1000)*('Size and weight of LO fragments'!C5/1000)</f>
        <v>1.2679999999999999E-4</v>
      </c>
      <c r="O9">
        <f t="shared" si="2"/>
        <v>2.6239999999999999E-2</v>
      </c>
      <c r="P9">
        <v>1000</v>
      </c>
      <c r="Q9">
        <v>0.1</v>
      </c>
      <c r="R9">
        <f t="shared" si="3"/>
        <v>1853.9527107714355</v>
      </c>
      <c r="S9">
        <v>1</v>
      </c>
      <c r="U9">
        <f t="shared" si="4"/>
        <v>21791.471744944622</v>
      </c>
      <c r="V9">
        <f t="shared" si="5"/>
        <v>0.24161585365853655</v>
      </c>
      <c r="W9">
        <f t="shared" si="6"/>
        <v>31.144790895383615</v>
      </c>
    </row>
    <row r="10" spans="1:28">
      <c r="A10" s="25"/>
      <c r="B10">
        <v>4</v>
      </c>
      <c r="C10">
        <f>'Size and weight of LO fragments'!B6*'Size and weight of LO fragments'!C6</f>
        <v>525</v>
      </c>
      <c r="D10">
        <f>('Size and weight of LO fragments'!H6)/1000</f>
        <v>1.6320000000000001E-2</v>
      </c>
      <c r="E10">
        <v>1000</v>
      </c>
      <c r="F10">
        <v>2.1</v>
      </c>
      <c r="G10">
        <f>'Size and weight of LO fragments'!J6</f>
        <v>2103.0885938769984</v>
      </c>
      <c r="H10">
        <v>1</v>
      </c>
      <c r="J10">
        <f t="shared" si="7"/>
        <v>2438168625574.6611</v>
      </c>
      <c r="K10">
        <f t="shared" si="0"/>
        <v>33777573.529411763</v>
      </c>
      <c r="L10">
        <f t="shared" si="1"/>
        <v>2.2651604312345401E-7</v>
      </c>
      <c r="N10">
        <f>('Size and weight of LO fragments'!G6/1000)*('Size and weight of LO fragments'!C6/1000)</f>
        <v>1.2026E-4</v>
      </c>
      <c r="O10">
        <f t="shared" si="2"/>
        <v>1.6320000000000001E-2</v>
      </c>
      <c r="P10">
        <v>1000</v>
      </c>
      <c r="Q10">
        <v>0.1</v>
      </c>
      <c r="R10">
        <f t="shared" si="3"/>
        <v>2103.0885938769984</v>
      </c>
      <c r="S10">
        <v>1</v>
      </c>
      <c r="U10">
        <f t="shared" si="4"/>
        <v>26595.388563411227</v>
      </c>
      <c r="V10">
        <f t="shared" si="5"/>
        <v>0.36844362745098036</v>
      </c>
      <c r="W10">
        <f t="shared" si="6"/>
        <v>20.766168097755532</v>
      </c>
    </row>
    <row r="11" spans="1:28">
      <c r="A11" s="25"/>
      <c r="B11">
        <v>5</v>
      </c>
      <c r="C11">
        <f>'Size and weight of LO fragments'!B7*'Size and weight of LO fragments'!C7</f>
        <v>525</v>
      </c>
      <c r="D11">
        <f>('Size and weight of LO fragments'!H7)/1000</f>
        <v>1.5820000000000001E-2</v>
      </c>
      <c r="E11">
        <v>1000</v>
      </c>
      <c r="F11">
        <v>2.1</v>
      </c>
      <c r="G11">
        <f>'Size and weight of LO fragments'!J7</f>
        <v>2117.4304418985271</v>
      </c>
      <c r="H11">
        <v>1</v>
      </c>
      <c r="J11">
        <f t="shared" si="7"/>
        <v>2471535811548.5737</v>
      </c>
      <c r="K11">
        <f t="shared" si="0"/>
        <v>34845132.743362829</v>
      </c>
      <c r="L11">
        <f t="shared" si="1"/>
        <v>2.1977125566505069E-7</v>
      </c>
      <c r="N11">
        <f>('Size and weight of LO fragments'!G7/1000)*('Size and weight of LO fragments'!C7/1000)</f>
        <v>1.3377000000000002E-4</v>
      </c>
      <c r="O11">
        <f t="shared" si="2"/>
        <v>1.5820000000000001E-2</v>
      </c>
      <c r="P11">
        <v>1000</v>
      </c>
      <c r="Q11">
        <v>0.1</v>
      </c>
      <c r="R11">
        <f t="shared" si="3"/>
        <v>2117.4304418985271</v>
      </c>
      <c r="S11">
        <v>1</v>
      </c>
      <c r="U11">
        <f t="shared" si="4"/>
        <v>29987.967846789368</v>
      </c>
      <c r="V11">
        <f t="shared" si="5"/>
        <v>0.42278761061946907</v>
      </c>
      <c r="W11">
        <f t="shared" si="6"/>
        <v>18.113015576789888</v>
      </c>
    </row>
    <row r="12" spans="1:28">
      <c r="A12" s="25"/>
      <c r="B12">
        <v>6</v>
      </c>
      <c r="C12">
        <f>'Size and weight of LO fragments'!B8*'Size and weight of LO fragments'!C8</f>
        <v>475</v>
      </c>
      <c r="D12">
        <f>('Size and weight of LO fragments'!H8)/1000</f>
        <v>1.5470000000000001E-2</v>
      </c>
      <c r="E12">
        <v>1000</v>
      </c>
      <c r="F12">
        <v>2.1</v>
      </c>
      <c r="G12">
        <f>'Size and weight of LO fragments'!J8</f>
        <v>2127.5866794573112</v>
      </c>
      <c r="H12">
        <v>1</v>
      </c>
      <c r="J12">
        <f t="shared" si="7"/>
        <v>2257654257953.8389</v>
      </c>
      <c r="K12">
        <f t="shared" si="0"/>
        <v>32239819.004524883</v>
      </c>
      <c r="L12">
        <f t="shared" si="1"/>
        <v>2.3767948576084515E-7</v>
      </c>
      <c r="N12">
        <f>('Size and weight of LO fragments'!G8/1000)*('Size and weight of LO fragments'!C8/1000)</f>
        <v>1.2559E-4</v>
      </c>
      <c r="O12">
        <f t="shared" si="2"/>
        <v>1.5470000000000001E-2</v>
      </c>
      <c r="P12">
        <v>1000</v>
      </c>
      <c r="Q12">
        <v>0.1</v>
      </c>
      <c r="R12">
        <f t="shared" si="3"/>
        <v>2127.5866794573112</v>
      </c>
      <c r="S12">
        <v>1</v>
      </c>
      <c r="U12">
        <f t="shared" si="4"/>
        <v>28424.942181094997</v>
      </c>
      <c r="V12">
        <f t="shared" si="5"/>
        <v>0.40591467356173233</v>
      </c>
      <c r="W12">
        <f t="shared" si="6"/>
        <v>18.877720124726732</v>
      </c>
    </row>
    <row r="13" spans="1:28">
      <c r="A13" s="25"/>
      <c r="B13">
        <v>7</v>
      </c>
      <c r="C13">
        <f>'Size and weight of LO fragments'!B9*'Size and weight of LO fragments'!C9</f>
        <v>550</v>
      </c>
      <c r="D13">
        <f>('Size and weight of LO fragments'!H9)/1000</f>
        <v>1.494E-2</v>
      </c>
      <c r="E13">
        <v>1000</v>
      </c>
      <c r="F13">
        <v>2.1</v>
      </c>
      <c r="G13">
        <f>'Size and weight of LO fragments'!J9</f>
        <v>2143.1529541689674</v>
      </c>
      <c r="H13">
        <v>1</v>
      </c>
      <c r="J13">
        <f t="shared" si="7"/>
        <v>2652517897816.2319</v>
      </c>
      <c r="K13">
        <f t="shared" si="0"/>
        <v>38654618.47389558</v>
      </c>
      <c r="L13">
        <f t="shared" si="1"/>
        <v>1.9842475930684134E-7</v>
      </c>
      <c r="N13">
        <f>('Size and weight of LO fragments'!G9/1000)*('Size and weight of LO fragments'!C9/1000)</f>
        <v>1.2004666666666666E-4</v>
      </c>
      <c r="O13">
        <f t="shared" si="2"/>
        <v>1.494E-2</v>
      </c>
      <c r="P13">
        <v>1000</v>
      </c>
      <c r="Q13">
        <v>0.1</v>
      </c>
      <c r="R13">
        <f t="shared" si="3"/>
        <v>2143.1529541689674</v>
      </c>
      <c r="S13">
        <v>1</v>
      </c>
      <c r="U13">
        <f t="shared" si="4"/>
        <v>27569.344753810612</v>
      </c>
      <c r="V13">
        <f t="shared" si="5"/>
        <v>0.40176260597947344</v>
      </c>
      <c r="W13">
        <f t="shared" si="6"/>
        <v>19.090958821519553</v>
      </c>
    </row>
    <row r="14" spans="1:28">
      <c r="A14" s="25"/>
      <c r="B14">
        <v>8</v>
      </c>
      <c r="C14">
        <f>'Size and weight of LO fragments'!B10*'Size and weight of LO fragments'!C10</f>
        <v>500</v>
      </c>
      <c r="D14">
        <f>('Size and weight of LO fragments'!H10)/1000</f>
        <v>8.9499999999999996E-3</v>
      </c>
      <c r="E14">
        <v>1000</v>
      </c>
      <c r="F14">
        <v>2.1</v>
      </c>
      <c r="G14">
        <f>'Size and weight of LO fragments'!J10</f>
        <v>2336.3431151241534</v>
      </c>
      <c r="H14">
        <v>1</v>
      </c>
      <c r="J14">
        <f t="shared" si="7"/>
        <v>2865712054583.7173</v>
      </c>
      <c r="K14">
        <f t="shared" si="0"/>
        <v>58659217.877094977</v>
      </c>
      <c r="L14">
        <f t="shared" si="1"/>
        <v>1.3222716727808839E-7</v>
      </c>
      <c r="N14">
        <f>('Size and weight of LO fragments'!G10/1000)*('Size and weight of LO fragments'!C10/1000)</f>
        <v>6.9900000000000005E-5</v>
      </c>
      <c r="O14">
        <f t="shared" si="2"/>
        <v>8.9499999999999996E-3</v>
      </c>
      <c r="P14">
        <v>1000</v>
      </c>
      <c r="Q14">
        <v>0.1</v>
      </c>
      <c r="R14">
        <f t="shared" si="3"/>
        <v>2336.3431151241534</v>
      </c>
      <c r="S14">
        <v>1</v>
      </c>
      <c r="U14">
        <f t="shared" si="4"/>
        <v>19077.454534800177</v>
      </c>
      <c r="V14">
        <f t="shared" si="5"/>
        <v>0.39050279329608945</v>
      </c>
      <c r="W14">
        <f t="shared" si="6"/>
        <v>19.862450020313705</v>
      </c>
    </row>
    <row r="15" spans="1:28">
      <c r="A15" s="25"/>
      <c r="B15">
        <v>9</v>
      </c>
      <c r="C15">
        <f>'Size and weight of LO fragments'!B11*'Size and weight of LO fragments'!C11</f>
        <v>210</v>
      </c>
      <c r="D15">
        <f>('Size and weight of LO fragments'!H11)/1000</f>
        <v>2.98E-3</v>
      </c>
      <c r="E15">
        <v>1000</v>
      </c>
      <c r="F15">
        <v>2.1</v>
      </c>
      <c r="G15">
        <f>'Size and weight of LO fragments'!J11</f>
        <v>2566.9642857142858</v>
      </c>
      <c r="H15">
        <v>1</v>
      </c>
      <c r="J15">
        <f t="shared" si="7"/>
        <v>1452941894531.25</v>
      </c>
      <c r="K15">
        <f t="shared" si="0"/>
        <v>73993288.590604022</v>
      </c>
      <c r="L15">
        <f t="shared" si="1"/>
        <v>1.0609718012886556E-7</v>
      </c>
      <c r="N15">
        <f>('Size and weight of LO fragments'!G11/1000)*('Size and weight of LO fragments'!C11/1000)</f>
        <v>3.4950000000000002E-5</v>
      </c>
      <c r="O15">
        <f t="shared" si="2"/>
        <v>2.98E-3</v>
      </c>
      <c r="P15">
        <v>1000</v>
      </c>
      <c r="Q15">
        <v>0.1</v>
      </c>
      <c r="R15">
        <f t="shared" si="3"/>
        <v>2566.9642857142858</v>
      </c>
      <c r="S15">
        <v>1</v>
      </c>
      <c r="U15">
        <f t="shared" si="4"/>
        <v>11514.811613121812</v>
      </c>
      <c r="V15">
        <f t="shared" si="5"/>
        <v>0.58640939597315445</v>
      </c>
      <c r="W15">
        <f t="shared" si="6"/>
        <v>13.387369509822518</v>
      </c>
    </row>
    <row r="16" spans="1:28">
      <c r="A16" s="25"/>
      <c r="B16">
        <v>10</v>
      </c>
      <c r="C16">
        <f>'Size and weight of LO fragments'!B12*'Size and weight of LO fragments'!C12</f>
        <v>120</v>
      </c>
      <c r="D16">
        <f>('Size and weight of LO fragments'!H12)/1000</f>
        <v>2.7599999999999999E-3</v>
      </c>
      <c r="E16">
        <v>1000</v>
      </c>
      <c r="F16">
        <v>2.1</v>
      </c>
      <c r="G16">
        <f>'Size and weight of LO fragments'!J12</f>
        <v>2576.3358778625952</v>
      </c>
      <c r="H16">
        <v>1</v>
      </c>
      <c r="J16">
        <f t="shared" si="7"/>
        <v>836325826000.8158</v>
      </c>
      <c r="K16">
        <f t="shared" si="0"/>
        <v>45652173.913043484</v>
      </c>
      <c r="L16">
        <f t="shared" si="1"/>
        <v>1.7204270449538294E-7</v>
      </c>
      <c r="N16">
        <f>('Size and weight of LO fragments'!G12/1000)*('Size and weight of LO fragments'!C12/1000)</f>
        <v>3.4950000000000002E-5</v>
      </c>
      <c r="O16">
        <f t="shared" si="2"/>
        <v>2.7599999999999999E-3</v>
      </c>
      <c r="P16">
        <v>1000</v>
      </c>
      <c r="Q16">
        <v>0.1</v>
      </c>
      <c r="R16">
        <f t="shared" si="3"/>
        <v>2576.3358778625952</v>
      </c>
      <c r="S16">
        <v>1</v>
      </c>
      <c r="U16">
        <f t="shared" si="4"/>
        <v>11599.042705844648</v>
      </c>
      <c r="V16">
        <f t="shared" si="5"/>
        <v>0.63315217391304357</v>
      </c>
      <c r="W16">
        <f t="shared" si="6"/>
        <v>12.404795860611301</v>
      </c>
    </row>
    <row r="17" spans="1:23">
      <c r="A17" s="25"/>
      <c r="B17">
        <v>11</v>
      </c>
      <c r="C17">
        <f>'Size and weight of LO fragments'!B13*'Size and weight of LO fragments'!C13</f>
        <v>120</v>
      </c>
      <c r="D17">
        <f>('Size and weight of LO fragments'!H13)/1000</f>
        <v>2.7599999999999999E-3</v>
      </c>
      <c r="E17">
        <v>1000</v>
      </c>
      <c r="F17">
        <v>2.1</v>
      </c>
      <c r="G17">
        <f>'Size and weight of LO fragments'!J13</f>
        <v>2576.3358778625952</v>
      </c>
      <c r="H17">
        <v>1</v>
      </c>
      <c r="J17">
        <f t="shared" si="7"/>
        <v>836325826000.8158</v>
      </c>
      <c r="K17">
        <f t="shared" si="0"/>
        <v>45652173.913043484</v>
      </c>
      <c r="L17">
        <f t="shared" si="1"/>
        <v>1.7204270449538294E-7</v>
      </c>
      <c r="N17">
        <f>('Size and weight of LO fragments'!G13/1000)*('Size and weight of LO fragments'!C13/1000)</f>
        <v>3.4950000000000002E-5</v>
      </c>
      <c r="O17">
        <f t="shared" si="2"/>
        <v>2.7599999999999999E-3</v>
      </c>
      <c r="P17">
        <v>1000</v>
      </c>
      <c r="Q17">
        <v>0.1</v>
      </c>
      <c r="R17">
        <f t="shared" si="3"/>
        <v>2576.3358778625952</v>
      </c>
      <c r="S17">
        <v>1</v>
      </c>
      <c r="U17">
        <f t="shared" si="4"/>
        <v>11599.042705844648</v>
      </c>
      <c r="V17">
        <f t="shared" si="5"/>
        <v>0.63315217391304357</v>
      </c>
      <c r="W17">
        <f t="shared" si="6"/>
        <v>12.404795860611301</v>
      </c>
    </row>
    <row r="18" spans="1:23">
      <c r="A18" s="25"/>
      <c r="B18">
        <v>12</v>
      </c>
      <c r="C18">
        <f>'Size and weight of LO fragments'!B14*'Size and weight of LO fragments'!C14</f>
        <v>120</v>
      </c>
      <c r="D18">
        <f>('Size and weight of LO fragments'!H14)/1000</f>
        <v>2.7599999999999999E-3</v>
      </c>
      <c r="E18">
        <v>1000</v>
      </c>
      <c r="F18">
        <v>2.1</v>
      </c>
      <c r="G18">
        <f>'Size and weight of LO fragments'!J14</f>
        <v>2576.3358778625952</v>
      </c>
      <c r="H18">
        <v>1</v>
      </c>
      <c r="J18">
        <f t="shared" si="7"/>
        <v>836325826000.8158</v>
      </c>
      <c r="K18">
        <f t="shared" si="0"/>
        <v>45652173.913043484</v>
      </c>
      <c r="L18">
        <f t="shared" si="1"/>
        <v>1.7204270449538294E-7</v>
      </c>
      <c r="N18">
        <f>('Size and weight of LO fragments'!G14/1000)*('Size and weight of LO fragments'!C14/1000)</f>
        <v>3.4950000000000002E-5</v>
      </c>
      <c r="O18">
        <f t="shared" si="2"/>
        <v>2.7599999999999999E-3</v>
      </c>
      <c r="P18">
        <v>1000</v>
      </c>
      <c r="Q18">
        <v>0.1</v>
      </c>
      <c r="R18">
        <f t="shared" si="3"/>
        <v>2576.3358778625952</v>
      </c>
      <c r="S18">
        <v>1</v>
      </c>
      <c r="U18">
        <f t="shared" si="4"/>
        <v>11599.042705844648</v>
      </c>
      <c r="V18">
        <f t="shared" si="5"/>
        <v>0.63315217391304357</v>
      </c>
      <c r="W18">
        <f t="shared" si="6"/>
        <v>12.404795860611301</v>
      </c>
    </row>
    <row r="19" spans="1:23">
      <c r="A19" s="25"/>
      <c r="B19">
        <v>13</v>
      </c>
      <c r="C19">
        <f>'Size and weight of LO fragments'!B15*'Size and weight of LO fragments'!C15</f>
        <v>44</v>
      </c>
      <c r="D19">
        <f>('Size and weight of LO fragments'!H15)/1000</f>
        <v>5.0000000000000001E-4</v>
      </c>
      <c r="E19">
        <v>1000</v>
      </c>
      <c r="F19">
        <v>2.1</v>
      </c>
      <c r="G19">
        <f>'Size and weight of LO fragments'!J15</f>
        <v>2676.7241379310344</v>
      </c>
      <c r="H19">
        <v>1</v>
      </c>
      <c r="J19">
        <f t="shared" si="7"/>
        <v>331016167508.91797</v>
      </c>
      <c r="K19">
        <f t="shared" si="0"/>
        <v>92400000</v>
      </c>
      <c r="L19">
        <f t="shared" si="1"/>
        <v>8.5415032351182955E-8</v>
      </c>
      <c r="N19">
        <f>('Size and weight of LO fragments'!G15/1000)*('Size and weight of LO fragments'!C15/1000)</f>
        <v>1.3980000000000002E-5</v>
      </c>
      <c r="O19">
        <f t="shared" si="2"/>
        <v>5.0000000000000001E-4</v>
      </c>
      <c r="P19">
        <v>1000</v>
      </c>
      <c r="Q19">
        <v>0.1</v>
      </c>
      <c r="R19">
        <f t="shared" si="3"/>
        <v>2676.7241379310344</v>
      </c>
      <c r="S19">
        <v>1</v>
      </c>
      <c r="U19">
        <f t="shared" si="4"/>
        <v>5008.231625297266</v>
      </c>
      <c r="V19">
        <f t="shared" si="5"/>
        <v>1.3980000000000001</v>
      </c>
      <c r="W19">
        <f t="shared" si="6"/>
        <v>5.6454570738550114</v>
      </c>
    </row>
    <row r="20" spans="1:23">
      <c r="A20" s="25"/>
      <c r="B20">
        <v>14</v>
      </c>
      <c r="C20">
        <f>'Size and weight of LO fragments'!B16*'Size and weight of LO fragments'!C16</f>
        <v>44</v>
      </c>
      <c r="D20">
        <f>('Size and weight of LO fragments'!H16)/1000</f>
        <v>5.0000000000000001E-4</v>
      </c>
      <c r="E20">
        <v>1000</v>
      </c>
      <c r="F20">
        <v>2.1</v>
      </c>
      <c r="G20">
        <f>'Size and weight of LO fragments'!J16</f>
        <v>2676.7241379310344</v>
      </c>
      <c r="H20">
        <v>1</v>
      </c>
      <c r="J20">
        <f t="shared" si="7"/>
        <v>331016167508.91797</v>
      </c>
      <c r="K20">
        <f t="shared" si="0"/>
        <v>92400000</v>
      </c>
      <c r="L20">
        <f t="shared" si="1"/>
        <v>8.5415032351182955E-8</v>
      </c>
      <c r="N20">
        <f>('Size and weight of LO fragments'!G16/1000)*('Size and weight of LO fragments'!C16/1000)</f>
        <v>1.3980000000000002E-5</v>
      </c>
      <c r="O20">
        <f t="shared" si="2"/>
        <v>5.0000000000000001E-4</v>
      </c>
      <c r="P20">
        <v>1000</v>
      </c>
      <c r="Q20">
        <v>0.1</v>
      </c>
      <c r="R20">
        <f t="shared" si="3"/>
        <v>2676.7241379310344</v>
      </c>
      <c r="S20">
        <v>1</v>
      </c>
      <c r="U20">
        <f t="shared" si="4"/>
        <v>5008.231625297266</v>
      </c>
      <c r="V20">
        <f t="shared" si="5"/>
        <v>1.3980000000000001</v>
      </c>
      <c r="W20">
        <f t="shared" si="6"/>
        <v>5.6454570738550114</v>
      </c>
    </row>
    <row r="21" spans="1:23">
      <c r="A21" s="25"/>
      <c r="B21">
        <v>15</v>
      </c>
      <c r="C21">
        <f>'Size and weight of LO fragments'!B17*'Size and weight of LO fragments'!C17</f>
        <v>44</v>
      </c>
      <c r="D21">
        <f>('Size and weight of LO fragments'!H17)/1000</f>
        <v>5.0000000000000001E-4</v>
      </c>
      <c r="E21">
        <v>1000</v>
      </c>
      <c r="F21">
        <v>2.1</v>
      </c>
      <c r="G21">
        <f>'Size and weight of LO fragments'!J17</f>
        <v>2676.7241379310344</v>
      </c>
      <c r="H21">
        <v>1</v>
      </c>
      <c r="J21">
        <f t="shared" si="7"/>
        <v>331016167508.91797</v>
      </c>
      <c r="K21">
        <f t="shared" si="0"/>
        <v>92400000</v>
      </c>
      <c r="L21">
        <f t="shared" si="1"/>
        <v>8.5415032351182955E-8</v>
      </c>
      <c r="N21">
        <f>('Size and weight of LO fragments'!G17/1000)*('Size and weight of LO fragments'!C17/1000)</f>
        <v>1.3980000000000002E-5</v>
      </c>
      <c r="O21">
        <f t="shared" si="2"/>
        <v>5.0000000000000001E-4</v>
      </c>
      <c r="P21">
        <v>1000</v>
      </c>
      <c r="Q21">
        <v>0.1</v>
      </c>
      <c r="R21">
        <f t="shared" si="3"/>
        <v>2676.7241379310344</v>
      </c>
      <c r="S21">
        <v>1</v>
      </c>
      <c r="U21">
        <f t="shared" si="4"/>
        <v>5008.231625297266</v>
      </c>
      <c r="V21">
        <f t="shared" si="5"/>
        <v>1.3980000000000001</v>
      </c>
      <c r="W21">
        <f t="shared" si="6"/>
        <v>5.6454570738550114</v>
      </c>
    </row>
    <row r="22" spans="1:23">
      <c r="A22" s="25"/>
      <c r="B22">
        <v>16</v>
      </c>
      <c r="C22">
        <f>'Size and weight of LO fragments'!B18*'Size and weight of LO fragments'!C18</f>
        <v>44</v>
      </c>
      <c r="D22">
        <f>('Size and weight of LO fragments'!H18)/1000</f>
        <v>5.0000000000000001E-4</v>
      </c>
      <c r="E22">
        <v>1000</v>
      </c>
      <c r="F22">
        <v>2.1</v>
      </c>
      <c r="G22">
        <f>'Size and weight of LO fragments'!J18</f>
        <v>2676.7241379310344</v>
      </c>
      <c r="H22">
        <v>1</v>
      </c>
      <c r="J22">
        <f t="shared" si="7"/>
        <v>331016167508.91797</v>
      </c>
      <c r="K22">
        <f t="shared" si="0"/>
        <v>92400000</v>
      </c>
      <c r="L22">
        <f t="shared" si="1"/>
        <v>8.5415032351182955E-8</v>
      </c>
      <c r="N22">
        <f>('Size and weight of LO fragments'!G18/1000)*('Size and weight of LO fragments'!C18/1000)</f>
        <v>1.3980000000000002E-5</v>
      </c>
      <c r="O22">
        <f t="shared" si="2"/>
        <v>5.0000000000000001E-4</v>
      </c>
      <c r="P22">
        <v>1000</v>
      </c>
      <c r="Q22">
        <v>0.1</v>
      </c>
      <c r="R22">
        <f t="shared" si="3"/>
        <v>2676.7241379310344</v>
      </c>
      <c r="S22">
        <v>1</v>
      </c>
      <c r="U22">
        <f t="shared" si="4"/>
        <v>5008.231625297266</v>
      </c>
      <c r="V22">
        <f t="shared" si="5"/>
        <v>1.3980000000000001</v>
      </c>
      <c r="W22">
        <f t="shared" si="6"/>
        <v>5.6454570738550114</v>
      </c>
    </row>
    <row r="23" spans="1:23">
      <c r="A23" s="25"/>
      <c r="B23">
        <v>17</v>
      </c>
      <c r="C23">
        <f>'Size and weight of LO fragments'!B19*'Size and weight of LO fragments'!C19</f>
        <v>44</v>
      </c>
      <c r="D23">
        <f>('Size and weight of LO fragments'!H19)/1000</f>
        <v>5.0000000000000001E-4</v>
      </c>
      <c r="E23">
        <v>1000</v>
      </c>
      <c r="F23">
        <v>2.1</v>
      </c>
      <c r="G23">
        <f>'Size and weight of LO fragments'!J19</f>
        <v>2676.7241379310344</v>
      </c>
      <c r="H23">
        <v>1</v>
      </c>
      <c r="J23">
        <f t="shared" si="7"/>
        <v>331016167508.91797</v>
      </c>
      <c r="K23">
        <f t="shared" si="0"/>
        <v>92400000</v>
      </c>
      <c r="L23">
        <f t="shared" si="1"/>
        <v>8.5415032351182955E-8</v>
      </c>
      <c r="N23">
        <f>('Size and weight of LO fragments'!G19/1000)*('Size and weight of LO fragments'!C19/1000)</f>
        <v>1.3980000000000002E-5</v>
      </c>
      <c r="O23">
        <f t="shared" si="2"/>
        <v>5.0000000000000001E-4</v>
      </c>
      <c r="P23">
        <v>1000</v>
      </c>
      <c r="Q23">
        <v>0.1</v>
      </c>
      <c r="R23">
        <f t="shared" si="3"/>
        <v>2676.7241379310344</v>
      </c>
      <c r="S23">
        <v>1</v>
      </c>
      <c r="U23">
        <f t="shared" si="4"/>
        <v>5008.231625297266</v>
      </c>
      <c r="V23">
        <f t="shared" si="5"/>
        <v>1.3980000000000001</v>
      </c>
      <c r="W23">
        <f t="shared" si="6"/>
        <v>5.6454570738550114</v>
      </c>
    </row>
    <row r="24" spans="1:23">
      <c r="A24" s="25"/>
      <c r="B24">
        <v>18</v>
      </c>
      <c r="C24">
        <f>'Size and weight of LO fragments'!B20*'Size and weight of LO fragments'!C20</f>
        <v>44</v>
      </c>
      <c r="D24">
        <f>('Size and weight of LO fragments'!H20)/1000</f>
        <v>5.0000000000000001E-4</v>
      </c>
      <c r="E24">
        <v>1000</v>
      </c>
      <c r="F24">
        <v>2.1</v>
      </c>
      <c r="G24">
        <f>'Size and weight of LO fragments'!J20</f>
        <v>2676.7241379310344</v>
      </c>
      <c r="H24">
        <v>1</v>
      </c>
      <c r="J24">
        <f t="shared" si="7"/>
        <v>331016167508.91797</v>
      </c>
      <c r="K24">
        <f t="shared" si="0"/>
        <v>92400000</v>
      </c>
      <c r="L24">
        <f t="shared" si="1"/>
        <v>8.5415032351182955E-8</v>
      </c>
      <c r="N24">
        <f>('Size and weight of LO fragments'!G20/1000)*('Size and weight of LO fragments'!C20/1000)</f>
        <v>1.3980000000000002E-5</v>
      </c>
      <c r="O24">
        <f t="shared" si="2"/>
        <v>5.0000000000000001E-4</v>
      </c>
      <c r="P24">
        <v>1000</v>
      </c>
      <c r="Q24">
        <v>0.1</v>
      </c>
      <c r="R24">
        <f t="shared" si="3"/>
        <v>2676.7241379310344</v>
      </c>
      <c r="S24">
        <v>1</v>
      </c>
      <c r="U24">
        <f t="shared" si="4"/>
        <v>5008.231625297266</v>
      </c>
      <c r="V24">
        <f t="shared" si="5"/>
        <v>1.3980000000000001</v>
      </c>
      <c r="W24">
        <f t="shared" si="6"/>
        <v>5.6454570738550114</v>
      </c>
    </row>
    <row r="25" spans="1:23">
      <c r="A25" s="25"/>
      <c r="B25">
        <v>19</v>
      </c>
      <c r="C25">
        <f>'Size and weight of LO fragments'!B21*'Size and weight of LO fragments'!C21</f>
        <v>44</v>
      </c>
      <c r="D25">
        <f>('Size and weight of LO fragments'!H21)/1000</f>
        <v>5.0000000000000001E-4</v>
      </c>
      <c r="E25">
        <v>1000</v>
      </c>
      <c r="F25">
        <v>2.1</v>
      </c>
      <c r="G25">
        <f>'Size and weight of LO fragments'!J21</f>
        <v>2676.7241379310344</v>
      </c>
      <c r="H25">
        <v>1</v>
      </c>
      <c r="J25">
        <f t="shared" si="7"/>
        <v>331016167508.91797</v>
      </c>
      <c r="K25">
        <f t="shared" si="0"/>
        <v>92400000</v>
      </c>
      <c r="L25">
        <f t="shared" si="1"/>
        <v>8.5415032351182955E-8</v>
      </c>
      <c r="N25">
        <f>('Size and weight of LO fragments'!G21/1000)*('Size and weight of LO fragments'!C21/1000)</f>
        <v>1.3980000000000002E-5</v>
      </c>
      <c r="O25">
        <f t="shared" si="2"/>
        <v>5.0000000000000001E-4</v>
      </c>
      <c r="P25">
        <v>1000</v>
      </c>
      <c r="Q25">
        <v>0.1</v>
      </c>
      <c r="R25">
        <f t="shared" si="3"/>
        <v>2676.7241379310344</v>
      </c>
      <c r="S25">
        <v>1</v>
      </c>
      <c r="U25">
        <f t="shared" si="4"/>
        <v>5008.231625297266</v>
      </c>
      <c r="V25">
        <f t="shared" si="5"/>
        <v>1.3980000000000001</v>
      </c>
      <c r="W25">
        <f t="shared" si="6"/>
        <v>5.6454570738550114</v>
      </c>
    </row>
    <row r="26" spans="1:23">
      <c r="A26" s="25"/>
      <c r="B26">
        <v>20</v>
      </c>
      <c r="C26">
        <f>'Size and weight of LO fragments'!B22*'Size and weight of LO fragments'!C22</f>
        <v>44</v>
      </c>
      <c r="D26">
        <f>('Size and weight of LO fragments'!H22)/1000</f>
        <v>5.0000000000000001E-4</v>
      </c>
      <c r="E26">
        <v>1000</v>
      </c>
      <c r="F26">
        <v>2.1</v>
      </c>
      <c r="G26">
        <f>'Size and weight of LO fragments'!J22</f>
        <v>2676.7241379310344</v>
      </c>
      <c r="H26">
        <v>1</v>
      </c>
      <c r="J26">
        <f t="shared" si="7"/>
        <v>331016167508.91797</v>
      </c>
      <c r="K26">
        <f t="shared" si="0"/>
        <v>92400000</v>
      </c>
      <c r="L26">
        <f t="shared" si="1"/>
        <v>8.5415032351182955E-8</v>
      </c>
      <c r="N26">
        <f>('Size and weight of LO fragments'!G22/1000)*('Size and weight of LO fragments'!C22/1000)</f>
        <v>1.3980000000000002E-5</v>
      </c>
      <c r="O26">
        <f t="shared" si="2"/>
        <v>5.0000000000000001E-4</v>
      </c>
      <c r="P26">
        <v>1000</v>
      </c>
      <c r="Q26">
        <v>0.1</v>
      </c>
      <c r="R26">
        <f t="shared" si="3"/>
        <v>2676.7241379310344</v>
      </c>
      <c r="S26">
        <v>1</v>
      </c>
      <c r="U26">
        <f t="shared" si="4"/>
        <v>5008.231625297266</v>
      </c>
      <c r="V26">
        <f t="shared" si="5"/>
        <v>1.3980000000000001</v>
      </c>
      <c r="W26">
        <f t="shared" si="6"/>
        <v>5.6454570738550114</v>
      </c>
    </row>
    <row r="27" spans="1:23">
      <c r="A27" s="25"/>
      <c r="B27">
        <v>21</v>
      </c>
      <c r="C27">
        <f>'Size and weight of LO fragments'!B23*'Size and weight of LO fragments'!C23</f>
        <v>44</v>
      </c>
      <c r="D27">
        <f>('Size and weight of LO fragments'!H23)/1000</f>
        <v>5.0000000000000001E-4</v>
      </c>
      <c r="E27">
        <v>1000</v>
      </c>
      <c r="F27">
        <v>2.1</v>
      </c>
      <c r="G27">
        <f>'Size and weight of LO fragments'!J23</f>
        <v>2676.7241379310344</v>
      </c>
      <c r="H27">
        <v>1</v>
      </c>
      <c r="J27">
        <f t="shared" si="7"/>
        <v>331016167508.91797</v>
      </c>
      <c r="K27">
        <f t="shared" si="0"/>
        <v>92400000</v>
      </c>
      <c r="L27">
        <f t="shared" si="1"/>
        <v>8.5415032351182955E-8</v>
      </c>
      <c r="N27">
        <f>('Size and weight of LO fragments'!G23/1000)*('Size and weight of LO fragments'!C23/1000)</f>
        <v>1.3980000000000002E-5</v>
      </c>
      <c r="O27">
        <f t="shared" si="2"/>
        <v>5.0000000000000001E-4</v>
      </c>
      <c r="P27">
        <v>1000</v>
      </c>
      <c r="Q27">
        <v>0.1</v>
      </c>
      <c r="R27">
        <f t="shared" si="3"/>
        <v>2676.7241379310344</v>
      </c>
      <c r="S27">
        <v>1</v>
      </c>
      <c r="U27">
        <f t="shared" si="4"/>
        <v>5008.231625297266</v>
      </c>
      <c r="V27">
        <f t="shared" si="5"/>
        <v>1.3980000000000001</v>
      </c>
      <c r="W27">
        <f t="shared" si="6"/>
        <v>5.6454570738550114</v>
      </c>
    </row>
    <row r="28" spans="1:23">
      <c r="A28" s="25"/>
      <c r="B28">
        <v>22</v>
      </c>
      <c r="C28">
        <f>'Size and weight of LO fragments'!B24*'Size and weight of LO fragments'!C24</f>
        <v>44</v>
      </c>
      <c r="D28">
        <f>('Size and weight of LO fragments'!H24)/1000</f>
        <v>5.0000000000000001E-4</v>
      </c>
      <c r="E28">
        <v>1000</v>
      </c>
      <c r="F28">
        <v>2.1</v>
      </c>
      <c r="G28">
        <f>'Size and weight of LO fragments'!J24</f>
        <v>2676.7241379310344</v>
      </c>
      <c r="H28">
        <v>1</v>
      </c>
      <c r="J28">
        <f t="shared" si="7"/>
        <v>331016167508.91797</v>
      </c>
      <c r="K28">
        <f t="shared" si="0"/>
        <v>92400000</v>
      </c>
      <c r="L28">
        <f t="shared" si="1"/>
        <v>8.5415032351182955E-8</v>
      </c>
      <c r="N28">
        <f>('Size and weight of LO fragments'!G24/1000)*('Size and weight of LO fragments'!C24/1000)</f>
        <v>1.3980000000000002E-5</v>
      </c>
      <c r="O28">
        <f t="shared" si="2"/>
        <v>5.0000000000000001E-4</v>
      </c>
      <c r="P28">
        <v>1000</v>
      </c>
      <c r="Q28">
        <v>0.1</v>
      </c>
      <c r="R28">
        <f t="shared" si="3"/>
        <v>2676.7241379310344</v>
      </c>
      <c r="S28">
        <v>1</v>
      </c>
      <c r="U28">
        <f t="shared" si="4"/>
        <v>5008.231625297266</v>
      </c>
      <c r="V28">
        <f t="shared" si="5"/>
        <v>1.3980000000000001</v>
      </c>
      <c r="W28">
        <f t="shared" si="6"/>
        <v>5.6454570738550114</v>
      </c>
    </row>
    <row r="29" spans="1:23">
      <c r="A29" s="25"/>
      <c r="B29">
        <v>23</v>
      </c>
      <c r="C29">
        <f>'Size and weight of LO fragments'!B25*'Size and weight of LO fragments'!C25</f>
        <v>44</v>
      </c>
      <c r="D29">
        <f>('Size and weight of LO fragments'!H25)/1000</f>
        <v>5.0000000000000001E-4</v>
      </c>
      <c r="E29">
        <v>1000</v>
      </c>
      <c r="F29">
        <v>2.1</v>
      </c>
      <c r="G29">
        <f>'Size and weight of LO fragments'!J25</f>
        <v>2676.7241379310344</v>
      </c>
      <c r="H29">
        <v>1</v>
      </c>
      <c r="J29">
        <f t="shared" si="7"/>
        <v>331016167508.91797</v>
      </c>
      <c r="K29">
        <f t="shared" si="0"/>
        <v>92400000</v>
      </c>
      <c r="L29">
        <f t="shared" si="1"/>
        <v>8.5415032351182955E-8</v>
      </c>
      <c r="N29">
        <f>('Size and weight of LO fragments'!G25/1000)*('Size and weight of LO fragments'!C25/1000)</f>
        <v>1.3980000000000002E-5</v>
      </c>
      <c r="O29">
        <f t="shared" si="2"/>
        <v>5.0000000000000001E-4</v>
      </c>
      <c r="P29">
        <v>1000</v>
      </c>
      <c r="Q29">
        <v>0.1</v>
      </c>
      <c r="R29">
        <f t="shared" si="3"/>
        <v>2676.7241379310344</v>
      </c>
      <c r="S29">
        <v>1</v>
      </c>
      <c r="U29">
        <f t="shared" si="4"/>
        <v>5008.231625297266</v>
      </c>
      <c r="V29">
        <f t="shared" si="5"/>
        <v>1.3980000000000001</v>
      </c>
      <c r="W29">
        <f t="shared" si="6"/>
        <v>5.6454570738550114</v>
      </c>
    </row>
    <row r="30" spans="1:23">
      <c r="A30" s="25"/>
      <c r="B30">
        <v>24</v>
      </c>
      <c r="C30">
        <f>'Size and weight of LO fragments'!B26*'Size and weight of LO fragments'!C26</f>
        <v>44</v>
      </c>
      <c r="D30">
        <f>('Size and weight of LO fragments'!H26)/1000</f>
        <v>5.0000000000000001E-4</v>
      </c>
      <c r="E30">
        <v>1000</v>
      </c>
      <c r="F30">
        <v>2.1</v>
      </c>
      <c r="G30">
        <f>'Size and weight of LO fragments'!J26</f>
        <v>2676.7241379310344</v>
      </c>
      <c r="H30">
        <v>1</v>
      </c>
      <c r="J30">
        <f t="shared" si="7"/>
        <v>331016167508.91797</v>
      </c>
      <c r="K30">
        <f t="shared" si="0"/>
        <v>92400000</v>
      </c>
      <c r="L30">
        <f t="shared" si="1"/>
        <v>8.5415032351182955E-8</v>
      </c>
      <c r="N30">
        <f>('Size and weight of LO fragments'!G26/1000)*('Size and weight of LO fragments'!C26/1000)</f>
        <v>1.3980000000000002E-5</v>
      </c>
      <c r="O30">
        <f t="shared" si="2"/>
        <v>5.0000000000000001E-4</v>
      </c>
      <c r="P30">
        <v>1000</v>
      </c>
      <c r="Q30">
        <v>0.1</v>
      </c>
      <c r="R30">
        <f t="shared" si="3"/>
        <v>2676.7241379310344</v>
      </c>
      <c r="S30">
        <v>1</v>
      </c>
      <c r="U30">
        <f t="shared" si="4"/>
        <v>5008.231625297266</v>
      </c>
      <c r="V30">
        <f t="shared" si="5"/>
        <v>1.3980000000000001</v>
      </c>
      <c r="W30">
        <f t="shared" si="6"/>
        <v>5.6454570738550114</v>
      </c>
    </row>
    <row r="31" spans="1:23">
      <c r="A31" s="25"/>
      <c r="B31">
        <v>25</v>
      </c>
      <c r="C31">
        <f>'Size and weight of LO fragments'!B27*'Size and weight of LO fragments'!C27</f>
        <v>44</v>
      </c>
      <c r="D31">
        <f>('Size and weight of LO fragments'!H27)/1000</f>
        <v>5.0000000000000001E-4</v>
      </c>
      <c r="E31">
        <v>1000</v>
      </c>
      <c r="F31">
        <v>2.1</v>
      </c>
      <c r="G31">
        <f>'Size and weight of LO fragments'!J27</f>
        <v>2676.7241379310344</v>
      </c>
      <c r="H31">
        <v>1</v>
      </c>
      <c r="J31">
        <f t="shared" si="7"/>
        <v>331016167508.91797</v>
      </c>
      <c r="K31">
        <f t="shared" si="0"/>
        <v>92400000</v>
      </c>
      <c r="L31">
        <f t="shared" si="1"/>
        <v>8.5415032351182955E-8</v>
      </c>
      <c r="N31">
        <f>('Size and weight of LO fragments'!G27/1000)*('Size and weight of LO fragments'!C27/1000)</f>
        <v>1.3980000000000002E-5</v>
      </c>
      <c r="O31">
        <f t="shared" si="2"/>
        <v>5.0000000000000001E-4</v>
      </c>
      <c r="P31">
        <v>1000</v>
      </c>
      <c r="Q31">
        <v>0.1</v>
      </c>
      <c r="R31">
        <f t="shared" si="3"/>
        <v>2676.7241379310344</v>
      </c>
      <c r="S31">
        <v>1</v>
      </c>
      <c r="U31">
        <f t="shared" si="4"/>
        <v>5008.231625297266</v>
      </c>
      <c r="V31">
        <f t="shared" si="5"/>
        <v>1.3980000000000001</v>
      </c>
      <c r="W31">
        <f t="shared" si="6"/>
        <v>5.6454570738550114</v>
      </c>
    </row>
    <row r="32" spans="1:23">
      <c r="A32" s="25"/>
      <c r="B32">
        <v>26</v>
      </c>
      <c r="C32">
        <f>'Size and weight of LO fragments'!B28*'Size and weight of LO fragments'!C28</f>
        <v>44</v>
      </c>
      <c r="D32">
        <f>('Size and weight of LO fragments'!H28)/1000</f>
        <v>5.0000000000000001E-4</v>
      </c>
      <c r="E32">
        <v>1000</v>
      </c>
      <c r="F32">
        <v>2.1</v>
      </c>
      <c r="G32">
        <f>'Size and weight of LO fragments'!J28</f>
        <v>2676.7241379310344</v>
      </c>
      <c r="H32">
        <v>1</v>
      </c>
      <c r="J32">
        <f t="shared" si="7"/>
        <v>331016167508.91797</v>
      </c>
      <c r="K32">
        <f t="shared" si="0"/>
        <v>92400000</v>
      </c>
      <c r="L32">
        <f t="shared" si="1"/>
        <v>8.5415032351182955E-8</v>
      </c>
      <c r="N32">
        <f>('Size and weight of LO fragments'!G28/1000)*('Size and weight of LO fragments'!C28/1000)</f>
        <v>1.3980000000000002E-5</v>
      </c>
      <c r="O32">
        <f t="shared" si="2"/>
        <v>5.0000000000000001E-4</v>
      </c>
      <c r="P32">
        <v>1000</v>
      </c>
      <c r="Q32">
        <v>0.1</v>
      </c>
      <c r="R32">
        <f t="shared" si="3"/>
        <v>2676.7241379310344</v>
      </c>
      <c r="S32">
        <v>1</v>
      </c>
      <c r="U32">
        <f t="shared" si="4"/>
        <v>5008.231625297266</v>
      </c>
      <c r="V32">
        <f t="shared" si="5"/>
        <v>1.3980000000000001</v>
      </c>
      <c r="W32">
        <f t="shared" si="6"/>
        <v>5.6454570738550114</v>
      </c>
    </row>
    <row r="33" spans="1:23">
      <c r="A33" s="25"/>
    </row>
    <row r="34" spans="1:23">
      <c r="A34" s="25"/>
      <c r="C34" s="17" t="s">
        <v>26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>
      <c r="A35" s="25"/>
      <c r="C35" s="17" t="s">
        <v>50</v>
      </c>
      <c r="D35" s="17"/>
      <c r="E35" s="17"/>
      <c r="F35" s="17"/>
      <c r="G35" s="17"/>
      <c r="H35" s="17"/>
      <c r="I35" s="17"/>
      <c r="J35" s="17"/>
      <c r="K35" s="17"/>
      <c r="L35" s="17"/>
      <c r="N35" s="17" t="s">
        <v>51</v>
      </c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43.15">
      <c r="A36" s="25"/>
      <c r="B36" t="s">
        <v>53</v>
      </c>
      <c r="C36" s="10" t="s">
        <v>54</v>
      </c>
      <c r="D36" s="10" t="s">
        <v>55</v>
      </c>
      <c r="E36" s="10" t="s">
        <v>56</v>
      </c>
      <c r="F36" s="10" t="s">
        <v>57</v>
      </c>
      <c r="G36" s="10" t="s">
        <v>58</v>
      </c>
      <c r="H36" s="10" t="s">
        <v>59</v>
      </c>
      <c r="J36" s="10" t="s">
        <v>60</v>
      </c>
      <c r="K36" s="10" t="s">
        <v>61</v>
      </c>
      <c r="L36" s="10" t="s">
        <v>62</v>
      </c>
      <c r="N36" s="10" t="s">
        <v>54</v>
      </c>
      <c r="O36" s="10" t="s">
        <v>55</v>
      </c>
      <c r="P36" s="10" t="s">
        <v>56</v>
      </c>
      <c r="Q36" s="10" t="s">
        <v>57</v>
      </c>
      <c r="R36" s="10" t="s">
        <v>58</v>
      </c>
      <c r="S36" s="10" t="s">
        <v>59</v>
      </c>
      <c r="U36" s="10" t="s">
        <v>60</v>
      </c>
      <c r="V36" s="10" t="s">
        <v>61</v>
      </c>
      <c r="W36" s="10" t="s">
        <v>62</v>
      </c>
    </row>
    <row r="37" spans="1:23">
      <c r="A37" s="25"/>
      <c r="C37" t="s">
        <v>25</v>
      </c>
      <c r="D37" t="s">
        <v>63</v>
      </c>
      <c r="E37" t="s">
        <v>64</v>
      </c>
      <c r="F37" t="s">
        <v>65</v>
      </c>
      <c r="G37" t="s">
        <v>66</v>
      </c>
      <c r="H37" t="s">
        <v>67</v>
      </c>
      <c r="J37" t="s">
        <v>68</v>
      </c>
      <c r="K37" t="s">
        <v>69</v>
      </c>
      <c r="L37" t="s">
        <v>70</v>
      </c>
      <c r="N37" t="s">
        <v>25</v>
      </c>
      <c r="O37" t="s">
        <v>63</v>
      </c>
      <c r="P37" t="s">
        <v>64</v>
      </c>
      <c r="Q37" t="s">
        <v>65</v>
      </c>
      <c r="R37" t="s">
        <v>66</v>
      </c>
      <c r="S37" t="s">
        <v>67</v>
      </c>
      <c r="U37" t="s">
        <v>68</v>
      </c>
      <c r="V37" t="s">
        <v>69</v>
      </c>
      <c r="W37" t="s">
        <v>70</v>
      </c>
    </row>
    <row r="38" spans="1:23">
      <c r="A38" s="25"/>
      <c r="C38" t="s">
        <v>71</v>
      </c>
      <c r="D38" t="s">
        <v>72</v>
      </c>
      <c r="E38" t="s">
        <v>73</v>
      </c>
      <c r="F38" t="s">
        <v>74</v>
      </c>
      <c r="G38" t="s">
        <v>75</v>
      </c>
      <c r="H38" t="s">
        <v>75</v>
      </c>
      <c r="J38" t="s">
        <v>76</v>
      </c>
      <c r="K38" t="s">
        <v>77</v>
      </c>
      <c r="L38" t="s">
        <v>63</v>
      </c>
      <c r="N38" t="s">
        <v>71</v>
      </c>
      <c r="O38" t="s">
        <v>72</v>
      </c>
      <c r="P38" t="s">
        <v>73</v>
      </c>
      <c r="Q38" t="s">
        <v>74</v>
      </c>
      <c r="R38" t="s">
        <v>75</v>
      </c>
      <c r="S38" t="s">
        <v>75</v>
      </c>
      <c r="U38" t="s">
        <v>76</v>
      </c>
      <c r="V38" t="s">
        <v>77</v>
      </c>
      <c r="W38" t="s">
        <v>63</v>
      </c>
    </row>
    <row r="39" spans="1:23">
      <c r="A39" s="25"/>
      <c r="B39">
        <v>1</v>
      </c>
      <c r="C39">
        <f>('Size and weight of LO fragments'!M3/1000)*('Size and weight of LO fragments'!N3/1000)</f>
        <v>6.6739999999999994E-3</v>
      </c>
      <c r="D39">
        <f>('Size and weight of LO fragments'!S3)/1000</f>
        <v>0.27006999999999998</v>
      </c>
      <c r="E39">
        <v>1000</v>
      </c>
      <c r="F39">
        <v>2.1</v>
      </c>
      <c r="G39">
        <f>'Size and weight of LO fragments'!U3</f>
        <v>473.94450041212565</v>
      </c>
      <c r="H39">
        <v>1</v>
      </c>
      <c r="J39">
        <f xml:space="preserve"> 0.5 * E39 * (G39^2) * F39 * C39</f>
        <v>1574093.3263952215</v>
      </c>
      <c r="K39">
        <f xml:space="preserve"> (0.5 * E39 * F39 * C39) / D39</f>
        <v>25.947717258488538</v>
      </c>
      <c r="L39">
        <f xml:space="preserve"> (1 / K39) * LN(G39 / H39)</f>
        <v>0.23744247579567335</v>
      </c>
      <c r="N39">
        <f>('Size and weight of LO fragments'!M3/1000)*('Size and weight of LO fragments'!R3/1000)</f>
        <v>5.0741333333333334E-4</v>
      </c>
      <c r="O39">
        <f>D39</f>
        <v>0.27006999999999998</v>
      </c>
      <c r="P39">
        <v>1000</v>
      </c>
      <c r="Q39">
        <v>0.1</v>
      </c>
      <c r="R39">
        <f>G39</f>
        <v>473.94450041212565</v>
      </c>
      <c r="S39">
        <v>1</v>
      </c>
      <c r="U39">
        <f xml:space="preserve"> 0.5 * P39 * (R39^2) * Q39 * N39</f>
        <v>5698.845139803032</v>
      </c>
      <c r="V39">
        <f xml:space="preserve"> (0.5 * P39 * Q39 * N39) / O39</f>
        <v>9.3941077004727175E-2</v>
      </c>
      <c r="W39">
        <f xml:space="preserve"> (1 / V39) * LN(R39 / S39)</f>
        <v>65.584624144681783</v>
      </c>
    </row>
    <row r="40" spans="1:23">
      <c r="A40" s="25"/>
      <c r="B40">
        <v>2</v>
      </c>
      <c r="C40">
        <f>('Size and weight of LO fragments'!M4/1000)*('Size and weight of LO fragments'!N4/1000)</f>
        <v>3.0000000000000001E-3</v>
      </c>
      <c r="D40">
        <f>('Size and weight of LO fragments'!S4)/1000</f>
        <v>8.5459999999999994E-2</v>
      </c>
      <c r="E40">
        <v>1000</v>
      </c>
      <c r="F40">
        <v>2.1</v>
      </c>
      <c r="G40">
        <f>'Size and weight of LO fragments'!U4</f>
        <v>1085.9681029658648</v>
      </c>
      <c r="H40">
        <v>1</v>
      </c>
      <c r="J40">
        <f t="shared" ref="J40:J64" si="8" xml:space="preserve"> 0.5 * E40 * (G40^2) * F40 * C40</f>
        <v>3714879.1700767293</v>
      </c>
      <c r="K40">
        <f t="shared" ref="K40:K64" si="9" xml:space="preserve"> (0.5 * E40 * F40 * C40) / D40</f>
        <v>36.859349403229579</v>
      </c>
      <c r="L40">
        <f t="shared" ref="L40:L64" si="10" xml:space="preserve"> (1 / K40) * LN(G40 / H40)</f>
        <v>0.18964597156812746</v>
      </c>
      <c r="N40">
        <f>('Size and weight of LO fragments'!M4/1000)*('Size and weight of LO fragments'!R4/1000)</f>
        <v>2.5275000000000004E-4</v>
      </c>
      <c r="O40">
        <f t="shared" ref="O40:O64" si="11">D40</f>
        <v>8.5459999999999994E-2</v>
      </c>
      <c r="P40">
        <v>1000</v>
      </c>
      <c r="Q40">
        <v>0.1</v>
      </c>
      <c r="R40">
        <f t="shared" ref="R40:R64" si="12">G40</f>
        <v>1085.9681029658648</v>
      </c>
      <c r="S40">
        <v>1</v>
      </c>
      <c r="U40">
        <f t="shared" ref="U40:U64" si="13" xml:space="preserve"> 0.5 * P40 * (R40^2) * Q40 * N40</f>
        <v>14903.741432331644</v>
      </c>
      <c r="V40">
        <f t="shared" ref="V40:V64" si="14" xml:space="preserve"> (0.5 * P40 * Q40 * N40) / O40</f>
        <v>0.14787619939152824</v>
      </c>
      <c r="W40">
        <f t="shared" ref="W40:W64" si="15" xml:space="preserve"> (1 / V40) * LN(R40 / S40)</f>
        <v>47.27080596950357</v>
      </c>
    </row>
    <row r="41" spans="1:23">
      <c r="A41" s="25"/>
      <c r="B41">
        <v>3</v>
      </c>
      <c r="C41">
        <f>('Size and weight of LO fragments'!M5/1000)*('Size and weight of LO fragments'!N5/1000)</f>
        <v>1.7039999999999998E-3</v>
      </c>
      <c r="D41">
        <f>('Size and weight of LO fragments'!S5)/1000</f>
        <v>3.4540000000000001E-2</v>
      </c>
      <c r="E41">
        <v>1000</v>
      </c>
      <c r="F41">
        <v>2.1</v>
      </c>
      <c r="G41">
        <f>'Size and weight of LO fragments'!U5</f>
        <v>1686.7666232073013</v>
      </c>
      <c r="H41">
        <v>1</v>
      </c>
      <c r="J41">
        <f t="shared" si="8"/>
        <v>5090598.9923744965</v>
      </c>
      <c r="K41">
        <f t="shared" si="9"/>
        <v>51.800810654313828</v>
      </c>
      <c r="L41">
        <f t="shared" si="10"/>
        <v>0.14344502799802733</v>
      </c>
      <c r="N41">
        <f>('Size and weight of LO fragments'!M5/1000)*('Size and weight of LO fragments'!R5/1000)</f>
        <v>3.0151333333333326E-4</v>
      </c>
      <c r="O41">
        <f t="shared" si="11"/>
        <v>3.4540000000000001E-2</v>
      </c>
      <c r="P41">
        <v>1000</v>
      </c>
      <c r="Q41">
        <v>0.1</v>
      </c>
      <c r="R41">
        <f t="shared" si="12"/>
        <v>1686.7666232073013</v>
      </c>
      <c r="S41">
        <v>1</v>
      </c>
      <c r="U41">
        <f t="shared" si="13"/>
        <v>42893.010028340657</v>
      </c>
      <c r="V41">
        <f t="shared" si="14"/>
        <v>0.43646979347616277</v>
      </c>
      <c r="W41">
        <f t="shared" si="15"/>
        <v>17.024245081084565</v>
      </c>
    </row>
    <row r="42" spans="1:23">
      <c r="A42" s="25"/>
      <c r="B42">
        <v>4</v>
      </c>
      <c r="C42">
        <f>('Size and weight of LO fragments'!M6/1000)*('Size and weight of LO fragments'!N6/1000)</f>
        <v>9.1E-4</v>
      </c>
      <c r="D42">
        <f>('Size and weight of LO fragments'!S6)/1000</f>
        <v>2.5350000000000001E-2</v>
      </c>
      <c r="E42">
        <v>1000</v>
      </c>
      <c r="F42">
        <v>2.1</v>
      </c>
      <c r="G42">
        <f>'Size and weight of LO fragments'!U6</f>
        <v>1873.8684369342184</v>
      </c>
      <c r="H42">
        <v>1</v>
      </c>
      <c r="J42">
        <f t="shared" si="8"/>
        <v>3355126.3790455367</v>
      </c>
      <c r="K42">
        <f t="shared" si="9"/>
        <v>37.692307692307693</v>
      </c>
      <c r="L42">
        <f t="shared" si="10"/>
        <v>0.19992833332041018</v>
      </c>
      <c r="N42">
        <f>('Size and weight of LO fragments'!M6/1000)*('Size and weight of LO fragments'!R6/1000)</f>
        <v>2.0416666666666668E-4</v>
      </c>
      <c r="O42">
        <f t="shared" si="11"/>
        <v>2.5350000000000001E-2</v>
      </c>
      <c r="P42">
        <v>1000</v>
      </c>
      <c r="Q42">
        <v>0.1</v>
      </c>
      <c r="R42">
        <f t="shared" si="12"/>
        <v>1873.8684369342184</v>
      </c>
      <c r="S42">
        <v>1</v>
      </c>
      <c r="U42">
        <f t="shared" si="13"/>
        <v>35845.367297495053</v>
      </c>
      <c r="V42">
        <f t="shared" si="14"/>
        <v>0.40269559500328728</v>
      </c>
      <c r="W42">
        <f t="shared" si="15"/>
        <v>18.713291998790396</v>
      </c>
    </row>
    <row r="43" spans="1:23">
      <c r="A43" s="25"/>
      <c r="B43">
        <v>5</v>
      </c>
      <c r="C43">
        <f>('Size and weight of LO fragments'!M7/1000)*('Size and weight of LO fragments'!N7/1000)</f>
        <v>4.7299999999999995E-4</v>
      </c>
      <c r="D43">
        <f>('Size and weight of LO fragments'!S7)/1000</f>
        <v>2.001E-2</v>
      </c>
      <c r="E43">
        <v>1000</v>
      </c>
      <c r="F43">
        <v>2.1</v>
      </c>
      <c r="G43">
        <f>'Size and weight of LO fragments'!U7</f>
        <v>2002.9673590504451</v>
      </c>
      <c r="H43">
        <v>1</v>
      </c>
      <c r="J43">
        <f t="shared" si="8"/>
        <v>1992499.328601995</v>
      </c>
      <c r="K43">
        <f t="shared" si="9"/>
        <v>24.820089955022485</v>
      </c>
      <c r="L43">
        <f t="shared" si="10"/>
        <v>0.30629965698266615</v>
      </c>
      <c r="N43">
        <f>('Size and weight of LO fragments'!M7/1000)*('Size and weight of LO fragments'!R7/1000)</f>
        <v>2.3248666666666662E-4</v>
      </c>
      <c r="O43">
        <f t="shared" si="11"/>
        <v>2.001E-2</v>
      </c>
      <c r="P43">
        <v>1000</v>
      </c>
      <c r="Q43">
        <v>0.1</v>
      </c>
      <c r="R43">
        <f t="shared" si="12"/>
        <v>2002.9673590504451</v>
      </c>
      <c r="S43">
        <v>1</v>
      </c>
      <c r="U43">
        <f t="shared" si="13"/>
        <v>46635.409971030822</v>
      </c>
      <c r="V43">
        <f t="shared" si="14"/>
        <v>0.58092620356488411</v>
      </c>
      <c r="W43">
        <f t="shared" si="15"/>
        <v>13.086662286620696</v>
      </c>
    </row>
    <row r="44" spans="1:23">
      <c r="A44" s="25"/>
      <c r="B44">
        <v>6</v>
      </c>
      <c r="C44">
        <f>('Size and weight of LO fragments'!M8/1000)*('Size and weight of LO fragments'!N8/1000)</f>
        <v>4.1799999999999997E-4</v>
      </c>
      <c r="D44">
        <f>('Size and weight of LO fragments'!S8)/1000</f>
        <v>1.3949999999999999E-2</v>
      </c>
      <c r="E44">
        <v>1000</v>
      </c>
      <c r="F44">
        <v>2.1</v>
      </c>
      <c r="G44">
        <f>'Size and weight of LO fragments'!U8</f>
        <v>2172.8481455563333</v>
      </c>
      <c r="H44">
        <v>1</v>
      </c>
      <c r="J44">
        <f t="shared" si="8"/>
        <v>2072164.9920349298</v>
      </c>
      <c r="K44">
        <f t="shared" si="9"/>
        <v>31.462365591397848</v>
      </c>
      <c r="L44">
        <f t="shared" si="10"/>
        <v>0.24422175354547027</v>
      </c>
      <c r="N44">
        <f>('Size and weight of LO fragments'!M8/1000)*('Size and weight of LO fragments'!R8/1000)</f>
        <v>2.1216666666666666E-4</v>
      </c>
      <c r="O44">
        <f t="shared" si="11"/>
        <v>1.3949999999999999E-2</v>
      </c>
      <c r="P44">
        <v>1000</v>
      </c>
      <c r="Q44">
        <v>0.1</v>
      </c>
      <c r="R44">
        <f t="shared" si="12"/>
        <v>2172.8481455563333</v>
      </c>
      <c r="S44">
        <v>1</v>
      </c>
      <c r="U44">
        <f t="shared" si="13"/>
        <v>50084.795983528253</v>
      </c>
      <c r="V44">
        <f t="shared" si="14"/>
        <v>0.76045400238948624</v>
      </c>
      <c r="W44">
        <f t="shared" si="15"/>
        <v>10.104219415343934</v>
      </c>
    </row>
    <row r="45" spans="1:23">
      <c r="A45" s="25"/>
      <c r="B45">
        <v>7</v>
      </c>
      <c r="C45">
        <f>('Size and weight of LO fragments'!M9/1000)*('Size and weight of LO fragments'!N9/1000)</f>
        <v>3.7500000000000001E-4</v>
      </c>
      <c r="D45">
        <f>('Size and weight of LO fragments'!S9)/1000</f>
        <v>9.7200000000000012E-3</v>
      </c>
      <c r="E45">
        <v>1000</v>
      </c>
      <c r="F45">
        <v>2.1</v>
      </c>
      <c r="G45">
        <f>'Size and weight of LO fragments'!U9</f>
        <v>2309.580481999405</v>
      </c>
      <c r="H45">
        <v>1</v>
      </c>
      <c r="J45">
        <f t="shared" si="8"/>
        <v>2100326.2886153376</v>
      </c>
      <c r="K45">
        <f t="shared" si="9"/>
        <v>40.509259259259252</v>
      </c>
      <c r="L45">
        <f t="shared" si="10"/>
        <v>0.19118644278168384</v>
      </c>
      <c r="N45">
        <f>('Size and weight of LO fragments'!M9/1000)*('Size and weight of LO fragments'!R9/1000)</f>
        <v>1.155E-4</v>
      </c>
      <c r="O45">
        <f t="shared" si="11"/>
        <v>9.7200000000000012E-3</v>
      </c>
      <c r="P45">
        <v>1000</v>
      </c>
      <c r="Q45">
        <v>0.1</v>
      </c>
      <c r="R45">
        <f t="shared" si="12"/>
        <v>2309.580481999405</v>
      </c>
      <c r="S45">
        <v>1</v>
      </c>
      <c r="U45">
        <f t="shared" si="13"/>
        <v>30804.785566358285</v>
      </c>
      <c r="V45">
        <f t="shared" si="14"/>
        <v>0.59413580246913567</v>
      </c>
      <c r="W45">
        <f t="shared" si="15"/>
        <v>13.035439280569355</v>
      </c>
    </row>
    <row r="46" spans="1:23">
      <c r="A46" s="25"/>
      <c r="B46">
        <v>8</v>
      </c>
      <c r="C46">
        <f>('Size and weight of LO fragments'!M10/1000)*('Size and weight of LO fragments'!N10/1000)</f>
        <v>2.8800000000000001E-4</v>
      </c>
      <c r="D46">
        <f>('Size and weight of LO fragments'!S10)/1000</f>
        <v>9.2200000000000008E-3</v>
      </c>
      <c r="E46">
        <v>1000</v>
      </c>
      <c r="F46">
        <v>2.1</v>
      </c>
      <c r="G46">
        <f>'Size and weight of LO fragments'!U10</f>
        <v>2326.8884892086335</v>
      </c>
      <c r="H46">
        <v>1</v>
      </c>
      <c r="J46">
        <f t="shared" si="8"/>
        <v>1637317.596462399</v>
      </c>
      <c r="K46">
        <f t="shared" si="9"/>
        <v>32.79826464208243</v>
      </c>
      <c r="L46">
        <f t="shared" si="10"/>
        <v>0.23636272608760273</v>
      </c>
      <c r="N46">
        <f>('Size and weight of LO fragments'!M10/1000)*('Size and weight of LO fragments'!R10/1000)</f>
        <v>1.1718000000000001E-4</v>
      </c>
      <c r="O46">
        <f t="shared" si="11"/>
        <v>9.2200000000000008E-3</v>
      </c>
      <c r="P46">
        <v>1000</v>
      </c>
      <c r="Q46">
        <v>0.1</v>
      </c>
      <c r="R46">
        <f t="shared" si="12"/>
        <v>2326.8884892086335</v>
      </c>
      <c r="S46">
        <v>1</v>
      </c>
      <c r="U46">
        <f t="shared" si="13"/>
        <v>31723.028431458988</v>
      </c>
      <c r="V46">
        <f t="shared" si="14"/>
        <v>0.63546637744034706</v>
      </c>
      <c r="W46">
        <f t="shared" si="15"/>
        <v>12.199366507747238</v>
      </c>
    </row>
    <row r="47" spans="1:23">
      <c r="A47" s="25"/>
      <c r="B47">
        <v>9</v>
      </c>
      <c r="C47">
        <f>('Size and weight of LO fragments'!M11/1000)*('Size and weight of LO fragments'!N11/1000)</f>
        <v>3.0800000000000001E-4</v>
      </c>
      <c r="D47">
        <f>('Size and weight of LO fragments'!S11)/1000</f>
        <v>8.0999999999999996E-3</v>
      </c>
      <c r="E47">
        <v>1000</v>
      </c>
      <c r="F47">
        <v>2.1</v>
      </c>
      <c r="G47">
        <f>'Size and weight of LO fragments'!U11</f>
        <v>2366.6158536585367</v>
      </c>
      <c r="H47">
        <v>1</v>
      </c>
      <c r="J47">
        <f t="shared" si="8"/>
        <v>1811321.5516480147</v>
      </c>
      <c r="K47">
        <f t="shared" si="9"/>
        <v>39.925925925925931</v>
      </c>
      <c r="L47">
        <f t="shared" si="10"/>
        <v>0.19459076085698829</v>
      </c>
      <c r="N47">
        <f>('Size and weight of LO fragments'!M11/1000)*('Size and weight of LO fragments'!R11/1000)</f>
        <v>1.07415E-4</v>
      </c>
      <c r="O47">
        <f t="shared" si="11"/>
        <v>8.0999999999999996E-3</v>
      </c>
      <c r="P47">
        <v>1000</v>
      </c>
      <c r="Q47">
        <v>0.1</v>
      </c>
      <c r="R47">
        <f t="shared" si="12"/>
        <v>2366.6158536585367</v>
      </c>
      <c r="S47">
        <v>1</v>
      </c>
      <c r="U47">
        <f t="shared" si="13"/>
        <v>30080.875768440244</v>
      </c>
      <c r="V47">
        <f t="shared" si="14"/>
        <v>0.66305555555555551</v>
      </c>
      <c r="W47">
        <f t="shared" si="15"/>
        <v>11.717293126872416</v>
      </c>
    </row>
    <row r="48" spans="1:23">
      <c r="A48" s="25"/>
      <c r="B48">
        <v>10</v>
      </c>
      <c r="C48">
        <f>('Size and weight of LO fragments'!M12/1000)*('Size and weight of LO fragments'!N12/1000)</f>
        <v>3.5999999999999997E-4</v>
      </c>
      <c r="D48">
        <f>('Size and weight of LO fragments'!S12)/1000</f>
        <v>6.6E-3</v>
      </c>
      <c r="E48">
        <v>1000</v>
      </c>
      <c r="F48">
        <v>2.1</v>
      </c>
      <c r="G48">
        <f>'Size and weight of LO fragments'!U12</f>
        <v>2421.9968798751947</v>
      </c>
      <c r="H48">
        <v>1</v>
      </c>
      <c r="J48">
        <f t="shared" si="8"/>
        <v>2217374.0389553173</v>
      </c>
      <c r="K48">
        <f t="shared" si="9"/>
        <v>57.272727272727266</v>
      </c>
      <c r="L48">
        <f t="shared" si="10"/>
        <v>0.13605686348342874</v>
      </c>
      <c r="N48">
        <f>('Size and weight of LO fragments'!M12/1000)*('Size and weight of LO fragments'!R12/1000)</f>
        <v>1.1718000000000001E-4</v>
      </c>
      <c r="O48">
        <f t="shared" si="11"/>
        <v>6.6E-3</v>
      </c>
      <c r="P48">
        <v>1000</v>
      </c>
      <c r="Q48">
        <v>0.1</v>
      </c>
      <c r="R48">
        <f t="shared" si="12"/>
        <v>2421.9968798751947</v>
      </c>
      <c r="S48">
        <v>1</v>
      </c>
      <c r="U48">
        <f t="shared" si="13"/>
        <v>34369.297603807427</v>
      </c>
      <c r="V48">
        <f t="shared" si="14"/>
        <v>0.88772727272727281</v>
      </c>
      <c r="W48">
        <f t="shared" si="15"/>
        <v>8.7778621602212095</v>
      </c>
    </row>
    <row r="49" spans="1:23">
      <c r="A49" s="25"/>
      <c r="B49">
        <v>11</v>
      </c>
      <c r="C49">
        <f>('Size and weight of LO fragments'!M13/1000)*('Size and weight of LO fragments'!N13/1000)</f>
        <v>3.5999999999999997E-4</v>
      </c>
      <c r="D49">
        <f>('Size and weight of LO fragments'!S13)/1000</f>
        <v>6.6E-3</v>
      </c>
      <c r="E49">
        <v>1000</v>
      </c>
      <c r="F49">
        <v>2.1</v>
      </c>
      <c r="G49">
        <f>'Size and weight of LO fragments'!U13</f>
        <v>2421.9968798751947</v>
      </c>
      <c r="H49">
        <v>1</v>
      </c>
      <c r="J49">
        <f t="shared" si="8"/>
        <v>2217374.0389553173</v>
      </c>
      <c r="K49">
        <f t="shared" si="9"/>
        <v>57.272727272727266</v>
      </c>
      <c r="L49">
        <f t="shared" si="10"/>
        <v>0.13605686348342874</v>
      </c>
      <c r="N49">
        <f>('Size and weight of LO fragments'!M13/1000)*('Size and weight of LO fragments'!R13/1000)</f>
        <v>1.1718000000000001E-4</v>
      </c>
      <c r="O49">
        <f t="shared" si="11"/>
        <v>6.6E-3</v>
      </c>
      <c r="P49">
        <v>1000</v>
      </c>
      <c r="Q49">
        <v>0.1</v>
      </c>
      <c r="R49">
        <f t="shared" si="12"/>
        <v>2421.9968798751947</v>
      </c>
      <c r="S49">
        <v>1</v>
      </c>
      <c r="U49">
        <f t="shared" si="13"/>
        <v>34369.297603807427</v>
      </c>
      <c r="V49">
        <f t="shared" si="14"/>
        <v>0.88772727272727281</v>
      </c>
      <c r="W49">
        <f t="shared" si="15"/>
        <v>8.7778621602212095</v>
      </c>
    </row>
    <row r="50" spans="1:23">
      <c r="A50" s="25"/>
      <c r="B50">
        <v>12</v>
      </c>
      <c r="C50">
        <f>('Size and weight of LO fragments'!M14/1000)*('Size and weight of LO fragments'!N14/1000)</f>
        <v>3.5999999999999997E-4</v>
      </c>
      <c r="D50">
        <f>('Size and weight of LO fragments'!S14)/1000</f>
        <v>6.6E-3</v>
      </c>
      <c r="E50">
        <v>1000</v>
      </c>
      <c r="F50">
        <v>2.1</v>
      </c>
      <c r="G50">
        <f>'Size and weight of LO fragments'!U14</f>
        <v>2421.9968798751947</v>
      </c>
      <c r="H50">
        <v>1</v>
      </c>
      <c r="J50">
        <f t="shared" si="8"/>
        <v>2217374.0389553173</v>
      </c>
      <c r="K50">
        <f t="shared" si="9"/>
        <v>57.272727272727266</v>
      </c>
      <c r="L50">
        <f t="shared" si="10"/>
        <v>0.13605686348342874</v>
      </c>
      <c r="N50">
        <f>('Size and weight of LO fragments'!M14/1000)*('Size and weight of LO fragments'!R14/1000)</f>
        <v>1.1718000000000001E-4</v>
      </c>
      <c r="O50">
        <f t="shared" si="11"/>
        <v>6.6E-3</v>
      </c>
      <c r="P50">
        <v>1000</v>
      </c>
      <c r="Q50">
        <v>0.1</v>
      </c>
      <c r="R50">
        <f t="shared" si="12"/>
        <v>2421.9968798751947</v>
      </c>
      <c r="S50">
        <v>1</v>
      </c>
      <c r="U50">
        <f t="shared" si="13"/>
        <v>34369.297603807427</v>
      </c>
      <c r="V50">
        <f t="shared" si="14"/>
        <v>0.88772727272727281</v>
      </c>
      <c r="W50">
        <f t="shared" si="15"/>
        <v>8.7778621602212095</v>
      </c>
    </row>
    <row r="51" spans="1:23">
      <c r="A51" s="25"/>
      <c r="B51">
        <v>13</v>
      </c>
      <c r="C51">
        <f>('Size and weight of LO fragments'!M15/1000)*('Size and weight of LO fragments'!N15/1000)</f>
        <v>3.5999999999999997E-4</v>
      </c>
      <c r="D51">
        <f>('Size and weight of LO fragments'!S15)/1000</f>
        <v>6.6E-3</v>
      </c>
      <c r="E51">
        <v>1000</v>
      </c>
      <c r="F51">
        <v>2.1</v>
      </c>
      <c r="G51">
        <f>'Size and weight of LO fragments'!U15</f>
        <v>2421.9968798751947</v>
      </c>
      <c r="H51">
        <v>1</v>
      </c>
      <c r="J51">
        <f t="shared" si="8"/>
        <v>2217374.0389553173</v>
      </c>
      <c r="K51">
        <f t="shared" si="9"/>
        <v>57.272727272727266</v>
      </c>
      <c r="L51">
        <f t="shared" si="10"/>
        <v>0.13605686348342874</v>
      </c>
      <c r="N51">
        <f>('Size and weight of LO fragments'!M15/1000)*('Size and weight of LO fragments'!R15/1000)</f>
        <v>1.1718000000000001E-4</v>
      </c>
      <c r="O51">
        <f t="shared" si="11"/>
        <v>6.6E-3</v>
      </c>
      <c r="P51">
        <v>1000</v>
      </c>
      <c r="Q51">
        <v>0.1</v>
      </c>
      <c r="R51">
        <f t="shared" si="12"/>
        <v>2421.9968798751947</v>
      </c>
      <c r="S51">
        <v>1</v>
      </c>
      <c r="U51">
        <f t="shared" si="13"/>
        <v>34369.297603807427</v>
      </c>
      <c r="V51">
        <f t="shared" si="14"/>
        <v>0.88772727272727281</v>
      </c>
      <c r="W51">
        <f t="shared" si="15"/>
        <v>8.7778621602212095</v>
      </c>
    </row>
    <row r="52" spans="1:23">
      <c r="A52" s="25"/>
      <c r="B52">
        <v>14</v>
      </c>
      <c r="C52">
        <f>('Size and weight of LO fragments'!M16/1000)*('Size and weight of LO fragments'!N16/1000)</f>
        <v>3.5999999999999997E-4</v>
      </c>
      <c r="D52">
        <f>('Size and weight of LO fragments'!S16)/1000</f>
        <v>6.6E-3</v>
      </c>
      <c r="E52">
        <v>1000</v>
      </c>
      <c r="F52">
        <v>2.1</v>
      </c>
      <c r="G52">
        <f>'Size and weight of LO fragments'!U16</f>
        <v>2421.9968798751947</v>
      </c>
      <c r="H52">
        <v>1</v>
      </c>
      <c r="J52">
        <f t="shared" si="8"/>
        <v>2217374.0389553173</v>
      </c>
      <c r="K52">
        <f t="shared" si="9"/>
        <v>57.272727272727266</v>
      </c>
      <c r="L52">
        <f t="shared" si="10"/>
        <v>0.13605686348342874</v>
      </c>
      <c r="N52">
        <f>('Size and weight of LO fragments'!M16/1000)*('Size and weight of LO fragments'!R16/1000)</f>
        <v>1.1718000000000001E-4</v>
      </c>
      <c r="O52">
        <f t="shared" si="11"/>
        <v>6.6E-3</v>
      </c>
      <c r="P52">
        <v>1000</v>
      </c>
      <c r="Q52">
        <v>0.1</v>
      </c>
      <c r="R52">
        <f t="shared" si="12"/>
        <v>2421.9968798751947</v>
      </c>
      <c r="S52">
        <v>1</v>
      </c>
      <c r="U52">
        <f t="shared" si="13"/>
        <v>34369.297603807427</v>
      </c>
      <c r="V52">
        <f t="shared" si="14"/>
        <v>0.88772727272727281</v>
      </c>
      <c r="W52">
        <f t="shared" si="15"/>
        <v>8.7778621602212095</v>
      </c>
    </row>
    <row r="53" spans="1:23">
      <c r="A53" s="25"/>
      <c r="B53">
        <v>15</v>
      </c>
      <c r="C53">
        <f>('Size and weight of LO fragments'!M17/1000)*('Size and weight of LO fragments'!N17/1000)</f>
        <v>1.8200000000000001E-4</v>
      </c>
      <c r="D53">
        <f>('Size and weight of LO fragments'!S17)/1000</f>
        <v>4.6900000000000006E-3</v>
      </c>
      <c r="E53">
        <v>1000</v>
      </c>
      <c r="F53">
        <v>2.1</v>
      </c>
      <c r="G53">
        <f>'Size and weight of LO fragments'!U17</f>
        <v>2496.3820549927641</v>
      </c>
      <c r="H53">
        <v>1</v>
      </c>
      <c r="J53">
        <f t="shared" si="8"/>
        <v>1190920.5549540191</v>
      </c>
      <c r="K53">
        <f t="shared" si="9"/>
        <v>40.746268656716417</v>
      </c>
      <c r="L53">
        <f t="shared" si="10"/>
        <v>0.19198316907456231</v>
      </c>
      <c r="N53">
        <f>('Size and weight of LO fragments'!M17/1000)*('Size and weight of LO fragments'!R17/1000)</f>
        <v>6.8355000000000005E-5</v>
      </c>
      <c r="O53">
        <f t="shared" si="11"/>
        <v>4.6900000000000006E-3</v>
      </c>
      <c r="P53">
        <v>1000</v>
      </c>
      <c r="Q53">
        <v>0.1</v>
      </c>
      <c r="R53">
        <f t="shared" si="12"/>
        <v>2496.3820549927641</v>
      </c>
      <c r="S53">
        <v>1</v>
      </c>
      <c r="U53">
        <f t="shared" si="13"/>
        <v>21299.156078985347</v>
      </c>
      <c r="V53">
        <f t="shared" si="14"/>
        <v>0.72873134328358202</v>
      </c>
      <c r="W53">
        <f t="shared" si="15"/>
        <v>10.734542786964775</v>
      </c>
    </row>
    <row r="54" spans="1:23">
      <c r="A54" s="25"/>
      <c r="B54">
        <v>16</v>
      </c>
      <c r="C54">
        <f>('Size and weight of LO fragments'!M18/1000)*('Size and weight of LO fragments'!N18/1000)</f>
        <v>1.8200000000000001E-4</v>
      </c>
      <c r="D54">
        <f>('Size and weight of LO fragments'!S18)/1000</f>
        <v>4.6900000000000006E-3</v>
      </c>
      <c r="E54">
        <v>1000</v>
      </c>
      <c r="F54">
        <v>2.1</v>
      </c>
      <c r="G54">
        <f>'Size and weight of LO fragments'!U18</f>
        <v>2496.3820549927641</v>
      </c>
      <c r="H54">
        <v>1</v>
      </c>
      <c r="J54">
        <f t="shared" si="8"/>
        <v>1190920.5549540191</v>
      </c>
      <c r="K54">
        <f t="shared" si="9"/>
        <v>40.746268656716417</v>
      </c>
      <c r="L54">
        <f t="shared" si="10"/>
        <v>0.19198316907456231</v>
      </c>
      <c r="N54">
        <f>('Size and weight of LO fragments'!M18/1000)*('Size and weight of LO fragments'!R18/1000)</f>
        <v>6.8355000000000005E-5</v>
      </c>
      <c r="O54">
        <f t="shared" si="11"/>
        <v>4.6900000000000006E-3</v>
      </c>
      <c r="P54">
        <v>1000</v>
      </c>
      <c r="Q54">
        <v>0.1</v>
      </c>
      <c r="R54">
        <f t="shared" si="12"/>
        <v>2496.3820549927641</v>
      </c>
      <c r="S54">
        <v>1</v>
      </c>
      <c r="U54">
        <f t="shared" si="13"/>
        <v>21299.156078985347</v>
      </c>
      <c r="V54">
        <f t="shared" si="14"/>
        <v>0.72873134328358202</v>
      </c>
      <c r="W54">
        <f t="shared" si="15"/>
        <v>10.734542786964775</v>
      </c>
    </row>
    <row r="55" spans="1:23">
      <c r="A55" s="25"/>
      <c r="B55">
        <v>17</v>
      </c>
      <c r="C55">
        <f>('Size and weight of LO fragments'!M19/1000)*('Size and weight of LO fragments'!N19/1000)</f>
        <v>1.8200000000000001E-4</v>
      </c>
      <c r="D55">
        <f>('Size and weight of LO fragments'!S19)/1000</f>
        <v>4.6900000000000006E-3</v>
      </c>
      <c r="E55">
        <v>1000</v>
      </c>
      <c r="F55">
        <v>2.1</v>
      </c>
      <c r="G55">
        <f>'Size and weight of LO fragments'!U19</f>
        <v>2496.3820549927641</v>
      </c>
      <c r="H55">
        <v>1</v>
      </c>
      <c r="J55">
        <f t="shared" si="8"/>
        <v>1190920.5549540191</v>
      </c>
      <c r="K55">
        <f t="shared" si="9"/>
        <v>40.746268656716417</v>
      </c>
      <c r="L55">
        <f t="shared" si="10"/>
        <v>0.19198316907456231</v>
      </c>
      <c r="N55">
        <f>('Size and weight of LO fragments'!M19/1000)*('Size and weight of LO fragments'!R19/1000)</f>
        <v>6.8355000000000005E-5</v>
      </c>
      <c r="O55">
        <f t="shared" si="11"/>
        <v>4.6900000000000006E-3</v>
      </c>
      <c r="P55">
        <v>1000</v>
      </c>
      <c r="Q55">
        <v>0.1</v>
      </c>
      <c r="R55">
        <f t="shared" si="12"/>
        <v>2496.3820549927641</v>
      </c>
      <c r="S55">
        <v>1</v>
      </c>
      <c r="U55">
        <f t="shared" si="13"/>
        <v>21299.156078985347</v>
      </c>
      <c r="V55">
        <f t="shared" si="14"/>
        <v>0.72873134328358202</v>
      </c>
      <c r="W55">
        <f t="shared" si="15"/>
        <v>10.734542786964775</v>
      </c>
    </row>
    <row r="56" spans="1:23">
      <c r="A56" s="25"/>
      <c r="B56">
        <v>18</v>
      </c>
      <c r="C56">
        <f>('Size and weight of LO fragments'!M20/1000)*('Size and weight of LO fragments'!N20/1000)</f>
        <v>1.8200000000000001E-4</v>
      </c>
      <c r="D56">
        <f>('Size and weight of LO fragments'!S20)/1000</f>
        <v>4.6900000000000006E-3</v>
      </c>
      <c r="E56">
        <v>1000</v>
      </c>
      <c r="F56">
        <v>2.1</v>
      </c>
      <c r="G56">
        <f>'Size and weight of LO fragments'!U20</f>
        <v>2496.3820549927641</v>
      </c>
      <c r="H56">
        <v>1</v>
      </c>
      <c r="J56">
        <f t="shared" si="8"/>
        <v>1190920.5549540191</v>
      </c>
      <c r="K56">
        <f t="shared" si="9"/>
        <v>40.746268656716417</v>
      </c>
      <c r="L56">
        <f t="shared" si="10"/>
        <v>0.19198316907456231</v>
      </c>
      <c r="N56">
        <f>('Size and weight of LO fragments'!M20/1000)*('Size and weight of LO fragments'!R20/1000)</f>
        <v>6.8355000000000005E-5</v>
      </c>
      <c r="O56">
        <f t="shared" si="11"/>
        <v>4.6900000000000006E-3</v>
      </c>
      <c r="P56">
        <v>1000</v>
      </c>
      <c r="Q56">
        <v>0.1</v>
      </c>
      <c r="R56">
        <f t="shared" si="12"/>
        <v>2496.3820549927641</v>
      </c>
      <c r="S56">
        <v>1</v>
      </c>
      <c r="U56">
        <f t="shared" si="13"/>
        <v>21299.156078985347</v>
      </c>
      <c r="V56">
        <f t="shared" si="14"/>
        <v>0.72873134328358202</v>
      </c>
      <c r="W56">
        <f t="shared" si="15"/>
        <v>10.734542786964775</v>
      </c>
    </row>
    <row r="57" spans="1:23">
      <c r="A57" s="25"/>
      <c r="B57">
        <v>19</v>
      </c>
      <c r="C57">
        <f>('Size and weight of LO fragments'!M21/1000)*('Size and weight of LO fragments'!N21/1000)</f>
        <v>6.4999999999999994E-5</v>
      </c>
      <c r="D57">
        <f>('Size and weight of LO fragments'!S21)/1000</f>
        <v>9.5999999999999992E-4</v>
      </c>
      <c r="E57">
        <v>1000</v>
      </c>
      <c r="F57">
        <v>2.1</v>
      </c>
      <c r="G57">
        <f>'Size and weight of LO fragments'!U21</f>
        <v>2655.6619911050293</v>
      </c>
      <c r="H57">
        <v>1</v>
      </c>
      <c r="J57">
        <f t="shared" si="8"/>
        <v>481335.8967007451</v>
      </c>
      <c r="K57">
        <f t="shared" si="9"/>
        <v>71.09375</v>
      </c>
      <c r="L57">
        <f t="shared" si="10"/>
        <v>0.11090214315762814</v>
      </c>
      <c r="N57">
        <f>('Size and weight of LO fragments'!M21/1000)*('Size and weight of LO fragments'!R21/1000)</f>
        <v>6.3472499999999999E-5</v>
      </c>
      <c r="O57">
        <f t="shared" si="11"/>
        <v>9.5999999999999992E-4</v>
      </c>
      <c r="P57">
        <v>1000</v>
      </c>
      <c r="Q57">
        <v>0.1</v>
      </c>
      <c r="R57">
        <f t="shared" si="12"/>
        <v>2655.6619911050293</v>
      </c>
      <c r="S57">
        <v>1</v>
      </c>
      <c r="U57">
        <f t="shared" si="13"/>
        <v>22382.119196584648</v>
      </c>
      <c r="V57">
        <f t="shared" si="14"/>
        <v>3.3058593750000003</v>
      </c>
      <c r="W57">
        <f t="shared" si="15"/>
        <v>2.3849923259704977</v>
      </c>
    </row>
    <row r="58" spans="1:23">
      <c r="A58" s="25"/>
      <c r="B58">
        <v>20</v>
      </c>
      <c r="C58">
        <f>('Size and weight of LO fragments'!M22/1000)*('Size and weight of LO fragments'!N22/1000)</f>
        <v>6.4999999999999994E-5</v>
      </c>
      <c r="D58">
        <f>('Size and weight of LO fragments'!S22)/1000</f>
        <v>9.5999999999999992E-4</v>
      </c>
      <c r="E58">
        <v>1000</v>
      </c>
      <c r="F58">
        <v>2.1</v>
      </c>
      <c r="G58">
        <f>'Size and weight of LO fragments'!U22</f>
        <v>2655.6619911050293</v>
      </c>
      <c r="H58">
        <v>1</v>
      </c>
      <c r="J58">
        <f t="shared" si="8"/>
        <v>481335.8967007451</v>
      </c>
      <c r="K58">
        <f t="shared" si="9"/>
        <v>71.09375</v>
      </c>
      <c r="L58">
        <f t="shared" si="10"/>
        <v>0.11090214315762814</v>
      </c>
      <c r="N58">
        <f>('Size and weight of LO fragments'!M22/1000)*('Size and weight of LO fragments'!R22/1000)</f>
        <v>6.3472499999999999E-5</v>
      </c>
      <c r="O58">
        <f t="shared" si="11"/>
        <v>9.5999999999999992E-4</v>
      </c>
      <c r="P58">
        <v>1000</v>
      </c>
      <c r="Q58">
        <v>0.1</v>
      </c>
      <c r="R58">
        <f t="shared" si="12"/>
        <v>2655.6619911050293</v>
      </c>
      <c r="S58">
        <v>1</v>
      </c>
      <c r="U58">
        <f t="shared" si="13"/>
        <v>22382.119196584648</v>
      </c>
      <c r="V58">
        <f t="shared" si="14"/>
        <v>3.3058593750000003</v>
      </c>
      <c r="W58">
        <f t="shared" si="15"/>
        <v>2.3849923259704977</v>
      </c>
    </row>
    <row r="59" spans="1:23">
      <c r="A59" s="25"/>
      <c r="B59">
        <v>21</v>
      </c>
      <c r="C59">
        <f>('Size and weight of LO fragments'!M23/1000)*('Size and weight of LO fragments'!N23/1000)</f>
        <v>6.4999999999999994E-5</v>
      </c>
      <c r="D59">
        <f>('Size and weight of LO fragments'!S23)/1000</f>
        <v>9.5999999999999992E-4</v>
      </c>
      <c r="E59">
        <v>1000</v>
      </c>
      <c r="F59">
        <v>2.1</v>
      </c>
      <c r="G59">
        <f>'Size and weight of LO fragments'!U23</f>
        <v>2655.6619911050293</v>
      </c>
      <c r="H59">
        <v>1</v>
      </c>
      <c r="J59">
        <f t="shared" si="8"/>
        <v>481335.8967007451</v>
      </c>
      <c r="K59">
        <f t="shared" si="9"/>
        <v>71.09375</v>
      </c>
      <c r="L59">
        <f t="shared" si="10"/>
        <v>0.11090214315762814</v>
      </c>
      <c r="N59">
        <f>('Size and weight of LO fragments'!M23/1000)*('Size and weight of LO fragments'!R23/1000)</f>
        <v>6.3472499999999999E-5</v>
      </c>
      <c r="O59">
        <f t="shared" si="11"/>
        <v>9.5999999999999992E-4</v>
      </c>
      <c r="P59">
        <v>1000</v>
      </c>
      <c r="Q59">
        <v>0.1</v>
      </c>
      <c r="R59">
        <f t="shared" si="12"/>
        <v>2655.6619911050293</v>
      </c>
      <c r="S59">
        <v>1</v>
      </c>
      <c r="U59">
        <f t="shared" si="13"/>
        <v>22382.119196584648</v>
      </c>
      <c r="V59">
        <f t="shared" si="14"/>
        <v>3.3058593750000003</v>
      </c>
      <c r="W59">
        <f t="shared" si="15"/>
        <v>2.3849923259704977</v>
      </c>
    </row>
    <row r="60" spans="1:23">
      <c r="A60" s="25"/>
      <c r="B60">
        <v>22</v>
      </c>
      <c r="C60">
        <f>('Size and weight of LO fragments'!M24/1000)*('Size and weight of LO fragments'!N24/1000)</f>
        <v>6.4999999999999994E-5</v>
      </c>
      <c r="D60">
        <f>('Size and weight of LO fragments'!S24)/1000</f>
        <v>9.5999999999999992E-4</v>
      </c>
      <c r="E60">
        <v>1000</v>
      </c>
      <c r="F60">
        <v>2.1</v>
      </c>
      <c r="G60">
        <f>'Size and weight of LO fragments'!U24</f>
        <v>2655.6619911050293</v>
      </c>
      <c r="H60">
        <v>1</v>
      </c>
      <c r="J60">
        <f t="shared" si="8"/>
        <v>481335.8967007451</v>
      </c>
      <c r="K60">
        <f t="shared" si="9"/>
        <v>71.09375</v>
      </c>
      <c r="L60">
        <f t="shared" si="10"/>
        <v>0.11090214315762814</v>
      </c>
      <c r="N60">
        <f>('Size and weight of LO fragments'!M24/1000)*('Size and weight of LO fragments'!R24/1000)</f>
        <v>6.3472499999999999E-5</v>
      </c>
      <c r="O60">
        <f t="shared" si="11"/>
        <v>9.5999999999999992E-4</v>
      </c>
      <c r="P60">
        <v>1000</v>
      </c>
      <c r="Q60">
        <v>0.1</v>
      </c>
      <c r="R60">
        <f t="shared" si="12"/>
        <v>2655.6619911050293</v>
      </c>
      <c r="S60">
        <v>1</v>
      </c>
      <c r="U60">
        <f t="shared" si="13"/>
        <v>22382.119196584648</v>
      </c>
      <c r="V60">
        <f t="shared" si="14"/>
        <v>3.3058593750000003</v>
      </c>
      <c r="W60">
        <f t="shared" si="15"/>
        <v>2.3849923259704977</v>
      </c>
    </row>
    <row r="61" spans="1:23">
      <c r="A61" s="25"/>
      <c r="B61">
        <v>23</v>
      </c>
      <c r="C61">
        <f>('Size and weight of LO fragments'!M25/1000)*('Size and weight of LO fragments'!N25/1000)</f>
        <v>6.4999999999999994E-5</v>
      </c>
      <c r="D61">
        <f>('Size and weight of LO fragments'!S25)/1000</f>
        <v>9.5999999999999992E-4</v>
      </c>
      <c r="E61">
        <v>1000</v>
      </c>
      <c r="F61">
        <v>2.1</v>
      </c>
      <c r="G61">
        <f>'Size and weight of LO fragments'!U25</f>
        <v>2655.6619911050293</v>
      </c>
      <c r="H61">
        <v>1</v>
      </c>
      <c r="J61">
        <f t="shared" si="8"/>
        <v>481335.8967007451</v>
      </c>
      <c r="K61">
        <f t="shared" si="9"/>
        <v>71.09375</v>
      </c>
      <c r="L61">
        <f t="shared" si="10"/>
        <v>0.11090214315762814</v>
      </c>
      <c r="N61">
        <f>('Size and weight of LO fragments'!M25/1000)*('Size and weight of LO fragments'!R25/1000)</f>
        <v>6.3472499999999999E-5</v>
      </c>
      <c r="O61">
        <f t="shared" si="11"/>
        <v>9.5999999999999992E-4</v>
      </c>
      <c r="P61">
        <v>1000</v>
      </c>
      <c r="Q61">
        <v>0.1</v>
      </c>
      <c r="R61">
        <f t="shared" si="12"/>
        <v>2655.6619911050293</v>
      </c>
      <c r="S61">
        <v>1</v>
      </c>
      <c r="U61">
        <f t="shared" si="13"/>
        <v>22382.119196584648</v>
      </c>
      <c r="V61">
        <f t="shared" si="14"/>
        <v>3.3058593750000003</v>
      </c>
      <c r="W61">
        <f t="shared" si="15"/>
        <v>2.3849923259704977</v>
      </c>
    </row>
    <row r="62" spans="1:23">
      <c r="A62" s="25"/>
      <c r="B62">
        <v>24</v>
      </c>
      <c r="C62">
        <f>('Size and weight of LO fragments'!M26/1000)*('Size and weight of LO fragments'!N26/1000)</f>
        <v>6.4999999999999994E-5</v>
      </c>
      <c r="D62">
        <f>('Size and weight of LO fragments'!S26)/1000</f>
        <v>9.5999999999999992E-4</v>
      </c>
      <c r="E62">
        <v>1000</v>
      </c>
      <c r="F62">
        <v>2.1</v>
      </c>
      <c r="G62">
        <f>'Size and weight of LO fragments'!U26</f>
        <v>2655.6619911050293</v>
      </c>
      <c r="H62">
        <v>1</v>
      </c>
      <c r="J62">
        <f t="shared" si="8"/>
        <v>481335.8967007451</v>
      </c>
      <c r="K62">
        <f t="shared" si="9"/>
        <v>71.09375</v>
      </c>
      <c r="L62">
        <f t="shared" si="10"/>
        <v>0.11090214315762814</v>
      </c>
      <c r="N62">
        <f>('Size and weight of LO fragments'!M26/1000)*('Size and weight of LO fragments'!R26/1000)</f>
        <v>6.3472499999999999E-5</v>
      </c>
      <c r="O62">
        <f t="shared" si="11"/>
        <v>9.5999999999999992E-4</v>
      </c>
      <c r="P62">
        <v>1000</v>
      </c>
      <c r="Q62">
        <v>0.1</v>
      </c>
      <c r="R62">
        <f t="shared" si="12"/>
        <v>2655.6619911050293</v>
      </c>
      <c r="S62">
        <v>1</v>
      </c>
      <c r="U62">
        <f t="shared" si="13"/>
        <v>22382.119196584648</v>
      </c>
      <c r="V62">
        <f t="shared" si="14"/>
        <v>3.3058593750000003</v>
      </c>
      <c r="W62">
        <f t="shared" si="15"/>
        <v>2.3849923259704977</v>
      </c>
    </row>
    <row r="63" spans="1:23">
      <c r="A63" s="25"/>
      <c r="B63">
        <v>25</v>
      </c>
      <c r="C63">
        <f>('Size and weight of LO fragments'!M27/1000)*('Size and weight of LO fragments'!N27/1000)</f>
        <v>6.4999999999999994E-5</v>
      </c>
      <c r="D63">
        <f>('Size and weight of LO fragments'!S27)/1000</f>
        <v>9.5999999999999992E-4</v>
      </c>
      <c r="E63">
        <v>1000</v>
      </c>
      <c r="F63">
        <v>2.1</v>
      </c>
      <c r="G63">
        <f>'Size and weight of LO fragments'!U27</f>
        <v>2655.6619911050293</v>
      </c>
      <c r="H63">
        <v>1</v>
      </c>
      <c r="J63">
        <f t="shared" si="8"/>
        <v>481335.8967007451</v>
      </c>
      <c r="K63">
        <f t="shared" si="9"/>
        <v>71.09375</v>
      </c>
      <c r="L63">
        <f t="shared" si="10"/>
        <v>0.11090214315762814</v>
      </c>
      <c r="N63">
        <f>('Size and weight of LO fragments'!M27/1000)*('Size and weight of LO fragments'!R27/1000)</f>
        <v>6.3472499999999999E-5</v>
      </c>
      <c r="O63">
        <f t="shared" si="11"/>
        <v>9.5999999999999992E-4</v>
      </c>
      <c r="P63">
        <v>1000</v>
      </c>
      <c r="Q63">
        <v>0.1</v>
      </c>
      <c r="R63">
        <f t="shared" si="12"/>
        <v>2655.6619911050293</v>
      </c>
      <c r="S63">
        <v>1</v>
      </c>
      <c r="U63">
        <f t="shared" si="13"/>
        <v>22382.119196584648</v>
      </c>
      <c r="V63">
        <f t="shared" si="14"/>
        <v>3.3058593750000003</v>
      </c>
      <c r="W63">
        <f t="shared" si="15"/>
        <v>2.3849923259704977</v>
      </c>
    </row>
    <row r="64" spans="1:23">
      <c r="A64" s="25"/>
      <c r="B64">
        <v>26</v>
      </c>
      <c r="C64">
        <f>('Size and weight of LO fragments'!M28/1000)*('Size and weight of LO fragments'!N28/1000)</f>
        <v>6.4999999999999994E-5</v>
      </c>
      <c r="D64">
        <f>('Size and weight of LO fragments'!S28)/1000</f>
        <v>9.5999999999999992E-4</v>
      </c>
      <c r="E64">
        <v>1000</v>
      </c>
      <c r="F64">
        <v>2.1</v>
      </c>
      <c r="G64">
        <f>'Size and weight of LO fragments'!U28</f>
        <v>2655.6619911050293</v>
      </c>
      <c r="H64">
        <v>1</v>
      </c>
      <c r="J64">
        <f t="shared" si="8"/>
        <v>481335.8967007451</v>
      </c>
      <c r="K64">
        <f t="shared" si="9"/>
        <v>71.09375</v>
      </c>
      <c r="L64">
        <f t="shared" si="10"/>
        <v>0.11090214315762814</v>
      </c>
      <c r="N64">
        <f>('Size and weight of LO fragments'!M28/1000)*('Size and weight of LO fragments'!R28/1000)</f>
        <v>6.3472499999999999E-5</v>
      </c>
      <c r="O64">
        <f t="shared" si="11"/>
        <v>9.5999999999999992E-4</v>
      </c>
      <c r="P64">
        <v>1000</v>
      </c>
      <c r="Q64">
        <v>0.1</v>
      </c>
      <c r="R64">
        <f t="shared" si="12"/>
        <v>2655.6619911050293</v>
      </c>
      <c r="S64">
        <v>1</v>
      </c>
      <c r="U64">
        <f t="shared" si="13"/>
        <v>22382.119196584648</v>
      </c>
      <c r="V64">
        <f t="shared" si="14"/>
        <v>3.3058593750000003</v>
      </c>
      <c r="W64">
        <f t="shared" si="15"/>
        <v>2.3849923259704977</v>
      </c>
    </row>
    <row r="65" spans="1:23">
      <c r="A65" s="25"/>
      <c r="B65">
        <v>27</v>
      </c>
      <c r="C65">
        <f>('Size and weight of LO fragments'!M29/1000)*('Size and weight of LO fragments'!N29/1000)</f>
        <v>6.4999999999999994E-5</v>
      </c>
      <c r="D65">
        <f>('Size and weight of LO fragments'!S29)/1000</f>
        <v>9.5999999999999992E-4</v>
      </c>
      <c r="E65">
        <v>1000</v>
      </c>
      <c r="F65">
        <v>2.1</v>
      </c>
      <c r="G65">
        <f>'Size and weight of LO fragments'!U29</f>
        <v>2655.6619911050293</v>
      </c>
      <c r="H65">
        <v>1</v>
      </c>
      <c r="J65">
        <f xml:space="preserve"> 0.5 * E65 * (G65^2) * F65 * C65</f>
        <v>481335.8967007451</v>
      </c>
      <c r="K65">
        <f xml:space="preserve"> (0.5 * E65 * F65 * C65) / D65</f>
        <v>71.09375</v>
      </c>
      <c r="L65">
        <f xml:space="preserve"> (1 / K65) * LN(G65 / H65)</f>
        <v>0.11090214315762814</v>
      </c>
      <c r="N65">
        <f>('Size and weight of LO fragments'!M29/1000)*('Size and weight of LO fragments'!R29/1000)</f>
        <v>6.3472499999999999E-5</v>
      </c>
      <c r="O65">
        <f>D65</f>
        <v>9.5999999999999992E-4</v>
      </c>
      <c r="P65">
        <v>1000</v>
      </c>
      <c r="Q65">
        <v>0.1</v>
      </c>
      <c r="R65">
        <f>G65</f>
        <v>2655.6619911050293</v>
      </c>
      <c r="S65">
        <v>1</v>
      </c>
      <c r="U65">
        <f xml:space="preserve"> 0.5 * P65 * (R65^2) * Q65 * N65</f>
        <v>22382.119196584648</v>
      </c>
      <c r="V65">
        <f xml:space="preserve"> (0.5 * P65 * Q65 * N65) / O65</f>
        <v>3.3058593750000003</v>
      </c>
      <c r="W65">
        <f xml:space="preserve"> (1 / V65) * LN(R65 / S65)</f>
        <v>2.3849923259704977</v>
      </c>
    </row>
    <row r="66" spans="1:23">
      <c r="A66" s="25"/>
      <c r="B66">
        <v>28</v>
      </c>
      <c r="C66">
        <f>('Size and weight of LO fragments'!M30/1000)*('Size and weight of LO fragments'!N30/1000)</f>
        <v>6.4999999999999994E-5</v>
      </c>
      <c r="D66">
        <f>('Size and weight of LO fragments'!S30)/1000</f>
        <v>9.5999999999999992E-4</v>
      </c>
      <c r="E66">
        <v>1000</v>
      </c>
      <c r="F66">
        <v>2.1</v>
      </c>
      <c r="G66">
        <f>'Size and weight of LO fragments'!U30</f>
        <v>2655.6619911050293</v>
      </c>
      <c r="H66">
        <v>1</v>
      </c>
      <c r="J66">
        <f t="shared" ref="J66:J74" si="16" xml:space="preserve"> 0.5 * E66 * (G66^2) * F66 * C66</f>
        <v>481335.8967007451</v>
      </c>
      <c r="K66">
        <f t="shared" ref="K66:K74" si="17" xml:space="preserve"> (0.5 * E66 * F66 * C66) / D66</f>
        <v>71.09375</v>
      </c>
      <c r="L66">
        <f t="shared" ref="L66:L74" si="18" xml:space="preserve"> (1 / K66) * LN(G66 / H66)</f>
        <v>0.11090214315762814</v>
      </c>
      <c r="N66">
        <f>('Size and weight of LO fragments'!M30/1000)*('Size and weight of LO fragments'!R30/1000)</f>
        <v>6.3472499999999999E-5</v>
      </c>
      <c r="O66">
        <f t="shared" ref="O66:O74" si="19">D66</f>
        <v>9.5999999999999992E-4</v>
      </c>
      <c r="P66">
        <v>1000</v>
      </c>
      <c r="Q66">
        <v>0.1</v>
      </c>
      <c r="R66">
        <f t="shared" ref="R66:R74" si="20">G66</f>
        <v>2655.6619911050293</v>
      </c>
      <c r="S66">
        <v>1</v>
      </c>
      <c r="U66">
        <f t="shared" ref="U66:U74" si="21" xml:space="preserve"> 0.5 * P66 * (R66^2) * Q66 * N66</f>
        <v>22382.119196584648</v>
      </c>
      <c r="V66">
        <f t="shared" ref="V66:V74" si="22" xml:space="preserve"> (0.5 * P66 * Q66 * N66) / O66</f>
        <v>3.3058593750000003</v>
      </c>
      <c r="W66">
        <f t="shared" ref="W66:W74" si="23" xml:space="preserve"> (1 / V66) * LN(R66 / S66)</f>
        <v>2.3849923259704977</v>
      </c>
    </row>
    <row r="67" spans="1:23">
      <c r="A67" s="25"/>
      <c r="B67">
        <v>29</v>
      </c>
      <c r="C67">
        <f>('Size and weight of LO fragments'!M31/1000)*('Size and weight of LO fragments'!N31/1000)</f>
        <v>6.4999999999999994E-5</v>
      </c>
      <c r="D67">
        <f>('Size and weight of LO fragments'!S31)/1000</f>
        <v>9.5999999999999992E-4</v>
      </c>
      <c r="E67">
        <v>1000</v>
      </c>
      <c r="F67">
        <v>2.1</v>
      </c>
      <c r="G67">
        <f>'Size and weight of LO fragments'!U31</f>
        <v>2655.6619911050293</v>
      </c>
      <c r="H67">
        <v>1</v>
      </c>
      <c r="J67">
        <f t="shared" si="16"/>
        <v>481335.8967007451</v>
      </c>
      <c r="K67">
        <f t="shared" si="17"/>
        <v>71.09375</v>
      </c>
      <c r="L67">
        <f t="shared" si="18"/>
        <v>0.11090214315762814</v>
      </c>
      <c r="N67">
        <f>('Size and weight of LO fragments'!M31/1000)*('Size and weight of LO fragments'!R31/1000)</f>
        <v>6.3472499999999999E-5</v>
      </c>
      <c r="O67">
        <f t="shared" si="19"/>
        <v>9.5999999999999992E-4</v>
      </c>
      <c r="P67">
        <v>1000</v>
      </c>
      <c r="Q67">
        <v>0.1</v>
      </c>
      <c r="R67">
        <f t="shared" si="20"/>
        <v>2655.6619911050293</v>
      </c>
      <c r="S67">
        <v>1</v>
      </c>
      <c r="U67">
        <f t="shared" si="21"/>
        <v>22382.119196584648</v>
      </c>
      <c r="V67">
        <f t="shared" si="22"/>
        <v>3.3058593750000003</v>
      </c>
      <c r="W67">
        <f t="shared" si="23"/>
        <v>2.3849923259704977</v>
      </c>
    </row>
    <row r="68" spans="1:23">
      <c r="A68" s="25"/>
      <c r="B68">
        <v>30</v>
      </c>
      <c r="C68">
        <f>('Size and weight of LO fragments'!M32/1000)*('Size and weight of LO fragments'!N32/1000)</f>
        <v>6.4999999999999994E-5</v>
      </c>
      <c r="D68">
        <f>('Size and weight of LO fragments'!S32)/1000</f>
        <v>9.5999999999999992E-4</v>
      </c>
      <c r="E68">
        <v>1000</v>
      </c>
      <c r="F68">
        <v>2.1</v>
      </c>
      <c r="G68">
        <f>'Size and weight of LO fragments'!U32</f>
        <v>2655.6619911050293</v>
      </c>
      <c r="H68">
        <v>1</v>
      </c>
      <c r="J68">
        <f t="shared" si="16"/>
        <v>481335.8967007451</v>
      </c>
      <c r="K68">
        <f t="shared" si="17"/>
        <v>71.09375</v>
      </c>
      <c r="L68">
        <f t="shared" si="18"/>
        <v>0.11090214315762814</v>
      </c>
      <c r="N68">
        <f>('Size and weight of LO fragments'!M32/1000)*('Size and weight of LO fragments'!R32/1000)</f>
        <v>6.3472499999999999E-5</v>
      </c>
      <c r="O68">
        <f t="shared" si="19"/>
        <v>9.5999999999999992E-4</v>
      </c>
      <c r="P68">
        <v>1000</v>
      </c>
      <c r="Q68">
        <v>0.1</v>
      </c>
      <c r="R68">
        <f t="shared" si="20"/>
        <v>2655.6619911050293</v>
      </c>
      <c r="S68">
        <v>1</v>
      </c>
      <c r="U68">
        <f t="shared" si="21"/>
        <v>22382.119196584648</v>
      </c>
      <c r="V68">
        <f t="shared" si="22"/>
        <v>3.3058593750000003</v>
      </c>
      <c r="W68">
        <f t="shared" si="23"/>
        <v>2.3849923259704977</v>
      </c>
    </row>
    <row r="69" spans="1:23">
      <c r="A69" s="25"/>
      <c r="B69">
        <v>31</v>
      </c>
      <c r="C69">
        <f>('Size and weight of LO fragments'!M33/1000)*('Size and weight of LO fragments'!N33/1000)</f>
        <v>6.4999999999999994E-5</v>
      </c>
      <c r="D69">
        <f>('Size and weight of LO fragments'!S33)/1000</f>
        <v>9.5999999999999992E-4</v>
      </c>
      <c r="E69">
        <v>1000</v>
      </c>
      <c r="F69">
        <v>2.1</v>
      </c>
      <c r="G69">
        <f>'Size and weight of LO fragments'!U33</f>
        <v>2655.6619911050293</v>
      </c>
      <c r="H69">
        <v>1</v>
      </c>
      <c r="J69">
        <f t="shared" si="16"/>
        <v>481335.8967007451</v>
      </c>
      <c r="K69">
        <f t="shared" si="17"/>
        <v>71.09375</v>
      </c>
      <c r="L69">
        <f t="shared" si="18"/>
        <v>0.11090214315762814</v>
      </c>
      <c r="N69">
        <f>('Size and weight of LO fragments'!M33/1000)*('Size and weight of LO fragments'!R33/1000)</f>
        <v>6.3472499999999999E-5</v>
      </c>
      <c r="O69">
        <f t="shared" si="19"/>
        <v>9.5999999999999992E-4</v>
      </c>
      <c r="P69">
        <v>1000</v>
      </c>
      <c r="Q69">
        <v>0.1</v>
      </c>
      <c r="R69">
        <f t="shared" si="20"/>
        <v>2655.6619911050293</v>
      </c>
      <c r="S69">
        <v>1</v>
      </c>
      <c r="U69">
        <f t="shared" si="21"/>
        <v>22382.119196584648</v>
      </c>
      <c r="V69">
        <f t="shared" si="22"/>
        <v>3.3058593750000003</v>
      </c>
      <c r="W69">
        <f t="shared" si="23"/>
        <v>2.3849923259704977</v>
      </c>
    </row>
    <row r="70" spans="1:23">
      <c r="A70" s="25"/>
      <c r="B70">
        <v>32</v>
      </c>
      <c r="C70">
        <f>('Size and weight of LO fragments'!M34/1000)*('Size and weight of LO fragments'!N34/1000)</f>
        <v>6.4999999999999994E-5</v>
      </c>
      <c r="D70">
        <f>('Size and weight of LO fragments'!S34)/1000</f>
        <v>9.5999999999999992E-4</v>
      </c>
      <c r="E70">
        <v>1000</v>
      </c>
      <c r="F70">
        <v>2.1</v>
      </c>
      <c r="G70">
        <f>'Size and weight of LO fragments'!U34</f>
        <v>2655.6619911050293</v>
      </c>
      <c r="H70">
        <v>1</v>
      </c>
      <c r="J70">
        <f t="shared" si="16"/>
        <v>481335.8967007451</v>
      </c>
      <c r="K70">
        <f t="shared" si="17"/>
        <v>71.09375</v>
      </c>
      <c r="L70">
        <f t="shared" si="18"/>
        <v>0.11090214315762814</v>
      </c>
      <c r="N70">
        <f>('Size and weight of LO fragments'!M34/1000)*('Size and weight of LO fragments'!R34/1000)</f>
        <v>6.3472499999999999E-5</v>
      </c>
      <c r="O70">
        <f t="shared" si="19"/>
        <v>9.5999999999999992E-4</v>
      </c>
      <c r="P70">
        <v>1000</v>
      </c>
      <c r="Q70">
        <v>0.1</v>
      </c>
      <c r="R70">
        <f t="shared" si="20"/>
        <v>2655.6619911050293</v>
      </c>
      <c r="S70">
        <v>1</v>
      </c>
      <c r="U70">
        <f t="shared" si="21"/>
        <v>22382.119196584648</v>
      </c>
      <c r="V70">
        <f t="shared" si="22"/>
        <v>3.3058593750000003</v>
      </c>
      <c r="W70">
        <f t="shared" si="23"/>
        <v>2.3849923259704977</v>
      </c>
    </row>
    <row r="71" spans="1:23">
      <c r="A71" s="25"/>
      <c r="B71">
        <v>33</v>
      </c>
      <c r="C71">
        <f>('Size and weight of LO fragments'!M35/1000)*('Size and weight of LO fragments'!N35/1000)</f>
        <v>6.4999999999999994E-5</v>
      </c>
      <c r="D71">
        <f>('Size and weight of LO fragments'!S35)/1000</f>
        <v>9.5999999999999992E-4</v>
      </c>
      <c r="E71">
        <v>1000</v>
      </c>
      <c r="F71">
        <v>2.1</v>
      </c>
      <c r="G71">
        <f>'Size and weight of LO fragments'!U35</f>
        <v>2655.6619911050293</v>
      </c>
      <c r="H71">
        <v>1</v>
      </c>
      <c r="J71">
        <f t="shared" si="16"/>
        <v>481335.8967007451</v>
      </c>
      <c r="K71">
        <f t="shared" si="17"/>
        <v>71.09375</v>
      </c>
      <c r="L71">
        <f t="shared" si="18"/>
        <v>0.11090214315762814</v>
      </c>
      <c r="N71">
        <f>('Size and weight of LO fragments'!M35/1000)*('Size and weight of LO fragments'!R35/1000)</f>
        <v>6.3472499999999999E-5</v>
      </c>
      <c r="O71">
        <f t="shared" si="19"/>
        <v>9.5999999999999992E-4</v>
      </c>
      <c r="P71">
        <v>1000</v>
      </c>
      <c r="Q71">
        <v>0.1</v>
      </c>
      <c r="R71">
        <f t="shared" si="20"/>
        <v>2655.6619911050293</v>
      </c>
      <c r="S71">
        <v>1</v>
      </c>
      <c r="U71">
        <f t="shared" si="21"/>
        <v>22382.119196584648</v>
      </c>
      <c r="V71">
        <f t="shared" si="22"/>
        <v>3.3058593750000003</v>
      </c>
      <c r="W71">
        <f t="shared" si="23"/>
        <v>2.3849923259704977</v>
      </c>
    </row>
    <row r="72" spans="1:23">
      <c r="A72" s="25"/>
      <c r="B72">
        <v>34</v>
      </c>
      <c r="C72">
        <f>('Size and weight of LO fragments'!M36/1000)*('Size and weight of LO fragments'!N36/1000)</f>
        <v>6.4999999999999994E-5</v>
      </c>
      <c r="D72">
        <f>('Size and weight of LO fragments'!S36)/1000</f>
        <v>9.5999999999999992E-4</v>
      </c>
      <c r="E72">
        <v>1000</v>
      </c>
      <c r="F72">
        <v>2.1</v>
      </c>
      <c r="G72">
        <f>'Size and weight of LO fragments'!U36</f>
        <v>2655.6619911050293</v>
      </c>
      <c r="H72">
        <v>1</v>
      </c>
      <c r="J72">
        <f t="shared" si="16"/>
        <v>481335.8967007451</v>
      </c>
      <c r="K72">
        <f t="shared" si="17"/>
        <v>71.09375</v>
      </c>
      <c r="L72">
        <f t="shared" si="18"/>
        <v>0.11090214315762814</v>
      </c>
      <c r="N72">
        <f>('Size and weight of LO fragments'!M36/1000)*('Size and weight of LO fragments'!R36/1000)</f>
        <v>6.3472499999999999E-5</v>
      </c>
      <c r="O72">
        <f t="shared" si="19"/>
        <v>9.5999999999999992E-4</v>
      </c>
      <c r="P72">
        <v>1000</v>
      </c>
      <c r="Q72">
        <v>0.1</v>
      </c>
      <c r="R72">
        <f t="shared" si="20"/>
        <v>2655.6619911050293</v>
      </c>
      <c r="S72">
        <v>1</v>
      </c>
      <c r="U72">
        <f t="shared" si="21"/>
        <v>22382.119196584648</v>
      </c>
      <c r="V72">
        <f t="shared" si="22"/>
        <v>3.3058593750000003</v>
      </c>
      <c r="W72">
        <f t="shared" si="23"/>
        <v>2.3849923259704977</v>
      </c>
    </row>
    <row r="73" spans="1:23">
      <c r="A73" s="25"/>
      <c r="B73">
        <v>35</v>
      </c>
      <c r="C73">
        <f>('Size and weight of LO fragments'!M37/1000)*('Size and weight of LO fragments'!N37/1000)</f>
        <v>6.4999999999999994E-5</v>
      </c>
      <c r="D73">
        <f>('Size and weight of LO fragments'!S37)/1000</f>
        <v>9.5999999999999992E-4</v>
      </c>
      <c r="E73">
        <v>1000</v>
      </c>
      <c r="F73">
        <v>2.1</v>
      </c>
      <c r="G73">
        <f>'Size and weight of LO fragments'!U37</f>
        <v>2655.6619911050293</v>
      </c>
      <c r="H73">
        <v>1</v>
      </c>
      <c r="J73">
        <f t="shared" si="16"/>
        <v>481335.8967007451</v>
      </c>
      <c r="K73">
        <f t="shared" si="17"/>
        <v>71.09375</v>
      </c>
      <c r="L73">
        <f t="shared" si="18"/>
        <v>0.11090214315762814</v>
      </c>
      <c r="N73">
        <f>('Size and weight of LO fragments'!M37/1000)*('Size and weight of LO fragments'!R37/1000)</f>
        <v>6.3472499999999999E-5</v>
      </c>
      <c r="O73">
        <f t="shared" si="19"/>
        <v>9.5999999999999992E-4</v>
      </c>
      <c r="P73">
        <v>1000</v>
      </c>
      <c r="Q73">
        <v>0.1</v>
      </c>
      <c r="R73">
        <f t="shared" si="20"/>
        <v>2655.6619911050293</v>
      </c>
      <c r="S73">
        <v>1</v>
      </c>
      <c r="U73">
        <f t="shared" si="21"/>
        <v>22382.119196584648</v>
      </c>
      <c r="V73">
        <f t="shared" si="22"/>
        <v>3.3058593750000003</v>
      </c>
      <c r="W73">
        <f t="shared" si="23"/>
        <v>2.3849923259704977</v>
      </c>
    </row>
    <row r="74" spans="1:23">
      <c r="A74" s="25"/>
      <c r="B74">
        <v>36</v>
      </c>
      <c r="C74">
        <f>('Size and weight of LO fragments'!M38/1000)*('Size and weight of LO fragments'!N38/1000)</f>
        <v>6.4999999999999994E-5</v>
      </c>
      <c r="D74">
        <f>('Size and weight of LO fragments'!S38)/1000</f>
        <v>9.5999999999999992E-4</v>
      </c>
      <c r="E74">
        <v>1000</v>
      </c>
      <c r="F74">
        <v>2.1</v>
      </c>
      <c r="G74">
        <f>'Size and weight of LO fragments'!U38</f>
        <v>2655.6619911050293</v>
      </c>
      <c r="H74">
        <v>1</v>
      </c>
      <c r="J74">
        <f t="shared" si="16"/>
        <v>481335.8967007451</v>
      </c>
      <c r="K74">
        <f t="shared" si="17"/>
        <v>71.09375</v>
      </c>
      <c r="L74">
        <f t="shared" si="18"/>
        <v>0.11090214315762814</v>
      </c>
      <c r="N74">
        <f>('Size and weight of LO fragments'!M38/1000)*('Size and weight of LO fragments'!R38/1000)</f>
        <v>6.3472499999999999E-5</v>
      </c>
      <c r="O74">
        <f t="shared" si="19"/>
        <v>9.5999999999999992E-4</v>
      </c>
      <c r="P74">
        <v>1000</v>
      </c>
      <c r="Q74">
        <v>0.1</v>
      </c>
      <c r="R74">
        <f t="shared" si="20"/>
        <v>2655.6619911050293</v>
      </c>
      <c r="S74">
        <v>1</v>
      </c>
      <c r="U74">
        <f t="shared" si="21"/>
        <v>22382.119196584648</v>
      </c>
      <c r="V74">
        <f t="shared" si="22"/>
        <v>3.3058593750000003</v>
      </c>
      <c r="W74">
        <f t="shared" si="23"/>
        <v>2.3849923259704977</v>
      </c>
    </row>
    <row r="75" spans="1:23">
      <c r="A75" s="25"/>
    </row>
    <row r="76" spans="1:23">
      <c r="A76" s="25"/>
      <c r="C76" s="17" t="s">
        <v>28</v>
      </c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pans="1:23">
      <c r="A77" s="25"/>
      <c r="C77" s="17" t="s">
        <v>50</v>
      </c>
      <c r="D77" s="17"/>
      <c r="E77" s="17"/>
      <c r="F77" s="17"/>
      <c r="G77" s="17"/>
      <c r="H77" s="17"/>
      <c r="I77" s="17"/>
      <c r="J77" s="17"/>
      <c r="K77" s="17"/>
      <c r="L77" s="17"/>
      <c r="N77" s="17" t="s">
        <v>51</v>
      </c>
      <c r="O77" s="17"/>
      <c r="P77" s="17"/>
      <c r="Q77" s="17"/>
      <c r="R77" s="17"/>
      <c r="S77" s="17"/>
      <c r="T77" s="17"/>
      <c r="U77" s="17"/>
      <c r="V77" s="17"/>
      <c r="W77" s="17"/>
    </row>
    <row r="78" spans="1:23" ht="43.15">
      <c r="A78" s="25"/>
      <c r="B78" t="s">
        <v>53</v>
      </c>
      <c r="C78" s="10" t="s">
        <v>54</v>
      </c>
      <c r="D78" s="10" t="s">
        <v>55</v>
      </c>
      <c r="E78" s="10" t="s">
        <v>56</v>
      </c>
      <c r="F78" s="10" t="s">
        <v>57</v>
      </c>
      <c r="G78" s="10" t="s">
        <v>58</v>
      </c>
      <c r="H78" s="10" t="s">
        <v>59</v>
      </c>
      <c r="J78" s="10" t="s">
        <v>60</v>
      </c>
      <c r="K78" s="10" t="s">
        <v>61</v>
      </c>
      <c r="L78" s="10" t="s">
        <v>62</v>
      </c>
      <c r="N78" s="10" t="s">
        <v>54</v>
      </c>
      <c r="O78" s="10" t="s">
        <v>55</v>
      </c>
      <c r="P78" s="10" t="s">
        <v>56</v>
      </c>
      <c r="Q78" s="10" t="s">
        <v>57</v>
      </c>
      <c r="R78" s="10" t="s">
        <v>58</v>
      </c>
      <c r="S78" s="10" t="s">
        <v>59</v>
      </c>
      <c r="U78" s="10" t="s">
        <v>60</v>
      </c>
      <c r="V78" s="10" t="s">
        <v>61</v>
      </c>
      <c r="W78" s="10" t="s">
        <v>62</v>
      </c>
    </row>
    <row r="79" spans="1:23">
      <c r="A79" s="25"/>
      <c r="C79" t="s">
        <v>25</v>
      </c>
      <c r="D79" t="s">
        <v>63</v>
      </c>
      <c r="E79" t="s">
        <v>64</v>
      </c>
      <c r="F79" t="s">
        <v>65</v>
      </c>
      <c r="G79" t="s">
        <v>66</v>
      </c>
      <c r="H79" t="s">
        <v>67</v>
      </c>
      <c r="J79" t="s">
        <v>68</v>
      </c>
      <c r="K79" t="s">
        <v>69</v>
      </c>
      <c r="L79" t="s">
        <v>70</v>
      </c>
      <c r="N79" t="s">
        <v>25</v>
      </c>
      <c r="O79" t="s">
        <v>63</v>
      </c>
      <c r="P79" t="s">
        <v>64</v>
      </c>
      <c r="Q79" t="s">
        <v>65</v>
      </c>
      <c r="R79" t="s">
        <v>66</v>
      </c>
      <c r="S79" t="s">
        <v>67</v>
      </c>
      <c r="U79" t="s">
        <v>68</v>
      </c>
      <c r="V79" t="s">
        <v>69</v>
      </c>
      <c r="W79" t="s">
        <v>70</v>
      </c>
    </row>
    <row r="80" spans="1:23">
      <c r="A80" s="25"/>
      <c r="C80" t="s">
        <v>71</v>
      </c>
      <c r="D80" t="s">
        <v>72</v>
      </c>
      <c r="E80" t="s">
        <v>73</v>
      </c>
      <c r="F80" t="s">
        <v>74</v>
      </c>
      <c r="G80" t="s">
        <v>75</v>
      </c>
      <c r="H80" t="s">
        <v>75</v>
      </c>
      <c r="J80" t="s">
        <v>76</v>
      </c>
      <c r="K80" t="s">
        <v>77</v>
      </c>
      <c r="L80" t="s">
        <v>63</v>
      </c>
      <c r="N80" t="s">
        <v>71</v>
      </c>
      <c r="O80" t="s">
        <v>72</v>
      </c>
      <c r="P80" t="s">
        <v>73</v>
      </c>
      <c r="Q80" t="s">
        <v>74</v>
      </c>
      <c r="R80" t="s">
        <v>75</v>
      </c>
      <c r="S80" t="s">
        <v>75</v>
      </c>
      <c r="U80" t="s">
        <v>76</v>
      </c>
      <c r="V80" t="s">
        <v>77</v>
      </c>
      <c r="W80" t="s">
        <v>63</v>
      </c>
    </row>
    <row r="81" spans="1:23">
      <c r="A81" s="25"/>
      <c r="B81">
        <v>1</v>
      </c>
      <c r="C81">
        <f>('Size and weight of LO fragments'!X3/1000)*('Size and weight of LO fragments'!Y3/1000)</f>
        <v>5.1000000000000004E-3</v>
      </c>
      <c r="D81">
        <f>('Size and weight of LO fragments'!AD3)/1000</f>
        <v>0.3926</v>
      </c>
      <c r="E81">
        <v>1000</v>
      </c>
      <c r="F81">
        <v>2.1</v>
      </c>
      <c r="G81">
        <f>'Size and weight of LO fragments'!AF3</f>
        <v>344.92335036658517</v>
      </c>
      <c r="H81">
        <v>1</v>
      </c>
      <c r="J81">
        <f xml:space="preserve"> 0.5 * E81 * (G81^2) * F81 * C81</f>
        <v>637095.68989852944</v>
      </c>
      <c r="K81">
        <f xml:space="preserve"> (0.5 * E81 * F81 * C81) / D81</f>
        <v>13.639836984207847</v>
      </c>
      <c r="L81">
        <f xml:space="preserve"> (1 / K81) * LN(G81 / H81)</f>
        <v>0.42840117710073922</v>
      </c>
      <c r="N81">
        <f>('Size and weight of LO fragments'!Y3/1000)*('Size and weight of LO fragments'!AC3/1000)</f>
        <v>1.2886000000000001E-4</v>
      </c>
      <c r="O81">
        <f>D81</f>
        <v>0.3926</v>
      </c>
      <c r="P81">
        <v>1000</v>
      </c>
      <c r="Q81">
        <v>0.1</v>
      </c>
      <c r="R81">
        <f>G81</f>
        <v>344.92335036658517</v>
      </c>
      <c r="S81">
        <v>1</v>
      </c>
      <c r="U81">
        <f xml:space="preserve"> 0.5 * P81 * (R81^2) * Q81 * N81</f>
        <v>766.53735387791323</v>
      </c>
      <c r="V81">
        <f xml:space="preserve"> (0.5 * P81 * Q81 * N81) / O81</f>
        <v>1.6411105450840551E-2</v>
      </c>
      <c r="W81">
        <f xml:space="preserve"> (1 / V81) * LN(R81 / S81)</f>
        <v>356.05902582251412</v>
      </c>
    </row>
    <row r="82" spans="1:23">
      <c r="A82" s="25"/>
      <c r="B82">
        <v>2</v>
      </c>
      <c r="C82">
        <f>('Size and weight of LO fragments'!X4/1000)*('Size and weight of LO fragments'!Y4/1000)</f>
        <v>1.075E-3</v>
      </c>
      <c r="D82">
        <f>('Size and weight of LO fragments'!AD4)/1000</f>
        <v>4.9110000000000001E-2</v>
      </c>
      <c r="E82">
        <v>1000</v>
      </c>
      <c r="F82">
        <v>2.1</v>
      </c>
      <c r="G82">
        <f>'Size and weight of LO fragments'!AF4</f>
        <v>1456.2423787637181</v>
      </c>
      <c r="H82">
        <v>1</v>
      </c>
      <c r="J82">
        <f t="shared" ref="J82:J87" si="24" xml:space="preserve"> 0.5 * E82 * (G82^2) * F82 * C82</f>
        <v>2393674.5059172418</v>
      </c>
      <c r="K82">
        <f t="shared" ref="K82:K87" si="25" xml:space="preserve"> (0.5 * E82 * F82 * C82) / D82</f>
        <v>22.984117287721439</v>
      </c>
      <c r="L82">
        <f t="shared" ref="L82:L87" si="26" xml:space="preserve"> (1 / K82) * LN(G82 / H82)</f>
        <v>0.31689773388532039</v>
      </c>
      <c r="N82">
        <f>('Size and weight of LO fragments'!Y4/1000)*('Size and weight of LO fragments'!AC4/1000)</f>
        <v>1.5825000000000002E-4</v>
      </c>
      <c r="O82">
        <f t="shared" ref="O82:O87" si="27">D82</f>
        <v>4.9110000000000001E-2</v>
      </c>
      <c r="P82">
        <v>1000</v>
      </c>
      <c r="Q82">
        <v>0.1</v>
      </c>
      <c r="R82">
        <f t="shared" ref="R82:R87" si="28">G82</f>
        <v>1456.2423787637181</v>
      </c>
      <c r="S82">
        <v>1</v>
      </c>
      <c r="U82">
        <f t="shared" ref="U82:U87" si="29" xml:space="preserve"> 0.5 * P82 * (R82^2) * Q82 * N82</f>
        <v>16779.578762409903</v>
      </c>
      <c r="V82">
        <f t="shared" ref="V82:V87" si="30" xml:space="preserve"> (0.5 * P82 * Q82 * N82) / O82</f>
        <v>0.16111789859499084</v>
      </c>
      <c r="W82">
        <f t="shared" ref="W82:W87" si="31" xml:space="preserve"> (1 / V82) * LN(R82 / S82)</f>
        <v>45.206738340986462</v>
      </c>
    </row>
    <row r="83" spans="1:23">
      <c r="A83" s="25"/>
      <c r="B83">
        <v>3</v>
      </c>
      <c r="C83">
        <f>('Size and weight of LO fragments'!X5/1000)*('Size and weight of LO fragments'!Y5/1000)</f>
        <v>9.3599999999999987E-4</v>
      </c>
      <c r="D83">
        <f>('Size and weight of LO fragments'!AD5)/1000</f>
        <v>3.2130000000000006E-2</v>
      </c>
      <c r="E83">
        <v>1000</v>
      </c>
      <c r="F83">
        <v>2.1</v>
      </c>
      <c r="G83">
        <f>'Size and weight of LO fragments'!AF5</f>
        <v>1732.1209416490015</v>
      </c>
      <c r="H83">
        <v>1</v>
      </c>
      <c r="J83">
        <f t="shared" si="24"/>
        <v>2948638.7776472396</v>
      </c>
      <c r="K83">
        <f t="shared" si="25"/>
        <v>30.588235294117638</v>
      </c>
      <c r="L83">
        <f t="shared" si="26"/>
        <v>0.2437898702793265</v>
      </c>
      <c r="N83">
        <f>('Size and weight of LO fragments'!Y5/1000)*('Size and weight of LO fragments'!AC5/1000)</f>
        <v>1.4438666666666662E-4</v>
      </c>
      <c r="O83">
        <f t="shared" si="27"/>
        <v>3.2130000000000006E-2</v>
      </c>
      <c r="P83">
        <v>1000</v>
      </c>
      <c r="Q83">
        <v>0.1</v>
      </c>
      <c r="R83">
        <f t="shared" si="28"/>
        <v>1732.1209416490015</v>
      </c>
      <c r="S83">
        <v>1</v>
      </c>
      <c r="U83">
        <f t="shared" si="29"/>
        <v>21659.753983951945</v>
      </c>
      <c r="V83">
        <f t="shared" si="30"/>
        <v>0.22469135802469126</v>
      </c>
      <c r="W83">
        <f t="shared" si="31"/>
        <v>33.188200827941934</v>
      </c>
    </row>
    <row r="84" spans="1:23">
      <c r="A84" s="25"/>
      <c r="B84">
        <v>4</v>
      </c>
      <c r="C84">
        <f>('Size and weight of LO fragments'!X6/1000)*('Size and weight of LO fragments'!Y6/1000)</f>
        <v>8.7500000000000013E-4</v>
      </c>
      <c r="D84">
        <f>('Size and weight of LO fragments'!AD6)/1000</f>
        <v>3.1190000000000002E-2</v>
      </c>
      <c r="E84">
        <v>1000</v>
      </c>
      <c r="F84">
        <v>2.1</v>
      </c>
      <c r="G84">
        <f>'Size and weight of LO fragments'!AF6</f>
        <v>1750.4791972037433</v>
      </c>
      <c r="H84">
        <v>1</v>
      </c>
      <c r="J84">
        <f t="shared" si="24"/>
        <v>2815213.0044808136</v>
      </c>
      <c r="K84">
        <f t="shared" si="25"/>
        <v>29.456556588650212</v>
      </c>
      <c r="L84">
        <f t="shared" si="26"/>
        <v>0.25351384279874356</v>
      </c>
      <c r="N84">
        <f>('Size and weight of LO fragments'!Y6/1000)*('Size and weight of LO fragments'!AC6/1000)</f>
        <v>1.4391666666666668E-4</v>
      </c>
      <c r="O84">
        <f t="shared" si="27"/>
        <v>3.1190000000000002E-2</v>
      </c>
      <c r="P84">
        <v>1000</v>
      </c>
      <c r="Q84">
        <v>0.1</v>
      </c>
      <c r="R84">
        <f t="shared" si="28"/>
        <v>1750.4791972037433</v>
      </c>
      <c r="S84">
        <v>1</v>
      </c>
      <c r="U84">
        <f t="shared" si="29"/>
        <v>22049.310016954038</v>
      </c>
      <c r="V84">
        <f t="shared" si="30"/>
        <v>0.23070962915464358</v>
      </c>
      <c r="W84">
        <f t="shared" si="31"/>
        <v>32.368154219526907</v>
      </c>
    </row>
    <row r="85" spans="1:23">
      <c r="A85" s="25"/>
      <c r="B85">
        <v>5</v>
      </c>
      <c r="C85">
        <f>('Size and weight of LO fragments'!X7/1000)*('Size and weight of LO fragments'!Y7/1000)</f>
        <v>8.7500000000000013E-4</v>
      </c>
      <c r="D85">
        <f>('Size and weight of LO fragments'!AD7)/1000</f>
        <v>3.0879999999999998E-2</v>
      </c>
      <c r="E85">
        <v>1000</v>
      </c>
      <c r="F85">
        <v>2.1</v>
      </c>
      <c r="G85">
        <f>'Size and weight of LO fragments'!AF7</f>
        <v>1756.6191446028515</v>
      </c>
      <c r="H85">
        <v>1</v>
      </c>
      <c r="J85">
        <f t="shared" si="24"/>
        <v>2834996.8151264521</v>
      </c>
      <c r="K85">
        <f t="shared" si="25"/>
        <v>29.752266839378247</v>
      </c>
      <c r="L85">
        <f t="shared" si="26"/>
        <v>0.25111183428231387</v>
      </c>
      <c r="N85">
        <f>('Size and weight of LO fragments'!Y7/1000)*('Size and weight of LO fragments'!AC7/1000)</f>
        <v>1.3825E-4</v>
      </c>
      <c r="O85">
        <f t="shared" si="27"/>
        <v>3.0879999999999998E-2</v>
      </c>
      <c r="P85">
        <v>1000</v>
      </c>
      <c r="Q85">
        <v>0.1</v>
      </c>
      <c r="R85">
        <f t="shared" si="28"/>
        <v>1756.6191446028515</v>
      </c>
      <c r="S85">
        <v>1</v>
      </c>
      <c r="U85">
        <f t="shared" si="29"/>
        <v>21329.976037618067</v>
      </c>
      <c r="V85">
        <f t="shared" si="30"/>
        <v>0.22385038860103629</v>
      </c>
      <c r="W85">
        <f t="shared" si="31"/>
        <v>33.375623543851844</v>
      </c>
    </row>
    <row r="86" spans="1:23">
      <c r="A86" s="25"/>
      <c r="B86">
        <v>6</v>
      </c>
      <c r="C86">
        <f>('Size and weight of LO fragments'!X8/1000)*('Size and weight of LO fragments'!Y8/1000)</f>
        <v>5.0000000000000001E-4</v>
      </c>
      <c r="D86">
        <f>('Size and weight of LO fragments'!AD8)/1000</f>
        <v>1.52E-2</v>
      </c>
      <c r="E86">
        <v>1000</v>
      </c>
      <c r="F86">
        <v>2.1</v>
      </c>
      <c r="G86">
        <f>'Size and weight of LO fragments'!AF8</f>
        <v>2135.4883081155435</v>
      </c>
      <c r="H86">
        <v>1</v>
      </c>
      <c r="J86">
        <f t="shared" si="24"/>
        <v>2394162.9149015481</v>
      </c>
      <c r="K86">
        <f t="shared" si="25"/>
        <v>34.539473684210527</v>
      </c>
      <c r="L86">
        <f t="shared" si="26"/>
        <v>0.22196199876551431</v>
      </c>
      <c r="N86">
        <f>('Size and weight of LO fragments'!Y8/1000)*('Size and weight of LO fragments'!AC8/1000)</f>
        <v>1.1359999999999998E-4</v>
      </c>
      <c r="O86">
        <f t="shared" si="27"/>
        <v>1.52E-2</v>
      </c>
      <c r="P86">
        <v>1000</v>
      </c>
      <c r="Q86">
        <v>0.1</v>
      </c>
      <c r="R86">
        <f t="shared" si="28"/>
        <v>2135.4883081155435</v>
      </c>
      <c r="S86">
        <v>1</v>
      </c>
      <c r="U86">
        <f t="shared" si="29"/>
        <v>25902.562584077696</v>
      </c>
      <c r="V86">
        <f t="shared" si="30"/>
        <v>0.37368421052631573</v>
      </c>
      <c r="W86">
        <f t="shared" si="31"/>
        <v>20.515853759136451</v>
      </c>
    </row>
    <row r="87" spans="1:23">
      <c r="A87" s="25"/>
      <c r="B87">
        <v>7</v>
      </c>
      <c r="C87">
        <f>('Size and weight of LO fragments'!X9/1000)*('Size and weight of LO fragments'!Y9/1000)</f>
        <v>2.9999999999999997E-4</v>
      </c>
      <c r="D87">
        <f>('Size and weight of LO fragments'!AD9)/1000</f>
        <v>4.8899999999999994E-3</v>
      </c>
      <c r="E87">
        <v>1000</v>
      </c>
      <c r="F87">
        <v>2.1</v>
      </c>
      <c r="G87">
        <f>'Size and weight of LO fragments'!AF9</f>
        <v>2488.3795480044878</v>
      </c>
      <c r="H87">
        <v>1</v>
      </c>
      <c r="J87">
        <f t="shared" si="24"/>
        <v>1950490.324102011</v>
      </c>
      <c r="K87">
        <f t="shared" si="25"/>
        <v>64.417177914110425</v>
      </c>
      <c r="L87">
        <f t="shared" si="26"/>
        <v>0.12138667428273371</v>
      </c>
      <c r="N87">
        <f>('Size and weight of LO fragments'!Y9/1000)*('Size and weight of LO fragments'!AC9/1000)</f>
        <v>7.2749999999999993E-5</v>
      </c>
      <c r="O87">
        <f t="shared" si="27"/>
        <v>4.8899999999999994E-3</v>
      </c>
      <c r="P87">
        <v>1000</v>
      </c>
      <c r="Q87">
        <v>0.1</v>
      </c>
      <c r="R87">
        <f t="shared" si="28"/>
        <v>2488.3795480044878</v>
      </c>
      <c r="S87">
        <v>1</v>
      </c>
      <c r="U87">
        <f t="shared" si="29"/>
        <v>22523.519218797028</v>
      </c>
      <c r="V87">
        <f t="shared" si="30"/>
        <v>0.74386503067484666</v>
      </c>
      <c r="W87">
        <f t="shared" si="31"/>
        <v>10.511835711082092</v>
      </c>
    </row>
    <row r="88" spans="1:23">
      <c r="A88" s="25"/>
      <c r="B88">
        <v>8</v>
      </c>
      <c r="C88">
        <f>('Size and weight of LO fragments'!X10/1000)*('Size and weight of LO fragments'!Y10/1000)</f>
        <v>1.9799999999999996E-4</v>
      </c>
      <c r="D88">
        <f>('Size and weight of LO fragments'!AD10)/1000</f>
        <v>3.49E-3</v>
      </c>
      <c r="E88">
        <v>1000</v>
      </c>
      <c r="F88">
        <v>2.1</v>
      </c>
      <c r="G88">
        <f>'Size and weight of LO fragments'!AF10</f>
        <v>2545.4992621741271</v>
      </c>
      <c r="H88">
        <v>1</v>
      </c>
      <c r="J88">
        <f xml:space="preserve"> 0.5 * E88 * (G88^2) * F88 * C88</f>
        <v>1347101.8740462642</v>
      </c>
      <c r="K88">
        <f xml:space="preserve"> (0.5 * E88 * F88 * C88) / D88</f>
        <v>59.57020057306589</v>
      </c>
      <c r="L88">
        <f xml:space="preserve"> (1 / K88) * LN(G88 / H88)</f>
        <v>0.13164437937167336</v>
      </c>
      <c r="N88">
        <f>('Size and weight of LO fragments'!Y10/1000)*('Size and weight of LO fragments'!AC10/1000)</f>
        <v>4.364999999999999E-5</v>
      </c>
      <c r="O88">
        <f>D88</f>
        <v>3.49E-3</v>
      </c>
      <c r="P88">
        <v>1000</v>
      </c>
      <c r="Q88">
        <v>0.1</v>
      </c>
      <c r="R88">
        <f>G88</f>
        <v>2545.4992621741271</v>
      </c>
      <c r="S88">
        <v>1</v>
      </c>
      <c r="U88">
        <f t="shared" ref="U88:U91" si="32" xml:space="preserve"> 0.5 * P88 * (R88^2) * Q88 * N88</f>
        <v>14141.653872563595</v>
      </c>
      <c r="V88">
        <f t="shared" ref="V88:V91" si="33" xml:space="preserve"> (0.5 * P88 * Q88 * N88) / O88</f>
        <v>0.62535816618911166</v>
      </c>
      <c r="W88">
        <f t="shared" ref="W88:W91" si="34" xml:space="preserve"> (1 / V88) * LN(R88 / S88)</f>
        <v>12.540145004064556</v>
      </c>
    </row>
    <row r="89" spans="1:23">
      <c r="A89" s="25"/>
      <c r="B89">
        <v>9</v>
      </c>
      <c r="C89">
        <f>('Size and weight of LO fragments'!X11/1000)*('Size and weight of LO fragments'!Y11/1000)</f>
        <v>1.4999999999999999E-4</v>
      </c>
      <c r="D89">
        <f>('Size and weight of LO fragments'!AD11)/1000</f>
        <v>2.6700000000000001E-3</v>
      </c>
      <c r="E89">
        <v>1000</v>
      </c>
      <c r="F89">
        <v>2.1</v>
      </c>
      <c r="G89">
        <f>'Size and weight of LO fragments'!AF11</f>
        <v>2580.1894631876348</v>
      </c>
      <c r="H89">
        <v>1</v>
      </c>
      <c r="J89">
        <f t="shared" ref="J89:J91" si="35" xml:space="preserve"> 0.5 * E89 * (G89^2) * F89 * C89</f>
        <v>1048536.982386258</v>
      </c>
      <c r="K89">
        <f t="shared" ref="K89:K91" si="36" xml:space="preserve"> (0.5 * E89 * F89 * C89) / D89</f>
        <v>58.988764044943807</v>
      </c>
      <c r="L89">
        <f t="shared" ref="L89:L91" si="37" xml:space="preserve"> (1 / K89) * LN(G89 / H89)</f>
        <v>0.13317143082669494</v>
      </c>
      <c r="N89">
        <f>('Size and weight of LO fragments'!Y11/1000)*('Size and weight of LO fragments'!AC11/1000)</f>
        <v>4.8499999999999993E-5</v>
      </c>
      <c r="O89">
        <f t="shared" ref="O89:O91" si="38">D89</f>
        <v>2.6700000000000001E-3</v>
      </c>
      <c r="P89">
        <v>1000</v>
      </c>
      <c r="Q89">
        <v>0.1</v>
      </c>
      <c r="R89">
        <f t="shared" ref="R89:R91" si="39">G89</f>
        <v>2580.1894631876348</v>
      </c>
      <c r="S89">
        <v>1</v>
      </c>
      <c r="U89">
        <f t="shared" si="32"/>
        <v>16144.140839915399</v>
      </c>
      <c r="V89">
        <f t="shared" si="33"/>
        <v>0.90823970037453172</v>
      </c>
      <c r="W89">
        <f t="shared" si="34"/>
        <v>8.6492784969915277</v>
      </c>
    </row>
    <row r="90" spans="1:23">
      <c r="A90" s="25"/>
      <c r="B90">
        <v>10</v>
      </c>
      <c r="C90">
        <f>('Size and weight of LO fragments'!X12/1000)*('Size and weight of LO fragments'!Y12/1000)</f>
        <v>8.4000000000000009E-5</v>
      </c>
      <c r="D90">
        <f>('Size and weight of LO fragments'!AD12)/1000</f>
        <v>1.74E-3</v>
      </c>
      <c r="E90">
        <v>1000</v>
      </c>
      <c r="F90">
        <v>2.1</v>
      </c>
      <c r="G90">
        <f>'Size and weight of LO fragments'!AF12</f>
        <v>2620.6954760297099</v>
      </c>
      <c r="H90">
        <v>1</v>
      </c>
      <c r="J90">
        <f t="shared" si="35"/>
        <v>605761.54942688439</v>
      </c>
      <c r="K90">
        <f t="shared" si="36"/>
        <v>50.689655172413801</v>
      </c>
      <c r="L90">
        <f t="shared" si="37"/>
        <v>0.15528207843638617</v>
      </c>
      <c r="N90">
        <f>('Size and weight of LO fragments'!Y12/1000)*('Size and weight of LO fragments'!AC12/1000)</f>
        <v>3.3949999999999999E-5</v>
      </c>
      <c r="O90">
        <f t="shared" si="38"/>
        <v>1.74E-3</v>
      </c>
      <c r="P90">
        <v>1000</v>
      </c>
      <c r="Q90">
        <v>0.1</v>
      </c>
      <c r="R90">
        <f t="shared" si="39"/>
        <v>2620.6954760297099</v>
      </c>
      <c r="S90">
        <v>1</v>
      </c>
      <c r="U90">
        <f t="shared" si="32"/>
        <v>11658.506010795194</v>
      </c>
      <c r="V90">
        <f t="shared" si="33"/>
        <v>0.97557471264367812</v>
      </c>
      <c r="W90">
        <f t="shared" si="34"/>
        <v>8.0682646940142941</v>
      </c>
    </row>
    <row r="91" spans="1:23">
      <c r="A91" s="25"/>
      <c r="B91">
        <v>11</v>
      </c>
      <c r="C91">
        <f>('Size and weight of LO fragments'!X13/1000)*('Size and weight of LO fragments'!Y13/1000)</f>
        <v>7.0000000000000007E-5</v>
      </c>
      <c r="D91">
        <f>('Size and weight of LO fragments'!AD13)/1000</f>
        <v>1.3799999999999999E-3</v>
      </c>
      <c r="E91">
        <v>1000</v>
      </c>
      <c r="F91">
        <v>2.1</v>
      </c>
      <c r="G91">
        <f>'Size and weight of LO fragments'!AF13</f>
        <v>2636.71875</v>
      </c>
      <c r="H91">
        <v>1</v>
      </c>
      <c r="J91">
        <f t="shared" si="35"/>
        <v>510993.0038452149</v>
      </c>
      <c r="K91">
        <f t="shared" si="36"/>
        <v>53.260869565217398</v>
      </c>
      <c r="L91">
        <f t="shared" si="37"/>
        <v>0.14790014863969581</v>
      </c>
      <c r="N91">
        <f>('Size and weight of LO fragments'!Y13/1000)*('Size and weight of LO fragments'!AC13/1000)</f>
        <v>2.4249999999999997E-5</v>
      </c>
      <c r="O91">
        <f t="shared" si="38"/>
        <v>1.3799999999999999E-3</v>
      </c>
      <c r="P91">
        <v>1000</v>
      </c>
      <c r="Q91">
        <v>0.1</v>
      </c>
      <c r="R91">
        <f t="shared" si="39"/>
        <v>2636.71875</v>
      </c>
      <c r="S91">
        <v>1</v>
      </c>
      <c r="U91">
        <f t="shared" si="32"/>
        <v>8429.6464920043927</v>
      </c>
      <c r="V91">
        <f t="shared" si="33"/>
        <v>0.87862318840579701</v>
      </c>
      <c r="W91">
        <f t="shared" si="34"/>
        <v>8.9654935464063055</v>
      </c>
    </row>
    <row r="97" spans="1:29">
      <c r="A97" s="25" t="s">
        <v>78</v>
      </c>
      <c r="C97" s="17" t="s">
        <v>27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spans="1:29">
      <c r="A98" s="25"/>
      <c r="C98" s="17" t="s">
        <v>50</v>
      </c>
      <c r="D98" s="17"/>
      <c r="E98" s="17"/>
      <c r="F98" s="17"/>
      <c r="G98" s="17"/>
      <c r="H98" s="17"/>
      <c r="I98" s="17"/>
      <c r="J98" s="17"/>
      <c r="K98" s="17"/>
      <c r="L98" s="17"/>
      <c r="N98" s="17" t="s">
        <v>51</v>
      </c>
      <c r="O98" s="17"/>
      <c r="P98" s="17"/>
      <c r="Q98" s="17"/>
      <c r="R98" s="17"/>
      <c r="S98" s="17"/>
      <c r="T98" s="17"/>
      <c r="U98" s="17"/>
      <c r="V98" s="17"/>
      <c r="W98" s="17"/>
    </row>
    <row r="99" spans="1:29" ht="43.15">
      <c r="A99" s="25"/>
      <c r="B99" t="s">
        <v>53</v>
      </c>
      <c r="C99" s="10" t="s">
        <v>54</v>
      </c>
      <c r="D99" s="10" t="s">
        <v>55</v>
      </c>
      <c r="E99" s="10" t="s">
        <v>56</v>
      </c>
      <c r="F99" s="10" t="s">
        <v>57</v>
      </c>
      <c r="G99" s="10" t="s">
        <v>58</v>
      </c>
      <c r="H99" s="10" t="s">
        <v>59</v>
      </c>
      <c r="J99" s="10" t="s">
        <v>60</v>
      </c>
      <c r="K99" s="10" t="s">
        <v>61</v>
      </c>
      <c r="L99" s="10" t="s">
        <v>62</v>
      </c>
      <c r="N99" s="10" t="s">
        <v>54</v>
      </c>
      <c r="O99" s="10" t="s">
        <v>55</v>
      </c>
      <c r="P99" s="10" t="s">
        <v>56</v>
      </c>
      <c r="Q99" s="10" t="s">
        <v>57</v>
      </c>
      <c r="R99" s="10" t="s">
        <v>58</v>
      </c>
      <c r="S99" s="10" t="s">
        <v>59</v>
      </c>
      <c r="U99" s="10" t="s">
        <v>60</v>
      </c>
      <c r="V99" s="10" t="s">
        <v>61</v>
      </c>
      <c r="W99" s="10" t="s">
        <v>62</v>
      </c>
    </row>
    <row r="100" spans="1:29">
      <c r="A100" s="25"/>
      <c r="C100" t="s">
        <v>25</v>
      </c>
      <c r="D100" t="s">
        <v>63</v>
      </c>
      <c r="E100" t="s">
        <v>64</v>
      </c>
      <c r="F100" t="s">
        <v>65</v>
      </c>
      <c r="G100" t="s">
        <v>66</v>
      </c>
      <c r="H100" t="s">
        <v>67</v>
      </c>
      <c r="J100" t="s">
        <v>68</v>
      </c>
      <c r="K100" t="s">
        <v>69</v>
      </c>
      <c r="L100" t="s">
        <v>70</v>
      </c>
      <c r="N100" t="s">
        <v>25</v>
      </c>
      <c r="O100" t="s">
        <v>63</v>
      </c>
      <c r="P100" t="s">
        <v>64</v>
      </c>
      <c r="Q100" t="s">
        <v>65</v>
      </c>
      <c r="R100" t="s">
        <v>66</v>
      </c>
      <c r="S100" t="s">
        <v>67</v>
      </c>
      <c r="U100" t="s">
        <v>68</v>
      </c>
      <c r="V100" t="s">
        <v>69</v>
      </c>
      <c r="W100" t="s">
        <v>70</v>
      </c>
    </row>
    <row r="101" spans="1:29">
      <c r="A101" s="25"/>
      <c r="C101" t="s">
        <v>71</v>
      </c>
      <c r="D101" t="s">
        <v>72</v>
      </c>
      <c r="E101" t="s">
        <v>73</v>
      </c>
      <c r="F101" t="s">
        <v>74</v>
      </c>
      <c r="G101" t="s">
        <v>75</v>
      </c>
      <c r="H101" t="s">
        <v>75</v>
      </c>
      <c r="J101" t="s">
        <v>76</v>
      </c>
      <c r="K101" t="s">
        <v>77</v>
      </c>
      <c r="L101" t="s">
        <v>63</v>
      </c>
      <c r="N101" t="s">
        <v>71</v>
      </c>
      <c r="O101" t="s">
        <v>72</v>
      </c>
      <c r="P101" t="s">
        <v>73</v>
      </c>
      <c r="Q101" t="s">
        <v>74</v>
      </c>
      <c r="R101" t="s">
        <v>75</v>
      </c>
      <c r="S101" t="s">
        <v>75</v>
      </c>
      <c r="U101" t="s">
        <v>76</v>
      </c>
      <c r="V101" t="s">
        <v>77</v>
      </c>
      <c r="W101" t="s">
        <v>63</v>
      </c>
      <c r="Y101" s="17" t="s">
        <v>79</v>
      </c>
      <c r="Z101" s="17"/>
      <c r="AA101" s="17"/>
      <c r="AB101" s="17"/>
      <c r="AC101" s="17"/>
    </row>
    <row r="102" spans="1:29" ht="14.45" customHeight="1">
      <c r="A102" s="25"/>
      <c r="B102">
        <v>1</v>
      </c>
      <c r="C102">
        <f>('Size and weight of HO fragments'!B3/1000)*('Size and weight of HO fragments'!C3/1000)</f>
        <v>2.5379999999999995E-3</v>
      </c>
      <c r="D102">
        <v>3.5560000000000001E-2</v>
      </c>
      <c r="E102">
        <v>1000</v>
      </c>
      <c r="F102">
        <v>2.1</v>
      </c>
      <c r="G102">
        <f>'Size and weight of HO fragments'!J3</f>
        <v>1668.2785299806574</v>
      </c>
      <c r="H102">
        <v>1</v>
      </c>
      <c r="J102">
        <f xml:space="preserve"> 0.5 * E102 * (G102^2) * F102 * C102</f>
        <v>7416825.105503778</v>
      </c>
      <c r="K102">
        <f xml:space="preserve"> (0.5 * E102 * F102 * C102) / D102</f>
        <v>74.940944881889749</v>
      </c>
      <c r="L102">
        <f xml:space="preserve"> (1 / K102) * LN(G102 / H102)</f>
        <v>9.9005257607476915E-2</v>
      </c>
      <c r="N102">
        <f>('Size and weight of HO fragments'!G3/1000)*('Size and weight of HO fragments'!C3/1000)</f>
        <v>8.3159999999999997E-5</v>
      </c>
      <c r="O102">
        <f>D102</f>
        <v>3.5560000000000001E-2</v>
      </c>
      <c r="P102">
        <v>1000</v>
      </c>
      <c r="Q102">
        <v>0.1</v>
      </c>
      <c r="R102">
        <f>G102</f>
        <v>1668.2785299806574</v>
      </c>
      <c r="S102">
        <v>1</v>
      </c>
      <c r="U102">
        <f xml:space="preserve"> 0.5 * P102 * (R102^2) * Q102 * N102</f>
        <v>11572.351228445612</v>
      </c>
      <c r="V102">
        <f xml:space="preserve"> (0.5 * P102 * Q102 * N102) / O102</f>
        <v>0.11692913385826773</v>
      </c>
      <c r="W102">
        <f xml:space="preserve"> (1 / V102) * LN(R102 / S102)</f>
        <v>63.453369648428371</v>
      </c>
      <c r="Z102" s="17" t="s">
        <v>25</v>
      </c>
      <c r="AA102" s="17"/>
      <c r="AB102" s="17" t="s">
        <v>26</v>
      </c>
      <c r="AC102" s="17"/>
    </row>
    <row r="103" spans="1:29">
      <c r="A103" s="25"/>
      <c r="B103">
        <v>2</v>
      </c>
      <c r="C103">
        <f>('Size and weight of HO fragments'!B4/1000)*('Size and weight of HO fragments'!C4/1000)</f>
        <v>2.2400000000000002E-3</v>
      </c>
      <c r="D103">
        <v>2.945E-2</v>
      </c>
      <c r="E103">
        <v>1000</v>
      </c>
      <c r="F103">
        <v>2.1</v>
      </c>
      <c r="G103">
        <f>'Size and weight of HO fragments'!J4</f>
        <v>1785.5089131684874</v>
      </c>
      <c r="H103">
        <v>1</v>
      </c>
      <c r="J103">
        <f t="shared" ref="J103:J127" si="40" xml:space="preserve"> 0.5 * E103 * (G103^2) * F103 * C103</f>
        <v>7498274.9698176757</v>
      </c>
      <c r="K103">
        <f t="shared" ref="K103:K127" si="41" xml:space="preserve"> (0.5 * E103 * F103 * C103) / D103</f>
        <v>79.864176570458412</v>
      </c>
      <c r="L103">
        <f t="shared" ref="L103:L127" si="42" xml:space="preserve"> (1 / K103) * LN(G103 / H103)</f>
        <v>9.3752406654938558E-2</v>
      </c>
      <c r="N103">
        <f>('Size and weight of HO fragments'!G4/1000)*('Size and weight of HO fragments'!C4/1000)</f>
        <v>3.4080000000000006E-5</v>
      </c>
      <c r="O103">
        <f t="shared" ref="O103:O127" si="43">D103</f>
        <v>2.945E-2</v>
      </c>
      <c r="P103">
        <v>1000</v>
      </c>
      <c r="Q103">
        <v>0.1</v>
      </c>
      <c r="R103">
        <f t="shared" ref="R103:R127" si="44">G103</f>
        <v>1785.5089131684874</v>
      </c>
      <c r="S103">
        <v>1</v>
      </c>
      <c r="U103">
        <f t="shared" ref="U103:U127" si="45" xml:space="preserve"> 0.5 * P103 * (R103^2) * Q103 * N103</f>
        <v>5432.4237026230094</v>
      </c>
      <c r="V103">
        <f t="shared" ref="V103:V127" si="46" xml:space="preserve"> (0.5 * P103 * Q103 * N103) / O103</f>
        <v>5.7860780984719869E-2</v>
      </c>
      <c r="W103">
        <f t="shared" ref="W103:W127" si="47" xml:space="preserve"> (1 / V103) * LN(R103 / S103)</f>
        <v>129.4047303124504</v>
      </c>
      <c r="Y103" t="s">
        <v>20</v>
      </c>
      <c r="Z103" t="s">
        <v>80</v>
      </c>
      <c r="AA103" t="s">
        <v>81</v>
      </c>
      <c r="AB103" t="s">
        <v>80</v>
      </c>
      <c r="AC103" t="s">
        <v>81</v>
      </c>
    </row>
    <row r="104" spans="1:29">
      <c r="A104" s="25"/>
      <c r="B104">
        <v>3</v>
      </c>
      <c r="C104">
        <f>('Size and weight of HO fragments'!B5/1000)*('Size and weight of HO fragments'!C5/1000)</f>
        <v>1.6560000000000001E-3</v>
      </c>
      <c r="D104">
        <v>2.7789999999999999E-2</v>
      </c>
      <c r="E104">
        <v>1000</v>
      </c>
      <c r="F104">
        <v>2.1</v>
      </c>
      <c r="G104">
        <f>'Size and weight of HO fragments'!J5</f>
        <v>1820.2602884277171</v>
      </c>
      <c r="H104">
        <v>1</v>
      </c>
      <c r="J104">
        <f t="shared" si="40"/>
        <v>5761248.6636497518</v>
      </c>
      <c r="K104">
        <f t="shared" si="41"/>
        <v>62.56926952141059</v>
      </c>
      <c r="L104">
        <f t="shared" si="42"/>
        <v>0.11997478703017264</v>
      </c>
      <c r="N104">
        <f>('Size and weight of HO fragments'!G5/1000)*('Size and weight of HO fragments'!C5/1000)</f>
        <v>2.7879999999999997E-5</v>
      </c>
      <c r="O104">
        <f t="shared" si="43"/>
        <v>2.7789999999999999E-2</v>
      </c>
      <c r="P104">
        <v>1000</v>
      </c>
      <c r="Q104">
        <v>0.1</v>
      </c>
      <c r="R104">
        <f t="shared" si="44"/>
        <v>1820.2602884277171</v>
      </c>
      <c r="S104">
        <v>1</v>
      </c>
      <c r="U104">
        <f t="shared" si="45"/>
        <v>4618.8064395719766</v>
      </c>
      <c r="V104">
        <f t="shared" si="46"/>
        <v>5.0161928751349401E-2</v>
      </c>
      <c r="W104">
        <f t="shared" si="47"/>
        <v>149.65004281783661</v>
      </c>
      <c r="Y104" t="s">
        <v>27</v>
      </c>
      <c r="Z104">
        <f>AVERAGE(L108:L164)</f>
        <v>6.4085594103564777E-2</v>
      </c>
      <c r="AA104">
        <f>AVERAGE(L102:L107)</f>
        <v>9.9793364814997509E-2</v>
      </c>
      <c r="AB104">
        <f>AVERAGE(W108:W164)</f>
        <v>5.2978119731740474</v>
      </c>
      <c r="AC104">
        <f>AVERAGE(W102:W107)</f>
        <v>107.10549196785577</v>
      </c>
    </row>
    <row r="105" spans="1:29">
      <c r="A105" s="25"/>
      <c r="B105">
        <v>4</v>
      </c>
      <c r="C105">
        <f>('Size and weight of HO fragments'!B6/1000)*('Size and weight of HO fragments'!C6/1000)</f>
        <v>1.6249999999999999E-3</v>
      </c>
      <c r="D105">
        <v>2.1850000000000001E-2</v>
      </c>
      <c r="E105">
        <v>1000</v>
      </c>
      <c r="F105">
        <v>2.1</v>
      </c>
      <c r="G105">
        <f>'Size and weight of HO fragments'!J6</f>
        <v>1956.521739130435</v>
      </c>
      <c r="H105">
        <v>1</v>
      </c>
      <c r="J105">
        <f t="shared" si="40"/>
        <v>6531486.2948960317</v>
      </c>
      <c r="K105">
        <f t="shared" si="41"/>
        <v>78.08924485125857</v>
      </c>
      <c r="L105">
        <f t="shared" si="42"/>
        <v>9.7054640075715334E-2</v>
      </c>
      <c r="N105">
        <f>('Size and weight of HO fragments'!G6/1000)*('Size and weight of HO fragments'!C6/1000)</f>
        <v>3.141666666666666E-5</v>
      </c>
      <c r="O105">
        <f t="shared" si="43"/>
        <v>2.1850000000000001E-2</v>
      </c>
      <c r="P105">
        <v>1000</v>
      </c>
      <c r="Q105">
        <v>0.1</v>
      </c>
      <c r="R105">
        <f t="shared" si="44"/>
        <v>1956.521739130435</v>
      </c>
      <c r="S105">
        <v>1</v>
      </c>
      <c r="U105">
        <f t="shared" si="45"/>
        <v>6013.1143667296792</v>
      </c>
      <c r="V105">
        <f t="shared" si="46"/>
        <v>7.1891685736079305E-2</v>
      </c>
      <c r="W105">
        <f t="shared" si="47"/>
        <v>105.42141939258737</v>
      </c>
      <c r="Y105" t="s">
        <v>29</v>
      </c>
      <c r="Z105">
        <f>AVERAGE(L176:L217)</f>
        <v>5.8045453073513012E-2</v>
      </c>
      <c r="AA105">
        <f>AVERAGE(L171:L175)</f>
        <v>9.7235218277856861E-2</v>
      </c>
      <c r="AB105">
        <f>AVERAGE(W176:W217)</f>
        <v>7.1917958581544994</v>
      </c>
      <c r="AC105">
        <f>AVERAGE(W171:W175)</f>
        <v>104.272724119442</v>
      </c>
    </row>
    <row r="106" spans="1:29">
      <c r="A106" s="25"/>
      <c r="B106">
        <v>5</v>
      </c>
      <c r="C106">
        <f>('Size and weight of HO fragments'!B7/1000)*('Size and weight of HO fragments'!C7/1000)</f>
        <v>1.3700000000000001E-3</v>
      </c>
      <c r="D106">
        <v>2.1829999999999999E-2</v>
      </c>
      <c r="E106">
        <v>1000</v>
      </c>
      <c r="F106">
        <v>2.1</v>
      </c>
      <c r="G106">
        <f>'Size and weight of HO fragments'!J7</f>
        <v>1957.0150006302786</v>
      </c>
      <c r="H106">
        <v>1</v>
      </c>
      <c r="J106">
        <f t="shared" si="40"/>
        <v>5509322.2447073413</v>
      </c>
      <c r="K106">
        <f t="shared" si="41"/>
        <v>65.895556573522683</v>
      </c>
      <c r="L106">
        <f t="shared" si="42"/>
        <v>0.11501800768653317</v>
      </c>
      <c r="N106">
        <f>('Size and weight of HO fragments'!G7/1000)*('Size and weight of HO fragments'!C7/1000)</f>
        <v>2.8399999999999996E-5</v>
      </c>
      <c r="O106">
        <f t="shared" si="43"/>
        <v>2.1829999999999999E-2</v>
      </c>
      <c r="P106">
        <v>1000</v>
      </c>
      <c r="Q106">
        <v>0.1</v>
      </c>
      <c r="R106">
        <f t="shared" si="44"/>
        <v>1957.0150006302786</v>
      </c>
      <c r="S106">
        <v>1</v>
      </c>
      <c r="U106">
        <f t="shared" si="45"/>
        <v>5438.4689520225393</v>
      </c>
      <c r="V106">
        <f t="shared" si="46"/>
        <v>6.5048098946404023E-2</v>
      </c>
      <c r="W106">
        <f t="shared" si="47"/>
        <v>116.51648173033662</v>
      </c>
      <c r="Y106" t="s">
        <v>30</v>
      </c>
      <c r="Z106">
        <f>AVERAGE(L230:L282)</f>
        <v>7.2840846857024438E-2</v>
      </c>
      <c r="AA106">
        <f>AVERAGE(L224:L229)</f>
        <v>0.10594512820859625</v>
      </c>
      <c r="AB106">
        <f>AVERAGE(W230:W282)</f>
        <v>9.4729463060261594</v>
      </c>
      <c r="AC106">
        <f>AVERAGE(W224:W229)</f>
        <v>94.950004198500267</v>
      </c>
    </row>
    <row r="107" spans="1:29">
      <c r="A107" s="25"/>
      <c r="B107">
        <v>6</v>
      </c>
      <c r="C107">
        <f>('Size and weight of HO fragments'!B8/1000)*('Size and weight of HO fragments'!C8/1000)</f>
        <v>1.586E-3</v>
      </c>
      <c r="D107">
        <v>1.609E-2</v>
      </c>
      <c r="E107">
        <v>1000</v>
      </c>
      <c r="F107">
        <v>2.1</v>
      </c>
      <c r="G107">
        <f>'Size and weight of HO fragments'!J8</f>
        <v>2109.6616388096209</v>
      </c>
      <c r="H107">
        <v>1</v>
      </c>
      <c r="J107">
        <f t="shared" si="40"/>
        <v>7411704.4650601298</v>
      </c>
      <c r="K107">
        <f t="shared" si="41"/>
        <v>103.49906774394033</v>
      </c>
      <c r="L107">
        <f t="shared" si="42"/>
        <v>7.395508983514841E-2</v>
      </c>
      <c r="N107">
        <f>('Size and weight of HO fragments'!G8/1000)*('Size and weight of HO fragments'!C8/1000)</f>
        <v>3.1503333333333334E-5</v>
      </c>
      <c r="O107">
        <f t="shared" si="43"/>
        <v>1.609E-2</v>
      </c>
      <c r="P107">
        <v>1000</v>
      </c>
      <c r="Q107">
        <v>0.1</v>
      </c>
      <c r="R107">
        <f t="shared" si="44"/>
        <v>2109.6616388096209</v>
      </c>
      <c r="S107">
        <v>1</v>
      </c>
      <c r="U107">
        <f t="shared" si="45"/>
        <v>7010.5505413722549</v>
      </c>
      <c r="V107">
        <f t="shared" si="46"/>
        <v>9.7897244665423669E-2</v>
      </c>
      <c r="W107">
        <f t="shared" si="47"/>
        <v>78.186907905495261</v>
      </c>
    </row>
    <row r="108" spans="1:29">
      <c r="A108" s="25"/>
      <c r="B108">
        <v>7</v>
      </c>
      <c r="C108">
        <f>('Size and weight of HO fragments'!B9/1000)*('Size and weight of HO fragments'!C9/1000)</f>
        <v>3.4332569999999998E-4</v>
      </c>
      <c r="D108">
        <v>3.5099999999999997E-3</v>
      </c>
      <c r="E108">
        <v>1000</v>
      </c>
      <c r="F108">
        <v>2.1</v>
      </c>
      <c r="G108">
        <f>'Size and weight of HO fragments'!J9</f>
        <v>2544.664809047697</v>
      </c>
      <c r="H108">
        <v>1</v>
      </c>
      <c r="J108">
        <f t="shared" si="40"/>
        <v>2334300.5963595654</v>
      </c>
      <c r="K108">
        <f t="shared" si="41"/>
        <v>102.70426923076923</v>
      </c>
      <c r="L108">
        <f t="shared" si="42"/>
        <v>7.6352758004753413E-2</v>
      </c>
      <c r="N108">
        <f>('Size and weight of HO fragments'!G9/1000)*('Size and weight of HO fragments'!C9/1000)</f>
        <v>1.9382000000000002E-5</v>
      </c>
      <c r="O108">
        <f t="shared" si="43"/>
        <v>3.5099999999999997E-3</v>
      </c>
      <c r="P108">
        <v>1000</v>
      </c>
      <c r="Q108">
        <v>0.1</v>
      </c>
      <c r="R108">
        <f t="shared" si="44"/>
        <v>2544.664809047697</v>
      </c>
      <c r="S108">
        <v>1</v>
      </c>
      <c r="U108">
        <f t="shared" si="45"/>
        <v>6275.2316336022159</v>
      </c>
      <c r="V108">
        <f t="shared" si="46"/>
        <v>0.27609686609686612</v>
      </c>
      <c r="W108">
        <f t="shared" si="47"/>
        <v>28.402184803795471</v>
      </c>
    </row>
    <row r="109" spans="1:29" ht="14.45" customHeight="1">
      <c r="A109" s="25"/>
      <c r="B109">
        <v>8</v>
      </c>
      <c r="C109">
        <f>('Size and weight of HO fragments'!B10/1000)*('Size and weight of HO fragments'!C10/1000)</f>
        <v>2.4601389999999999E-4</v>
      </c>
      <c r="D109">
        <v>3.3E-3</v>
      </c>
      <c r="E109">
        <v>1000</v>
      </c>
      <c r="F109">
        <v>2.1</v>
      </c>
      <c r="G109">
        <f>'Size and weight of HO fragments'!J10</f>
        <v>2553.4539473684213</v>
      </c>
      <c r="H109">
        <v>1</v>
      </c>
      <c r="J109">
        <f t="shared" si="40"/>
        <v>1684243.9811963537</v>
      </c>
      <c r="K109">
        <f t="shared" si="41"/>
        <v>78.277149999999992</v>
      </c>
      <c r="L109">
        <f t="shared" si="42"/>
        <v>0.10022340122019778</v>
      </c>
      <c r="N109">
        <f>('Size and weight of HO fragments'!G10/1000)*('Size and weight of HO fragments'!C10/1000)</f>
        <v>6.7995299999999996E-5</v>
      </c>
      <c r="O109">
        <f t="shared" si="43"/>
        <v>3.3E-3</v>
      </c>
      <c r="P109">
        <v>1000</v>
      </c>
      <c r="Q109">
        <v>0.1</v>
      </c>
      <c r="R109">
        <f t="shared" si="44"/>
        <v>2553.4539473684213</v>
      </c>
      <c r="S109">
        <v>1</v>
      </c>
      <c r="U109">
        <f t="shared" si="45"/>
        <v>22166.899778667252</v>
      </c>
      <c r="V109">
        <f t="shared" si="46"/>
        <v>1.0302318181818182</v>
      </c>
      <c r="W109">
        <f t="shared" si="47"/>
        <v>7.614987299333305</v>
      </c>
      <c r="Y109" s="17" t="s">
        <v>82</v>
      </c>
      <c r="Z109" s="17"/>
      <c r="AA109" s="17"/>
      <c r="AB109" s="17"/>
      <c r="AC109" s="17"/>
    </row>
    <row r="110" spans="1:29">
      <c r="A110" s="25"/>
      <c r="B110">
        <v>9</v>
      </c>
      <c r="C110">
        <f>('Size and weight of HO fragments'!B11/1000)*('Size and weight of HO fragments'!C11/1000)</f>
        <v>2.0592659999999998E-4</v>
      </c>
      <c r="D110">
        <v>3.49E-3</v>
      </c>
      <c r="E110">
        <v>1000</v>
      </c>
      <c r="F110">
        <v>2.1</v>
      </c>
      <c r="G110">
        <f>'Size and weight of HO fragments'!J11</f>
        <v>2545.4992621741271</v>
      </c>
      <c r="H110">
        <v>1</v>
      </c>
      <c r="J110">
        <f t="shared" si="40"/>
        <v>1401030.8524039164</v>
      </c>
      <c r="K110">
        <f t="shared" si="41"/>
        <v>61.954994269340965</v>
      </c>
      <c r="L110">
        <f t="shared" si="42"/>
        <v>0.12657707705362653</v>
      </c>
      <c r="N110">
        <f>('Size and weight of HO fragments'!G11/1000)*('Size and weight of HO fragments'!C11/1000)</f>
        <v>7.9752800000000007E-5</v>
      </c>
      <c r="O110">
        <f t="shared" si="43"/>
        <v>3.49E-3</v>
      </c>
      <c r="P110">
        <v>1000</v>
      </c>
      <c r="Q110">
        <v>0.1</v>
      </c>
      <c r="R110">
        <f t="shared" si="44"/>
        <v>2545.4992621741271</v>
      </c>
      <c r="S110">
        <v>1</v>
      </c>
      <c r="U110">
        <f t="shared" si="45"/>
        <v>25838.178533053611</v>
      </c>
      <c r="V110">
        <f t="shared" si="46"/>
        <v>1.1425902578796563</v>
      </c>
      <c r="W110">
        <f t="shared" si="47"/>
        <v>6.8634245998562777</v>
      </c>
      <c r="Z110" s="17" t="s">
        <v>25</v>
      </c>
      <c r="AA110" s="17"/>
      <c r="AB110" s="17" t="s">
        <v>26</v>
      </c>
      <c r="AC110" s="17"/>
    </row>
    <row r="111" spans="1:29">
      <c r="A111" s="25"/>
      <c r="B111">
        <v>10</v>
      </c>
      <c r="C111">
        <f>('Size and weight of HO fragments'!B12/1000)*('Size and weight of HO fragments'!C12/1000)</f>
        <v>1.9979399999999999E-4</v>
      </c>
      <c r="D111">
        <v>1.48E-3</v>
      </c>
      <c r="E111">
        <v>1000</v>
      </c>
      <c r="F111">
        <v>2.1</v>
      </c>
      <c r="G111">
        <f>'Size and weight of HO fragments'!J12</f>
        <v>2632.2482197355034</v>
      </c>
      <c r="H111">
        <v>1</v>
      </c>
      <c r="J111">
        <f t="shared" si="40"/>
        <v>1453534.7605148405</v>
      </c>
      <c r="K111">
        <f t="shared" si="41"/>
        <v>141.74574324324323</v>
      </c>
      <c r="L111">
        <f t="shared" si="42"/>
        <v>5.5561411695402081E-2</v>
      </c>
      <c r="N111">
        <f>('Size and weight of HO fragments'!G12/1000)*('Size and weight of HO fragments'!C12/1000)</f>
        <v>2.2265599999999999E-5</v>
      </c>
      <c r="O111">
        <f t="shared" si="43"/>
        <v>1.48E-3</v>
      </c>
      <c r="P111">
        <v>1000</v>
      </c>
      <c r="Q111">
        <v>0.1</v>
      </c>
      <c r="R111">
        <f t="shared" si="44"/>
        <v>2632.2482197355034</v>
      </c>
      <c r="S111">
        <v>1</v>
      </c>
      <c r="U111">
        <f t="shared" si="45"/>
        <v>7713.6173028979929</v>
      </c>
      <c r="V111">
        <f t="shared" si="46"/>
        <v>0.75221621621621615</v>
      </c>
      <c r="W111">
        <f t="shared" si="47"/>
        <v>10.46985351635233</v>
      </c>
      <c r="Y111" t="s">
        <v>20</v>
      </c>
      <c r="Z111" t="s">
        <v>80</v>
      </c>
      <c r="AA111" t="s">
        <v>81</v>
      </c>
      <c r="AB111" t="s">
        <v>80</v>
      </c>
      <c r="AC111" t="s">
        <v>81</v>
      </c>
    </row>
    <row r="112" spans="1:29">
      <c r="A112" s="25"/>
      <c r="B112">
        <v>11</v>
      </c>
      <c r="C112">
        <f>('Size and weight of HO fragments'!B13/1000)*('Size and weight of HO fragments'!C13/1000)</f>
        <v>1.5307139999999999E-4</v>
      </c>
      <c r="D112">
        <v>1.6299999999999999E-3</v>
      </c>
      <c r="E112">
        <v>1000</v>
      </c>
      <c r="F112">
        <v>2.1</v>
      </c>
      <c r="G112">
        <f>'Size and weight of HO fragments'!J13</f>
        <v>2625.5707762557081</v>
      </c>
      <c r="H112">
        <v>1</v>
      </c>
      <c r="J112">
        <f t="shared" si="40"/>
        <v>1107977.1732501409</v>
      </c>
      <c r="K112">
        <f t="shared" si="41"/>
        <v>98.60427607361963</v>
      </c>
      <c r="L112">
        <f t="shared" si="42"/>
        <v>7.9844950984527596E-2</v>
      </c>
      <c r="N112">
        <f>('Size and weight of HO fragments'!G13/1000)*('Size and weight of HO fragments'!C13/1000)</f>
        <v>2.67546E-5</v>
      </c>
      <c r="O112">
        <f t="shared" si="43"/>
        <v>1.6299999999999999E-3</v>
      </c>
      <c r="P112">
        <v>1000</v>
      </c>
      <c r="Q112">
        <v>0.1</v>
      </c>
      <c r="R112">
        <f t="shared" si="44"/>
        <v>2625.5707762557081</v>
      </c>
      <c r="S112">
        <v>1</v>
      </c>
      <c r="U112">
        <f t="shared" si="45"/>
        <v>9221.8048257959617</v>
      </c>
      <c r="V112">
        <f t="shared" si="46"/>
        <v>0.8206932515337424</v>
      </c>
      <c r="W112">
        <f t="shared" si="47"/>
        <v>9.5931745207475849</v>
      </c>
      <c r="Y112" t="s">
        <v>27</v>
      </c>
      <c r="Z112">
        <f>STDEV(L108:L164)</f>
        <v>2.6936677166141357E-2</v>
      </c>
      <c r="AA112" t="e">
        <f t="shared" ref="AA112" si="48">STDEV(M108:M164)</f>
        <v>#DIV/0!</v>
      </c>
      <c r="AB112">
        <f>STDEV(W108:W164)</f>
        <v>3.993896435385651</v>
      </c>
      <c r="AC112">
        <f>STDEV(W102:W107)</f>
        <v>32.063967170910054</v>
      </c>
    </row>
    <row r="113" spans="1:29">
      <c r="A113" s="25"/>
      <c r="B113">
        <v>12</v>
      </c>
      <c r="C113">
        <f>('Size and weight of HO fragments'!B14/1000)*('Size and weight of HO fragments'!C14/1000)</f>
        <v>1.5229500000000002E-4</v>
      </c>
      <c r="D113">
        <v>1.6000000000000001E-3</v>
      </c>
      <c r="E113">
        <v>1000</v>
      </c>
      <c r="F113">
        <v>2.1</v>
      </c>
      <c r="G113">
        <f>'Size and weight of HO fragments'!J14</f>
        <v>2626.9035532994926</v>
      </c>
      <c r="H113">
        <v>1</v>
      </c>
      <c r="J113">
        <f t="shared" si="40"/>
        <v>1103476.7833733801</v>
      </c>
      <c r="K113">
        <f t="shared" si="41"/>
        <v>99.943593750000005</v>
      </c>
      <c r="L113">
        <f t="shared" si="42"/>
        <v>7.87800476244499E-2</v>
      </c>
      <c r="N113">
        <f>('Size and weight of HO fragments'!G14/1000)*('Size and weight of HO fragments'!C14/1000)</f>
        <v>2.0306000000000002E-5</v>
      </c>
      <c r="O113">
        <f t="shared" si="43"/>
        <v>1.6000000000000001E-3</v>
      </c>
      <c r="P113">
        <v>1000</v>
      </c>
      <c r="Q113">
        <v>0.1</v>
      </c>
      <c r="R113">
        <f t="shared" si="44"/>
        <v>2626.9035532994926</v>
      </c>
      <c r="S113">
        <v>1</v>
      </c>
      <c r="U113">
        <f t="shared" si="45"/>
        <v>7006.2017991960647</v>
      </c>
      <c r="V113">
        <f t="shared" si="46"/>
        <v>0.63456250000000003</v>
      </c>
      <c r="W113">
        <f t="shared" si="47"/>
        <v>12.407857500850858</v>
      </c>
      <c r="Y113" t="s">
        <v>29</v>
      </c>
      <c r="Z113">
        <f>STDEV(L176:L217)</f>
        <v>2.6062115895917268E-2</v>
      </c>
      <c r="AA113" t="e">
        <f t="shared" ref="AA113:AA114" si="49">STDEV(M109:M165)</f>
        <v>#DIV/0!</v>
      </c>
      <c r="AB113">
        <f t="shared" ref="AB113:AB114" si="50">STDEV(N109:N165)</f>
        <v>1.6017585475551062E-5</v>
      </c>
      <c r="AC113">
        <f t="shared" ref="AC113:AC114" si="51">STDEV(O109:O165)</f>
        <v>8.0727051340810272E-4</v>
      </c>
    </row>
    <row r="114" spans="1:29">
      <c r="A114" s="25"/>
      <c r="B114">
        <v>13</v>
      </c>
      <c r="C114">
        <f>('Size and weight of HO fragments'!B15/1000)*('Size and weight of HO fragments'!C15/1000)</f>
        <v>1.6954079999999998E-4</v>
      </c>
      <c r="D114">
        <v>2.1900000000000001E-3</v>
      </c>
      <c r="E114">
        <v>1000</v>
      </c>
      <c r="F114">
        <v>2.1</v>
      </c>
      <c r="G114">
        <f>'Size and weight of HO fragments'!J15</f>
        <v>2600.9381805997655</v>
      </c>
      <c r="H114">
        <v>1</v>
      </c>
      <c r="J114">
        <f t="shared" si="40"/>
        <v>1204269.2220845283</v>
      </c>
      <c r="K114">
        <f t="shared" si="41"/>
        <v>81.286684931506841</v>
      </c>
      <c r="L114">
        <f t="shared" si="42"/>
        <v>9.6739429148096717E-2</v>
      </c>
      <c r="N114">
        <f>('Size and weight of HO fragments'!G15/1000)*('Size and weight of HO fragments'!C15/1000)</f>
        <v>6.1195199999999986E-5</v>
      </c>
      <c r="O114">
        <f t="shared" si="43"/>
        <v>2.1900000000000001E-3</v>
      </c>
      <c r="P114">
        <v>1000</v>
      </c>
      <c r="Q114">
        <v>0.1</v>
      </c>
      <c r="R114">
        <f t="shared" si="44"/>
        <v>2600.9381805997655</v>
      </c>
      <c r="S114">
        <v>1</v>
      </c>
      <c r="U114">
        <f t="shared" si="45"/>
        <v>20698.907452002317</v>
      </c>
      <c r="V114">
        <f t="shared" si="46"/>
        <v>1.3971506849315065</v>
      </c>
      <c r="W114">
        <f t="shared" si="47"/>
        <v>5.62833170568189</v>
      </c>
      <c r="Y114" t="s">
        <v>30</v>
      </c>
      <c r="Z114">
        <f t="shared" ref="Z114" si="52">STDEV(L110:L166)</f>
        <v>2.6920222033970057E-2</v>
      </c>
      <c r="AA114" t="e">
        <f t="shared" si="49"/>
        <v>#DIV/0!</v>
      </c>
      <c r="AB114">
        <f t="shared" si="50"/>
        <v>1.4782039962206026E-5</v>
      </c>
      <c r="AC114">
        <f t="shared" si="51"/>
        <v>7.3472585876780436E-4</v>
      </c>
    </row>
    <row r="115" spans="1:29">
      <c r="A115" s="25"/>
      <c r="B115">
        <v>14</v>
      </c>
      <c r="C115">
        <f>('Size and weight of HO fragments'!B16/1000)*('Size and weight of HO fragments'!C16/1000)</f>
        <v>6.3205800000000004E-5</v>
      </c>
      <c r="D115">
        <v>5.9999999999999995E-4</v>
      </c>
      <c r="E115">
        <v>1000</v>
      </c>
      <c r="F115">
        <v>2.1</v>
      </c>
      <c r="G115">
        <f>'Size and weight of HO fragments'!J16</f>
        <v>2672.117039586919</v>
      </c>
      <c r="H115">
        <v>1</v>
      </c>
      <c r="J115">
        <f t="shared" si="40"/>
        <v>473867.78452061262</v>
      </c>
      <c r="K115">
        <f t="shared" si="41"/>
        <v>110.61015000000002</v>
      </c>
      <c r="L115">
        <f t="shared" si="42"/>
        <v>7.1337271814004941E-2</v>
      </c>
      <c r="N115">
        <f>('Size and weight of HO fragments'!G16/1000)*('Size and weight of HO fragments'!C16/1000)</f>
        <v>2.1563499999999998E-5</v>
      </c>
      <c r="O115">
        <f t="shared" si="43"/>
        <v>5.9999999999999995E-4</v>
      </c>
      <c r="P115">
        <v>1000</v>
      </c>
      <c r="Q115">
        <v>0.1</v>
      </c>
      <c r="R115">
        <f t="shared" si="44"/>
        <v>2672.117039586919</v>
      </c>
      <c r="S115">
        <v>1</v>
      </c>
      <c r="U115">
        <f t="shared" si="45"/>
        <v>7698.3953488221387</v>
      </c>
      <c r="V115">
        <f t="shared" si="46"/>
        <v>1.7969583333333332</v>
      </c>
      <c r="W115">
        <f t="shared" si="47"/>
        <v>4.3911014460200954</v>
      </c>
    </row>
    <row r="116" spans="1:29">
      <c r="A116" s="25"/>
      <c r="B116">
        <v>15</v>
      </c>
      <c r="C116">
        <f>('Size and weight of HO fragments'!B17/1000)*('Size and weight of HO fragments'!C17/1000)</f>
        <v>2.3876159999999997E-4</v>
      </c>
      <c r="D116">
        <v>2.3999999999999998E-3</v>
      </c>
      <c r="E116">
        <v>1000</v>
      </c>
      <c r="F116">
        <v>2.1</v>
      </c>
      <c r="G116">
        <f>'Size and weight of HO fragments'!J17</f>
        <v>2591.8196994991654</v>
      </c>
      <c r="H116">
        <v>1</v>
      </c>
      <c r="J116">
        <f t="shared" si="40"/>
        <v>1684082.4596168909</v>
      </c>
      <c r="K116">
        <f t="shared" si="41"/>
        <v>104.45820000000001</v>
      </c>
      <c r="L116">
        <f t="shared" si="42"/>
        <v>7.5246514822908311E-2</v>
      </c>
      <c r="N116">
        <f>('Size and weight of HO fragments'!G17/1000)*('Size and weight of HO fragments'!C17/1000)</f>
        <v>3.3897599999999999E-5</v>
      </c>
      <c r="O116">
        <f t="shared" si="43"/>
        <v>2.3999999999999998E-3</v>
      </c>
      <c r="P116">
        <v>1000</v>
      </c>
      <c r="Q116">
        <v>0.1</v>
      </c>
      <c r="R116">
        <f t="shared" si="44"/>
        <v>2591.8196994991654</v>
      </c>
      <c r="S116">
        <v>1</v>
      </c>
      <c r="U116">
        <f t="shared" si="45"/>
        <v>11385.40615271418</v>
      </c>
      <c r="V116">
        <f t="shared" si="46"/>
        <v>0.70620000000000005</v>
      </c>
      <c r="W116">
        <f t="shared" si="47"/>
        <v>11.13015504768383</v>
      </c>
    </row>
    <row r="117" spans="1:29">
      <c r="A117" s="25"/>
      <c r="B117">
        <v>16</v>
      </c>
      <c r="C117">
        <f>('Size and weight of HO fragments'!B18/1000)*('Size and weight of HO fragments'!C18/1000)</f>
        <v>1.4601150000000002E-4</v>
      </c>
      <c r="D117">
        <v>2.82E-3</v>
      </c>
      <c r="E117">
        <v>1000</v>
      </c>
      <c r="F117">
        <v>2.1</v>
      </c>
      <c r="G117">
        <f>'Size and weight of HO fragments'!J18</f>
        <v>2573.7732095490719</v>
      </c>
      <c r="H117">
        <v>1</v>
      </c>
      <c r="J117">
        <f t="shared" si="40"/>
        <v>1015586.4868172655</v>
      </c>
      <c r="K117">
        <f t="shared" si="41"/>
        <v>54.365984042553201</v>
      </c>
      <c r="L117">
        <f t="shared" si="42"/>
        <v>0.14444929884740512</v>
      </c>
      <c r="N117">
        <f>('Size and weight of HO fragments'!G18/1000)*('Size and weight of HO fragments'!C18/1000)</f>
        <v>5.2930499999999997E-5</v>
      </c>
      <c r="O117">
        <f t="shared" si="43"/>
        <v>2.82E-3</v>
      </c>
      <c r="P117">
        <v>1000</v>
      </c>
      <c r="Q117">
        <v>0.1</v>
      </c>
      <c r="R117">
        <f t="shared" si="44"/>
        <v>2573.7732095490719</v>
      </c>
      <c r="S117">
        <v>1</v>
      </c>
      <c r="U117">
        <f t="shared" si="45"/>
        <v>17531.398143453887</v>
      </c>
      <c r="V117">
        <f t="shared" si="46"/>
        <v>0.9384840425531914</v>
      </c>
      <c r="W117">
        <f t="shared" si="47"/>
        <v>8.3678868473151731</v>
      </c>
    </row>
    <row r="118" spans="1:29">
      <c r="A118" s="25"/>
      <c r="B118">
        <v>17</v>
      </c>
      <c r="C118">
        <f>('Size and weight of HO fragments'!B19/1000)*('Size and weight of HO fragments'!C19/1000)</f>
        <v>9.9904000000000011E-5</v>
      </c>
      <c r="D118">
        <v>8.1000000000000006E-4</v>
      </c>
      <c r="E118">
        <v>1000</v>
      </c>
      <c r="F118">
        <v>2.1</v>
      </c>
      <c r="G118">
        <f>'Size and weight of HO fragments'!J19</f>
        <v>2662.4935688561136</v>
      </c>
      <c r="H118">
        <v>1</v>
      </c>
      <c r="J118">
        <f t="shared" si="40"/>
        <v>743617.00214299397</v>
      </c>
      <c r="K118">
        <f t="shared" si="41"/>
        <v>129.50518518518518</v>
      </c>
      <c r="L118">
        <f t="shared" si="42"/>
        <v>6.0901178460798032E-2</v>
      </c>
      <c r="N118">
        <f>('Size and weight of HO fragments'!G19/1000)*('Size and weight of HO fragments'!C19/1000)</f>
        <v>1.8816000000000004E-5</v>
      </c>
      <c r="O118">
        <f t="shared" si="43"/>
        <v>8.1000000000000006E-4</v>
      </c>
      <c r="P118">
        <v>1000</v>
      </c>
      <c r="Q118">
        <v>0.1</v>
      </c>
      <c r="R118">
        <f t="shared" si="44"/>
        <v>2662.4935688561136</v>
      </c>
      <c r="S118">
        <v>1</v>
      </c>
      <c r="U118">
        <f t="shared" si="45"/>
        <v>6669.2107815515155</v>
      </c>
      <c r="V118">
        <f t="shared" si="46"/>
        <v>1.1614814814814816</v>
      </c>
      <c r="W118">
        <f t="shared" si="47"/>
        <v>6.7904813983789802</v>
      </c>
    </row>
    <row r="119" spans="1:29">
      <c r="A119" s="25"/>
      <c r="B119">
        <v>18</v>
      </c>
      <c r="C119">
        <f>('Size and weight of HO fragments'!B20/1000)*('Size and weight of HO fragments'!C20/1000)</f>
        <v>9.0755600000000009E-5</v>
      </c>
      <c r="D119">
        <v>1.2099999999999999E-3</v>
      </c>
      <c r="E119">
        <v>1000</v>
      </c>
      <c r="F119">
        <v>2.1</v>
      </c>
      <c r="G119">
        <f>'Size and weight of HO fragments'!J20</f>
        <v>2644.3536024527339</v>
      </c>
      <c r="H119">
        <v>1</v>
      </c>
      <c r="J119">
        <f t="shared" si="40"/>
        <v>666349.05834733974</v>
      </c>
      <c r="K119">
        <f t="shared" si="41"/>
        <v>78.754859504132241</v>
      </c>
      <c r="L119">
        <f t="shared" si="42"/>
        <v>0.1000596278037441</v>
      </c>
      <c r="N119">
        <f>('Size and weight of HO fragments'!G20/1000)*('Size and weight of HO fragments'!C20/1000)</f>
        <v>3.4335600000000004E-5</v>
      </c>
      <c r="O119">
        <f t="shared" si="43"/>
        <v>1.2099999999999999E-3</v>
      </c>
      <c r="P119">
        <v>1000</v>
      </c>
      <c r="Q119">
        <v>0.1</v>
      </c>
      <c r="R119">
        <f t="shared" si="44"/>
        <v>2644.3536024527339</v>
      </c>
      <c r="S119">
        <v>1</v>
      </c>
      <c r="U119">
        <f t="shared" si="45"/>
        <v>12004.766085425303</v>
      </c>
      <c r="V119">
        <f t="shared" si="46"/>
        <v>1.4188264462809921</v>
      </c>
      <c r="W119">
        <f t="shared" si="47"/>
        <v>5.5540139883740203</v>
      </c>
    </row>
    <row r="120" spans="1:29">
      <c r="A120" s="25"/>
      <c r="B120">
        <v>19</v>
      </c>
      <c r="C120">
        <f>('Size and weight of HO fragments'!B21/1000)*('Size and weight of HO fragments'!C21/1000)</f>
        <v>1.2111150000000002E-4</v>
      </c>
      <c r="D120">
        <v>1.33E-3</v>
      </c>
      <c r="E120">
        <v>1000</v>
      </c>
      <c r="F120">
        <v>2.1</v>
      </c>
      <c r="G120">
        <f>'Size and weight of HO fragments'!J21</f>
        <v>2638.9597144314125</v>
      </c>
      <c r="H120">
        <v>1</v>
      </c>
      <c r="J120">
        <f t="shared" si="40"/>
        <v>885605.29195442598</v>
      </c>
      <c r="K120">
        <f t="shared" si="41"/>
        <v>95.614342105263177</v>
      </c>
      <c r="L120">
        <f t="shared" si="42"/>
        <v>8.2394961858820351E-2</v>
      </c>
      <c r="N120">
        <f>('Size and weight of HO fragments'!G21/1000)*('Size and weight of HO fragments'!C21/1000)</f>
        <v>3.9510900000000008E-5</v>
      </c>
      <c r="O120">
        <f t="shared" si="43"/>
        <v>1.33E-3</v>
      </c>
      <c r="P120">
        <v>1000</v>
      </c>
      <c r="Q120">
        <v>0.1</v>
      </c>
      <c r="R120">
        <f t="shared" si="44"/>
        <v>2638.9597144314125</v>
      </c>
      <c r="S120">
        <v>1</v>
      </c>
      <c r="U120">
        <f t="shared" si="45"/>
        <v>13757.909478488094</v>
      </c>
      <c r="V120">
        <f t="shared" si="46"/>
        <v>1.4853721804511282</v>
      </c>
      <c r="W120">
        <f t="shared" si="47"/>
        <v>5.303815551821268</v>
      </c>
    </row>
    <row r="121" spans="1:29">
      <c r="A121" s="25"/>
      <c r="B121">
        <v>20</v>
      </c>
      <c r="C121">
        <f>('Size and weight of HO fragments'!B22/1000)*('Size and weight of HO fragments'!C22/1000)</f>
        <v>1.4218839999999999E-4</v>
      </c>
      <c r="D121">
        <v>1.3700000000000001E-3</v>
      </c>
      <c r="E121">
        <v>1000</v>
      </c>
      <c r="F121">
        <v>2.1</v>
      </c>
      <c r="G121">
        <f>'Size and weight of HO fragments'!J22</f>
        <v>2637.1666383556994</v>
      </c>
      <c r="H121">
        <v>1</v>
      </c>
      <c r="J121">
        <f t="shared" si="40"/>
        <v>1038313.7671211505</v>
      </c>
      <c r="K121">
        <f t="shared" si="41"/>
        <v>108.9765109489051</v>
      </c>
      <c r="L121">
        <f t="shared" si="42"/>
        <v>7.2285855990094919E-2</v>
      </c>
      <c r="N121">
        <f>('Size and weight of HO fragments'!G22/1000)*('Size and weight of HO fragments'!C22/1000)</f>
        <v>3.6050600000000003E-5</v>
      </c>
      <c r="O121">
        <f t="shared" si="43"/>
        <v>1.3700000000000001E-3</v>
      </c>
      <c r="P121">
        <v>1000</v>
      </c>
      <c r="Q121">
        <v>0.1</v>
      </c>
      <c r="R121">
        <f t="shared" si="44"/>
        <v>2637.1666383556994</v>
      </c>
      <c r="S121">
        <v>1</v>
      </c>
      <c r="U121">
        <f t="shared" si="45"/>
        <v>12535.961440353836</v>
      </c>
      <c r="V121">
        <f t="shared" si="46"/>
        <v>1.3157153284671532</v>
      </c>
      <c r="W121">
        <f t="shared" si="47"/>
        <v>5.9872072676488672</v>
      </c>
    </row>
    <row r="122" spans="1:29">
      <c r="A122" s="25"/>
      <c r="B122">
        <v>21</v>
      </c>
      <c r="C122">
        <f>('Size and weight of HO fragments'!B23/1000)*('Size and weight of HO fragments'!C23/1000)</f>
        <v>1.085508E-4</v>
      </c>
      <c r="D122">
        <v>1.07E-3</v>
      </c>
      <c r="E122">
        <v>1000</v>
      </c>
      <c r="F122">
        <v>2.1</v>
      </c>
      <c r="G122">
        <f>'Size and weight of HO fragments'!J23</f>
        <v>2650.6744066928463</v>
      </c>
      <c r="H122">
        <v>1</v>
      </c>
      <c r="J122">
        <f t="shared" si="40"/>
        <v>800820.34359340696</v>
      </c>
      <c r="K122">
        <f t="shared" si="41"/>
        <v>106.52181308411215</v>
      </c>
      <c r="L122">
        <f t="shared" si="42"/>
        <v>7.3999579536538393E-2</v>
      </c>
      <c r="N122">
        <f>('Size and weight of HO fragments'!G23/1000)*('Size and weight of HO fragments'!C23/1000)</f>
        <v>2.4559399999999997E-5</v>
      </c>
      <c r="O122">
        <f t="shared" si="43"/>
        <v>1.07E-3</v>
      </c>
      <c r="P122">
        <v>1000</v>
      </c>
      <c r="Q122">
        <v>0.1</v>
      </c>
      <c r="R122">
        <f t="shared" si="44"/>
        <v>2650.6744066928463</v>
      </c>
      <c r="S122">
        <v>1</v>
      </c>
      <c r="U122">
        <f t="shared" si="45"/>
        <v>8627.8090847997591</v>
      </c>
      <c r="V122">
        <f t="shared" si="46"/>
        <v>1.1476355140186916</v>
      </c>
      <c r="W122">
        <f t="shared" si="47"/>
        <v>6.8685303682277388</v>
      </c>
    </row>
    <row r="123" spans="1:29">
      <c r="A123" s="25"/>
      <c r="B123">
        <v>22</v>
      </c>
      <c r="C123">
        <f>('Size and weight of HO fragments'!B24/1000)*('Size and weight of HO fragments'!C24/1000)</f>
        <v>8.8774000000000001E-5</v>
      </c>
      <c r="D123">
        <v>6.8999999999999997E-4</v>
      </c>
      <c r="E123">
        <v>1000</v>
      </c>
      <c r="F123">
        <v>2.1</v>
      </c>
      <c r="G123">
        <f>'Size and weight of HO fragments'!J24</f>
        <v>2667.98418972332</v>
      </c>
      <c r="H123">
        <v>1</v>
      </c>
      <c r="J123">
        <f t="shared" si="40"/>
        <v>663501.01450577262</v>
      </c>
      <c r="K123">
        <f t="shared" si="41"/>
        <v>135.09086956521739</v>
      </c>
      <c r="L123">
        <f t="shared" si="42"/>
        <v>5.8398310015456381E-2</v>
      </c>
      <c r="N123">
        <f>('Size and weight of HO fragments'!G24/1000)*('Size and weight of HO fragments'!C24/1000)</f>
        <v>1.0412500000000001E-5</v>
      </c>
      <c r="O123">
        <f t="shared" si="43"/>
        <v>6.8999999999999997E-4</v>
      </c>
      <c r="P123">
        <v>1000</v>
      </c>
      <c r="Q123">
        <v>0.1</v>
      </c>
      <c r="R123">
        <f t="shared" si="44"/>
        <v>2667.98418972332</v>
      </c>
      <c r="S123">
        <v>1</v>
      </c>
      <c r="U123">
        <f t="shared" si="45"/>
        <v>3705.8814483119563</v>
      </c>
      <c r="V123">
        <f t="shared" si="46"/>
        <v>0.75452898550724645</v>
      </c>
      <c r="W123">
        <f t="shared" si="47"/>
        <v>10.45563342516731</v>
      </c>
    </row>
    <row r="124" spans="1:29">
      <c r="A124" s="25"/>
      <c r="B124">
        <v>23</v>
      </c>
      <c r="C124">
        <f>('Size and weight of HO fragments'!B25/1000)*('Size and weight of HO fragments'!C25/1000)</f>
        <v>9.2898699999999999E-5</v>
      </c>
      <c r="D124">
        <v>7.0999999999999991E-4</v>
      </c>
      <c r="E124">
        <v>1000</v>
      </c>
      <c r="F124">
        <v>2.1</v>
      </c>
      <c r="G124">
        <f>'Size and weight of HO fragments'!J25</f>
        <v>2667.0675141728225</v>
      </c>
      <c r="H124">
        <v>1</v>
      </c>
      <c r="J124">
        <f t="shared" si="40"/>
        <v>693852.17632828606</v>
      </c>
      <c r="K124">
        <f t="shared" si="41"/>
        <v>137.38540140845072</v>
      </c>
      <c r="L124">
        <f t="shared" si="42"/>
        <v>5.7420473774055861E-2</v>
      </c>
      <c r="N124">
        <f>('Size and weight of HO fragments'!G25/1000)*('Size and weight of HO fragments'!C25/1000)</f>
        <v>1.8775000000000002E-5</v>
      </c>
      <c r="O124">
        <f t="shared" si="43"/>
        <v>7.0999999999999991E-4</v>
      </c>
      <c r="P124">
        <v>1000</v>
      </c>
      <c r="Q124">
        <v>0.1</v>
      </c>
      <c r="R124">
        <f t="shared" si="44"/>
        <v>2667.0675141728225</v>
      </c>
      <c r="S124">
        <v>1</v>
      </c>
      <c r="U124">
        <f t="shared" si="45"/>
        <v>6677.5626162401941</v>
      </c>
      <c r="V124">
        <f t="shared" si="46"/>
        <v>1.3221830985915497</v>
      </c>
      <c r="W124">
        <f t="shared" si="47"/>
        <v>5.9664465889145948</v>
      </c>
    </row>
    <row r="125" spans="1:29">
      <c r="A125" s="25"/>
      <c r="B125">
        <v>24</v>
      </c>
      <c r="C125">
        <f>('Size and weight of HO fragments'!B26/1000)*('Size and weight of HO fragments'!C26/1000)</f>
        <v>4.6879600000000004E-5</v>
      </c>
      <c r="D125">
        <v>5.0000000000000001E-4</v>
      </c>
      <c r="E125">
        <v>1000</v>
      </c>
      <c r="F125">
        <v>2.1</v>
      </c>
      <c r="G125">
        <f>'Size and weight of HO fragments'!J26</f>
        <v>2676.7241379310344</v>
      </c>
      <c r="H125">
        <v>1</v>
      </c>
      <c r="J125">
        <f t="shared" si="40"/>
        <v>352679.67105343344</v>
      </c>
      <c r="K125">
        <f t="shared" si="41"/>
        <v>98.447159999999997</v>
      </c>
      <c r="L125">
        <f t="shared" si="42"/>
        <v>8.0168376510295528E-2</v>
      </c>
      <c r="N125">
        <f>('Size and weight of HO fragments'!G26/1000)*('Size and weight of HO fragments'!C26/1000)</f>
        <v>1.3933400000000001E-5</v>
      </c>
      <c r="O125">
        <f t="shared" si="43"/>
        <v>5.0000000000000001E-4</v>
      </c>
      <c r="P125">
        <v>1000</v>
      </c>
      <c r="Q125">
        <v>0.1</v>
      </c>
      <c r="R125">
        <f t="shared" si="44"/>
        <v>2676.7241379310344</v>
      </c>
      <c r="S125">
        <v>1</v>
      </c>
      <c r="U125">
        <f t="shared" si="45"/>
        <v>4991.5375198796082</v>
      </c>
      <c r="V125">
        <f t="shared" si="46"/>
        <v>1.39334</v>
      </c>
      <c r="W125">
        <f t="shared" si="47"/>
        <v>5.6643382011923187</v>
      </c>
    </row>
    <row r="126" spans="1:29">
      <c r="A126" s="25"/>
      <c r="B126">
        <v>25</v>
      </c>
      <c r="C126">
        <f>('Size and weight of HO fragments'!B27/1000)*('Size and weight of HO fragments'!C27/1000)</f>
        <v>3.7769599999999998E-5</v>
      </c>
      <c r="D126">
        <v>3.2000000000000003E-4</v>
      </c>
      <c r="E126">
        <v>1000</v>
      </c>
      <c r="F126">
        <v>2.1</v>
      </c>
      <c r="G126">
        <f>'Size and weight of HO fragments'!J27</f>
        <v>2685.0570736769287</v>
      </c>
      <c r="H126">
        <v>1</v>
      </c>
      <c r="J126">
        <f t="shared" si="40"/>
        <v>285916.17654941487</v>
      </c>
      <c r="K126">
        <f t="shared" si="41"/>
        <v>123.93149999999999</v>
      </c>
      <c r="L126">
        <f t="shared" si="42"/>
        <v>6.370823610791064E-2</v>
      </c>
      <c r="N126">
        <f>('Size and weight of HO fragments'!G27/1000)*('Size and weight of HO fragments'!C27/1000)</f>
        <v>1.92992E-5</v>
      </c>
      <c r="O126">
        <f t="shared" si="43"/>
        <v>3.2000000000000003E-4</v>
      </c>
      <c r="P126">
        <v>1000</v>
      </c>
      <c r="Q126">
        <v>0.1</v>
      </c>
      <c r="R126">
        <f t="shared" si="44"/>
        <v>2685.0570736769287</v>
      </c>
      <c r="S126">
        <v>1</v>
      </c>
      <c r="U126">
        <f t="shared" si="45"/>
        <v>6956.9095055313674</v>
      </c>
      <c r="V126">
        <f t="shared" si="46"/>
        <v>3.0154999999999994</v>
      </c>
      <c r="W126">
        <f t="shared" si="47"/>
        <v>2.6182912496128425</v>
      </c>
    </row>
    <row r="127" spans="1:29">
      <c r="A127" s="25"/>
      <c r="B127">
        <v>26</v>
      </c>
      <c r="C127">
        <f>('Size and weight of HO fragments'!B28/1000)*('Size and weight of HO fragments'!C28/1000)</f>
        <v>9.4325000000000002E-5</v>
      </c>
      <c r="D127">
        <v>1.1799999999999998E-3</v>
      </c>
      <c r="E127">
        <v>1000</v>
      </c>
      <c r="F127">
        <v>2.1</v>
      </c>
      <c r="G127">
        <f>'Size and weight of HO fragments'!J28</f>
        <v>2645.7055214723923</v>
      </c>
      <c r="H127">
        <v>1</v>
      </c>
      <c r="J127">
        <f t="shared" si="40"/>
        <v>693264.75293398777</v>
      </c>
      <c r="K127">
        <f t="shared" si="41"/>
        <v>83.933262711864415</v>
      </c>
      <c r="L127">
        <f t="shared" si="42"/>
        <v>9.389237105645086E-2</v>
      </c>
      <c r="N127">
        <f>('Size and weight of HO fragments'!G28/1000)*('Size and weight of HO fragments'!C28/1000)</f>
        <v>3.3862500000000003E-5</v>
      </c>
      <c r="O127">
        <f t="shared" si="43"/>
        <v>1.1799999999999998E-3</v>
      </c>
      <c r="P127">
        <v>1000</v>
      </c>
      <c r="Q127">
        <v>0.1</v>
      </c>
      <c r="R127">
        <f t="shared" si="44"/>
        <v>2645.7055214723923</v>
      </c>
      <c r="S127">
        <v>1</v>
      </c>
      <c r="U127">
        <f t="shared" si="45"/>
        <v>11851.464766563005</v>
      </c>
      <c r="V127">
        <f t="shared" si="46"/>
        <v>1.4348516949152545</v>
      </c>
      <c r="W127">
        <f t="shared" si="47"/>
        <v>5.4923397828835512</v>
      </c>
    </row>
    <row r="128" spans="1:29">
      <c r="A128" s="25"/>
      <c r="B128">
        <v>27</v>
      </c>
      <c r="C128">
        <f>('Size and weight of HO fragments'!B29/1000)*('Size and weight of HO fragments'!C29/1000)</f>
        <v>5.0315100000000002E-5</v>
      </c>
      <c r="D128">
        <v>3.5999999999999997E-4</v>
      </c>
      <c r="E128">
        <v>1000</v>
      </c>
      <c r="F128">
        <v>2.1</v>
      </c>
      <c r="G128">
        <f>'Size and weight of HO fragments'!J29</f>
        <v>2683.2008295886626</v>
      </c>
      <c r="H128">
        <v>1</v>
      </c>
      <c r="J128">
        <f t="shared" ref="J128:J164" si="53" xml:space="preserve"> 0.5 * E128 * (G128^2) * F128 * C128</f>
        <v>380359.26396287791</v>
      </c>
      <c r="K128">
        <f t="shared" ref="K128:K164" si="54" xml:space="preserve"> (0.5 * E128 * F128 * C128) / D128</f>
        <v>146.75237500000003</v>
      </c>
      <c r="L128">
        <f t="shared" ref="L128:L164" si="55" xml:space="preserve"> (1 / K128) * LN(G128 / H128)</f>
        <v>5.3796510620340798E-2</v>
      </c>
      <c r="N128">
        <f>('Size and weight of HO fragments'!G29/1000)*('Size and weight of HO fragments'!C29/1000)</f>
        <v>1.5864600000000001E-5</v>
      </c>
      <c r="O128">
        <f t="shared" ref="O128:O164" si="56">D128</f>
        <v>3.5999999999999997E-4</v>
      </c>
      <c r="P128">
        <v>1000</v>
      </c>
      <c r="Q128">
        <v>0.1</v>
      </c>
      <c r="R128">
        <f t="shared" ref="R128:R164" si="57">G128</f>
        <v>2683.2008295886626</v>
      </c>
      <c r="S128">
        <v>1</v>
      </c>
      <c r="U128">
        <f t="shared" ref="U128:U164" si="58" xml:space="preserve"> 0.5 * P128 * (R128^2) * Q128 * N128</f>
        <v>5710.9122870200317</v>
      </c>
      <c r="V128">
        <f t="shared" ref="V128:V164" si="59" xml:space="preserve"> (0.5 * P128 * Q128 * N128) / O128</f>
        <v>2.203416666666667</v>
      </c>
      <c r="W128">
        <f t="shared" ref="W128:W164" si="60" xml:space="preserve"> (1 / V128) * LN(R128 / S128)</f>
        <v>3.5829654098926977</v>
      </c>
    </row>
    <row r="129" spans="1:23">
      <c r="A129" s="25"/>
      <c r="B129">
        <v>28</v>
      </c>
      <c r="C129">
        <f>('Size and weight of HO fragments'!B30/1000)*('Size and weight of HO fragments'!C30/1000)</f>
        <v>8.1875499999999992E-5</v>
      </c>
      <c r="D129">
        <v>4.4000000000000002E-4</v>
      </c>
      <c r="E129">
        <v>1000</v>
      </c>
      <c r="F129">
        <v>2.1</v>
      </c>
      <c r="G129">
        <f>'Size and weight of HO fragments'!J30</f>
        <v>2679.4960303762514</v>
      </c>
      <c r="H129">
        <v>1</v>
      </c>
      <c r="J129">
        <f t="shared" si="53"/>
        <v>617233.51575391751</v>
      </c>
      <c r="K129">
        <f t="shared" si="54"/>
        <v>195.38471590909089</v>
      </c>
      <c r="L129">
        <f t="shared" si="55"/>
        <v>4.039918870177734E-2</v>
      </c>
      <c r="N129">
        <f>('Size and weight of HO fragments'!G30/1000)*('Size and weight of HO fragments'!C30/1000)</f>
        <v>2.3314499999999998E-5</v>
      </c>
      <c r="O129">
        <f t="shared" si="56"/>
        <v>4.4000000000000002E-4</v>
      </c>
      <c r="P129">
        <v>1000</v>
      </c>
      <c r="Q129">
        <v>0.1</v>
      </c>
      <c r="R129">
        <f t="shared" si="57"/>
        <v>2679.4960303762514</v>
      </c>
      <c r="S129">
        <v>1</v>
      </c>
      <c r="U129">
        <f t="shared" si="58"/>
        <v>8369.5545897326156</v>
      </c>
      <c r="V129">
        <f t="shared" si="59"/>
        <v>2.6493749999999996</v>
      </c>
      <c r="W129">
        <f t="shared" si="60"/>
        <v>2.9793381486027921</v>
      </c>
    </row>
    <row r="130" spans="1:23">
      <c r="A130" s="25"/>
      <c r="B130">
        <v>29</v>
      </c>
      <c r="C130">
        <f>('Size and weight of HO fragments'!B31/1000)*('Size and weight of HO fragments'!C31/1000)</f>
        <v>5.3191799999999994E-5</v>
      </c>
      <c r="D130">
        <v>6.3000000000000003E-4</v>
      </c>
      <c r="E130">
        <v>1000</v>
      </c>
      <c r="F130">
        <v>2.1</v>
      </c>
      <c r="G130">
        <f>'Size and weight of HO fragments'!J31</f>
        <v>2670.738001032169</v>
      </c>
      <c r="H130">
        <v>1</v>
      </c>
      <c r="J130">
        <f t="shared" si="53"/>
        <v>398379.11075792904</v>
      </c>
      <c r="K130">
        <f t="shared" si="54"/>
        <v>88.652999999999992</v>
      </c>
      <c r="L130">
        <f t="shared" si="55"/>
        <v>8.8999922372423559E-2</v>
      </c>
      <c r="N130">
        <f>('Size and weight of HO fragments'!G31/1000)*('Size and weight of HO fragments'!C31/1000)</f>
        <v>1.7434799999999998E-5</v>
      </c>
      <c r="O130">
        <f t="shared" si="56"/>
        <v>6.3000000000000003E-4</v>
      </c>
      <c r="P130">
        <v>1000</v>
      </c>
      <c r="Q130">
        <v>0.1</v>
      </c>
      <c r="R130">
        <f t="shared" si="57"/>
        <v>2670.738001032169</v>
      </c>
      <c r="S130">
        <v>1</v>
      </c>
      <c r="U130">
        <f t="shared" si="58"/>
        <v>6217.9832231949295</v>
      </c>
      <c r="V130">
        <f t="shared" si="59"/>
        <v>1.3837142857142855</v>
      </c>
      <c r="W130">
        <f t="shared" si="60"/>
        <v>5.7021237690044675</v>
      </c>
    </row>
    <row r="131" spans="1:23">
      <c r="A131" s="25"/>
      <c r="B131">
        <v>30</v>
      </c>
      <c r="C131">
        <f>('Size and weight of HO fragments'!B32/1000)*('Size and weight of HO fragments'!C32/1000)</f>
        <v>1.0899339999999999E-4</v>
      </c>
      <c r="D131">
        <v>1.23E-3</v>
      </c>
      <c r="E131">
        <v>1000</v>
      </c>
      <c r="F131">
        <v>2.1</v>
      </c>
      <c r="G131">
        <f>'Size and weight of HO fragments'!J32</f>
        <v>2643.4530904137582</v>
      </c>
      <c r="H131">
        <v>1</v>
      </c>
      <c r="J131">
        <f t="shared" si="53"/>
        <v>799710.34764681407</v>
      </c>
      <c r="K131">
        <f t="shared" si="54"/>
        <v>93.043146341463412</v>
      </c>
      <c r="L131">
        <f t="shared" si="55"/>
        <v>8.4690185576299176E-2</v>
      </c>
      <c r="N131">
        <f>('Size and weight of HO fragments'!G32/1000)*('Size and weight of HO fragments'!C32/1000)</f>
        <v>3.1797400000000002E-5</v>
      </c>
      <c r="O131">
        <f t="shared" si="56"/>
        <v>1.23E-3</v>
      </c>
      <c r="P131">
        <v>1000</v>
      </c>
      <c r="Q131">
        <v>0.1</v>
      </c>
      <c r="R131">
        <f t="shared" si="57"/>
        <v>2643.4530904137582</v>
      </c>
      <c r="S131">
        <v>1</v>
      </c>
      <c r="U131">
        <f t="shared" si="58"/>
        <v>11109.763923785342</v>
      </c>
      <c r="V131">
        <f t="shared" si="59"/>
        <v>1.2925772357723579</v>
      </c>
      <c r="W131">
        <f t="shared" si="60"/>
        <v>6.0962247455586898</v>
      </c>
    </row>
    <row r="132" spans="1:23">
      <c r="A132" s="25"/>
      <c r="B132">
        <v>31</v>
      </c>
      <c r="C132">
        <f>('Size and weight of HO fragments'!B33/1000)*('Size and weight of HO fragments'!C33/1000)</f>
        <v>7.7379999999999994E-5</v>
      </c>
      <c r="D132">
        <v>6.9999999999999999E-4</v>
      </c>
      <c r="E132">
        <v>1000</v>
      </c>
      <c r="F132">
        <v>2.1</v>
      </c>
      <c r="G132">
        <f>'Size and weight of HO fragments'!J33</f>
        <v>2667.5257731958759</v>
      </c>
      <c r="H132">
        <v>1</v>
      </c>
      <c r="J132">
        <f t="shared" si="53"/>
        <v>578143.00154772005</v>
      </c>
      <c r="K132">
        <f t="shared" si="54"/>
        <v>116.06999999999998</v>
      </c>
      <c r="L132">
        <f t="shared" si="55"/>
        <v>6.7966801456520495E-2</v>
      </c>
      <c r="N132">
        <f>('Size and weight of HO fragments'!G33/1000)*('Size and weight of HO fragments'!C33/1000)</f>
        <v>3.4675000000000003E-5</v>
      </c>
      <c r="O132">
        <f t="shared" si="56"/>
        <v>6.9999999999999999E-4</v>
      </c>
      <c r="P132">
        <v>1000</v>
      </c>
      <c r="Q132">
        <v>0.1</v>
      </c>
      <c r="R132">
        <f t="shared" si="57"/>
        <v>2667.5257731958759</v>
      </c>
      <c r="S132">
        <v>1</v>
      </c>
      <c r="U132">
        <f t="shared" si="58"/>
        <v>12336.834040214155</v>
      </c>
      <c r="V132">
        <f t="shared" si="59"/>
        <v>2.4767857142857146</v>
      </c>
      <c r="W132">
        <f t="shared" si="60"/>
        <v>3.185138948257149</v>
      </c>
    </row>
    <row r="133" spans="1:23">
      <c r="A133" s="25"/>
      <c r="B133">
        <v>32</v>
      </c>
      <c r="C133">
        <f>('Size and weight of HO fragments'!B34/1000)*('Size and weight of HO fragments'!C34/1000)</f>
        <v>4.0423299999999996E-5</v>
      </c>
      <c r="D133">
        <v>4.0000000000000002E-4</v>
      </c>
      <c r="E133">
        <v>1000</v>
      </c>
      <c r="F133">
        <v>2.1</v>
      </c>
      <c r="G133">
        <f>'Size and weight of HO fragments'!J34</f>
        <v>2681.3471502590669</v>
      </c>
      <c r="H133">
        <v>1</v>
      </c>
      <c r="J133">
        <f t="shared" si="53"/>
        <v>305159.68227083265</v>
      </c>
      <c r="K133">
        <f t="shared" si="54"/>
        <v>106.11116249999998</v>
      </c>
      <c r="L133">
        <f t="shared" si="55"/>
        <v>7.4394384428846272E-2</v>
      </c>
      <c r="N133">
        <f>('Size and weight of HO fragments'!G34/1000)*('Size and weight of HO fragments'!C34/1000)</f>
        <v>1.6628800000000002E-5</v>
      </c>
      <c r="O133">
        <f t="shared" si="56"/>
        <v>4.0000000000000002E-4</v>
      </c>
      <c r="P133">
        <v>1000</v>
      </c>
      <c r="Q133">
        <v>0.1</v>
      </c>
      <c r="R133">
        <f t="shared" si="57"/>
        <v>2681.3471502590669</v>
      </c>
      <c r="S133">
        <v>1</v>
      </c>
      <c r="U133">
        <f t="shared" si="58"/>
        <v>5977.7397648259011</v>
      </c>
      <c r="V133">
        <f t="shared" si="59"/>
        <v>2.0786000000000002</v>
      </c>
      <c r="W133">
        <f t="shared" si="60"/>
        <v>3.7977843814186349</v>
      </c>
    </row>
    <row r="134" spans="1:23">
      <c r="A134" s="25"/>
      <c r="B134">
        <v>33</v>
      </c>
      <c r="C134">
        <f>('Size and weight of HO fragments'!B35/1000)*('Size and weight of HO fragments'!C35/1000)</f>
        <v>8.8354699999999996E-5</v>
      </c>
      <c r="D134">
        <v>1.2199999999999999E-3</v>
      </c>
      <c r="E134">
        <v>1000</v>
      </c>
      <c r="F134">
        <v>2.1</v>
      </c>
      <c r="G134">
        <f>'Size and weight of HO fragments'!J35</f>
        <v>2643.9032697547686</v>
      </c>
      <c r="H134">
        <v>1</v>
      </c>
      <c r="J134">
        <f t="shared" si="53"/>
        <v>648500.14804495452</v>
      </c>
      <c r="K134">
        <f t="shared" si="54"/>
        <v>76.042979508196723</v>
      </c>
      <c r="L134">
        <f t="shared" si="55"/>
        <v>0.10362576093747186</v>
      </c>
      <c r="N134">
        <f>('Size and weight of HO fragments'!G35/1000)*('Size and weight of HO fragments'!C35/1000)</f>
        <v>3.2035500000000002E-5</v>
      </c>
      <c r="O134">
        <f t="shared" si="56"/>
        <v>1.2199999999999999E-3</v>
      </c>
      <c r="P134">
        <v>1000</v>
      </c>
      <c r="Q134">
        <v>0.1</v>
      </c>
      <c r="R134">
        <f t="shared" si="57"/>
        <v>2643.9032697547686</v>
      </c>
      <c r="S134">
        <v>1</v>
      </c>
      <c r="U134">
        <f t="shared" si="58"/>
        <v>11196.766848199113</v>
      </c>
      <c r="V134">
        <f t="shared" si="59"/>
        <v>1.3129303278688527</v>
      </c>
      <c r="W134">
        <f t="shared" si="60"/>
        <v>6.0018505538525355</v>
      </c>
    </row>
    <row r="135" spans="1:23">
      <c r="A135" s="25"/>
      <c r="B135">
        <v>34</v>
      </c>
      <c r="C135">
        <f>('Size and weight of HO fragments'!B36/1000)*('Size and weight of HO fragments'!C36/1000)</f>
        <v>3.9567599999999997E-5</v>
      </c>
      <c r="D135">
        <v>4.0999999999999999E-4</v>
      </c>
      <c r="E135">
        <v>1000</v>
      </c>
      <c r="F135">
        <v>2.1</v>
      </c>
      <c r="G135">
        <f>'Size and weight of HO fragments'!J36</f>
        <v>2680.8841305474011</v>
      </c>
      <c r="H135">
        <v>1</v>
      </c>
      <c r="J135">
        <f t="shared" si="53"/>
        <v>298596.76312335808</v>
      </c>
      <c r="K135">
        <f t="shared" si="54"/>
        <v>101.33165853658537</v>
      </c>
      <c r="L135">
        <f t="shared" si="55"/>
        <v>7.7901635407536196E-2</v>
      </c>
      <c r="N135">
        <f>('Size and weight of HO fragments'!G36/1000)*('Size and weight of HO fragments'!C36/1000)</f>
        <v>1.305E-5</v>
      </c>
      <c r="O135">
        <f t="shared" si="56"/>
        <v>4.0999999999999999E-4</v>
      </c>
      <c r="P135">
        <v>1000</v>
      </c>
      <c r="Q135">
        <v>0.1</v>
      </c>
      <c r="R135">
        <f t="shared" si="57"/>
        <v>2680.8841305474011</v>
      </c>
      <c r="S135">
        <v>1</v>
      </c>
      <c r="U135">
        <f t="shared" si="58"/>
        <v>4689.6086682271352</v>
      </c>
      <c r="V135">
        <f t="shared" si="59"/>
        <v>1.5914634146341464</v>
      </c>
      <c r="W135">
        <f t="shared" si="60"/>
        <v>4.9601529296686451</v>
      </c>
    </row>
    <row r="136" spans="1:23">
      <c r="A136" s="25"/>
      <c r="B136">
        <v>35</v>
      </c>
      <c r="C136">
        <f>('Size and weight of HO fragments'!B37/1000)*('Size and weight of HO fragments'!C37/1000)</f>
        <v>7.6022599999999986E-5</v>
      </c>
      <c r="D136">
        <v>4.8999999999999998E-4</v>
      </c>
      <c r="E136">
        <v>1000</v>
      </c>
      <c r="F136">
        <v>2.1</v>
      </c>
      <c r="G136">
        <f>'Size and weight of HO fragments'!J37</f>
        <v>2677.1857216761509</v>
      </c>
      <c r="H136">
        <v>1</v>
      </c>
      <c r="J136">
        <f t="shared" si="53"/>
        <v>572122.48697406822</v>
      </c>
      <c r="K136">
        <f t="shared" si="54"/>
        <v>162.90557142857139</v>
      </c>
      <c r="L136">
        <f t="shared" si="55"/>
        <v>4.8448443774484297E-2</v>
      </c>
      <c r="N136">
        <f>('Size and weight of HO fragments'!G37/1000)*('Size and weight of HO fragments'!C37/1000)</f>
        <v>1.4587799999999998E-5</v>
      </c>
      <c r="O136">
        <f t="shared" si="56"/>
        <v>4.8999999999999998E-4</v>
      </c>
      <c r="P136">
        <v>1000</v>
      </c>
      <c r="Q136">
        <v>0.1</v>
      </c>
      <c r="R136">
        <f t="shared" si="57"/>
        <v>2677.1857216761509</v>
      </c>
      <c r="S136">
        <v>1</v>
      </c>
      <c r="U136">
        <f t="shared" si="58"/>
        <v>5227.7740062261646</v>
      </c>
      <c r="V136">
        <f t="shared" si="59"/>
        <v>1.4885510204081631</v>
      </c>
      <c r="W136">
        <f t="shared" si="60"/>
        <v>5.3021504199051455</v>
      </c>
    </row>
    <row r="137" spans="1:23">
      <c r="A137" s="25"/>
      <c r="B137">
        <v>36</v>
      </c>
      <c r="C137">
        <f>('Size and weight of HO fragments'!B38/1000)*('Size and weight of HO fragments'!C38/1000)</f>
        <v>2.1779999999999998E-5</v>
      </c>
      <c r="D137">
        <v>1E-4</v>
      </c>
      <c r="E137">
        <v>1000</v>
      </c>
      <c r="F137">
        <v>2.1</v>
      </c>
      <c r="G137">
        <f>'Size and weight of HO fragments'!J38</f>
        <v>2695.3125</v>
      </c>
      <c r="H137">
        <v>1</v>
      </c>
      <c r="J137">
        <f t="shared" si="53"/>
        <v>166136.64093017578</v>
      </c>
      <c r="K137">
        <f t="shared" si="54"/>
        <v>228.68999999999997</v>
      </c>
      <c r="L137">
        <f t="shared" si="55"/>
        <v>3.4541385421723206E-2</v>
      </c>
      <c r="N137">
        <f>('Size and weight of HO fragments'!G38/1000)*('Size and weight of HO fragments'!C38/1000)</f>
        <v>3.6574999999999997E-6</v>
      </c>
      <c r="O137">
        <f t="shared" si="56"/>
        <v>1E-4</v>
      </c>
      <c r="P137">
        <v>1000</v>
      </c>
      <c r="Q137">
        <v>0.1</v>
      </c>
      <c r="R137">
        <f t="shared" si="57"/>
        <v>2695.3125</v>
      </c>
      <c r="S137">
        <v>1</v>
      </c>
      <c r="U137">
        <f t="shared" si="58"/>
        <v>1328.5337448120117</v>
      </c>
      <c r="V137">
        <f t="shared" si="59"/>
        <v>1.8287499999999999</v>
      </c>
      <c r="W137">
        <f t="shared" si="60"/>
        <v>4.3194911453691756</v>
      </c>
    </row>
    <row r="138" spans="1:23">
      <c r="A138" s="25"/>
      <c r="B138">
        <v>37</v>
      </c>
      <c r="C138">
        <f>('Size and weight of HO fragments'!B39/1000)*('Size and weight of HO fragments'!C39/1000)</f>
        <v>4.7784000000000002E-5</v>
      </c>
      <c r="D138">
        <v>3.8999999999999999E-4</v>
      </c>
      <c r="E138">
        <v>1000</v>
      </c>
      <c r="F138">
        <v>2.1</v>
      </c>
      <c r="G138">
        <f>'Size and weight of HO fragments'!J39</f>
        <v>2681.8103299360855</v>
      </c>
      <c r="H138">
        <v>1</v>
      </c>
      <c r="J138">
        <f t="shared" si="53"/>
        <v>360851.00515863899</v>
      </c>
      <c r="K138">
        <f t="shared" si="54"/>
        <v>128.64923076923077</v>
      </c>
      <c r="L138">
        <f t="shared" si="55"/>
        <v>6.1362569325155193E-2</v>
      </c>
      <c r="N138">
        <f>('Size and weight of HO fragments'!G39/1000)*('Size and weight of HO fragments'!C39/1000)</f>
        <v>1.6651999999999999E-5</v>
      </c>
      <c r="O138">
        <f t="shared" si="56"/>
        <v>3.8999999999999999E-4</v>
      </c>
      <c r="P138">
        <v>1000</v>
      </c>
      <c r="Q138">
        <v>0.1</v>
      </c>
      <c r="R138">
        <f t="shared" si="57"/>
        <v>2681.8103299360855</v>
      </c>
      <c r="S138">
        <v>1</v>
      </c>
      <c r="U138">
        <f t="shared" si="58"/>
        <v>5988.1479932530283</v>
      </c>
      <c r="V138">
        <f t="shared" si="59"/>
        <v>2.134871794871795</v>
      </c>
      <c r="W138">
        <f t="shared" si="60"/>
        <v>3.6977617862897869</v>
      </c>
    </row>
    <row r="139" spans="1:23">
      <c r="A139" s="25"/>
      <c r="B139">
        <v>38</v>
      </c>
      <c r="C139">
        <f>('Size and weight of HO fragments'!B40/1000)*('Size and weight of HO fragments'!C40/1000)</f>
        <v>6.0053199999999989E-5</v>
      </c>
      <c r="D139">
        <v>6.9999999999999999E-4</v>
      </c>
      <c r="E139">
        <v>1000</v>
      </c>
      <c r="F139">
        <v>2.1</v>
      </c>
      <c r="G139">
        <f>'Size and weight of HO fragments'!J40</f>
        <v>2667.5257731958759</v>
      </c>
      <c r="H139">
        <v>1</v>
      </c>
      <c r="J139">
        <f t="shared" si="53"/>
        <v>448686.18894476007</v>
      </c>
      <c r="K139">
        <f t="shared" si="54"/>
        <v>90.079799999999992</v>
      </c>
      <c r="L139">
        <f t="shared" si="55"/>
        <v>8.757686678987224E-2</v>
      </c>
      <c r="N139">
        <f>('Size and weight of HO fragments'!G40/1000)*('Size and weight of HO fragments'!C40/1000)</f>
        <v>2.1709999999999997E-5</v>
      </c>
      <c r="O139">
        <f t="shared" si="56"/>
        <v>6.9999999999999999E-4</v>
      </c>
      <c r="P139">
        <v>1000</v>
      </c>
      <c r="Q139">
        <v>0.1</v>
      </c>
      <c r="R139">
        <f t="shared" si="57"/>
        <v>2667.5257731958759</v>
      </c>
      <c r="S139">
        <v>1</v>
      </c>
      <c r="U139">
        <f t="shared" si="58"/>
        <v>7724.0855663460488</v>
      </c>
      <c r="V139">
        <f t="shared" si="59"/>
        <v>1.5507142857142855</v>
      </c>
      <c r="W139">
        <f t="shared" si="60"/>
        <v>5.0872728250030708</v>
      </c>
    </row>
    <row r="140" spans="1:23">
      <c r="A140" s="25"/>
      <c r="B140">
        <v>39</v>
      </c>
      <c r="C140">
        <f>('Size and weight of HO fragments'!B41/1000)*('Size and weight of HO fragments'!C41/1000)</f>
        <v>1.6707600000000002E-5</v>
      </c>
      <c r="D140">
        <v>2.9E-4</v>
      </c>
      <c r="E140">
        <v>1000</v>
      </c>
      <c r="F140">
        <v>2.1</v>
      </c>
      <c r="G140">
        <f>'Size and weight of HO fragments'!J41</f>
        <v>2686.4509430697353</v>
      </c>
      <c r="H140">
        <v>1</v>
      </c>
      <c r="J140">
        <f t="shared" si="53"/>
        <v>126608.01417902074</v>
      </c>
      <c r="K140">
        <f t="shared" si="54"/>
        <v>60.493034482758631</v>
      </c>
      <c r="L140">
        <f t="shared" si="55"/>
        <v>0.13052703202905955</v>
      </c>
      <c r="N140">
        <f>('Size and weight of HO fragments'!G41/1000)*('Size and weight of HO fragments'!C41/1000)</f>
        <v>9.2232000000000001E-6</v>
      </c>
      <c r="O140">
        <f t="shared" si="56"/>
        <v>2.9E-4</v>
      </c>
      <c r="P140">
        <v>1000</v>
      </c>
      <c r="Q140">
        <v>0.1</v>
      </c>
      <c r="R140">
        <f t="shared" si="57"/>
        <v>2686.4509430697353</v>
      </c>
      <c r="S140">
        <v>1</v>
      </c>
      <c r="U140">
        <f t="shared" si="58"/>
        <v>3328.200329635968</v>
      </c>
      <c r="V140">
        <f t="shared" si="59"/>
        <v>1.5902068965517242</v>
      </c>
      <c r="W140">
        <f t="shared" si="60"/>
        <v>4.9653766856300443</v>
      </c>
    </row>
    <row r="141" spans="1:23">
      <c r="A141" s="25"/>
      <c r="B141">
        <v>40</v>
      </c>
      <c r="C141">
        <f>('Size and weight of HO fragments'!B42/1000)*('Size and weight of HO fragments'!C42/1000)</f>
        <v>5.2754300000000004E-5</v>
      </c>
      <c r="D141">
        <v>3.8999999999999999E-4</v>
      </c>
      <c r="E141">
        <v>1000</v>
      </c>
      <c r="F141">
        <v>2.1</v>
      </c>
      <c r="G141">
        <f>'Size and weight of HO fragments'!J42</f>
        <v>2681.8103299360855</v>
      </c>
      <c r="H141">
        <v>1</v>
      </c>
      <c r="J141">
        <f t="shared" si="53"/>
        <v>398385.27920308866</v>
      </c>
      <c r="K141">
        <f t="shared" si="54"/>
        <v>142.03080769230769</v>
      </c>
      <c r="L141">
        <f t="shared" si="55"/>
        <v>5.5581232480256891E-2</v>
      </c>
      <c r="N141">
        <f>('Size and weight of HO fragments'!G42/1000)*('Size and weight of HO fragments'!C42/1000)</f>
        <v>2.2563200000000001E-5</v>
      </c>
      <c r="O141">
        <f t="shared" si="56"/>
        <v>3.8999999999999999E-4</v>
      </c>
      <c r="P141">
        <v>1000</v>
      </c>
      <c r="Q141">
        <v>0.1</v>
      </c>
      <c r="R141">
        <f t="shared" si="57"/>
        <v>2681.8103299360855</v>
      </c>
      <c r="S141">
        <v>1</v>
      </c>
      <c r="U141">
        <f t="shared" si="58"/>
        <v>8113.8470334714593</v>
      </c>
      <c r="V141">
        <f t="shared" si="59"/>
        <v>2.8927179487179489</v>
      </c>
      <c r="W141">
        <f t="shared" si="60"/>
        <v>2.7290069345348855</v>
      </c>
    </row>
    <row r="142" spans="1:23">
      <c r="A142" s="25"/>
      <c r="B142">
        <v>41</v>
      </c>
      <c r="C142">
        <f>('Size and weight of HO fragments'!B43/1000)*('Size and weight of HO fragments'!C43/1000)</f>
        <v>4.2541199999999992E-5</v>
      </c>
      <c r="D142">
        <v>2.0000000000000001E-4</v>
      </c>
      <c r="E142">
        <v>1000</v>
      </c>
      <c r="F142">
        <v>2.1</v>
      </c>
      <c r="G142">
        <f>'Size and weight of HO fragments'!J43</f>
        <v>2690.6412478336224</v>
      </c>
      <c r="H142">
        <v>1</v>
      </c>
      <c r="J142">
        <f t="shared" si="53"/>
        <v>323378.11617980112</v>
      </c>
      <c r="K142">
        <f t="shared" si="54"/>
        <v>223.34129999999996</v>
      </c>
      <c r="L142">
        <f t="shared" si="55"/>
        <v>3.5360834858047627E-2</v>
      </c>
      <c r="N142">
        <f>('Size and weight of HO fragments'!G43/1000)*('Size and weight of HO fragments'!C43/1000)</f>
        <v>1.2665399999999997E-5</v>
      </c>
      <c r="O142">
        <f t="shared" si="56"/>
        <v>2.0000000000000001E-4</v>
      </c>
      <c r="P142">
        <v>1000</v>
      </c>
      <c r="Q142">
        <v>0.1</v>
      </c>
      <c r="R142">
        <f t="shared" si="57"/>
        <v>2690.6412478336224</v>
      </c>
      <c r="S142">
        <v>1</v>
      </c>
      <c r="U142">
        <f t="shared" si="58"/>
        <v>4584.5900340237704</v>
      </c>
      <c r="V142">
        <f t="shared" si="59"/>
        <v>3.1663499999999996</v>
      </c>
      <c r="W142">
        <f t="shared" si="60"/>
        <v>2.4942077869729098</v>
      </c>
    </row>
    <row r="143" spans="1:23">
      <c r="A143" s="25"/>
      <c r="B143">
        <v>42</v>
      </c>
      <c r="C143">
        <f>('Size and weight of HO fragments'!B44/1000)*('Size and weight of HO fragments'!C44/1000)</f>
        <v>6.6000800000000007E-5</v>
      </c>
      <c r="D143">
        <v>4.0999999999999999E-4</v>
      </c>
      <c r="E143">
        <v>1000</v>
      </c>
      <c r="F143">
        <v>2.1</v>
      </c>
      <c r="G143">
        <f>'Size and weight of HO fragments'!J44</f>
        <v>2680.8841305474011</v>
      </c>
      <c r="H143">
        <v>1</v>
      </c>
      <c r="J143">
        <f t="shared" si="53"/>
        <v>498074.81989183411</v>
      </c>
      <c r="K143">
        <f t="shared" si="54"/>
        <v>169.02643902439024</v>
      </c>
      <c r="L143">
        <f t="shared" si="55"/>
        <v>4.6702172536563641E-2</v>
      </c>
      <c r="N143">
        <f>('Size and weight of HO fragments'!G44/1000)*('Size and weight of HO fragments'!C44/1000)</f>
        <v>1.8768000000000001E-5</v>
      </c>
      <c r="O143">
        <f t="shared" si="56"/>
        <v>4.0999999999999999E-4</v>
      </c>
      <c r="P143">
        <v>1000</v>
      </c>
      <c r="Q143">
        <v>0.1</v>
      </c>
      <c r="R143">
        <f t="shared" si="57"/>
        <v>2680.8841305474011</v>
      </c>
      <c r="S143">
        <v>1</v>
      </c>
      <c r="U143">
        <f t="shared" si="58"/>
        <v>6744.4119145813693</v>
      </c>
      <c r="V143">
        <f t="shared" si="59"/>
        <v>2.2887804878048783</v>
      </c>
      <c r="W143">
        <f t="shared" si="60"/>
        <v>3.4489554418252242</v>
      </c>
    </row>
    <row r="144" spans="1:23">
      <c r="A144" s="25"/>
      <c r="B144">
        <v>43</v>
      </c>
      <c r="C144">
        <f>('Size and weight of HO fragments'!B45/1000)*('Size and weight of HO fragments'!C45/1000)</f>
        <v>3.4702500000000002E-5</v>
      </c>
      <c r="D144">
        <v>2.9E-4</v>
      </c>
      <c r="E144">
        <v>1000</v>
      </c>
      <c r="F144">
        <v>2.1</v>
      </c>
      <c r="G144">
        <f>'Size and weight of HO fragments'!J45</f>
        <v>2686.4509430697353</v>
      </c>
      <c r="H144">
        <v>1</v>
      </c>
      <c r="J144">
        <f t="shared" si="53"/>
        <v>262971.01989797858</v>
      </c>
      <c r="K144">
        <f t="shared" si="54"/>
        <v>125.64698275862069</v>
      </c>
      <c r="L144">
        <f t="shared" si="55"/>
        <v>6.2842545647394721E-2</v>
      </c>
      <c r="N144">
        <f>('Size and weight of HO fragments'!G45/1000)*('Size and weight of HO fragments'!C45/1000)</f>
        <v>1.10775E-5</v>
      </c>
      <c r="O144">
        <f t="shared" si="56"/>
        <v>2.9E-4</v>
      </c>
      <c r="P144">
        <v>1000</v>
      </c>
      <c r="Q144">
        <v>0.1</v>
      </c>
      <c r="R144">
        <f t="shared" si="57"/>
        <v>2686.4509430697353</v>
      </c>
      <c r="S144">
        <v>1</v>
      </c>
      <c r="U144">
        <f t="shared" si="58"/>
        <v>3997.3262155805401</v>
      </c>
      <c r="V144">
        <f t="shared" si="59"/>
        <v>1.9099137931034482</v>
      </c>
      <c r="W144">
        <f t="shared" si="60"/>
        <v>4.1342055740828734</v>
      </c>
    </row>
    <row r="145" spans="1:23">
      <c r="A145" s="25"/>
      <c r="B145">
        <v>44</v>
      </c>
      <c r="C145">
        <f>('Size and weight of HO fragments'!B46/1000)*('Size and weight of HO fragments'!C46/1000)</f>
        <v>7.4765600000000008E-5</v>
      </c>
      <c r="D145">
        <v>6.8999999999999997E-4</v>
      </c>
      <c r="E145">
        <v>1000</v>
      </c>
      <c r="F145">
        <v>2.1</v>
      </c>
      <c r="G145">
        <f>'Size and weight of HO fragments'!J46</f>
        <v>2667.98418972332</v>
      </c>
      <c r="H145">
        <v>1</v>
      </c>
      <c r="J145">
        <f t="shared" si="53"/>
        <v>558801.57985595777</v>
      </c>
      <c r="K145">
        <f t="shared" si="54"/>
        <v>113.77373913043481</v>
      </c>
      <c r="L145">
        <f t="shared" si="55"/>
        <v>6.9340065127707448E-2</v>
      </c>
      <c r="N145">
        <f>('Size and weight of HO fragments'!G46/1000)*('Size and weight of HO fragments'!C46/1000)</f>
        <v>1.49784E-5</v>
      </c>
      <c r="O145">
        <f t="shared" si="56"/>
        <v>6.8999999999999997E-4</v>
      </c>
      <c r="P145">
        <v>1000</v>
      </c>
      <c r="Q145">
        <v>0.1</v>
      </c>
      <c r="R145">
        <f t="shared" si="57"/>
        <v>2667.98418972332</v>
      </c>
      <c r="S145">
        <v>1</v>
      </c>
      <c r="U145">
        <f t="shared" si="58"/>
        <v>5330.9171366526589</v>
      </c>
      <c r="V145">
        <f t="shared" si="59"/>
        <v>1.0853913043478263</v>
      </c>
      <c r="W145">
        <f t="shared" si="60"/>
        <v>7.2684187256018404</v>
      </c>
    </row>
    <row r="146" spans="1:23">
      <c r="A146" s="25"/>
      <c r="B146">
        <v>45</v>
      </c>
      <c r="C146">
        <f>('Size and weight of HO fragments'!B47/1000)*('Size and weight of HO fragments'!C47/1000)</f>
        <v>5.1389799999999994E-5</v>
      </c>
      <c r="D146">
        <v>4.2999999999999999E-4</v>
      </c>
      <c r="E146">
        <v>1000</v>
      </c>
      <c r="F146">
        <v>2.1</v>
      </c>
      <c r="G146">
        <f>'Size and weight of HO fragments'!J47</f>
        <v>2679.9585706887624</v>
      </c>
      <c r="H146">
        <v>1</v>
      </c>
      <c r="J146">
        <f t="shared" si="53"/>
        <v>387545.22232887812</v>
      </c>
      <c r="K146">
        <f t="shared" si="54"/>
        <v>125.48672093023255</v>
      </c>
      <c r="L146">
        <f t="shared" si="55"/>
        <v>6.2903521234536117E-2</v>
      </c>
      <c r="N146">
        <f>('Size and weight of HO fragments'!G47/1000)*('Size and weight of HO fragments'!C47/1000)</f>
        <v>1.9016200000000003E-5</v>
      </c>
      <c r="O146">
        <f t="shared" si="56"/>
        <v>4.2999999999999999E-4</v>
      </c>
      <c r="P146">
        <v>1000</v>
      </c>
      <c r="Q146">
        <v>0.1</v>
      </c>
      <c r="R146">
        <f t="shared" si="57"/>
        <v>2679.9585706887624</v>
      </c>
      <c r="S146">
        <v>1</v>
      </c>
      <c r="U146">
        <f t="shared" si="58"/>
        <v>6828.88660770964</v>
      </c>
      <c r="V146">
        <f t="shared" si="59"/>
        <v>2.2111860465116284</v>
      </c>
      <c r="W146">
        <f t="shared" si="60"/>
        <v>3.5698292448706805</v>
      </c>
    </row>
    <row r="147" spans="1:23">
      <c r="A147" s="25"/>
      <c r="B147">
        <v>46</v>
      </c>
      <c r="C147">
        <f>('Size and weight of HO fragments'!B48/1000)*('Size and weight of HO fragments'!C48/1000)</f>
        <v>3.4391699999999991E-5</v>
      </c>
      <c r="D147">
        <v>2.2000000000000001E-4</v>
      </c>
      <c r="E147">
        <v>1000</v>
      </c>
      <c r="F147">
        <v>2.1</v>
      </c>
      <c r="G147">
        <f>'Size and weight of HO fragments'!J48</f>
        <v>2689.7089397089399</v>
      </c>
      <c r="H147">
        <v>1</v>
      </c>
      <c r="J147">
        <f t="shared" si="53"/>
        <v>261248.32562886702</v>
      </c>
      <c r="K147">
        <f t="shared" si="54"/>
        <v>164.14220454545452</v>
      </c>
      <c r="L147">
        <f t="shared" si="55"/>
        <v>4.8111869142729552E-2</v>
      </c>
      <c r="N147">
        <f>('Size and weight of HO fragments'!G48/1000)*('Size and weight of HO fragments'!C48/1000)</f>
        <v>1.0536399999999998E-5</v>
      </c>
      <c r="O147">
        <f t="shared" si="56"/>
        <v>2.2000000000000001E-4</v>
      </c>
      <c r="P147">
        <v>1000</v>
      </c>
      <c r="Q147">
        <v>0.1</v>
      </c>
      <c r="R147">
        <f t="shared" si="57"/>
        <v>2689.7089397089399</v>
      </c>
      <c r="S147">
        <v>1</v>
      </c>
      <c r="U147">
        <f t="shared" si="58"/>
        <v>3811.2972968920858</v>
      </c>
      <c r="V147">
        <f t="shared" si="59"/>
        <v>2.394636363636363</v>
      </c>
      <c r="W147">
        <f t="shared" si="60"/>
        <v>3.2978653401461839</v>
      </c>
    </row>
    <row r="148" spans="1:23">
      <c r="A148" s="25"/>
      <c r="B148">
        <v>47</v>
      </c>
      <c r="C148">
        <f>('Size and weight of HO fragments'!B49/1000)*('Size and weight of HO fragments'!C49/1000)</f>
        <v>5.2940899999999993E-5</v>
      </c>
      <c r="D148">
        <v>3.4000000000000002E-4</v>
      </c>
      <c r="E148">
        <v>1000</v>
      </c>
      <c r="F148">
        <v>2.1</v>
      </c>
      <c r="G148">
        <f>'Size and weight of HO fragments'!J49</f>
        <v>2684.1286307053942</v>
      </c>
      <c r="H148">
        <v>1</v>
      </c>
      <c r="J148">
        <f t="shared" si="53"/>
        <v>400485.93493505433</v>
      </c>
      <c r="K148">
        <f t="shared" si="54"/>
        <v>163.49395588235291</v>
      </c>
      <c r="L148">
        <f t="shared" si="55"/>
        <v>4.8289928391153404E-2</v>
      </c>
      <c r="N148">
        <f>('Size and weight of HO fragments'!G49/1000)*('Size and weight of HO fragments'!C49/1000)</f>
        <v>1.6469099999999998E-5</v>
      </c>
      <c r="O148">
        <f t="shared" si="56"/>
        <v>3.4000000000000002E-4</v>
      </c>
      <c r="P148">
        <v>1000</v>
      </c>
      <c r="Q148">
        <v>0.1</v>
      </c>
      <c r="R148">
        <f t="shared" si="57"/>
        <v>2684.1286307053942</v>
      </c>
      <c r="S148">
        <v>1</v>
      </c>
      <c r="U148">
        <f t="shared" si="58"/>
        <v>5932.6198432402052</v>
      </c>
      <c r="V148">
        <f t="shared" si="59"/>
        <v>2.4219264705882346</v>
      </c>
      <c r="W148">
        <f t="shared" si="60"/>
        <v>3.2598476947269419</v>
      </c>
    </row>
    <row r="149" spans="1:23">
      <c r="A149" s="25"/>
      <c r="B149">
        <v>48</v>
      </c>
      <c r="C149">
        <f>('Size and weight of HO fragments'!B50/1000)*('Size and weight of HO fragments'!C50/1000)</f>
        <v>4.045439999999999E-5</v>
      </c>
      <c r="D149">
        <v>3.1E-4</v>
      </c>
      <c r="E149">
        <v>1000</v>
      </c>
      <c r="F149">
        <v>2.1</v>
      </c>
      <c r="G149">
        <f>'Size and weight of HO fragments'!J50</f>
        <v>2685.5215360664251</v>
      </c>
      <c r="H149">
        <v>1</v>
      </c>
      <c r="J149">
        <f t="shared" si="53"/>
        <v>306346.0904756891</v>
      </c>
      <c r="K149">
        <f t="shared" si="54"/>
        <v>137.02296774193545</v>
      </c>
      <c r="L149">
        <f t="shared" si="55"/>
        <v>5.7622677123529482E-2</v>
      </c>
      <c r="N149">
        <f>('Size and weight of HO fragments'!G50/1000)*('Size and weight of HO fragments'!C50/1000)</f>
        <v>1.5772399999999998E-5</v>
      </c>
      <c r="O149">
        <f t="shared" si="56"/>
        <v>3.1E-4</v>
      </c>
      <c r="P149">
        <v>1000</v>
      </c>
      <c r="Q149">
        <v>0.1</v>
      </c>
      <c r="R149">
        <f t="shared" si="57"/>
        <v>2685.5215360664251</v>
      </c>
      <c r="S149">
        <v>1</v>
      </c>
      <c r="U149">
        <f t="shared" si="58"/>
        <v>5687.5478815639572</v>
      </c>
      <c r="V149">
        <f t="shared" si="59"/>
        <v>2.5439354838709671</v>
      </c>
      <c r="W149">
        <f t="shared" si="60"/>
        <v>3.10370694491316</v>
      </c>
    </row>
    <row r="150" spans="1:23">
      <c r="A150" s="25"/>
      <c r="B150">
        <v>49</v>
      </c>
      <c r="C150">
        <f>('Size and weight of HO fragments'!B51/1000)*('Size and weight of HO fragments'!C51/1000)</f>
        <v>3.1853500000000003E-5</v>
      </c>
      <c r="D150">
        <v>2.0999999999999998E-4</v>
      </c>
      <c r="E150">
        <v>1000</v>
      </c>
      <c r="F150">
        <v>2.1</v>
      </c>
      <c r="G150">
        <f>'Size and weight of HO fragments'!J51</f>
        <v>2690.1750129960142</v>
      </c>
      <c r="H150">
        <v>1</v>
      </c>
      <c r="J150">
        <f t="shared" si="53"/>
        <v>242051.35985421206</v>
      </c>
      <c r="K150">
        <f t="shared" si="54"/>
        <v>159.26750000000001</v>
      </c>
      <c r="L150">
        <f t="shared" si="55"/>
        <v>4.9585518270035309E-2</v>
      </c>
      <c r="N150">
        <f>('Size and weight of HO fragments'!G51/1000)*('Size and weight of HO fragments'!C51/1000)</f>
        <v>7.8555999999999998E-6</v>
      </c>
      <c r="O150">
        <f t="shared" si="56"/>
        <v>2.0999999999999998E-4</v>
      </c>
      <c r="P150">
        <v>1000</v>
      </c>
      <c r="Q150">
        <v>0.1</v>
      </c>
      <c r="R150">
        <f t="shared" si="57"/>
        <v>2690.1750129960142</v>
      </c>
      <c r="S150">
        <v>1</v>
      </c>
      <c r="U150">
        <f t="shared" si="58"/>
        <v>2842.5651998632848</v>
      </c>
      <c r="V150">
        <f t="shared" si="59"/>
        <v>1.8703809523809527</v>
      </c>
      <c r="W150">
        <f t="shared" si="60"/>
        <v>4.2223278209819703</v>
      </c>
    </row>
    <row r="151" spans="1:23">
      <c r="A151" s="25"/>
      <c r="B151">
        <v>50</v>
      </c>
      <c r="C151">
        <f>('Size and weight of HO fragments'!B52/1000)*('Size and weight of HO fragments'!C52/1000)</f>
        <v>2.87804E-5</v>
      </c>
      <c r="D151">
        <v>1.7999999999999998E-4</v>
      </c>
      <c r="E151">
        <v>1000</v>
      </c>
      <c r="F151">
        <v>2.1</v>
      </c>
      <c r="G151">
        <f>'Size and weight of HO fragments'!J52</f>
        <v>2691.5742024965325</v>
      </c>
      <c r="H151">
        <v>1</v>
      </c>
      <c r="J151">
        <f t="shared" si="53"/>
        <v>218926.75454602641</v>
      </c>
      <c r="K151">
        <f t="shared" si="54"/>
        <v>167.88566666666668</v>
      </c>
      <c r="L151">
        <f t="shared" si="55"/>
        <v>4.7043214966648116E-2</v>
      </c>
      <c r="N151">
        <f>('Size and weight of HO fragments'!G52/1000)*('Size and weight of HO fragments'!C52/1000)</f>
        <v>9.4105999999999993E-6</v>
      </c>
      <c r="O151">
        <f t="shared" si="56"/>
        <v>1.7999999999999998E-4</v>
      </c>
      <c r="P151">
        <v>1000</v>
      </c>
      <c r="Q151">
        <v>0.1</v>
      </c>
      <c r="R151">
        <f t="shared" si="57"/>
        <v>2691.5742024965325</v>
      </c>
      <c r="S151">
        <v>1</v>
      </c>
      <c r="U151">
        <f t="shared" si="58"/>
        <v>3408.7883161404757</v>
      </c>
      <c r="V151">
        <f t="shared" si="59"/>
        <v>2.6140555555555558</v>
      </c>
      <c r="W151">
        <f t="shared" si="60"/>
        <v>3.0213135639118134</v>
      </c>
    </row>
    <row r="152" spans="1:23">
      <c r="A152" s="25"/>
      <c r="B152">
        <v>51</v>
      </c>
      <c r="C152">
        <f>('Size and weight of HO fragments'!B53/1000)*('Size and weight of HO fragments'!C53/1000)</f>
        <v>4.2091200000000001E-5</v>
      </c>
      <c r="D152">
        <v>3.5E-4</v>
      </c>
      <c r="E152">
        <v>1000</v>
      </c>
      <c r="F152">
        <v>2.1</v>
      </c>
      <c r="G152">
        <f>'Size and weight of HO fragments'!J53</f>
        <v>2683.6646499567846</v>
      </c>
      <c r="H152">
        <v>1</v>
      </c>
      <c r="J152">
        <f t="shared" si="53"/>
        <v>318300.33642426057</v>
      </c>
      <c r="K152">
        <f t="shared" si="54"/>
        <v>126.2736</v>
      </c>
      <c r="L152">
        <f t="shared" si="55"/>
        <v>6.2522479331832137E-2</v>
      </c>
      <c r="N152">
        <f>('Size and weight of HO fragments'!G53/1000)*('Size and weight of HO fragments'!C53/1000)</f>
        <v>2.0350400000000001E-5</v>
      </c>
      <c r="O152">
        <f t="shared" si="56"/>
        <v>3.5E-4</v>
      </c>
      <c r="P152">
        <v>1000</v>
      </c>
      <c r="Q152">
        <v>0.1</v>
      </c>
      <c r="R152">
        <f t="shared" si="57"/>
        <v>2683.6646499567846</v>
      </c>
      <c r="S152">
        <v>1</v>
      </c>
      <c r="U152">
        <f t="shared" si="58"/>
        <v>7328.2359737317256</v>
      </c>
      <c r="V152">
        <f t="shared" si="59"/>
        <v>2.9072</v>
      </c>
      <c r="W152">
        <f t="shared" si="60"/>
        <v>2.7156502979347961</v>
      </c>
    </row>
    <row r="153" spans="1:23">
      <c r="A153" s="25"/>
      <c r="B153">
        <v>52</v>
      </c>
      <c r="C153">
        <f>('Size and weight of HO fragments'!B54/1000)*('Size and weight of HO fragments'!C54/1000)</f>
        <v>3.0466800000000001E-5</v>
      </c>
      <c r="D153">
        <v>1.4999999999999999E-4</v>
      </c>
      <c r="E153">
        <v>1000</v>
      </c>
      <c r="F153">
        <v>2.1</v>
      </c>
      <c r="G153">
        <f>'Size and weight of HO fragments'!J54</f>
        <v>2692.9748482220298</v>
      </c>
      <c r="H153">
        <v>1</v>
      </c>
      <c r="J153">
        <f t="shared" si="53"/>
        <v>231996.12722156994</v>
      </c>
      <c r="K153">
        <f t="shared" si="54"/>
        <v>213.26760000000002</v>
      </c>
      <c r="L153">
        <f t="shared" si="55"/>
        <v>3.703516967922299E-2</v>
      </c>
      <c r="N153">
        <f>('Size and weight of HO fragments'!G54/1000)*('Size and weight of HO fragments'!C54/1000)</f>
        <v>9.9683999999999993E-6</v>
      </c>
      <c r="O153">
        <f t="shared" si="56"/>
        <v>1.4999999999999999E-4</v>
      </c>
      <c r="P153">
        <v>1000</v>
      </c>
      <c r="Q153">
        <v>0.1</v>
      </c>
      <c r="R153">
        <f t="shared" si="57"/>
        <v>2692.9748482220298</v>
      </c>
      <c r="S153">
        <v>1</v>
      </c>
      <c r="U153">
        <f t="shared" si="58"/>
        <v>3614.5984271958446</v>
      </c>
      <c r="V153">
        <f t="shared" si="59"/>
        <v>3.3228</v>
      </c>
      <c r="W153">
        <f t="shared" si="60"/>
        <v>2.3770319468763264</v>
      </c>
    </row>
    <row r="154" spans="1:23">
      <c r="A154" s="25"/>
      <c r="B154">
        <v>53</v>
      </c>
      <c r="C154">
        <f>('Size and weight of HO fragments'!B55/1000)*('Size and weight of HO fragments'!C55/1000)</f>
        <v>1.79552E-5</v>
      </c>
      <c r="D154">
        <v>8.9999999999999992E-5</v>
      </c>
      <c r="E154">
        <v>1000</v>
      </c>
      <c r="F154">
        <v>2.1</v>
      </c>
      <c r="G154">
        <f>'Size and weight of HO fragments'!J55</f>
        <v>2695.7805174509467</v>
      </c>
      <c r="H154">
        <v>1</v>
      </c>
      <c r="J154">
        <f t="shared" si="53"/>
        <v>137008.84548584447</v>
      </c>
      <c r="K154">
        <f t="shared" si="54"/>
        <v>209.47733333333338</v>
      </c>
      <c r="L154">
        <f t="shared" si="55"/>
        <v>3.7710252143161753E-2</v>
      </c>
      <c r="N154">
        <f>('Size and weight of HO fragments'!G55/1000)*('Size and weight of HO fragments'!C55/1000)</f>
        <v>6.0453999999999989E-6</v>
      </c>
      <c r="O154">
        <f t="shared" si="56"/>
        <v>8.9999999999999992E-5</v>
      </c>
      <c r="P154">
        <v>1000</v>
      </c>
      <c r="Q154">
        <v>0.1</v>
      </c>
      <c r="R154">
        <f t="shared" si="57"/>
        <v>2695.7805174509467</v>
      </c>
      <c r="S154">
        <v>1</v>
      </c>
      <c r="U154">
        <f t="shared" si="58"/>
        <v>2196.6663974784965</v>
      </c>
      <c r="V154">
        <f t="shared" si="59"/>
        <v>3.3585555555555553</v>
      </c>
      <c r="W154">
        <f t="shared" si="60"/>
        <v>2.3520358462465447</v>
      </c>
    </row>
    <row r="155" spans="1:23">
      <c r="A155" s="25"/>
      <c r="B155">
        <v>54</v>
      </c>
      <c r="C155">
        <f>('Size and weight of HO fragments'!B56/1000)*('Size and weight of HO fragments'!C56/1000)</f>
        <v>2.8987199999999999E-5</v>
      </c>
      <c r="D155">
        <v>1.4000000000000001E-4</v>
      </c>
      <c r="E155">
        <v>1000</v>
      </c>
      <c r="F155">
        <v>2.1</v>
      </c>
      <c r="G155">
        <f>'Size and weight of HO fragments'!J56</f>
        <v>2693.442054129077</v>
      </c>
      <c r="H155">
        <v>1</v>
      </c>
      <c r="J155">
        <f t="shared" si="53"/>
        <v>220805.98428452993</v>
      </c>
      <c r="K155">
        <f t="shared" si="54"/>
        <v>217.40399999999997</v>
      </c>
      <c r="L155">
        <f t="shared" si="55"/>
        <v>3.6331324302516996E-2</v>
      </c>
      <c r="N155">
        <f>('Size and weight of HO fragments'!G56/1000)*('Size and weight of HO fragments'!C56/1000)</f>
        <v>6.8256000000000003E-6</v>
      </c>
      <c r="O155">
        <f t="shared" si="56"/>
        <v>1.4000000000000001E-4</v>
      </c>
      <c r="P155">
        <v>1000</v>
      </c>
      <c r="Q155">
        <v>0.1</v>
      </c>
      <c r="R155">
        <f t="shared" si="57"/>
        <v>2693.442054129077</v>
      </c>
      <c r="S155">
        <v>1</v>
      </c>
      <c r="U155">
        <f t="shared" si="58"/>
        <v>2475.8601601700184</v>
      </c>
      <c r="V155">
        <f t="shared" si="59"/>
        <v>2.4377142857142857</v>
      </c>
      <c r="W155">
        <f t="shared" si="60"/>
        <v>3.2401562705491576</v>
      </c>
    </row>
    <row r="156" spans="1:23">
      <c r="A156" s="25"/>
      <c r="B156">
        <v>55</v>
      </c>
      <c r="C156">
        <f>('Size and weight of HO fragments'!B57/1000)*('Size and weight of HO fragments'!C57/1000)</f>
        <v>2.7540000000000001E-5</v>
      </c>
      <c r="D156">
        <v>1.4999999999999999E-4</v>
      </c>
      <c r="E156">
        <v>1000</v>
      </c>
      <c r="F156">
        <v>2.1</v>
      </c>
      <c r="G156">
        <f>'Size and weight of HO fragments'!J57</f>
        <v>2692.9748482220298</v>
      </c>
      <c r="H156">
        <v>1</v>
      </c>
      <c r="J156">
        <f t="shared" si="53"/>
        <v>209709.36703828548</v>
      </c>
      <c r="K156">
        <f t="shared" si="54"/>
        <v>192.78000000000003</v>
      </c>
      <c r="L156">
        <f t="shared" si="55"/>
        <v>4.0971064182387468E-2</v>
      </c>
      <c r="N156">
        <f>('Size and weight of HO fragments'!G57/1000)*('Size and weight of HO fragments'!C57/1000)</f>
        <v>3.348E-6</v>
      </c>
      <c r="O156">
        <f t="shared" si="56"/>
        <v>1.4999999999999999E-4</v>
      </c>
      <c r="P156">
        <v>1000</v>
      </c>
      <c r="Q156">
        <v>0.1</v>
      </c>
      <c r="R156">
        <f t="shared" si="57"/>
        <v>2692.9748482220298</v>
      </c>
      <c r="S156">
        <v>1</v>
      </c>
      <c r="U156">
        <f t="shared" si="58"/>
        <v>1214.0038054503921</v>
      </c>
      <c r="V156">
        <f t="shared" si="59"/>
        <v>1.1160000000000001</v>
      </c>
      <c r="W156">
        <f t="shared" si="60"/>
        <v>7.0774209256995126</v>
      </c>
    </row>
    <row r="157" spans="1:23">
      <c r="A157" s="25"/>
      <c r="B157">
        <v>56</v>
      </c>
      <c r="C157">
        <f>('Size and weight of HO fragments'!B58/1000)*('Size and weight of HO fragments'!C58/1000)</f>
        <v>2.7250599999999996E-5</v>
      </c>
      <c r="D157">
        <v>1.4999999999999999E-4</v>
      </c>
      <c r="E157">
        <v>1000</v>
      </c>
      <c r="F157">
        <v>2.1</v>
      </c>
      <c r="G157">
        <f>'Size and weight of HO fragments'!J58</f>
        <v>2692.9748482220298</v>
      </c>
      <c r="H157">
        <v>1</v>
      </c>
      <c r="J157">
        <f t="shared" si="53"/>
        <v>207505.66729896519</v>
      </c>
      <c r="K157">
        <f t="shared" si="54"/>
        <v>190.7542</v>
      </c>
      <c r="L157">
        <f t="shared" si="55"/>
        <v>4.140617482121315E-2</v>
      </c>
      <c r="N157">
        <f>('Size and weight of HO fragments'!G58/1000)*('Size and weight of HO fragments'!C58/1000)</f>
        <v>1.3747499999999998E-5</v>
      </c>
      <c r="O157">
        <f t="shared" si="56"/>
        <v>1.4999999999999999E-4</v>
      </c>
      <c r="P157">
        <v>1000</v>
      </c>
      <c r="Q157">
        <v>0.1</v>
      </c>
      <c r="R157">
        <f t="shared" si="57"/>
        <v>2692.9748482220298</v>
      </c>
      <c r="S157">
        <v>1</v>
      </c>
      <c r="U157">
        <f t="shared" si="58"/>
        <v>4984.9215398534243</v>
      </c>
      <c r="V157">
        <f t="shared" si="59"/>
        <v>4.5825000000000005</v>
      </c>
      <c r="W157">
        <f t="shared" si="60"/>
        <v>1.723601037224366</v>
      </c>
    </row>
    <row r="158" spans="1:23">
      <c r="A158" s="25"/>
      <c r="B158">
        <v>57</v>
      </c>
      <c r="C158">
        <f>('Size and weight of HO fragments'!B59/1000)*('Size and weight of HO fragments'!C59/1000)</f>
        <v>2.0656799999999998E-5</v>
      </c>
      <c r="D158">
        <v>1.3000000000000002E-4</v>
      </c>
      <c r="E158">
        <v>1000</v>
      </c>
      <c r="F158">
        <v>2.1</v>
      </c>
      <c r="G158">
        <f>'Size and weight of HO fragments'!J59</f>
        <v>2693.9094221759506</v>
      </c>
      <c r="H158">
        <v>1</v>
      </c>
      <c r="J158">
        <f t="shared" si="53"/>
        <v>157404.92700205764</v>
      </c>
      <c r="K158">
        <f t="shared" si="54"/>
        <v>166.84338461538459</v>
      </c>
      <c r="L158">
        <f t="shared" si="55"/>
        <v>4.7342295006516003E-2</v>
      </c>
      <c r="N158">
        <f>('Size and weight of HO fragments'!G59/1000)*('Size and weight of HO fragments'!C59/1000)</f>
        <v>9.4224000000000015E-6</v>
      </c>
      <c r="O158">
        <f t="shared" si="56"/>
        <v>1.3000000000000002E-4</v>
      </c>
      <c r="P158">
        <v>1000</v>
      </c>
      <c r="Q158">
        <v>0.1</v>
      </c>
      <c r="R158">
        <f t="shared" si="57"/>
        <v>2693.9094221759506</v>
      </c>
      <c r="S158">
        <v>1</v>
      </c>
      <c r="U158">
        <f t="shared" si="58"/>
        <v>3418.9875539294067</v>
      </c>
      <c r="V158">
        <f t="shared" si="59"/>
        <v>3.6240000000000001</v>
      </c>
      <c r="W158">
        <f t="shared" si="60"/>
        <v>2.179566427799986</v>
      </c>
    </row>
    <row r="159" spans="1:23">
      <c r="A159" s="25"/>
      <c r="B159">
        <v>58</v>
      </c>
      <c r="C159">
        <f>('Size and weight of HO fragments'!B60/1000)*('Size and weight of HO fragments'!C60/1000)</f>
        <v>1.3919200000000002E-5</v>
      </c>
      <c r="D159">
        <v>5.0000000000000002E-5</v>
      </c>
      <c r="E159">
        <v>1000</v>
      </c>
      <c r="F159">
        <v>2.1</v>
      </c>
      <c r="G159">
        <f>'Size and weight of HO fragments'!J60</f>
        <v>2697.6542137271936</v>
      </c>
      <c r="H159">
        <v>1</v>
      </c>
      <c r="J159">
        <f t="shared" si="53"/>
        <v>106359.46299783893</v>
      </c>
      <c r="K159">
        <f t="shared" si="54"/>
        <v>292.3032</v>
      </c>
      <c r="L159">
        <f t="shared" si="55"/>
        <v>2.7027202797053992E-2</v>
      </c>
      <c r="N159">
        <f>('Size and weight of HO fragments'!G60/1000)*('Size and weight of HO fragments'!C60/1000)</f>
        <v>2.7940000000000003E-6</v>
      </c>
      <c r="O159">
        <f t="shared" si="56"/>
        <v>5.0000000000000002E-5</v>
      </c>
      <c r="P159">
        <v>1000</v>
      </c>
      <c r="Q159">
        <v>0.1</v>
      </c>
      <c r="R159">
        <f t="shared" si="57"/>
        <v>2697.6542137271936</v>
      </c>
      <c r="S159">
        <v>1</v>
      </c>
      <c r="U159">
        <f t="shared" si="58"/>
        <v>1016.6441544805598</v>
      </c>
      <c r="V159">
        <f t="shared" si="59"/>
        <v>2.794</v>
      </c>
      <c r="W159">
        <f t="shared" si="60"/>
        <v>2.8275368162590673</v>
      </c>
    </row>
    <row r="160" spans="1:23">
      <c r="A160" s="25"/>
      <c r="B160">
        <v>59</v>
      </c>
      <c r="C160">
        <f>('Size and weight of HO fragments'!B61/1000)*('Size and weight of HO fragments'!C61/1000)</f>
        <v>1.3836900000000001E-5</v>
      </c>
      <c r="D160">
        <v>4.0000000000000003E-5</v>
      </c>
      <c r="E160">
        <v>1000</v>
      </c>
      <c r="F160">
        <v>2.1</v>
      </c>
      <c r="G160">
        <f>'Size and weight of HO fragments'!J61</f>
        <v>2698.1230448383735</v>
      </c>
      <c r="H160">
        <v>1</v>
      </c>
      <c r="J160">
        <f t="shared" si="53"/>
        <v>105767.34529843096</v>
      </c>
      <c r="K160">
        <f t="shared" si="54"/>
        <v>363.21862499999997</v>
      </c>
      <c r="L160">
        <f t="shared" si="55"/>
        <v>2.1750843976330574E-2</v>
      </c>
      <c r="N160">
        <f>('Size and weight of HO fragments'!G61/1000)*('Size and weight of HO fragments'!C61/1000)</f>
        <v>2.4947999999999998E-6</v>
      </c>
      <c r="O160">
        <f t="shared" si="56"/>
        <v>4.0000000000000003E-5</v>
      </c>
      <c r="P160">
        <v>1000</v>
      </c>
      <c r="Q160">
        <v>0.1</v>
      </c>
      <c r="R160">
        <f t="shared" si="57"/>
        <v>2698.1230448383735</v>
      </c>
      <c r="S160">
        <v>1</v>
      </c>
      <c r="U160">
        <f t="shared" si="58"/>
        <v>908.09072996506404</v>
      </c>
      <c r="V160">
        <f t="shared" si="59"/>
        <v>3.1184999999999996</v>
      </c>
      <c r="W160">
        <f t="shared" si="60"/>
        <v>2.5333691331320587</v>
      </c>
    </row>
    <row r="161" spans="1:23">
      <c r="A161" s="25"/>
      <c r="B161">
        <v>60</v>
      </c>
      <c r="C161">
        <f>('Size and weight of HO fragments'!B62/1000)*('Size and weight of HO fragments'!C62/1000)</f>
        <v>2.0347200000000001E-5</v>
      </c>
      <c r="D161">
        <v>1.1999999999999999E-4</v>
      </c>
      <c r="E161">
        <v>1000</v>
      </c>
      <c r="F161">
        <v>2.1</v>
      </c>
      <c r="G161">
        <f>'Size and weight of HO fragments'!J62</f>
        <v>2694.3769524470667</v>
      </c>
      <c r="H161">
        <v>1</v>
      </c>
      <c r="J161">
        <f t="shared" si="53"/>
        <v>155099.59465997104</v>
      </c>
      <c r="K161">
        <f t="shared" si="54"/>
        <v>178.03800000000004</v>
      </c>
      <c r="L161">
        <f t="shared" si="55"/>
        <v>4.4366496310559209E-2</v>
      </c>
      <c r="N161">
        <f>('Size and weight of HO fragments'!G62/1000)*('Size and weight of HO fragments'!C62/1000)</f>
        <v>6.8256000000000003E-6</v>
      </c>
      <c r="O161">
        <f t="shared" si="56"/>
        <v>1.1999999999999999E-4</v>
      </c>
      <c r="P161">
        <v>1000</v>
      </c>
      <c r="Q161">
        <v>0.1</v>
      </c>
      <c r="R161">
        <f t="shared" si="57"/>
        <v>2694.3769524470667</v>
      </c>
      <c r="S161">
        <v>1</v>
      </c>
      <c r="U161">
        <f t="shared" si="58"/>
        <v>2477.5792090057048</v>
      </c>
      <c r="V161">
        <f t="shared" si="59"/>
        <v>2.8440000000000003</v>
      </c>
      <c r="W161">
        <f t="shared" si="60"/>
        <v>2.777398829162919</v>
      </c>
    </row>
    <row r="162" spans="1:23">
      <c r="A162" s="25"/>
      <c r="B162">
        <v>61</v>
      </c>
      <c r="C162">
        <f>('Size and weight of HO fragments'!B63/1000)*('Size and weight of HO fragments'!C63/1000)</f>
        <v>1.37445E-5</v>
      </c>
      <c r="D162">
        <v>4.0000000000000003E-5</v>
      </c>
      <c r="E162">
        <v>1000</v>
      </c>
      <c r="F162">
        <v>2.1</v>
      </c>
      <c r="G162">
        <f>'Size and weight of HO fragments'!J63</f>
        <v>2698.1230448383735</v>
      </c>
      <c r="H162">
        <v>1</v>
      </c>
      <c r="J162">
        <f t="shared" si="53"/>
        <v>105061.05250845812</v>
      </c>
      <c r="K162">
        <f t="shared" si="54"/>
        <v>360.79312499999997</v>
      </c>
      <c r="L162">
        <f t="shared" si="55"/>
        <v>2.189706813751599E-2</v>
      </c>
      <c r="N162">
        <f>('Size and weight of HO fragments'!G63/1000)*('Size and weight of HO fragments'!C63/1000)</f>
        <v>6.4260000000000008E-6</v>
      </c>
      <c r="O162">
        <f t="shared" si="56"/>
        <v>4.0000000000000003E-5</v>
      </c>
      <c r="P162">
        <v>1000</v>
      </c>
      <c r="Q162">
        <v>0.1</v>
      </c>
      <c r="R162">
        <f t="shared" si="57"/>
        <v>2698.1230448383735</v>
      </c>
      <c r="S162">
        <v>1</v>
      </c>
      <c r="U162">
        <f t="shared" si="58"/>
        <v>2339.0215771827411</v>
      </c>
      <c r="V162">
        <f t="shared" si="59"/>
        <v>8.0325000000000006</v>
      </c>
      <c r="W162">
        <f t="shared" si="60"/>
        <v>0.98354331051009303</v>
      </c>
    </row>
    <row r="163" spans="1:23">
      <c r="A163" s="25"/>
      <c r="B163">
        <v>62</v>
      </c>
      <c r="C163">
        <f>('Size and weight of HO fragments'!B64/1000)*('Size and weight of HO fragments'!C64/1000)</f>
        <v>1.3974E-5</v>
      </c>
      <c r="D163">
        <v>4.0000000000000003E-5</v>
      </c>
      <c r="E163">
        <v>1000</v>
      </c>
      <c r="F163">
        <v>2.1</v>
      </c>
      <c r="G163">
        <f>'Size and weight of HO fragments'!J64</f>
        <v>2698.1230448383735</v>
      </c>
      <c r="H163">
        <v>1</v>
      </c>
      <c r="J163">
        <f t="shared" si="53"/>
        <v>106815.31869134518</v>
      </c>
      <c r="K163">
        <f t="shared" si="54"/>
        <v>366.8175</v>
      </c>
      <c r="L163">
        <f t="shared" si="55"/>
        <v>2.1537444755695471E-2</v>
      </c>
      <c r="N163">
        <f>('Size and weight of HO fragments'!G64/1000)*('Size and weight of HO fragments'!C64/1000)</f>
        <v>2.7539999999999998E-6</v>
      </c>
      <c r="O163">
        <f t="shared" si="56"/>
        <v>4.0000000000000003E-5</v>
      </c>
      <c r="P163">
        <v>1000</v>
      </c>
      <c r="Q163">
        <v>0.1</v>
      </c>
      <c r="R163">
        <f t="shared" si="57"/>
        <v>2698.1230448383735</v>
      </c>
      <c r="S163">
        <v>1</v>
      </c>
      <c r="U163">
        <f t="shared" si="58"/>
        <v>1002.4378187926031</v>
      </c>
      <c r="V163">
        <f t="shared" si="59"/>
        <v>3.4424999999999994</v>
      </c>
      <c r="W163">
        <f t="shared" si="60"/>
        <v>2.294934391190218</v>
      </c>
    </row>
    <row r="164" spans="1:23">
      <c r="A164" s="25"/>
      <c r="B164">
        <v>63</v>
      </c>
      <c r="C164">
        <f>('Size and weight of HO fragments'!B65/1000)*('Size and weight of HO fragments'!C65/1000)</f>
        <v>1.3920000000000001E-5</v>
      </c>
      <c r="D164">
        <v>5.0000000000000002E-5</v>
      </c>
      <c r="E164">
        <v>1000</v>
      </c>
      <c r="F164">
        <v>2.1</v>
      </c>
      <c r="G164">
        <f>'Size and weight of HO fragments'!J65</f>
        <v>2697.6542137271936</v>
      </c>
      <c r="H164">
        <v>1</v>
      </c>
      <c r="J164">
        <f t="shared" si="53"/>
        <v>106365.57596197467</v>
      </c>
      <c r="K164">
        <f t="shared" si="54"/>
        <v>292.32</v>
      </c>
      <c r="L164">
        <f t="shared" si="55"/>
        <v>2.7025649509536922E-2</v>
      </c>
      <c r="N164">
        <f>('Size and weight of HO fragments'!G65/1000)*('Size and weight of HO fragments'!C65/1000)</f>
        <v>2.5520000000000003E-6</v>
      </c>
      <c r="O164">
        <f t="shared" si="56"/>
        <v>5.0000000000000002E-5</v>
      </c>
      <c r="P164">
        <v>1000</v>
      </c>
      <c r="Q164">
        <v>0.1</v>
      </c>
      <c r="R164">
        <f t="shared" si="57"/>
        <v>2697.6542137271936</v>
      </c>
      <c r="S164">
        <v>1</v>
      </c>
      <c r="U164">
        <f t="shared" si="58"/>
        <v>928.58836157279472</v>
      </c>
      <c r="V164">
        <f t="shared" si="59"/>
        <v>2.552</v>
      </c>
      <c r="W164">
        <f t="shared" si="60"/>
        <v>3.0956653074560476</v>
      </c>
    </row>
    <row r="165" spans="1:23">
      <c r="A165" s="25"/>
    </row>
    <row r="166" spans="1:23">
      <c r="A166" s="25"/>
      <c r="C166" s="17" t="s">
        <v>29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>
      <c r="A167" s="25"/>
      <c r="C167" s="17" t="s">
        <v>50</v>
      </c>
      <c r="D167" s="17"/>
      <c r="E167" s="17"/>
      <c r="F167" s="17"/>
      <c r="G167" s="17"/>
      <c r="H167" s="17"/>
      <c r="I167" s="17"/>
      <c r="J167" s="17"/>
      <c r="K167" s="17"/>
      <c r="L167" s="17"/>
      <c r="N167" s="17" t="s">
        <v>51</v>
      </c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ht="43.15">
      <c r="A168" s="25"/>
      <c r="B168" t="s">
        <v>53</v>
      </c>
      <c r="C168" s="10" t="s">
        <v>54</v>
      </c>
      <c r="D168" s="10" t="s">
        <v>55</v>
      </c>
      <c r="E168" s="10" t="s">
        <v>56</v>
      </c>
      <c r="F168" s="10" t="s">
        <v>57</v>
      </c>
      <c r="G168" s="10" t="s">
        <v>58</v>
      </c>
      <c r="H168" s="10" t="s">
        <v>59</v>
      </c>
      <c r="J168" s="10" t="s">
        <v>60</v>
      </c>
      <c r="K168" s="10" t="s">
        <v>61</v>
      </c>
      <c r="L168" s="10" t="s">
        <v>62</v>
      </c>
      <c r="N168" s="10" t="s">
        <v>54</v>
      </c>
      <c r="O168" s="10" t="s">
        <v>55</v>
      </c>
      <c r="P168" s="10" t="s">
        <v>56</v>
      </c>
      <c r="Q168" s="10" t="s">
        <v>57</v>
      </c>
      <c r="R168" s="10" t="s">
        <v>58</v>
      </c>
      <c r="S168" s="10" t="s">
        <v>59</v>
      </c>
      <c r="U168" s="10" t="s">
        <v>60</v>
      </c>
      <c r="V168" s="10" t="s">
        <v>61</v>
      </c>
      <c r="W168" s="10" t="s">
        <v>62</v>
      </c>
    </row>
    <row r="169" spans="1:23">
      <c r="A169" s="25"/>
      <c r="C169" t="s">
        <v>25</v>
      </c>
      <c r="D169" t="s">
        <v>63</v>
      </c>
      <c r="E169" t="s">
        <v>64</v>
      </c>
      <c r="F169" t="s">
        <v>65</v>
      </c>
      <c r="G169" t="s">
        <v>66</v>
      </c>
      <c r="H169" t="s">
        <v>67</v>
      </c>
      <c r="J169" t="s">
        <v>68</v>
      </c>
      <c r="K169" t="s">
        <v>69</v>
      </c>
      <c r="L169" t="s">
        <v>70</v>
      </c>
      <c r="N169" t="s">
        <v>25</v>
      </c>
      <c r="O169" t="s">
        <v>63</v>
      </c>
      <c r="P169" t="s">
        <v>64</v>
      </c>
      <c r="Q169" t="s">
        <v>65</v>
      </c>
      <c r="R169" t="s">
        <v>66</v>
      </c>
      <c r="S169" t="s">
        <v>67</v>
      </c>
      <c r="U169" t="s">
        <v>68</v>
      </c>
      <c r="V169" t="s">
        <v>69</v>
      </c>
      <c r="W169" t="s">
        <v>70</v>
      </c>
    </row>
    <row r="170" spans="1:23">
      <c r="A170" s="25"/>
      <c r="C170" t="s">
        <v>71</v>
      </c>
      <c r="D170" t="s">
        <v>72</v>
      </c>
      <c r="E170" t="s">
        <v>73</v>
      </c>
      <c r="F170" t="s">
        <v>74</v>
      </c>
      <c r="G170" t="s">
        <v>75</v>
      </c>
      <c r="H170" t="s">
        <v>75</v>
      </c>
      <c r="J170" t="s">
        <v>76</v>
      </c>
      <c r="K170" t="s">
        <v>77</v>
      </c>
      <c r="L170" t="s">
        <v>63</v>
      </c>
      <c r="N170" t="s">
        <v>71</v>
      </c>
      <c r="O170" t="s">
        <v>72</v>
      </c>
      <c r="P170" t="s">
        <v>73</v>
      </c>
      <c r="Q170" t="s">
        <v>74</v>
      </c>
      <c r="R170" t="s">
        <v>75</v>
      </c>
      <c r="S170" t="s">
        <v>75</v>
      </c>
      <c r="U170" t="s">
        <v>76</v>
      </c>
      <c r="V170" t="s">
        <v>77</v>
      </c>
      <c r="W170" t="s">
        <v>63</v>
      </c>
    </row>
    <row r="171" spans="1:23">
      <c r="A171" s="25"/>
      <c r="B171">
        <v>1</v>
      </c>
      <c r="C171">
        <f>('Size and weight of HO fragments'!N3/1000)*('Size and weight of HO fragments'!O3/1000)</f>
        <v>2.8000000000000004E-3</v>
      </c>
      <c r="D171">
        <v>3.6830000000000002E-2</v>
      </c>
      <c r="E171">
        <v>1000</v>
      </c>
      <c r="F171">
        <v>2.1</v>
      </c>
      <c r="G171">
        <f>'Size and weight of HO fragments'!V3</f>
        <v>1645.8178734230892</v>
      </c>
      <c r="H171">
        <v>1</v>
      </c>
      <c r="J171">
        <f xml:space="preserve"> 0.5 * E171 * (G171^2) * F171 * C171</f>
        <v>7963626.4290879667</v>
      </c>
      <c r="K171">
        <f xml:space="preserve"> (0.5 * E171 * F171 * C171) / D171</f>
        <v>79.826228617974479</v>
      </c>
      <c r="L171">
        <f xml:space="preserve"> (1 / K171) * LN(G171 / H171)</f>
        <v>9.2776432700797232E-2</v>
      </c>
      <c r="N171">
        <f>('Size and weight of HO fragments'!O3/1000)*('Size and weight of HO fragments'!S3/1000)</f>
        <v>5.4400000000000008E-5</v>
      </c>
      <c r="O171">
        <f>D171</f>
        <v>3.6830000000000002E-2</v>
      </c>
      <c r="P171">
        <v>1000</v>
      </c>
      <c r="Q171">
        <v>0.1</v>
      </c>
      <c r="R171">
        <f>G171</f>
        <v>1645.8178734230892</v>
      </c>
      <c r="S171">
        <v>1</v>
      </c>
      <c r="U171">
        <f xml:space="preserve"> 0.5 * P171 * (R171^2) * Q171 * N171</f>
        <v>7367.7088051426072</v>
      </c>
      <c r="V171">
        <f xml:space="preserve"> (0.5 * P171 * Q171 * N171) / O171</f>
        <v>7.3852837360847134E-2</v>
      </c>
      <c r="W171">
        <f xml:space="preserve"> (1 / V171) * LN(R171 / S171)</f>
        <v>100.28040887512643</v>
      </c>
    </row>
    <row r="172" spans="1:23">
      <c r="A172" s="25"/>
      <c r="B172">
        <v>2</v>
      </c>
      <c r="C172">
        <f>('Size and weight of HO fragments'!N4/1000)*('Size and weight of HO fragments'!O4/1000)</f>
        <v>2.1000000000000003E-3</v>
      </c>
      <c r="D172">
        <v>2.8219999999999999E-2</v>
      </c>
      <c r="E172">
        <v>1000</v>
      </c>
      <c r="F172">
        <v>2.1</v>
      </c>
      <c r="G172">
        <f>'Size and weight of HO fragments'!V4</f>
        <v>1811.1292580494635</v>
      </c>
      <c r="H172">
        <v>1</v>
      </c>
      <c r="J172">
        <f t="shared" ref="J172:J217" si="61" xml:space="preserve"> 0.5 * E172 * (G172^2) * F172 * C172</f>
        <v>7232817.162544976</v>
      </c>
      <c r="K172">
        <f t="shared" ref="K172:K217" si="62" xml:space="preserve"> (0.5 * E172 * F172 * C172) / D172</f>
        <v>78.136073706591091</v>
      </c>
      <c r="L172">
        <f t="shared" ref="L172:L217" si="63" xml:space="preserve"> (1 / K172) * LN(G172 / H172)</f>
        <v>9.6008226076984837E-2</v>
      </c>
      <c r="N172">
        <f>('Size and weight of HO fragments'!O4/1000)*('Size and weight of HO fragments'!S4/1000)</f>
        <v>3.2799999999999998E-5</v>
      </c>
      <c r="O172">
        <f t="shared" ref="O172:O217" si="64">D172</f>
        <v>2.8219999999999999E-2</v>
      </c>
      <c r="P172">
        <v>1000</v>
      </c>
      <c r="Q172">
        <v>0.1</v>
      </c>
      <c r="R172">
        <f t="shared" ref="R172:R217" si="65">G172</f>
        <v>1811.1292580494635</v>
      </c>
      <c r="S172">
        <v>1</v>
      </c>
      <c r="U172">
        <f t="shared" ref="U172:U217" si="66" xml:space="preserve"> 0.5 * P172 * (R172^2) * Q172 * N172</f>
        <v>5379.5102705549916</v>
      </c>
      <c r="V172">
        <f t="shared" ref="V172:V217" si="67" xml:space="preserve"> (0.5 * P172 * Q172 * N172) / O172</f>
        <v>5.8114812189936214E-2</v>
      </c>
      <c r="W172">
        <f t="shared" ref="W172:W217" si="68" xml:space="preserve"> (1 / V172) * LN(R172 / S172)</f>
        <v>129.08423079253149</v>
      </c>
    </row>
    <row r="173" spans="1:23">
      <c r="A173" s="25"/>
      <c r="B173">
        <v>3</v>
      </c>
      <c r="C173">
        <f>('Size and weight of HO fragments'!N5/1000)*('Size and weight of HO fragments'!O5/1000)</f>
        <v>1.508E-3</v>
      </c>
      <c r="D173">
        <v>2.129E-2</v>
      </c>
      <c r="E173">
        <v>1000</v>
      </c>
      <c r="F173">
        <v>2.1</v>
      </c>
      <c r="G173">
        <f>'Size and weight of HO fragments'!V5</f>
        <v>1970.4277192537124</v>
      </c>
      <c r="H173">
        <v>1</v>
      </c>
      <c r="J173">
        <f t="shared" si="61"/>
        <v>6147685.7172984835</v>
      </c>
      <c r="K173">
        <f t="shared" si="62"/>
        <v>74.372945044621886</v>
      </c>
      <c r="L173">
        <f t="shared" si="63"/>
        <v>0.1019995363903731</v>
      </c>
      <c r="N173">
        <f>('Size and weight of HO fragments'!O5/1000)*('Size and weight of HO fragments'!S5/1000)</f>
        <v>3.2976666666666665E-5</v>
      </c>
      <c r="O173">
        <f t="shared" si="64"/>
        <v>2.129E-2</v>
      </c>
      <c r="P173">
        <v>1000</v>
      </c>
      <c r="Q173">
        <v>0.1</v>
      </c>
      <c r="R173">
        <f t="shared" si="65"/>
        <v>1970.4277192537124</v>
      </c>
      <c r="S173">
        <v>1</v>
      </c>
      <c r="U173">
        <f t="shared" si="66"/>
        <v>6401.7362217626514</v>
      </c>
      <c r="V173">
        <f t="shared" si="67"/>
        <v>7.7446375450133081E-2</v>
      </c>
      <c r="W173">
        <f t="shared" si="68"/>
        <v>97.951722988284715</v>
      </c>
    </row>
    <row r="174" spans="1:23">
      <c r="A174" s="25"/>
      <c r="B174">
        <v>4</v>
      </c>
      <c r="C174">
        <f>('Size and weight of HO fragments'!N6/1000)*('Size and weight of HO fragments'!O6/1000)</f>
        <v>1.0799999999999998E-3</v>
      </c>
      <c r="D174">
        <v>1.8690000000000002E-2</v>
      </c>
      <c r="E174">
        <v>1000</v>
      </c>
      <c r="F174">
        <v>2.1</v>
      </c>
      <c r="G174">
        <f>'Size and weight of HO fragments'!V6</f>
        <v>2037.6689854311587</v>
      </c>
      <c r="H174">
        <v>1</v>
      </c>
      <c r="J174">
        <f t="shared" si="61"/>
        <v>4708475.6100092456</v>
      </c>
      <c r="K174">
        <f t="shared" si="62"/>
        <v>60.674157303370777</v>
      </c>
      <c r="L174">
        <f t="shared" si="63"/>
        <v>0.1255816663627152</v>
      </c>
      <c r="N174">
        <f>('Size and weight of HO fragments'!O6/1000)*('Size and weight of HO fragments'!S6/1000)</f>
        <v>2.232E-5</v>
      </c>
      <c r="O174">
        <f t="shared" si="64"/>
        <v>1.8690000000000002E-2</v>
      </c>
      <c r="P174">
        <v>1000</v>
      </c>
      <c r="Q174">
        <v>0.1</v>
      </c>
      <c r="R174">
        <f t="shared" si="65"/>
        <v>2037.6689854311587</v>
      </c>
      <c r="S174">
        <v>1</v>
      </c>
      <c r="U174">
        <f t="shared" si="66"/>
        <v>4633.7379019138616</v>
      </c>
      <c r="V174">
        <f t="shared" si="67"/>
        <v>5.9711075441412513E-2</v>
      </c>
      <c r="W174">
        <f t="shared" si="68"/>
        <v>127.6071771105009</v>
      </c>
    </row>
    <row r="175" spans="1:23">
      <c r="A175" s="25"/>
      <c r="B175">
        <v>5</v>
      </c>
      <c r="C175">
        <f>('Size and weight of HO fragments'!N7/1000)*('Size and weight of HO fragments'!O7/1000)</f>
        <v>9.2000000000000003E-4</v>
      </c>
      <c r="D175">
        <v>8.6899999999999998E-3</v>
      </c>
      <c r="E175">
        <v>1000</v>
      </c>
      <c r="F175">
        <v>2.1</v>
      </c>
      <c r="G175">
        <f>'Size and weight of HO fragments'!V7</f>
        <v>2345.5204713702974</v>
      </c>
      <c r="H175">
        <v>1</v>
      </c>
      <c r="J175">
        <f t="shared" si="61"/>
        <v>5314416.4280421603</v>
      </c>
      <c r="K175">
        <f t="shared" si="62"/>
        <v>111.16225546605294</v>
      </c>
      <c r="L175">
        <f t="shared" si="63"/>
        <v>6.9810229858413994E-2</v>
      </c>
      <c r="N175">
        <f>('Size and weight of HO fragments'!O7/1000)*('Size and weight of HO fragments'!S7/1000)</f>
        <v>2.0299999999999999E-5</v>
      </c>
      <c r="O175">
        <f t="shared" si="64"/>
        <v>8.6899999999999998E-3</v>
      </c>
      <c r="P175">
        <v>1000</v>
      </c>
      <c r="Q175">
        <v>0.1</v>
      </c>
      <c r="R175">
        <f t="shared" si="65"/>
        <v>2345.5204713702974</v>
      </c>
      <c r="S175">
        <v>1</v>
      </c>
      <c r="U175">
        <f t="shared" si="66"/>
        <v>5583.9882758413996</v>
      </c>
      <c r="V175">
        <f t="shared" si="67"/>
        <v>0.11680092059838894</v>
      </c>
      <c r="W175">
        <f t="shared" si="68"/>
        <v>66.440080830766433</v>
      </c>
    </row>
    <row r="176" spans="1:23">
      <c r="A176" s="25"/>
      <c r="B176">
        <v>6</v>
      </c>
      <c r="C176">
        <f>('Size and weight of HO fragments'!N8/1000)*('Size and weight of HO fragments'!O8/1000)</f>
        <v>6.2576999999999999E-4</v>
      </c>
      <c r="D176">
        <v>7.8099999999999992E-3</v>
      </c>
      <c r="E176">
        <v>1000</v>
      </c>
      <c r="F176">
        <v>2.1</v>
      </c>
      <c r="G176">
        <f>'Size and weight of HO fragments'!V8</f>
        <v>2377.124483233808</v>
      </c>
      <c r="H176">
        <v>1</v>
      </c>
      <c r="J176">
        <f t="shared" si="61"/>
        <v>3712854.1385420803</v>
      </c>
      <c r="K176">
        <f t="shared" si="62"/>
        <v>84.130409731113957</v>
      </c>
      <c r="L176">
        <f t="shared" si="63"/>
        <v>9.2399964064435444E-2</v>
      </c>
      <c r="N176">
        <f>('Size and weight of HO fragments'!O8/1000)*('Size and weight of HO fragments'!S8/1000)</f>
        <v>3.4424999999999997E-5</v>
      </c>
      <c r="O176">
        <f t="shared" si="64"/>
        <v>7.8099999999999992E-3</v>
      </c>
      <c r="P176">
        <v>1000</v>
      </c>
      <c r="Q176">
        <v>0.1</v>
      </c>
      <c r="R176">
        <f t="shared" si="65"/>
        <v>2377.124483233808</v>
      </c>
      <c r="S176">
        <v>1</v>
      </c>
      <c r="U176">
        <f t="shared" si="66"/>
        <v>9726.3031921290967</v>
      </c>
      <c r="V176">
        <f t="shared" si="67"/>
        <v>0.22039052496798978</v>
      </c>
      <c r="W176">
        <f t="shared" si="68"/>
        <v>35.272146282197156</v>
      </c>
    </row>
    <row r="177" spans="1:23">
      <c r="A177" s="25"/>
      <c r="B177">
        <v>7</v>
      </c>
      <c r="C177">
        <f>('Size and weight of HO fragments'!N9/1000)*('Size and weight of HO fragments'!O9/1000)</f>
        <v>2.840052E-4</v>
      </c>
      <c r="D177">
        <v>2.4599999999999999E-3</v>
      </c>
      <c r="E177">
        <v>1000</v>
      </c>
      <c r="F177">
        <v>2.1</v>
      </c>
      <c r="G177">
        <f>'Size and weight of HO fragments'!V9</f>
        <v>2589.2261507671778</v>
      </c>
      <c r="H177">
        <v>1</v>
      </c>
      <c r="J177">
        <f t="shared" si="61"/>
        <v>1999196.856579962</v>
      </c>
      <c r="K177">
        <f t="shared" si="62"/>
        <v>121.22173170731706</v>
      </c>
      <c r="L177">
        <f t="shared" si="63"/>
        <v>6.483255284239553E-2</v>
      </c>
      <c r="N177">
        <f>('Size and weight of HO fragments'!O9/1000)*('Size and weight of HO fragments'!S9/1000)</f>
        <v>2.22987E-5</v>
      </c>
      <c r="O177">
        <f t="shared" si="64"/>
        <v>2.4599999999999999E-3</v>
      </c>
      <c r="P177">
        <v>1000</v>
      </c>
      <c r="Q177">
        <v>0.1</v>
      </c>
      <c r="R177">
        <f t="shared" si="65"/>
        <v>2589.2261507671778</v>
      </c>
      <c r="S177">
        <v>1</v>
      </c>
      <c r="U177">
        <f t="shared" si="66"/>
        <v>7474.6268807116412</v>
      </c>
      <c r="V177">
        <f t="shared" si="67"/>
        <v>0.4532256097560976</v>
      </c>
      <c r="W177">
        <f t="shared" si="68"/>
        <v>17.34040212509327</v>
      </c>
    </row>
    <row r="178" spans="1:23">
      <c r="A178" s="25"/>
      <c r="B178">
        <v>8</v>
      </c>
      <c r="C178">
        <f>('Size and weight of HO fragments'!N10/1000)*('Size and weight of HO fragments'!O10/1000)</f>
        <v>6.3539769999999992E-4</v>
      </c>
      <c r="D178">
        <v>5.4000000000000003E-3</v>
      </c>
      <c r="E178">
        <v>1000</v>
      </c>
      <c r="F178">
        <v>2.1</v>
      </c>
      <c r="G178">
        <f>'Size and weight of HO fragments'!V10</f>
        <v>2468.2034976152622</v>
      </c>
      <c r="H178">
        <v>1</v>
      </c>
      <c r="J178">
        <f t="shared" si="61"/>
        <v>4064403.9458591393</v>
      </c>
      <c r="K178">
        <f t="shared" si="62"/>
        <v>123.54955277777776</v>
      </c>
      <c r="L178">
        <f t="shared" si="63"/>
        <v>6.3223586491964218E-2</v>
      </c>
      <c r="N178">
        <f>('Size and weight of HO fragments'!O10/1000)*('Size and weight of HO fragments'!S10/1000)</f>
        <v>3.5544599999999998E-5</v>
      </c>
      <c r="O178">
        <f t="shared" si="64"/>
        <v>5.4000000000000003E-3</v>
      </c>
      <c r="P178">
        <v>1000</v>
      </c>
      <c r="Q178">
        <v>0.1</v>
      </c>
      <c r="R178">
        <f t="shared" si="65"/>
        <v>2468.2034976152622</v>
      </c>
      <c r="S178">
        <v>1</v>
      </c>
      <c r="U178">
        <f t="shared" si="66"/>
        <v>10826.935821078956</v>
      </c>
      <c r="V178">
        <f t="shared" si="67"/>
        <v>0.32911666666666661</v>
      </c>
      <c r="W178">
        <f t="shared" si="68"/>
        <v>23.733972257323131</v>
      </c>
    </row>
    <row r="179" spans="1:23">
      <c r="A179" s="25"/>
      <c r="B179">
        <v>9</v>
      </c>
      <c r="C179">
        <f>('Size and weight of HO fragments'!N11/1000)*('Size and weight of HO fragments'!O11/1000)</f>
        <v>2.0427659999999997E-4</v>
      </c>
      <c r="D179">
        <v>3.2299999999999998E-3</v>
      </c>
      <c r="E179">
        <v>1000</v>
      </c>
      <c r="F179">
        <v>2.1</v>
      </c>
      <c r="G179">
        <f>'Size and weight of HO fragments'!V11</f>
        <v>2556.3971677918657</v>
      </c>
      <c r="H179">
        <v>1</v>
      </c>
      <c r="J179">
        <f t="shared" si="61"/>
        <v>1401730.6683083128</v>
      </c>
      <c r="K179">
        <f t="shared" si="62"/>
        <v>66.405705882352933</v>
      </c>
      <c r="L179">
        <f t="shared" si="63"/>
        <v>0.11815783125304269</v>
      </c>
      <c r="N179">
        <f>('Size and weight of HO fragments'!O11/1000)*('Size and weight of HO fragments'!S11/1000)</f>
        <v>5.5552199999999993E-5</v>
      </c>
      <c r="O179">
        <f t="shared" si="64"/>
        <v>3.2299999999999998E-3</v>
      </c>
      <c r="P179">
        <v>1000</v>
      </c>
      <c r="Q179">
        <v>0.1</v>
      </c>
      <c r="R179">
        <f t="shared" si="65"/>
        <v>2556.3971677918657</v>
      </c>
      <c r="S179">
        <v>1</v>
      </c>
      <c r="U179">
        <f t="shared" si="66"/>
        <v>18152.143765108089</v>
      </c>
      <c r="V179">
        <f t="shared" si="67"/>
        <v>0.85994117647058821</v>
      </c>
      <c r="W179">
        <f t="shared" si="68"/>
        <v>9.124291759221979</v>
      </c>
    </row>
    <row r="180" spans="1:23">
      <c r="A180" s="25"/>
      <c r="B180">
        <v>10</v>
      </c>
      <c r="C180">
        <f>('Size and weight of HO fragments'!N12/1000)*('Size and weight of HO fragments'!O12/1000)</f>
        <v>2.083872E-4</v>
      </c>
      <c r="D180">
        <v>1.99E-3</v>
      </c>
      <c r="E180">
        <v>1000</v>
      </c>
      <c r="F180">
        <v>2.1</v>
      </c>
      <c r="G180">
        <f>'Size and weight of HO fragments'!V12</f>
        <v>2609.6822995461425</v>
      </c>
      <c r="H180">
        <v>1</v>
      </c>
      <c r="J180">
        <f t="shared" si="61"/>
        <v>1490169.3214562819</v>
      </c>
      <c r="K180">
        <f t="shared" si="62"/>
        <v>109.95304522613064</v>
      </c>
      <c r="L180">
        <f t="shared" si="63"/>
        <v>7.1548575598034458E-2</v>
      </c>
      <c r="N180">
        <f>('Size and weight of HO fragments'!O12/1000)*('Size and weight of HO fragments'!S12/1000)</f>
        <v>1.6934399999999998E-5</v>
      </c>
      <c r="O180">
        <f t="shared" si="64"/>
        <v>1.99E-3</v>
      </c>
      <c r="P180">
        <v>1000</v>
      </c>
      <c r="Q180">
        <v>0.1</v>
      </c>
      <c r="R180">
        <f t="shared" si="65"/>
        <v>2609.6822995461425</v>
      </c>
      <c r="S180">
        <v>1</v>
      </c>
      <c r="U180">
        <f t="shared" si="66"/>
        <v>5766.5372000888046</v>
      </c>
      <c r="V180">
        <f t="shared" si="67"/>
        <v>0.42548743718592963</v>
      </c>
      <c r="W180">
        <f t="shared" si="68"/>
        <v>18.489344410792071</v>
      </c>
    </row>
    <row r="181" spans="1:23">
      <c r="A181" s="25"/>
      <c r="B181">
        <v>11</v>
      </c>
      <c r="C181">
        <f>('Size and weight of HO fragments'!N13/1000)*('Size and weight of HO fragments'!O13/1000)</f>
        <v>1.8525560000000002E-4</v>
      </c>
      <c r="D181">
        <v>1.31E-3</v>
      </c>
      <c r="E181">
        <v>1000</v>
      </c>
      <c r="F181">
        <v>2.1</v>
      </c>
      <c r="G181">
        <f>'Size and weight of HO fragments'!V13</f>
        <v>2639.8571671484442</v>
      </c>
      <c r="H181">
        <v>1</v>
      </c>
      <c r="J181">
        <f t="shared" si="61"/>
        <v>1355568.6077297654</v>
      </c>
      <c r="K181">
        <f t="shared" si="62"/>
        <v>148.48731297709926</v>
      </c>
      <c r="L181">
        <f t="shared" si="63"/>
        <v>5.3058270995441435E-2</v>
      </c>
      <c r="N181">
        <f>('Size and weight of HO fragments'!O13/1000)*('Size and weight of HO fragments'!S13/1000)</f>
        <v>2.5799199999999999E-5</v>
      </c>
      <c r="O181">
        <f t="shared" si="64"/>
        <v>1.31E-3</v>
      </c>
      <c r="P181">
        <v>1000</v>
      </c>
      <c r="Q181">
        <v>0.1</v>
      </c>
      <c r="R181">
        <f t="shared" si="65"/>
        <v>2639.8571671484442</v>
      </c>
      <c r="S181">
        <v>1</v>
      </c>
      <c r="U181">
        <f t="shared" si="66"/>
        <v>8989.5324093645431</v>
      </c>
      <c r="V181">
        <f t="shared" si="67"/>
        <v>0.98470229007633581</v>
      </c>
      <c r="W181">
        <f t="shared" si="68"/>
        <v>8.0008751586361253</v>
      </c>
    </row>
    <row r="182" spans="1:23">
      <c r="A182" s="25"/>
      <c r="B182">
        <v>12</v>
      </c>
      <c r="C182">
        <f>('Size and weight of HO fragments'!N14/1000)*('Size and weight of HO fragments'!O14/1000)</f>
        <v>9.4023600000000006E-5</v>
      </c>
      <c r="D182">
        <v>1.24E-3</v>
      </c>
      <c r="E182">
        <v>1000</v>
      </c>
      <c r="F182">
        <v>2.1</v>
      </c>
      <c r="G182">
        <f>'Size and weight of HO fragments'!V14</f>
        <v>2643.0030643513787</v>
      </c>
      <c r="H182">
        <v>1</v>
      </c>
      <c r="J182">
        <f t="shared" si="61"/>
        <v>689638.51488706656</v>
      </c>
      <c r="K182">
        <f t="shared" si="62"/>
        <v>79.616758064516134</v>
      </c>
      <c r="L182">
        <f t="shared" si="63"/>
        <v>9.8970006636543637E-2</v>
      </c>
      <c r="N182">
        <f>('Size and weight of HO fragments'!O14/1000)*('Size and weight of HO fragments'!S14/1000)</f>
        <v>1.6605600000000002E-5</v>
      </c>
      <c r="O182">
        <f t="shared" si="64"/>
        <v>1.24E-3</v>
      </c>
      <c r="P182">
        <v>1000</v>
      </c>
      <c r="Q182">
        <v>0.1</v>
      </c>
      <c r="R182">
        <f t="shared" si="65"/>
        <v>2643.0030643513787</v>
      </c>
      <c r="S182">
        <v>1</v>
      </c>
      <c r="U182">
        <f t="shared" si="66"/>
        <v>5799.8920447372348</v>
      </c>
      <c r="V182">
        <f t="shared" si="67"/>
        <v>0.66958064516129034</v>
      </c>
      <c r="W182">
        <f t="shared" si="68"/>
        <v>11.768068762093886</v>
      </c>
    </row>
    <row r="183" spans="1:23">
      <c r="A183" s="25"/>
      <c r="B183">
        <v>13</v>
      </c>
      <c r="C183">
        <f>('Size and weight of HO fragments'!N15/1000)*('Size and weight of HO fragments'!O15/1000)</f>
        <v>2.3216479999999998E-4</v>
      </c>
      <c r="D183">
        <v>1.57E-3</v>
      </c>
      <c r="E183">
        <v>1000</v>
      </c>
      <c r="F183">
        <v>2.1</v>
      </c>
      <c r="G183">
        <f>'Size and weight of HO fragments'!V15</f>
        <v>2628.2376841036057</v>
      </c>
      <c r="H183">
        <v>1</v>
      </c>
      <c r="J183">
        <f t="shared" si="61"/>
        <v>1683894.77463147</v>
      </c>
      <c r="K183">
        <f t="shared" si="62"/>
        <v>155.26945222929933</v>
      </c>
      <c r="L183">
        <f t="shared" si="63"/>
        <v>5.0712285677728085E-2</v>
      </c>
      <c r="N183">
        <f>('Size and weight of HO fragments'!O15/1000)*('Size and weight of HO fragments'!S15/1000)</f>
        <v>1.81944E-5</v>
      </c>
      <c r="O183">
        <f t="shared" si="64"/>
        <v>1.57E-3</v>
      </c>
      <c r="P183">
        <v>1000</v>
      </c>
      <c r="Q183">
        <v>0.1</v>
      </c>
      <c r="R183">
        <f t="shared" si="65"/>
        <v>2628.2376841036057</v>
      </c>
      <c r="S183">
        <v>1</v>
      </c>
      <c r="U183">
        <f t="shared" si="66"/>
        <v>6284.0121876387193</v>
      </c>
      <c r="V183">
        <f t="shared" si="67"/>
        <v>0.57943949044585985</v>
      </c>
      <c r="W183">
        <f t="shared" si="68"/>
        <v>13.589113183186292</v>
      </c>
    </row>
    <row r="184" spans="1:23">
      <c r="A184" s="25"/>
      <c r="B184">
        <v>14</v>
      </c>
      <c r="C184">
        <f>('Size and weight of HO fragments'!N16/1000)*('Size and weight of HO fragments'!O16/1000)</f>
        <v>8.5885000000000009E-5</v>
      </c>
      <c r="D184">
        <v>6.4000000000000005E-4</v>
      </c>
      <c r="E184">
        <v>1000</v>
      </c>
      <c r="F184">
        <v>2.1</v>
      </c>
      <c r="G184">
        <f>'Size and weight of HO fragments'!V16</f>
        <v>2670.2786377708981</v>
      </c>
      <c r="H184">
        <v>1</v>
      </c>
      <c r="J184">
        <f t="shared" si="61"/>
        <v>643013.04234980221</v>
      </c>
      <c r="K184">
        <f t="shared" si="62"/>
        <v>140.90507812499999</v>
      </c>
      <c r="L184">
        <f t="shared" si="63"/>
        <v>5.5994703737119095E-2</v>
      </c>
      <c r="N184">
        <f>('Size and weight of HO fragments'!O16/1000)*('Size and weight of HO fragments'!S16/1000)</f>
        <v>1.6731999999999998E-5</v>
      </c>
      <c r="O184">
        <f t="shared" si="64"/>
        <v>6.4000000000000005E-4</v>
      </c>
      <c r="P184">
        <v>1000</v>
      </c>
      <c r="Q184">
        <v>0.1</v>
      </c>
      <c r="R184">
        <f t="shared" si="65"/>
        <v>2670.2786377708981</v>
      </c>
      <c r="S184">
        <v>1</v>
      </c>
      <c r="U184">
        <f t="shared" si="66"/>
        <v>5965.2826035905655</v>
      </c>
      <c r="V184">
        <f t="shared" si="67"/>
        <v>1.3071874999999997</v>
      </c>
      <c r="W184">
        <f t="shared" si="68"/>
        <v>6.0358120810250995</v>
      </c>
    </row>
    <row r="185" spans="1:23">
      <c r="A185" s="25"/>
      <c r="B185">
        <v>15</v>
      </c>
      <c r="C185">
        <f>('Size and weight of HO fragments'!N17/1000)*('Size and weight of HO fragments'!O17/1000)</f>
        <v>1.5544800000000001E-4</v>
      </c>
      <c r="D185">
        <v>1.3600000000000001E-3</v>
      </c>
      <c r="E185">
        <v>1000</v>
      </c>
      <c r="F185">
        <v>2.1</v>
      </c>
      <c r="G185">
        <f>'Size and weight of HO fragments'!V17</f>
        <v>2637.6146788990823</v>
      </c>
      <c r="H185">
        <v>1</v>
      </c>
      <c r="J185">
        <f t="shared" si="61"/>
        <v>1135526.1499452905</v>
      </c>
      <c r="K185">
        <f t="shared" si="62"/>
        <v>120.015</v>
      </c>
      <c r="L185">
        <f t="shared" si="63"/>
        <v>6.5638713969007195E-2</v>
      </c>
      <c r="N185">
        <f>('Size and weight of HO fragments'!O17/1000)*('Size and weight of HO fragments'!S17/1000)</f>
        <v>1.2974400000000001E-5</v>
      </c>
      <c r="O185">
        <f t="shared" si="64"/>
        <v>1.3600000000000001E-3</v>
      </c>
      <c r="P185">
        <v>1000</v>
      </c>
      <c r="Q185">
        <v>0.1</v>
      </c>
      <c r="R185">
        <f t="shared" si="65"/>
        <v>2637.6146788990823</v>
      </c>
      <c r="S185">
        <v>1</v>
      </c>
      <c r="U185">
        <f t="shared" si="66"/>
        <v>4513.1523019947808</v>
      </c>
      <c r="V185">
        <f t="shared" si="67"/>
        <v>0.47699999999999998</v>
      </c>
      <c r="W185">
        <f t="shared" si="68"/>
        <v>16.514948127862471</v>
      </c>
    </row>
    <row r="186" spans="1:23">
      <c r="A186" s="25"/>
      <c r="B186">
        <v>16</v>
      </c>
      <c r="C186">
        <f>('Size and weight of HO fragments'!N18/1000)*('Size and weight of HO fragments'!O18/1000)</f>
        <v>1.5388100000000003E-4</v>
      </c>
      <c r="D186">
        <v>1.58E-3</v>
      </c>
      <c r="E186">
        <v>1000</v>
      </c>
      <c r="F186">
        <v>2.1</v>
      </c>
      <c r="G186">
        <f>'Size and weight of HO fragments'!V18</f>
        <v>2627.7928232904537</v>
      </c>
      <c r="H186">
        <v>1</v>
      </c>
      <c r="J186">
        <f t="shared" si="61"/>
        <v>1115723.4046240121</v>
      </c>
      <c r="K186">
        <f t="shared" si="62"/>
        <v>102.26268987341774</v>
      </c>
      <c r="L186">
        <f t="shared" si="63"/>
        <v>7.6996796699548731E-2</v>
      </c>
      <c r="N186">
        <f>('Size and weight of HO fragments'!O18/1000)*('Size and weight of HO fragments'!S18/1000)</f>
        <v>3.0485000000000004E-5</v>
      </c>
      <c r="O186">
        <f t="shared" si="64"/>
        <v>1.58E-3</v>
      </c>
      <c r="P186">
        <v>1000</v>
      </c>
      <c r="Q186">
        <v>0.1</v>
      </c>
      <c r="R186">
        <f t="shared" si="65"/>
        <v>2627.7928232904537</v>
      </c>
      <c r="S186">
        <v>1</v>
      </c>
      <c r="U186">
        <f t="shared" si="66"/>
        <v>10525.39608991704</v>
      </c>
      <c r="V186">
        <f t="shared" si="67"/>
        <v>0.96471518987341787</v>
      </c>
      <c r="W186">
        <f t="shared" si="68"/>
        <v>8.1618902913363449</v>
      </c>
    </row>
    <row r="187" spans="1:23">
      <c r="A187" s="25"/>
      <c r="B187">
        <v>17</v>
      </c>
      <c r="C187">
        <f>('Size and weight of HO fragments'!N19/1000)*('Size and weight of HO fragments'!O19/1000)</f>
        <v>2.06317E-4</v>
      </c>
      <c r="D187">
        <v>1.4499999999999999E-3</v>
      </c>
      <c r="E187">
        <v>1000</v>
      </c>
      <c r="F187">
        <v>2.1</v>
      </c>
      <c r="G187">
        <f>'Size and weight of HO fragments'!V19</f>
        <v>2633.5877862595416</v>
      </c>
      <c r="H187">
        <v>1</v>
      </c>
      <c r="J187">
        <f t="shared" si="61"/>
        <v>1502518.7909358426</v>
      </c>
      <c r="K187">
        <f t="shared" si="62"/>
        <v>149.40196551724139</v>
      </c>
      <c r="L187">
        <f t="shared" si="63"/>
        <v>5.2717528484613016E-2</v>
      </c>
      <c r="N187">
        <f>('Size and weight of HO fragments'!O19/1000)*('Size and weight of HO fragments'!S19/1000)</f>
        <v>3.7055999999999999E-5</v>
      </c>
      <c r="O187">
        <f t="shared" si="64"/>
        <v>1.4499999999999999E-3</v>
      </c>
      <c r="P187">
        <v>1000</v>
      </c>
      <c r="Q187">
        <v>0.1</v>
      </c>
      <c r="R187">
        <f t="shared" si="65"/>
        <v>2633.5877862595416</v>
      </c>
      <c r="S187">
        <v>1</v>
      </c>
      <c r="U187">
        <f t="shared" si="66"/>
        <v>12850.62175863877</v>
      </c>
      <c r="V187">
        <f t="shared" si="67"/>
        <v>1.2777931034482759</v>
      </c>
      <c r="W187">
        <f t="shared" si="68"/>
        <v>6.1638322757868629</v>
      </c>
    </row>
    <row r="188" spans="1:23">
      <c r="A188" s="25"/>
      <c r="B188">
        <v>18</v>
      </c>
      <c r="C188">
        <f>('Size and weight of HO fragments'!N20/1000)*('Size and weight of HO fragments'!O20/1000)</f>
        <v>1.5491260000000001E-4</v>
      </c>
      <c r="D188">
        <v>1.49E-3</v>
      </c>
      <c r="E188">
        <v>1000</v>
      </c>
      <c r="F188">
        <v>2.1</v>
      </c>
      <c r="G188">
        <f>'Size and weight of HO fragments'!V20</f>
        <v>2631.8020003390407</v>
      </c>
      <c r="H188">
        <v>1</v>
      </c>
      <c r="J188">
        <f t="shared" si="61"/>
        <v>1126632.9988479509</v>
      </c>
      <c r="K188">
        <f t="shared" si="62"/>
        <v>109.16659731543625</v>
      </c>
      <c r="L188">
        <f t="shared" si="63"/>
        <v>7.2141334945383967E-2</v>
      </c>
      <c r="N188">
        <f>('Size and weight of HO fragments'!O20/1000)*('Size and weight of HO fragments'!S20/1000)</f>
        <v>2.4581000000000001E-5</v>
      </c>
      <c r="O188">
        <f t="shared" si="64"/>
        <v>1.49E-3</v>
      </c>
      <c r="P188">
        <v>1000</v>
      </c>
      <c r="Q188">
        <v>0.1</v>
      </c>
      <c r="R188">
        <f t="shared" si="65"/>
        <v>2631.8020003390407</v>
      </c>
      <c r="S188">
        <v>1</v>
      </c>
      <c r="U188">
        <f t="shared" si="66"/>
        <v>8512.8695131754102</v>
      </c>
      <c r="V188">
        <f t="shared" si="67"/>
        <v>0.82486577181208054</v>
      </c>
      <c r="W188">
        <f t="shared" si="68"/>
        <v>9.5475219495165415</v>
      </c>
    </row>
    <row r="189" spans="1:23">
      <c r="A189" s="25"/>
      <c r="B189">
        <v>19</v>
      </c>
      <c r="C189">
        <f>('Size and weight of HO fragments'!N21/1000)*('Size and weight of HO fragments'!O21/1000)</f>
        <v>2.7319679999999997E-4</v>
      </c>
      <c r="D189">
        <v>2.2899999999999999E-3</v>
      </c>
      <c r="E189">
        <v>1000</v>
      </c>
      <c r="F189">
        <v>2.1</v>
      </c>
      <c r="G189">
        <f>'Size and weight of HO fragments'!V21</f>
        <v>2596.588058203713</v>
      </c>
      <c r="H189">
        <v>1</v>
      </c>
      <c r="J189">
        <f t="shared" si="61"/>
        <v>1934064.7873679302</v>
      </c>
      <c r="K189">
        <f t="shared" si="62"/>
        <v>125.2649082969432</v>
      </c>
      <c r="L189">
        <f t="shared" si="63"/>
        <v>6.2762617909446594E-2</v>
      </c>
      <c r="N189">
        <f>('Size and weight of HO fragments'!O21/1000)*('Size and weight of HO fragments'!S21/1000)</f>
        <v>2.3317199999999998E-5</v>
      </c>
      <c r="O189">
        <f t="shared" si="64"/>
        <v>2.2899999999999999E-3</v>
      </c>
      <c r="P189">
        <v>1000</v>
      </c>
      <c r="Q189">
        <v>0.1</v>
      </c>
      <c r="R189">
        <f t="shared" si="65"/>
        <v>2596.588058203713</v>
      </c>
      <c r="S189">
        <v>1</v>
      </c>
      <c r="U189">
        <f t="shared" si="66"/>
        <v>7860.5423705749854</v>
      </c>
      <c r="V189">
        <f t="shared" si="67"/>
        <v>0.50910917030567682</v>
      </c>
      <c r="W189">
        <f t="shared" si="68"/>
        <v>15.442569168774698</v>
      </c>
    </row>
    <row r="190" spans="1:23">
      <c r="A190" s="25"/>
      <c r="B190">
        <v>20</v>
      </c>
      <c r="C190">
        <f>('Size and weight of HO fragments'!N22/1000)*('Size and weight of HO fragments'!O22/1000)</f>
        <v>9.7597500000000002E-5</v>
      </c>
      <c r="D190">
        <v>1.0200000000000001E-3</v>
      </c>
      <c r="E190">
        <v>1000</v>
      </c>
      <c r="F190">
        <v>2.1</v>
      </c>
      <c r="G190">
        <f>'Size and weight of HO fragments'!V22</f>
        <v>2652.9391660970605</v>
      </c>
      <c r="H190">
        <v>1</v>
      </c>
      <c r="J190">
        <f t="shared" si="61"/>
        <v>721244.6007480009</v>
      </c>
      <c r="K190">
        <f t="shared" si="62"/>
        <v>100.46801470588234</v>
      </c>
      <c r="L190">
        <f t="shared" si="63"/>
        <v>7.8466997150509352E-2</v>
      </c>
      <c r="N190">
        <f>('Size and weight of HO fragments'!O22/1000)*('Size and weight of HO fragments'!S22/1000)</f>
        <v>1.8975E-5</v>
      </c>
      <c r="O190">
        <f t="shared" si="64"/>
        <v>1.0200000000000001E-3</v>
      </c>
      <c r="P190">
        <v>1000</v>
      </c>
      <c r="Q190">
        <v>0.1</v>
      </c>
      <c r="R190">
        <f t="shared" si="65"/>
        <v>2652.9391660970605</v>
      </c>
      <c r="S190">
        <v>1</v>
      </c>
      <c r="U190">
        <f t="shared" si="66"/>
        <v>6677.3843002874137</v>
      </c>
      <c r="V190">
        <f t="shared" si="67"/>
        <v>0.93014705882352944</v>
      </c>
      <c r="W190">
        <f t="shared" si="68"/>
        <v>8.475459174826538</v>
      </c>
    </row>
    <row r="191" spans="1:23">
      <c r="A191" s="25"/>
      <c r="B191">
        <v>21</v>
      </c>
      <c r="C191">
        <f>('Size and weight of HO fragments'!N23/1000)*('Size and weight of HO fragments'!O23/1000)</f>
        <v>7.0108799999999988E-5</v>
      </c>
      <c r="D191">
        <v>9.3999999999999997E-4</v>
      </c>
      <c r="E191">
        <v>1000</v>
      </c>
      <c r="F191">
        <v>2.1</v>
      </c>
      <c r="G191">
        <f>'Size and weight of HO fragments'!V23</f>
        <v>2656.5708418891168</v>
      </c>
      <c r="H191">
        <v>1</v>
      </c>
      <c r="J191">
        <f t="shared" si="61"/>
        <v>519522.82868439791</v>
      </c>
      <c r="K191">
        <f t="shared" si="62"/>
        <v>78.313021276595734</v>
      </c>
      <c r="L191">
        <f t="shared" si="63"/>
        <v>0.10068301904819549</v>
      </c>
      <c r="N191">
        <f>('Size and weight of HO fragments'!O23/1000)*('Size and weight of HO fragments'!S23/1000)</f>
        <v>4.0722400000000002E-5</v>
      </c>
      <c r="O191">
        <f t="shared" si="64"/>
        <v>9.3999999999999997E-4</v>
      </c>
      <c r="P191">
        <v>1000</v>
      </c>
      <c r="Q191">
        <v>0.1</v>
      </c>
      <c r="R191">
        <f t="shared" si="65"/>
        <v>2656.5708418891168</v>
      </c>
      <c r="S191">
        <v>1</v>
      </c>
      <c r="U191">
        <f t="shared" si="66"/>
        <v>14369.649431154576</v>
      </c>
      <c r="V191">
        <f t="shared" si="67"/>
        <v>2.1660851063829791</v>
      </c>
      <c r="W191">
        <f t="shared" si="68"/>
        <v>3.6401115494855074</v>
      </c>
    </row>
    <row r="192" spans="1:23">
      <c r="A192" s="25"/>
      <c r="B192">
        <v>22</v>
      </c>
      <c r="C192">
        <f>('Size and weight of HO fragments'!N24/1000)*('Size and weight of HO fragments'!O24/1000)</f>
        <v>6.9978E-5</v>
      </c>
      <c r="D192">
        <v>5.4000000000000001E-4</v>
      </c>
      <c r="E192">
        <v>1000</v>
      </c>
      <c r="F192">
        <v>2.1</v>
      </c>
      <c r="G192">
        <f>'Size and weight of HO fragments'!V24</f>
        <v>2674.8793935217095</v>
      </c>
      <c r="H192">
        <v>1</v>
      </c>
      <c r="J192">
        <f t="shared" si="61"/>
        <v>525725.7330540152</v>
      </c>
      <c r="K192">
        <f t="shared" si="62"/>
        <v>136.06833333333333</v>
      </c>
      <c r="L192">
        <f t="shared" si="63"/>
        <v>5.7997767580845933E-2</v>
      </c>
      <c r="N192">
        <f>('Size and weight of HO fragments'!O24/1000)*('Size and weight of HO fragments'!S24/1000)</f>
        <v>1.1227000000000001E-5</v>
      </c>
      <c r="O192">
        <f t="shared" si="64"/>
        <v>5.4000000000000001E-4</v>
      </c>
      <c r="P192">
        <v>1000</v>
      </c>
      <c r="Q192">
        <v>0.1</v>
      </c>
      <c r="R192">
        <f t="shared" si="65"/>
        <v>2674.8793935217095</v>
      </c>
      <c r="S192">
        <v>1</v>
      </c>
      <c r="U192">
        <f t="shared" si="66"/>
        <v>4016.4478938261068</v>
      </c>
      <c r="V192">
        <f t="shared" si="67"/>
        <v>1.0395370370370371</v>
      </c>
      <c r="W192">
        <f t="shared" si="68"/>
        <v>7.591513616747231</v>
      </c>
    </row>
    <row r="193" spans="1:23">
      <c r="A193" s="25"/>
      <c r="B193">
        <v>23</v>
      </c>
      <c r="C193">
        <f>('Size and weight of HO fragments'!N25/1000)*('Size and weight of HO fragments'!O25/1000)</f>
        <v>1.592032E-4</v>
      </c>
      <c r="D193">
        <v>2.8599999999999997E-3</v>
      </c>
      <c r="E193">
        <v>1000</v>
      </c>
      <c r="F193">
        <v>2.1</v>
      </c>
      <c r="G193">
        <f>'Size and weight of HO fragments'!V25</f>
        <v>2572.0675944333998</v>
      </c>
      <c r="H193">
        <v>1</v>
      </c>
      <c r="J193">
        <f t="shared" si="61"/>
        <v>1105874.5088860476</v>
      </c>
      <c r="K193">
        <f t="shared" si="62"/>
        <v>58.448727272727282</v>
      </c>
      <c r="L193">
        <f t="shared" si="63"/>
        <v>0.13434792735957676</v>
      </c>
      <c r="N193">
        <f>('Size and weight of HO fragments'!O25/1000)*('Size and weight of HO fragments'!S25/1000)</f>
        <v>8.1184000000000014E-5</v>
      </c>
      <c r="O193">
        <f t="shared" si="64"/>
        <v>2.8599999999999997E-3</v>
      </c>
      <c r="P193">
        <v>1000</v>
      </c>
      <c r="Q193">
        <v>0.1</v>
      </c>
      <c r="R193">
        <f t="shared" si="65"/>
        <v>2572.0675944333998</v>
      </c>
      <c r="S193">
        <v>1</v>
      </c>
      <c r="U193">
        <f t="shared" si="66"/>
        <v>26853.766318589463</v>
      </c>
      <c r="V193">
        <f t="shared" si="67"/>
        <v>1.4193006993006996</v>
      </c>
      <c r="W193">
        <f t="shared" si="68"/>
        <v>5.5326298153485363</v>
      </c>
    </row>
    <row r="194" spans="1:23">
      <c r="A194" s="25"/>
      <c r="B194">
        <v>24</v>
      </c>
      <c r="C194">
        <f>('Size and weight of HO fragments'!N26/1000)*('Size and weight of HO fragments'!O26/1000)</f>
        <v>7.2422999999999994E-5</v>
      </c>
      <c r="D194">
        <v>4.7999999999999996E-4</v>
      </c>
      <c r="E194">
        <v>1000</v>
      </c>
      <c r="F194">
        <v>2.1</v>
      </c>
      <c r="G194">
        <f>'Size and weight of HO fragments'!V26</f>
        <v>2677.6474646429806</v>
      </c>
      <c r="H194">
        <v>1</v>
      </c>
      <c r="J194">
        <f t="shared" si="61"/>
        <v>545221.03830405034</v>
      </c>
      <c r="K194">
        <f t="shared" si="62"/>
        <v>158.42531249999999</v>
      </c>
      <c r="L194">
        <f t="shared" si="63"/>
        <v>4.9819651618501409E-2</v>
      </c>
      <c r="N194">
        <f>('Size and weight of HO fragments'!O26/1000)*('Size and weight of HO fragments'!S26/1000)</f>
        <v>1.1018200000000001E-5</v>
      </c>
      <c r="O194">
        <f t="shared" si="64"/>
        <v>4.7999999999999996E-4</v>
      </c>
      <c r="P194">
        <v>1000</v>
      </c>
      <c r="Q194">
        <v>0.1</v>
      </c>
      <c r="R194">
        <f t="shared" si="65"/>
        <v>2677.6474646429806</v>
      </c>
      <c r="S194">
        <v>1</v>
      </c>
      <c r="U194">
        <f t="shared" si="66"/>
        <v>3949.912284009808</v>
      </c>
      <c r="V194">
        <f t="shared" si="67"/>
        <v>1.1477291666666669</v>
      </c>
      <c r="W194">
        <f t="shared" si="68"/>
        <v>6.8767912374526921</v>
      </c>
    </row>
    <row r="195" spans="1:23">
      <c r="A195" s="25"/>
      <c r="B195">
        <v>25</v>
      </c>
      <c r="C195">
        <f>('Size and weight of HO fragments'!N27/1000)*('Size and weight of HO fragments'!O27/1000)</f>
        <v>5.9783800000000002E-5</v>
      </c>
      <c r="D195">
        <v>5.8999999999999992E-4</v>
      </c>
      <c r="E195">
        <v>1000</v>
      </c>
      <c r="F195">
        <v>2.1</v>
      </c>
      <c r="G195">
        <f>'Size and weight of HO fragments'!V27</f>
        <v>2672.577035634361</v>
      </c>
      <c r="H195">
        <v>1</v>
      </c>
      <c r="J195">
        <f t="shared" si="61"/>
        <v>448366.62765294139</v>
      </c>
      <c r="K195">
        <f t="shared" si="62"/>
        <v>106.39489830508477</v>
      </c>
      <c r="L195">
        <f t="shared" si="63"/>
        <v>7.4165195827008659E-2</v>
      </c>
      <c r="N195">
        <f>('Size and weight of HO fragments'!O27/1000)*('Size and weight of HO fragments'!S27/1000)</f>
        <v>2.1199299999999999E-5</v>
      </c>
      <c r="O195">
        <f t="shared" si="64"/>
        <v>5.8999999999999992E-4</v>
      </c>
      <c r="P195">
        <v>1000</v>
      </c>
      <c r="Q195">
        <v>0.1</v>
      </c>
      <c r="R195">
        <f t="shared" si="65"/>
        <v>2672.577035634361</v>
      </c>
      <c r="S195">
        <v>1</v>
      </c>
      <c r="U195">
        <f t="shared" si="66"/>
        <v>7570.9780987037584</v>
      </c>
      <c r="V195">
        <f t="shared" si="67"/>
        <v>1.7965508474576273</v>
      </c>
      <c r="W195">
        <f t="shared" si="68"/>
        <v>4.3921932290187478</v>
      </c>
    </row>
    <row r="196" spans="1:23">
      <c r="A196" s="25"/>
      <c r="B196">
        <v>26</v>
      </c>
      <c r="C196">
        <f>('Size and weight of HO fragments'!N28/1000)*('Size and weight of HO fragments'!O28/1000)</f>
        <v>4.8972000000000005E-5</v>
      </c>
      <c r="D196">
        <v>5.8E-4</v>
      </c>
      <c r="E196">
        <v>1000</v>
      </c>
      <c r="F196">
        <v>2.1</v>
      </c>
      <c r="G196">
        <f>'Size and weight of HO fragments'!V28</f>
        <v>2673.0371900826444</v>
      </c>
      <c r="H196">
        <v>1</v>
      </c>
      <c r="J196">
        <f t="shared" si="61"/>
        <v>367406.75955871993</v>
      </c>
      <c r="K196">
        <f t="shared" si="62"/>
        <v>88.656206896551737</v>
      </c>
      <c r="L196">
        <f t="shared" si="63"/>
        <v>8.9006409201408121E-2</v>
      </c>
      <c r="N196">
        <f>('Size and weight of HO fragments'!O28/1000)*('Size and weight of HO fragments'!S28/1000)</f>
        <v>2.1005600000000004E-5</v>
      </c>
      <c r="O196">
        <f t="shared" si="64"/>
        <v>5.8E-4</v>
      </c>
      <c r="P196">
        <v>1000</v>
      </c>
      <c r="Q196">
        <v>0.1</v>
      </c>
      <c r="R196">
        <f t="shared" si="65"/>
        <v>2673.0371900826444</v>
      </c>
      <c r="S196">
        <v>1</v>
      </c>
      <c r="U196">
        <f t="shared" si="66"/>
        <v>7504.3848463326449</v>
      </c>
      <c r="V196">
        <f t="shared" si="67"/>
        <v>1.810827586206897</v>
      </c>
      <c r="W196">
        <f t="shared" si="68"/>
        <v>4.3576598287903465</v>
      </c>
    </row>
    <row r="197" spans="1:23">
      <c r="A197" s="25"/>
      <c r="B197">
        <v>27</v>
      </c>
      <c r="C197">
        <f>('Size and weight of HO fragments'!N29/1000)*('Size and weight of HO fragments'!O29/1000)</f>
        <v>2.9073400000000005E-5</v>
      </c>
      <c r="D197">
        <v>1.1E-4</v>
      </c>
      <c r="E197">
        <v>1000</v>
      </c>
      <c r="F197">
        <v>2.1</v>
      </c>
      <c r="G197">
        <f>'Size and weight of HO fragments'!V29</f>
        <v>2694.8446450269053</v>
      </c>
      <c r="H197">
        <v>1</v>
      </c>
      <c r="J197">
        <f t="shared" si="61"/>
        <v>221693.31107529943</v>
      </c>
      <c r="K197">
        <f t="shared" si="62"/>
        <v>277.51881818181823</v>
      </c>
      <c r="L197">
        <f t="shared" si="63"/>
        <v>2.8463280031973508E-2</v>
      </c>
      <c r="N197">
        <f>('Size and weight of HO fragments'!O29/1000)*('Size and weight of HO fragments'!S29/1000)</f>
        <v>1.3329500000000002E-5</v>
      </c>
      <c r="O197">
        <f t="shared" si="64"/>
        <v>1.1E-4</v>
      </c>
      <c r="P197">
        <v>1000</v>
      </c>
      <c r="Q197">
        <v>0.1</v>
      </c>
      <c r="R197">
        <f t="shared" si="65"/>
        <v>2694.8446450269053</v>
      </c>
      <c r="S197">
        <v>1</v>
      </c>
      <c r="U197">
        <f t="shared" si="66"/>
        <v>4840.0665212517997</v>
      </c>
      <c r="V197">
        <f t="shared" si="67"/>
        <v>6.058863636363637</v>
      </c>
      <c r="W197">
        <f t="shared" si="68"/>
        <v>1.303725634068281</v>
      </c>
    </row>
    <row r="198" spans="1:23">
      <c r="A198" s="25"/>
      <c r="B198">
        <v>28</v>
      </c>
      <c r="C198">
        <f>('Size and weight of HO fragments'!N30/1000)*('Size and weight of HO fragments'!O30/1000)</f>
        <v>6.04565E-5</v>
      </c>
      <c r="D198">
        <v>2.8000000000000003E-4</v>
      </c>
      <c r="E198">
        <v>1000</v>
      </c>
      <c r="F198">
        <v>2.1</v>
      </c>
      <c r="G198">
        <f>'Size and weight of HO fragments'!V30</f>
        <v>2686.9158878504672</v>
      </c>
      <c r="H198">
        <v>1</v>
      </c>
      <c r="J198">
        <f t="shared" si="61"/>
        <v>458290.06524860248</v>
      </c>
      <c r="K198">
        <f t="shared" si="62"/>
        <v>226.71187499999999</v>
      </c>
      <c r="L198">
        <f t="shared" si="63"/>
        <v>3.4829006221035567E-2</v>
      </c>
      <c r="N198">
        <f>('Size and weight of HO fragments'!O30/1000)*('Size and weight of HO fragments'!S30/1000)</f>
        <v>1.9977499999999996E-5</v>
      </c>
      <c r="O198">
        <f t="shared" si="64"/>
        <v>2.8000000000000003E-4</v>
      </c>
      <c r="P198">
        <v>1000</v>
      </c>
      <c r="Q198">
        <v>0.1</v>
      </c>
      <c r="R198">
        <f t="shared" si="65"/>
        <v>2686.9158878504672</v>
      </c>
      <c r="S198">
        <v>1</v>
      </c>
      <c r="U198">
        <f t="shared" si="66"/>
        <v>7211.3950317713325</v>
      </c>
      <c r="V198">
        <f t="shared" si="67"/>
        <v>3.567410714285713</v>
      </c>
      <c r="W198">
        <f t="shared" si="68"/>
        <v>2.213411893712566</v>
      </c>
    </row>
    <row r="199" spans="1:23">
      <c r="A199" s="25"/>
      <c r="B199">
        <v>29</v>
      </c>
      <c r="C199">
        <f>('Size and weight of HO fragments'!N31/1000)*('Size and weight of HO fragments'!O31/1000)</f>
        <v>5.2966300000000001E-5</v>
      </c>
      <c r="D199">
        <v>4.0000000000000002E-4</v>
      </c>
      <c r="E199">
        <v>1000</v>
      </c>
      <c r="F199">
        <v>2.1</v>
      </c>
      <c r="G199">
        <f>'Size and weight of HO fragments'!V31</f>
        <v>2681.3471502590669</v>
      </c>
      <c r="H199">
        <v>1</v>
      </c>
      <c r="J199">
        <f t="shared" si="61"/>
        <v>399848.08956867963</v>
      </c>
      <c r="K199">
        <f t="shared" si="62"/>
        <v>139.03653749999998</v>
      </c>
      <c r="L199">
        <f t="shared" si="63"/>
        <v>5.6776979326148537E-2</v>
      </c>
      <c r="N199">
        <f>('Size and weight of HO fragments'!O31/1000)*('Size and weight of HO fragments'!S31/1000)</f>
        <v>8.4545000000000001E-6</v>
      </c>
      <c r="O199">
        <f t="shared" si="64"/>
        <v>4.0000000000000002E-4</v>
      </c>
      <c r="P199">
        <v>1000</v>
      </c>
      <c r="Q199">
        <v>0.1</v>
      </c>
      <c r="R199">
        <f t="shared" si="65"/>
        <v>2681.3471502590669</v>
      </c>
      <c r="S199">
        <v>1</v>
      </c>
      <c r="U199">
        <f t="shared" si="66"/>
        <v>3039.2331883070678</v>
      </c>
      <c r="V199">
        <f t="shared" si="67"/>
        <v>1.0568124999999999</v>
      </c>
      <c r="W199">
        <f t="shared" si="68"/>
        <v>7.4697021611844825</v>
      </c>
    </row>
    <row r="200" spans="1:23">
      <c r="A200" s="25"/>
      <c r="B200">
        <v>30</v>
      </c>
      <c r="C200">
        <f>('Size and weight of HO fragments'!N32/1000)*('Size and weight of HO fragments'!O32/1000)</f>
        <v>3.5061200000000002E-5</v>
      </c>
      <c r="D200">
        <v>2.0000000000000001E-4</v>
      </c>
      <c r="E200">
        <v>1000</v>
      </c>
      <c r="F200">
        <v>2.1</v>
      </c>
      <c r="G200">
        <f>'Size and weight of HO fragments'!V32</f>
        <v>2690.6412478336224</v>
      </c>
      <c r="H200">
        <v>1</v>
      </c>
      <c r="J200">
        <f t="shared" si="61"/>
        <v>266518.68793083518</v>
      </c>
      <c r="K200">
        <f t="shared" si="62"/>
        <v>184.07130000000001</v>
      </c>
      <c r="L200">
        <f t="shared" si="63"/>
        <v>4.2904759331203024E-2</v>
      </c>
      <c r="N200">
        <f>('Size and weight of HO fragments'!O32/1000)*('Size and weight of HO fragments'!S32/1000)</f>
        <v>6.1388000000000004E-6</v>
      </c>
      <c r="O200">
        <f t="shared" si="64"/>
        <v>2.0000000000000001E-4</v>
      </c>
      <c r="P200">
        <v>1000</v>
      </c>
      <c r="Q200">
        <v>0.1</v>
      </c>
      <c r="R200">
        <f t="shared" si="65"/>
        <v>2690.6412478336224</v>
      </c>
      <c r="S200">
        <v>1</v>
      </c>
      <c r="U200">
        <f t="shared" si="66"/>
        <v>2222.1075766154349</v>
      </c>
      <c r="V200">
        <f t="shared" si="67"/>
        <v>1.5347</v>
      </c>
      <c r="W200">
        <f t="shared" si="68"/>
        <v>5.1459795571001967</v>
      </c>
    </row>
    <row r="201" spans="1:23">
      <c r="A201" s="25"/>
      <c r="B201">
        <v>31</v>
      </c>
      <c r="C201">
        <f>('Size and weight of HO fragments'!N33/1000)*('Size and weight of HO fragments'!O33/1000)</f>
        <v>6.7596299999999988E-5</v>
      </c>
      <c r="D201">
        <v>5.8999999999999992E-4</v>
      </c>
      <c r="E201">
        <v>1000</v>
      </c>
      <c r="F201">
        <v>2.1</v>
      </c>
      <c r="G201">
        <f>'Size and weight of HO fragments'!V33</f>
        <v>2672.577035634361</v>
      </c>
      <c r="H201">
        <v>1</v>
      </c>
      <c r="J201">
        <f t="shared" si="61"/>
        <v>506958.82618395815</v>
      </c>
      <c r="K201">
        <f t="shared" si="62"/>
        <v>120.2985</v>
      </c>
      <c r="L201">
        <f t="shared" si="63"/>
        <v>6.55934900916577E-2</v>
      </c>
      <c r="N201">
        <f>('Size and weight of HO fragments'!O33/1000)*('Size and weight of HO fragments'!S33/1000)</f>
        <v>1.17882E-5</v>
      </c>
      <c r="O201">
        <f t="shared" si="64"/>
        <v>5.8999999999999992E-4</v>
      </c>
      <c r="P201">
        <v>1000</v>
      </c>
      <c r="Q201">
        <v>0.1</v>
      </c>
      <c r="R201">
        <f t="shared" si="65"/>
        <v>2672.577035634361</v>
      </c>
      <c r="S201">
        <v>1</v>
      </c>
      <c r="U201">
        <f t="shared" si="66"/>
        <v>4209.9599525993617</v>
      </c>
      <c r="V201">
        <f t="shared" si="67"/>
        <v>0.99900000000000011</v>
      </c>
      <c r="W201">
        <f t="shared" si="68"/>
        <v>7.8986971649562392</v>
      </c>
    </row>
    <row r="202" spans="1:23">
      <c r="A202" s="25"/>
      <c r="B202">
        <v>32</v>
      </c>
      <c r="C202">
        <f>('Size and weight of HO fragments'!N34/1000)*('Size and weight of HO fragments'!O34/1000)</f>
        <v>4.3635599999999993E-5</v>
      </c>
      <c r="D202">
        <v>2.8000000000000003E-4</v>
      </c>
      <c r="E202">
        <v>1000</v>
      </c>
      <c r="F202">
        <v>2.1</v>
      </c>
      <c r="G202">
        <f>'Size and weight of HO fragments'!V34</f>
        <v>2686.9158878504672</v>
      </c>
      <c r="H202">
        <v>1</v>
      </c>
      <c r="J202">
        <f t="shared" si="61"/>
        <v>330779.35327321157</v>
      </c>
      <c r="K202">
        <f t="shared" si="62"/>
        <v>163.63349999999994</v>
      </c>
      <c r="L202">
        <f t="shared" si="63"/>
        <v>4.8255090215375454E-2</v>
      </c>
      <c r="N202">
        <f>('Size and weight of HO fragments'!O34/1000)*('Size and weight of HO fragments'!S34/1000)</f>
        <v>9.9602999999999985E-6</v>
      </c>
      <c r="O202">
        <f t="shared" si="64"/>
        <v>2.8000000000000003E-4</v>
      </c>
      <c r="P202">
        <v>1000</v>
      </c>
      <c r="Q202">
        <v>0.1</v>
      </c>
      <c r="R202">
        <f t="shared" si="65"/>
        <v>2686.9158878504672</v>
      </c>
      <c r="S202">
        <v>1</v>
      </c>
      <c r="U202">
        <f t="shared" si="66"/>
        <v>3595.427752969691</v>
      </c>
      <c r="V202">
        <f t="shared" si="67"/>
        <v>1.7786249999999995</v>
      </c>
      <c r="W202">
        <f t="shared" si="68"/>
        <v>4.4394682998145409</v>
      </c>
    </row>
    <row r="203" spans="1:23">
      <c r="A203" s="25"/>
      <c r="B203">
        <v>33</v>
      </c>
      <c r="C203">
        <f>('Size and weight of HO fragments'!N35/1000)*('Size and weight of HO fragments'!O35/1000)</f>
        <v>2.9607E-5</v>
      </c>
      <c r="D203">
        <v>2.5000000000000001E-4</v>
      </c>
      <c r="E203">
        <v>1000</v>
      </c>
      <c r="F203">
        <v>2.1</v>
      </c>
      <c r="G203">
        <f>'Size and weight of HO fragments'!V35</f>
        <v>2688.3116883116886</v>
      </c>
      <c r="H203">
        <v>1</v>
      </c>
      <c r="J203">
        <f t="shared" si="61"/>
        <v>224668.89191263288</v>
      </c>
      <c r="K203">
        <f t="shared" si="62"/>
        <v>124.3494</v>
      </c>
      <c r="L203">
        <f t="shared" si="63"/>
        <v>6.3503874167417151E-2</v>
      </c>
      <c r="N203">
        <f>('Size and weight of HO fragments'!O35/1000)*('Size and weight of HO fragments'!S35/1000)</f>
        <v>9.0906000000000007E-6</v>
      </c>
      <c r="O203">
        <f t="shared" si="64"/>
        <v>2.5000000000000001E-4</v>
      </c>
      <c r="P203">
        <v>1000</v>
      </c>
      <c r="Q203">
        <v>0.1</v>
      </c>
      <c r="R203">
        <f t="shared" si="65"/>
        <v>2688.3116883116886</v>
      </c>
      <c r="S203">
        <v>1</v>
      </c>
      <c r="U203">
        <f t="shared" si="66"/>
        <v>3284.8972794737742</v>
      </c>
      <c r="V203">
        <f t="shared" si="67"/>
        <v>1.8181200000000002</v>
      </c>
      <c r="W203">
        <f t="shared" si="68"/>
        <v>4.3433154304412369</v>
      </c>
    </row>
    <row r="204" spans="1:23">
      <c r="A204" s="25"/>
      <c r="B204">
        <v>34</v>
      </c>
      <c r="C204">
        <f>('Size and weight of HO fragments'!N36/1000)*('Size and weight of HO fragments'!O36/1000)</f>
        <v>3.0496400000000005E-5</v>
      </c>
      <c r="D204">
        <v>1.7999999999999998E-4</v>
      </c>
      <c r="E204">
        <v>1000</v>
      </c>
      <c r="F204">
        <v>2.1</v>
      </c>
      <c r="G204">
        <f>'Size and weight of HO fragments'!V36</f>
        <v>2691.5742024965325</v>
      </c>
      <c r="H204">
        <v>1</v>
      </c>
      <c r="J204">
        <f t="shared" si="61"/>
        <v>231980.02381264477</v>
      </c>
      <c r="K204">
        <f t="shared" si="62"/>
        <v>177.8956666666667</v>
      </c>
      <c r="L204">
        <f t="shared" si="63"/>
        <v>4.4396143283342279E-2</v>
      </c>
      <c r="N204">
        <f>('Size and weight of HO fragments'!O36/1000)*('Size and weight of HO fragments'!S36/1000)</f>
        <v>9.5122000000000002E-6</v>
      </c>
      <c r="O204">
        <f t="shared" si="64"/>
        <v>1.7999999999999998E-4</v>
      </c>
      <c r="P204">
        <v>1000</v>
      </c>
      <c r="Q204">
        <v>0.1</v>
      </c>
      <c r="R204">
        <f t="shared" si="65"/>
        <v>2691.5742024965325</v>
      </c>
      <c r="S204">
        <v>1</v>
      </c>
      <c r="U204">
        <f t="shared" si="66"/>
        <v>3445.5907403132042</v>
      </c>
      <c r="V204">
        <f t="shared" si="67"/>
        <v>2.6422777777777782</v>
      </c>
      <c r="W204">
        <f t="shared" si="68"/>
        <v>2.9890428528151749</v>
      </c>
    </row>
    <row r="205" spans="1:23">
      <c r="A205" s="25"/>
      <c r="B205">
        <v>35</v>
      </c>
      <c r="C205">
        <f>('Size and weight of HO fragments'!N37/1000)*('Size and weight of HO fragments'!O37/1000)</f>
        <v>3.7453200000000003E-5</v>
      </c>
      <c r="D205">
        <v>2.3000000000000001E-4</v>
      </c>
      <c r="E205">
        <v>1000</v>
      </c>
      <c r="F205">
        <v>2.1</v>
      </c>
      <c r="G205">
        <f>'Size and weight of HO fragments'!V37</f>
        <v>2689.2430278884462</v>
      </c>
      <c r="H205">
        <v>1</v>
      </c>
      <c r="J205">
        <f t="shared" si="61"/>
        <v>284405.7231234425</v>
      </c>
      <c r="K205">
        <f t="shared" si="62"/>
        <v>170.982</v>
      </c>
      <c r="L205">
        <f t="shared" si="63"/>
        <v>4.6186236157741062E-2</v>
      </c>
      <c r="N205">
        <f>('Size and weight of HO fragments'!O37/1000)*('Size and weight of HO fragments'!S37/1000)</f>
        <v>1.3648200000000003E-5</v>
      </c>
      <c r="O205">
        <f t="shared" si="64"/>
        <v>2.3000000000000001E-4</v>
      </c>
      <c r="P205">
        <v>1000</v>
      </c>
      <c r="Q205">
        <v>0.1</v>
      </c>
      <c r="R205">
        <f t="shared" si="65"/>
        <v>2689.2430278884462</v>
      </c>
      <c r="S205">
        <v>1</v>
      </c>
      <c r="U205">
        <f t="shared" si="66"/>
        <v>4935.2082705036437</v>
      </c>
      <c r="V205">
        <f t="shared" si="67"/>
        <v>2.9670000000000005</v>
      </c>
      <c r="W205">
        <f t="shared" si="68"/>
        <v>2.6616161209042404</v>
      </c>
    </row>
    <row r="206" spans="1:23">
      <c r="A206" s="25"/>
      <c r="B206">
        <v>36</v>
      </c>
      <c r="C206">
        <f>('Size and weight of HO fragments'!N38/1000)*('Size and weight of HO fragments'!O38/1000)</f>
        <v>1.7183599999999999E-5</v>
      </c>
      <c r="D206">
        <v>2.9999999999999997E-5</v>
      </c>
      <c r="E206">
        <v>1000</v>
      </c>
      <c r="F206">
        <v>2.1</v>
      </c>
      <c r="G206">
        <f>'Size and weight of HO fragments'!V38</f>
        <v>2698.5920389362072</v>
      </c>
      <c r="H206">
        <v>1</v>
      </c>
      <c r="J206">
        <f t="shared" si="61"/>
        <v>131394.72289588163</v>
      </c>
      <c r="K206">
        <f t="shared" si="62"/>
        <v>601.42599999999993</v>
      </c>
      <c r="L206">
        <f t="shared" si="63"/>
        <v>1.3136255248227586E-2</v>
      </c>
      <c r="N206">
        <f>('Size and weight of HO fragments'!O38/1000)*('Size and weight of HO fragments'!S38/1000)</f>
        <v>3.9728999999999997E-6</v>
      </c>
      <c r="O206">
        <f t="shared" si="64"/>
        <v>2.9999999999999997E-5</v>
      </c>
      <c r="P206">
        <v>1000</v>
      </c>
      <c r="Q206">
        <v>0.1</v>
      </c>
      <c r="R206">
        <f t="shared" si="65"/>
        <v>2698.5920389362072</v>
      </c>
      <c r="S206">
        <v>1</v>
      </c>
      <c r="U206">
        <f t="shared" si="66"/>
        <v>1446.6121478869891</v>
      </c>
      <c r="V206">
        <f t="shared" si="67"/>
        <v>6.6215000000000002</v>
      </c>
      <c r="W206">
        <f t="shared" si="68"/>
        <v>1.1931564523024274</v>
      </c>
    </row>
    <row r="207" spans="1:23">
      <c r="A207" s="25"/>
      <c r="B207">
        <v>37</v>
      </c>
      <c r="C207">
        <f>('Size and weight of HO fragments'!N39/1000)*('Size and weight of HO fragments'!O39/1000)</f>
        <v>4.1760099999999993E-5</v>
      </c>
      <c r="D207">
        <v>2.3000000000000001E-4</v>
      </c>
      <c r="E207">
        <v>1000</v>
      </c>
      <c r="F207">
        <v>2.1</v>
      </c>
      <c r="G207">
        <f>'Size and weight of HO fragments'!V39</f>
        <v>2689.2430278884462</v>
      </c>
      <c r="H207">
        <v>1</v>
      </c>
      <c r="J207">
        <f t="shared" si="61"/>
        <v>317110.7258714147</v>
      </c>
      <c r="K207">
        <f t="shared" si="62"/>
        <v>190.64393478260865</v>
      </c>
      <c r="L207">
        <f t="shared" si="63"/>
        <v>4.1422849563653059E-2</v>
      </c>
      <c r="N207">
        <f>('Size and weight of HO fragments'!O39/1000)*('Size and weight of HO fragments'!S39/1000)</f>
        <v>1.2722399999999999E-5</v>
      </c>
      <c r="O207">
        <f t="shared" si="64"/>
        <v>2.3000000000000001E-4</v>
      </c>
      <c r="P207">
        <v>1000</v>
      </c>
      <c r="Q207">
        <v>0.1</v>
      </c>
      <c r="R207">
        <f t="shared" si="65"/>
        <v>2689.2430278884462</v>
      </c>
      <c r="S207">
        <v>1</v>
      </c>
      <c r="U207">
        <f t="shared" si="66"/>
        <v>4600.4376914652148</v>
      </c>
      <c r="V207">
        <f t="shared" si="67"/>
        <v>2.765739130434782</v>
      </c>
      <c r="W207">
        <f t="shared" si="68"/>
        <v>2.8553000331168072</v>
      </c>
    </row>
    <row r="208" spans="1:23">
      <c r="A208" s="25"/>
      <c r="B208">
        <v>38</v>
      </c>
      <c r="C208">
        <f>('Size and weight of HO fragments'!N40/1000)*('Size and weight of HO fragments'!O40/1000)</f>
        <v>2.8684299999999999E-5</v>
      </c>
      <c r="D208">
        <v>2.0000000000000001E-4</v>
      </c>
      <c r="E208">
        <v>1000</v>
      </c>
      <c r="F208">
        <v>2.1</v>
      </c>
      <c r="G208">
        <f>'Size and weight of HO fragments'!V40</f>
        <v>2690.6412478336224</v>
      </c>
      <c r="H208">
        <v>1</v>
      </c>
      <c r="J208">
        <f t="shared" si="61"/>
        <v>218044.50504302347</v>
      </c>
      <c r="K208">
        <f t="shared" si="62"/>
        <v>150.59257499999998</v>
      </c>
      <c r="L208">
        <f t="shared" si="63"/>
        <v>5.2443055882945573E-2</v>
      </c>
      <c r="N208">
        <f>('Size and weight of HO fragments'!O40/1000)*('Size and weight of HO fragments'!S40/1000)</f>
        <v>1.0129600000000002E-5</v>
      </c>
      <c r="O208">
        <f t="shared" si="64"/>
        <v>2.0000000000000001E-4</v>
      </c>
      <c r="P208">
        <v>1000</v>
      </c>
      <c r="Q208">
        <v>0.1</v>
      </c>
      <c r="R208">
        <f t="shared" si="65"/>
        <v>2690.6412478336224</v>
      </c>
      <c r="S208">
        <v>1</v>
      </c>
      <c r="U208">
        <f t="shared" si="66"/>
        <v>3666.6874483748802</v>
      </c>
      <c r="V208">
        <f t="shared" si="67"/>
        <v>2.5324000000000004</v>
      </c>
      <c r="W208">
        <f t="shared" si="68"/>
        <v>3.1185969145007388</v>
      </c>
    </row>
    <row r="209" spans="1:23">
      <c r="A209" s="25"/>
      <c r="B209">
        <v>39</v>
      </c>
      <c r="C209">
        <f>('Size and weight of HO fragments'!N41/1000)*('Size and weight of HO fragments'!O41/1000)</f>
        <v>1.8561699999999999E-5</v>
      </c>
      <c r="D209">
        <v>1.1999999999999999E-4</v>
      </c>
      <c r="E209">
        <v>1000</v>
      </c>
      <c r="F209">
        <v>2.1</v>
      </c>
      <c r="G209">
        <f>'Size and weight of HO fragments'!V41</f>
        <v>2694.3769524470667</v>
      </c>
      <c r="H209">
        <v>1</v>
      </c>
      <c r="J209">
        <f t="shared" si="61"/>
        <v>141489.3521565613</v>
      </c>
      <c r="K209">
        <f t="shared" si="62"/>
        <v>162.41487499999999</v>
      </c>
      <c r="L209">
        <f t="shared" si="63"/>
        <v>4.8634229285583246E-2</v>
      </c>
      <c r="N209">
        <f>('Size and weight of HO fragments'!O41/1000)*('Size and weight of HO fragments'!S41/1000)</f>
        <v>1.03912E-5</v>
      </c>
      <c r="O209">
        <f t="shared" si="64"/>
        <v>1.1999999999999999E-4</v>
      </c>
      <c r="P209">
        <v>1000</v>
      </c>
      <c r="Q209">
        <v>0.1</v>
      </c>
      <c r="R209">
        <f t="shared" si="65"/>
        <v>2694.3769524470667</v>
      </c>
      <c r="S209">
        <v>1</v>
      </c>
      <c r="U209">
        <f t="shared" si="66"/>
        <v>3771.8326706253042</v>
      </c>
      <c r="V209">
        <f t="shared" si="67"/>
        <v>4.3296666666666663</v>
      </c>
      <c r="W209">
        <f t="shared" si="68"/>
        <v>1.8243719154991169</v>
      </c>
    </row>
    <row r="210" spans="1:23">
      <c r="A210" s="25"/>
      <c r="B210">
        <v>40</v>
      </c>
      <c r="C210">
        <f>('Size and weight of HO fragments'!N42/1000)*('Size and weight of HO fragments'!O42/1000)</f>
        <v>1.6367399999999999E-5</v>
      </c>
      <c r="D210">
        <v>5.0000000000000002E-5</v>
      </c>
      <c r="E210">
        <v>1000</v>
      </c>
      <c r="F210">
        <v>2.1</v>
      </c>
      <c r="G210">
        <f>'Size and weight of HO fragments'!V42</f>
        <v>2697.6542137271936</v>
      </c>
      <c r="H210">
        <v>1</v>
      </c>
      <c r="J210">
        <f t="shared" si="61"/>
        <v>125066.6614942546</v>
      </c>
      <c r="K210">
        <f t="shared" si="62"/>
        <v>343.71539999999999</v>
      </c>
      <c r="L210">
        <f t="shared" si="63"/>
        <v>2.2984532740249152E-2</v>
      </c>
      <c r="N210">
        <f>('Size and weight of HO fragments'!O42/1000)*('Size and weight of HO fragments'!S42/1000)</f>
        <v>9.2232000000000001E-6</v>
      </c>
      <c r="O210">
        <f t="shared" si="64"/>
        <v>5.0000000000000002E-5</v>
      </c>
      <c r="P210">
        <v>1000</v>
      </c>
      <c r="Q210">
        <v>0.1</v>
      </c>
      <c r="R210">
        <f t="shared" si="65"/>
        <v>2697.6542137271936</v>
      </c>
      <c r="S210">
        <v>1</v>
      </c>
      <c r="U210">
        <f t="shared" si="66"/>
        <v>3356.017310524373</v>
      </c>
      <c r="V210">
        <f t="shared" si="67"/>
        <v>9.2232000000000003</v>
      </c>
      <c r="W210">
        <f t="shared" si="68"/>
        <v>0.85655064019297344</v>
      </c>
    </row>
    <row r="211" spans="1:23">
      <c r="A211" s="25"/>
      <c r="B211">
        <v>41</v>
      </c>
      <c r="C211">
        <f>('Size and weight of HO fragments'!N43/1000)*('Size and weight of HO fragments'!O43/1000)</f>
        <v>1.5100799999999998E-5</v>
      </c>
      <c r="D211">
        <v>4.0000000000000003E-5</v>
      </c>
      <c r="E211">
        <v>1000</v>
      </c>
      <c r="F211">
        <v>2.1</v>
      </c>
      <c r="G211">
        <f>'Size and weight of HO fragments'!V43</f>
        <v>2698.1230448383735</v>
      </c>
      <c r="H211">
        <v>1</v>
      </c>
      <c r="J211">
        <f t="shared" si="61"/>
        <v>115428.42167555925</v>
      </c>
      <c r="K211">
        <f t="shared" si="62"/>
        <v>396.39599999999984</v>
      </c>
      <c r="L211">
        <f t="shared" si="63"/>
        <v>1.9930351571843124E-2</v>
      </c>
      <c r="N211">
        <f>('Size and weight of HO fragments'!O43/1000)*('Size and weight of HO fragments'!S43/1000)</f>
        <v>5.3481999999999999E-6</v>
      </c>
      <c r="O211">
        <f t="shared" si="64"/>
        <v>4.0000000000000003E-5</v>
      </c>
      <c r="P211">
        <v>1000</v>
      </c>
      <c r="Q211">
        <v>0.1</v>
      </c>
      <c r="R211">
        <f t="shared" si="65"/>
        <v>2698.1230448383735</v>
      </c>
      <c r="S211">
        <v>1</v>
      </c>
      <c r="U211">
        <f t="shared" si="66"/>
        <v>1946.709492544154</v>
      </c>
      <c r="V211">
        <f t="shared" si="67"/>
        <v>6.685249999999999</v>
      </c>
      <c r="W211">
        <f t="shared" si="68"/>
        <v>1.1817526108481096</v>
      </c>
    </row>
    <row r="212" spans="1:23">
      <c r="A212" s="25"/>
      <c r="B212">
        <v>42</v>
      </c>
      <c r="C212">
        <f>('Size and weight of HO fragments'!N44/1000)*('Size and weight of HO fragments'!O44/1000)</f>
        <v>3.7453200000000003E-5</v>
      </c>
      <c r="D212">
        <v>2.3000000000000001E-4</v>
      </c>
      <c r="E212">
        <v>1000</v>
      </c>
      <c r="F212">
        <v>2.1</v>
      </c>
      <c r="G212">
        <f>'Size and weight of HO fragments'!V44</f>
        <v>2689.2430278884462</v>
      </c>
      <c r="H212">
        <v>1</v>
      </c>
      <c r="J212">
        <f t="shared" si="61"/>
        <v>284405.7231234425</v>
      </c>
      <c r="K212">
        <f t="shared" si="62"/>
        <v>170.982</v>
      </c>
      <c r="L212">
        <f t="shared" si="63"/>
        <v>4.6186236157741062E-2</v>
      </c>
      <c r="N212">
        <f>('Size and weight of HO fragments'!O44/1000)*('Size and weight of HO fragments'!S44/1000)</f>
        <v>1.3648200000000003E-5</v>
      </c>
      <c r="O212">
        <f t="shared" si="64"/>
        <v>2.3000000000000001E-4</v>
      </c>
      <c r="P212">
        <v>1000</v>
      </c>
      <c r="Q212">
        <v>0.1</v>
      </c>
      <c r="R212">
        <f t="shared" si="65"/>
        <v>2689.2430278884462</v>
      </c>
      <c r="S212">
        <v>1</v>
      </c>
      <c r="U212">
        <f t="shared" si="66"/>
        <v>4935.2082705036437</v>
      </c>
      <c r="V212">
        <f t="shared" si="67"/>
        <v>2.9670000000000005</v>
      </c>
      <c r="W212">
        <f t="shared" si="68"/>
        <v>2.6616161209042404</v>
      </c>
    </row>
    <row r="213" spans="1:23">
      <c r="A213" s="25"/>
      <c r="B213">
        <v>43</v>
      </c>
      <c r="C213">
        <f>('Size and weight of HO fragments'!N45/1000)*('Size and weight of HO fragments'!O45/1000)</f>
        <v>1.7183599999999999E-5</v>
      </c>
      <c r="D213">
        <v>2.9999999999999997E-5</v>
      </c>
      <c r="E213">
        <v>1000</v>
      </c>
      <c r="F213">
        <v>2.1</v>
      </c>
      <c r="G213">
        <f>'Size and weight of HO fragments'!V45</f>
        <v>2698.5920389362072</v>
      </c>
      <c r="H213">
        <v>1</v>
      </c>
      <c r="J213">
        <f t="shared" si="61"/>
        <v>131394.72289588163</v>
      </c>
      <c r="K213">
        <f t="shared" si="62"/>
        <v>601.42599999999993</v>
      </c>
      <c r="L213">
        <f t="shared" si="63"/>
        <v>1.3136255248227586E-2</v>
      </c>
      <c r="N213">
        <f>('Size and weight of HO fragments'!O45/1000)*('Size and weight of HO fragments'!S45/1000)</f>
        <v>3.9728999999999997E-6</v>
      </c>
      <c r="O213">
        <f t="shared" si="64"/>
        <v>2.9999999999999997E-5</v>
      </c>
      <c r="P213">
        <v>1000</v>
      </c>
      <c r="Q213">
        <v>0.1</v>
      </c>
      <c r="R213">
        <f t="shared" si="65"/>
        <v>2698.5920389362072</v>
      </c>
      <c r="S213">
        <v>1</v>
      </c>
      <c r="U213">
        <f t="shared" si="66"/>
        <v>1446.6121478869891</v>
      </c>
      <c r="V213">
        <f t="shared" si="67"/>
        <v>6.6215000000000002</v>
      </c>
      <c r="W213">
        <f t="shared" si="68"/>
        <v>1.1931564523024274</v>
      </c>
    </row>
    <row r="214" spans="1:23">
      <c r="A214" s="25"/>
      <c r="B214">
        <v>44</v>
      </c>
      <c r="C214">
        <f>('Size and weight of HO fragments'!N46/1000)*('Size and weight of HO fragments'!O46/1000)</f>
        <v>4.1760099999999993E-5</v>
      </c>
      <c r="D214">
        <v>2.3000000000000001E-4</v>
      </c>
      <c r="E214">
        <v>1000</v>
      </c>
      <c r="F214">
        <v>2.1</v>
      </c>
      <c r="G214">
        <f>'Size and weight of HO fragments'!V46</f>
        <v>2689.2430278884462</v>
      </c>
      <c r="H214">
        <v>1</v>
      </c>
      <c r="J214">
        <f t="shared" si="61"/>
        <v>317110.7258714147</v>
      </c>
      <c r="K214">
        <f t="shared" si="62"/>
        <v>190.64393478260865</v>
      </c>
      <c r="L214">
        <f t="shared" si="63"/>
        <v>4.1422849563653059E-2</v>
      </c>
      <c r="N214">
        <f>('Size and weight of HO fragments'!O46/1000)*('Size and weight of HO fragments'!S46/1000)</f>
        <v>1.2722399999999999E-5</v>
      </c>
      <c r="O214">
        <f t="shared" si="64"/>
        <v>2.3000000000000001E-4</v>
      </c>
      <c r="P214">
        <v>1000</v>
      </c>
      <c r="Q214">
        <v>0.1</v>
      </c>
      <c r="R214">
        <f t="shared" si="65"/>
        <v>2689.2430278884462</v>
      </c>
      <c r="S214">
        <v>1</v>
      </c>
      <c r="U214">
        <f t="shared" si="66"/>
        <v>4600.4376914652148</v>
      </c>
      <c r="V214">
        <f t="shared" si="67"/>
        <v>2.765739130434782</v>
      </c>
      <c r="W214">
        <f t="shared" si="68"/>
        <v>2.8553000331168072</v>
      </c>
    </row>
    <row r="215" spans="1:23">
      <c r="A215" s="25"/>
      <c r="B215">
        <v>45</v>
      </c>
      <c r="C215">
        <f>('Size and weight of HO fragments'!N47/1000)*('Size and weight of HO fragments'!O47/1000)</f>
        <v>2.8684299999999999E-5</v>
      </c>
      <c r="D215">
        <v>2.0000000000000001E-4</v>
      </c>
      <c r="E215">
        <v>1000</v>
      </c>
      <c r="F215">
        <v>2.1</v>
      </c>
      <c r="G215">
        <f>'Size and weight of HO fragments'!V47</f>
        <v>2690.6412478336224</v>
      </c>
      <c r="H215">
        <v>1</v>
      </c>
      <c r="J215">
        <f t="shared" si="61"/>
        <v>218044.50504302347</v>
      </c>
      <c r="K215">
        <f t="shared" si="62"/>
        <v>150.59257499999998</v>
      </c>
      <c r="L215">
        <f t="shared" si="63"/>
        <v>5.2443055882945573E-2</v>
      </c>
      <c r="N215">
        <f>('Size and weight of HO fragments'!O47/1000)*('Size and weight of HO fragments'!S47/1000)</f>
        <v>1.0129600000000002E-5</v>
      </c>
      <c r="O215">
        <f t="shared" si="64"/>
        <v>2.0000000000000001E-4</v>
      </c>
      <c r="P215">
        <v>1000</v>
      </c>
      <c r="Q215">
        <v>0.1</v>
      </c>
      <c r="R215">
        <f t="shared" si="65"/>
        <v>2690.6412478336224</v>
      </c>
      <c r="S215">
        <v>1</v>
      </c>
      <c r="U215">
        <f t="shared" si="66"/>
        <v>3666.6874483748802</v>
      </c>
      <c r="V215">
        <f t="shared" si="67"/>
        <v>2.5324000000000004</v>
      </c>
      <c r="W215">
        <f t="shared" si="68"/>
        <v>3.1185969145007388</v>
      </c>
    </row>
    <row r="216" spans="1:23">
      <c r="A216" s="25"/>
      <c r="B216">
        <v>46</v>
      </c>
      <c r="C216">
        <f>('Size and weight of HO fragments'!N48/1000)*('Size and weight of HO fragments'!O48/1000)</f>
        <v>1.8561699999999999E-5</v>
      </c>
      <c r="D216">
        <v>1.1999999999999999E-4</v>
      </c>
      <c r="E216">
        <v>1000</v>
      </c>
      <c r="F216">
        <v>2.1</v>
      </c>
      <c r="G216">
        <f>'Size and weight of HO fragments'!V48</f>
        <v>2694.3769524470667</v>
      </c>
      <c r="H216">
        <v>1</v>
      </c>
      <c r="J216">
        <f t="shared" si="61"/>
        <v>141489.3521565613</v>
      </c>
      <c r="K216">
        <f t="shared" si="62"/>
        <v>162.41487499999999</v>
      </c>
      <c r="L216">
        <f t="shared" si="63"/>
        <v>4.8634229285583246E-2</v>
      </c>
      <c r="N216">
        <f>('Size and weight of HO fragments'!O48/1000)*('Size and weight of HO fragments'!S48/1000)</f>
        <v>1.03912E-5</v>
      </c>
      <c r="O216">
        <f t="shared" si="64"/>
        <v>1.1999999999999999E-4</v>
      </c>
      <c r="P216">
        <v>1000</v>
      </c>
      <c r="Q216">
        <v>0.1</v>
      </c>
      <c r="R216">
        <f t="shared" si="65"/>
        <v>2694.3769524470667</v>
      </c>
      <c r="S216">
        <v>1</v>
      </c>
      <c r="U216">
        <f t="shared" si="66"/>
        <v>3771.8326706253042</v>
      </c>
      <c r="V216">
        <f t="shared" si="67"/>
        <v>4.3296666666666663</v>
      </c>
      <c r="W216">
        <f t="shared" si="68"/>
        <v>1.8243719154991169</v>
      </c>
    </row>
    <row r="217" spans="1:23">
      <c r="A217" s="25"/>
      <c r="B217">
        <v>47</v>
      </c>
      <c r="C217">
        <f>('Size and weight of HO fragments'!N49/1000)*('Size and weight of HO fragments'!O49/1000)</f>
        <v>1.6367399999999999E-5</v>
      </c>
      <c r="D217">
        <v>5.0000000000000002E-5</v>
      </c>
      <c r="E217">
        <v>1000</v>
      </c>
      <c r="F217">
        <v>2.1</v>
      </c>
      <c r="G217">
        <f>'Size and weight of HO fragments'!V49</f>
        <v>2697.6542137271936</v>
      </c>
      <c r="H217">
        <v>1</v>
      </c>
      <c r="J217">
        <f t="shared" si="61"/>
        <v>125066.6614942546</v>
      </c>
      <c r="K217">
        <f t="shared" si="62"/>
        <v>343.71539999999999</v>
      </c>
      <c r="L217">
        <f t="shared" si="63"/>
        <v>2.2984532740249152E-2</v>
      </c>
      <c r="N217">
        <f>('Size and weight of HO fragments'!O49/1000)*('Size and weight of HO fragments'!S49/1000)</f>
        <v>9.2232000000000001E-6</v>
      </c>
      <c r="O217">
        <f t="shared" si="64"/>
        <v>5.0000000000000002E-5</v>
      </c>
      <c r="P217">
        <v>1000</v>
      </c>
      <c r="Q217">
        <v>0.1</v>
      </c>
      <c r="R217">
        <f t="shared" si="65"/>
        <v>2697.6542137271936</v>
      </c>
      <c r="S217">
        <v>1</v>
      </c>
      <c r="U217">
        <f t="shared" si="66"/>
        <v>3356.017310524373</v>
      </c>
      <c r="V217">
        <f t="shared" si="67"/>
        <v>9.2232000000000003</v>
      </c>
      <c r="W217">
        <f t="shared" si="68"/>
        <v>0.85655064019297344</v>
      </c>
    </row>
    <row r="218" spans="1:23">
      <c r="A218" s="25"/>
    </row>
    <row r="219" spans="1:23">
      <c r="A219" s="25"/>
      <c r="C219" s="17" t="s">
        <v>30</v>
      </c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>
      <c r="A220" s="25"/>
      <c r="C220" s="17" t="s">
        <v>50</v>
      </c>
      <c r="D220" s="17"/>
      <c r="E220" s="17"/>
      <c r="F220" s="17"/>
      <c r="G220" s="17"/>
      <c r="H220" s="17"/>
      <c r="I220" s="17"/>
      <c r="J220" s="17"/>
      <c r="K220" s="17"/>
      <c r="L220" s="17"/>
      <c r="N220" s="17" t="s">
        <v>51</v>
      </c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ht="43.15">
      <c r="A221" s="25"/>
      <c r="B221" t="s">
        <v>53</v>
      </c>
      <c r="C221" s="10" t="s">
        <v>54</v>
      </c>
      <c r="D221" s="10" t="s">
        <v>55</v>
      </c>
      <c r="E221" s="10" t="s">
        <v>56</v>
      </c>
      <c r="F221" s="10" t="s">
        <v>57</v>
      </c>
      <c r="G221" s="10" t="s">
        <v>58</v>
      </c>
      <c r="H221" s="10" t="s">
        <v>59</v>
      </c>
      <c r="J221" s="10" t="s">
        <v>60</v>
      </c>
      <c r="K221" s="10" t="s">
        <v>61</v>
      </c>
      <c r="L221" s="10" t="s">
        <v>62</v>
      </c>
      <c r="N221" s="10" t="s">
        <v>54</v>
      </c>
      <c r="O221" s="10" t="s">
        <v>55</v>
      </c>
      <c r="P221" s="10" t="s">
        <v>56</v>
      </c>
      <c r="Q221" s="10" t="s">
        <v>57</v>
      </c>
      <c r="R221" s="10" t="s">
        <v>58</v>
      </c>
      <c r="S221" s="10" t="s">
        <v>59</v>
      </c>
      <c r="U221" s="10" t="s">
        <v>60</v>
      </c>
      <c r="V221" s="10" t="s">
        <v>61</v>
      </c>
      <c r="W221" s="10" t="s">
        <v>62</v>
      </c>
    </row>
    <row r="222" spans="1:23">
      <c r="A222" s="25"/>
      <c r="C222" t="s">
        <v>25</v>
      </c>
      <c r="D222" t="s">
        <v>63</v>
      </c>
      <c r="E222" t="s">
        <v>64</v>
      </c>
      <c r="F222" t="s">
        <v>65</v>
      </c>
      <c r="G222" t="s">
        <v>66</v>
      </c>
      <c r="H222" t="s">
        <v>67</v>
      </c>
      <c r="J222" t="s">
        <v>68</v>
      </c>
      <c r="K222" t="s">
        <v>69</v>
      </c>
      <c r="L222" t="s">
        <v>70</v>
      </c>
      <c r="N222" t="s">
        <v>25</v>
      </c>
      <c r="O222" t="s">
        <v>63</v>
      </c>
      <c r="P222" t="s">
        <v>64</v>
      </c>
      <c r="Q222" t="s">
        <v>65</v>
      </c>
      <c r="R222" t="s">
        <v>66</v>
      </c>
      <c r="S222" t="s">
        <v>67</v>
      </c>
      <c r="U222" t="s">
        <v>68</v>
      </c>
      <c r="V222" t="s">
        <v>69</v>
      </c>
      <c r="W222" t="s">
        <v>70</v>
      </c>
    </row>
    <row r="223" spans="1:23">
      <c r="A223" s="25"/>
      <c r="C223" t="s">
        <v>71</v>
      </c>
      <c r="D223" t="s">
        <v>72</v>
      </c>
      <c r="E223" t="s">
        <v>73</v>
      </c>
      <c r="F223" t="s">
        <v>74</v>
      </c>
      <c r="G223" t="s">
        <v>75</v>
      </c>
      <c r="H223" t="s">
        <v>75</v>
      </c>
      <c r="J223" t="s">
        <v>76</v>
      </c>
      <c r="K223" t="s">
        <v>77</v>
      </c>
      <c r="L223" t="s">
        <v>63</v>
      </c>
      <c r="N223" t="s">
        <v>71</v>
      </c>
      <c r="O223" t="s">
        <v>72</v>
      </c>
      <c r="P223" t="s">
        <v>73</v>
      </c>
      <c r="Q223" t="s">
        <v>74</v>
      </c>
      <c r="R223" t="s">
        <v>75</v>
      </c>
      <c r="S223" t="s">
        <v>75</v>
      </c>
      <c r="U223" t="s">
        <v>76</v>
      </c>
      <c r="V223" t="s">
        <v>77</v>
      </c>
      <c r="W223" t="s">
        <v>63</v>
      </c>
    </row>
    <row r="224" spans="1:23">
      <c r="A224" s="25"/>
      <c r="B224">
        <v>1</v>
      </c>
      <c r="C224">
        <f>('Size and weight of HO fragments'!Z3/1000)*('Size and weight of HO fragments'!AA3/1000)</f>
        <v>3.0800000000000003E-3</v>
      </c>
      <c r="D224">
        <v>3.4970000000000001E-2</v>
      </c>
      <c r="E224">
        <v>1000</v>
      </c>
      <c r="F224">
        <v>2.1</v>
      </c>
      <c r="G224">
        <f>'Size and weight of HO fragments'!AH3</f>
        <v>1678.9228939115389</v>
      </c>
      <c r="H224">
        <v>1</v>
      </c>
      <c r="J224">
        <f xml:space="preserve"> 0.5 * E224 * (G224^2) * F224 * C224</f>
        <v>9115941.2586867586</v>
      </c>
      <c r="K224">
        <f xml:space="preserve"> (0.5 * E224 * F224 * C224) / D224</f>
        <v>92.479267943951967</v>
      </c>
      <c r="L224">
        <f xml:space="preserve"> (1 / K224) * LN(G224 / H224)</f>
        <v>8.0298080827226351E-2</v>
      </c>
      <c r="N224">
        <f>('Size and weight of HO fragments'!AA3/1000)*('Size and weight of HO fragments'!AE3/1000)</f>
        <v>5.4193333333333322E-5</v>
      </c>
      <c r="O224">
        <f>D224</f>
        <v>3.4970000000000001E-2</v>
      </c>
      <c r="P224">
        <v>1000</v>
      </c>
      <c r="Q224">
        <v>0.1</v>
      </c>
      <c r="R224">
        <f>G224</f>
        <v>1678.9228939115389</v>
      </c>
      <c r="S224">
        <v>1</v>
      </c>
      <c r="U224">
        <f xml:space="preserve"> 0.5 * P224 * (R224^2) * Q224 * N224</f>
        <v>7637.9598527999015</v>
      </c>
      <c r="V224">
        <f xml:space="preserve"> (0.5 * P224 * Q224 * N224) / O224</f>
        <v>7.748546373081687E-2</v>
      </c>
      <c r="W224">
        <f xml:space="preserve"> (1 / V224) * LN(R224 / S224)</f>
        <v>95.836139769436627</v>
      </c>
    </row>
    <row r="225" spans="1:23">
      <c r="A225" s="25"/>
      <c r="B225">
        <v>2</v>
      </c>
      <c r="C225">
        <f>('Size and weight of HO fragments'!Z4/1000)*('Size and weight of HO fragments'!AA4/1000)</f>
        <v>2.0700000000000002E-3</v>
      </c>
      <c r="D225">
        <v>3.4090000000000002E-2</v>
      </c>
      <c r="E225">
        <v>1000</v>
      </c>
      <c r="F225">
        <v>2.1</v>
      </c>
      <c r="G225">
        <f>'Size and weight of HO fragments'!AH4</f>
        <v>1695.0540452014411</v>
      </c>
      <c r="H225">
        <v>1</v>
      </c>
      <c r="J225">
        <f t="shared" ref="J225:J282" si="69" xml:space="preserve"> 0.5 * E225 * (G225^2) * F225 * C225</f>
        <v>6244918.057810219</v>
      </c>
      <c r="K225">
        <f t="shared" ref="K225:K282" si="70" xml:space="preserve"> (0.5 * E225 * F225 * C225) / D225</f>
        <v>63.757700205338814</v>
      </c>
      <c r="L225">
        <f t="shared" ref="L225:L282" si="71" xml:space="preserve"> (1 / K225) * LN(G225 / H225)</f>
        <v>0.11662073569834021</v>
      </c>
      <c r="N225">
        <f>('Size and weight of HO fragments'!AA4/1000)*('Size and weight of HO fragments'!AE4/1000)</f>
        <v>3.6599999999999995E-5</v>
      </c>
      <c r="O225">
        <f t="shared" ref="O225:O282" si="72">D225</f>
        <v>3.4090000000000002E-2</v>
      </c>
      <c r="P225">
        <v>1000</v>
      </c>
      <c r="Q225">
        <v>0.1</v>
      </c>
      <c r="R225">
        <f t="shared" ref="R225:R282" si="73">G225</f>
        <v>1695.0540452014411</v>
      </c>
      <c r="S225">
        <v>1</v>
      </c>
      <c r="U225">
        <f t="shared" ref="U225:U282" si="74" xml:space="preserve"> 0.5 * P225 * (R225^2) * Q225 * N225</f>
        <v>5257.9710355613979</v>
      </c>
      <c r="V225">
        <f t="shared" ref="V225:V282" si="75" xml:space="preserve"> (0.5 * P225 * Q225 * N225) / O225</f>
        <v>5.3681431504840123E-2</v>
      </c>
      <c r="W225">
        <f t="shared" ref="W225:W282" si="76" xml:space="preserve"> (1 / V225) * LN(R225 / S225)</f>
        <v>138.51102133352049</v>
      </c>
    </row>
    <row r="226" spans="1:23">
      <c r="A226" s="25"/>
      <c r="B226">
        <v>3</v>
      </c>
      <c r="C226">
        <f>('Size and weight of HO fragments'!Z5/1000)*('Size and weight of HO fragments'!AA5/1000)</f>
        <v>1.9320000000000001E-3</v>
      </c>
      <c r="D226">
        <v>2.6089999999999999E-2</v>
      </c>
      <c r="E226">
        <v>1000</v>
      </c>
      <c r="F226">
        <v>2.1</v>
      </c>
      <c r="G226">
        <f>'Size and weight of HO fragments'!AH5</f>
        <v>1857.279578896997</v>
      </c>
      <c r="H226">
        <v>1</v>
      </c>
      <c r="J226">
        <f t="shared" si="69"/>
        <v>6997630.2089933855</v>
      </c>
      <c r="K226">
        <f t="shared" si="70"/>
        <v>77.75392870831736</v>
      </c>
      <c r="L226">
        <f t="shared" si="71"/>
        <v>9.6803701486527061E-2</v>
      </c>
      <c r="N226">
        <f>('Size and weight of HO fragments'!AA5/1000)*('Size and weight of HO fragments'!AE5/1000)</f>
        <v>6.1320000000000002E-5</v>
      </c>
      <c r="O226">
        <f t="shared" si="72"/>
        <v>2.6089999999999999E-2</v>
      </c>
      <c r="P226">
        <v>1000</v>
      </c>
      <c r="Q226">
        <v>0.1</v>
      </c>
      <c r="R226">
        <f t="shared" si="73"/>
        <v>1857.279578896997</v>
      </c>
      <c r="S226">
        <v>1</v>
      </c>
      <c r="U226">
        <f t="shared" si="74"/>
        <v>10576.128473219816</v>
      </c>
      <c r="V226">
        <f t="shared" si="75"/>
        <v>0.11751628976619395</v>
      </c>
      <c r="W226">
        <f t="shared" si="76"/>
        <v>64.049572353414476</v>
      </c>
    </row>
    <row r="227" spans="1:23">
      <c r="A227" s="25"/>
      <c r="B227">
        <v>4</v>
      </c>
      <c r="C227">
        <f>('Size and weight of HO fragments'!Z6/1000)*('Size and weight of HO fragments'!AA6/1000)</f>
        <v>1.4199999999999998E-3</v>
      </c>
      <c r="D227">
        <v>2.3960000000000002E-2</v>
      </c>
      <c r="E227">
        <v>1000</v>
      </c>
      <c r="F227">
        <v>2.1</v>
      </c>
      <c r="G227">
        <f>'Size and weight of HO fragments'!AH6</f>
        <v>1905.8433587036582</v>
      </c>
      <c r="H227">
        <v>1</v>
      </c>
      <c r="J227">
        <f t="shared" si="69"/>
        <v>5415668.2117010271</v>
      </c>
      <c r="K227">
        <f t="shared" si="70"/>
        <v>62.228714524207</v>
      </c>
      <c r="L227">
        <f t="shared" si="71"/>
        <v>0.12136969171422403</v>
      </c>
      <c r="N227">
        <f>('Size and weight of HO fragments'!AA6/1000)*('Size and weight of HO fragments'!AE6/1000)</f>
        <v>2.9666666666666668E-5</v>
      </c>
      <c r="O227">
        <f t="shared" si="72"/>
        <v>2.3960000000000002E-2</v>
      </c>
      <c r="P227">
        <v>1000</v>
      </c>
      <c r="Q227">
        <v>0.1</v>
      </c>
      <c r="R227">
        <f t="shared" si="73"/>
        <v>1905.8433587036582</v>
      </c>
      <c r="S227">
        <v>1</v>
      </c>
      <c r="U227">
        <f t="shared" si="74"/>
        <v>5387.8210467403478</v>
      </c>
      <c r="V227">
        <f t="shared" si="75"/>
        <v>6.1908736783528102E-2</v>
      </c>
      <c r="W227">
        <f t="shared" si="76"/>
        <v>121.99699573881436</v>
      </c>
    </row>
    <row r="228" spans="1:23">
      <c r="A228" s="25"/>
      <c r="B228">
        <v>5</v>
      </c>
      <c r="C228">
        <f>('Size and weight of HO fragments'!Z7/1000)*('Size and weight of HO fragments'!AA7/1000)</f>
        <v>7.2899999999999994E-4</v>
      </c>
      <c r="D228">
        <v>1.244E-2</v>
      </c>
      <c r="E228">
        <v>1000</v>
      </c>
      <c r="F228">
        <v>2.1</v>
      </c>
      <c r="G228">
        <f>'Size and weight of HO fragments'!AH7</f>
        <v>2219.7597941092367</v>
      </c>
      <c r="H228">
        <v>1</v>
      </c>
      <c r="J228">
        <f t="shared" si="69"/>
        <v>3771627.4609056632</v>
      </c>
      <c r="K228">
        <f t="shared" si="70"/>
        <v>61.531350482315112</v>
      </c>
      <c r="L228">
        <f t="shared" si="71"/>
        <v>0.1252232269853244</v>
      </c>
      <c r="N228">
        <f>('Size and weight of HO fragments'!AA7/1000)*('Size and weight of HO fragments'!AE7/1000)</f>
        <v>2.2259999999999997E-5</v>
      </c>
      <c r="O228">
        <f t="shared" si="72"/>
        <v>1.244E-2</v>
      </c>
      <c r="P228">
        <v>1000</v>
      </c>
      <c r="Q228">
        <v>0.1</v>
      </c>
      <c r="R228">
        <f t="shared" si="73"/>
        <v>2219.7597941092367</v>
      </c>
      <c r="S228">
        <v>1</v>
      </c>
      <c r="U228">
        <f t="shared" si="74"/>
        <v>5484.1222339643382</v>
      </c>
      <c r="V228">
        <f t="shared" si="75"/>
        <v>8.9469453376205779E-2</v>
      </c>
      <c r="W228">
        <f t="shared" si="76"/>
        <v>86.120502332359905</v>
      </c>
    </row>
    <row r="229" spans="1:23">
      <c r="A229" s="25"/>
      <c r="B229">
        <v>6</v>
      </c>
      <c r="C229">
        <f>('Size and weight of HO fragments'!Z8/1000)*('Size and weight of HO fragments'!AA8/1000)</f>
        <v>7.4883450000000004E-4</v>
      </c>
      <c r="D229">
        <v>9.6799999999999994E-3</v>
      </c>
      <c r="E229">
        <v>1000</v>
      </c>
      <c r="F229">
        <v>2.1</v>
      </c>
      <c r="G229">
        <f>'Size and weight of HO fragments'!AH8</f>
        <v>2310.9556415599882</v>
      </c>
      <c r="H229">
        <v>1</v>
      </c>
      <c r="J229">
        <f t="shared" si="69"/>
        <v>4199120.7421505563</v>
      </c>
      <c r="K229">
        <f t="shared" si="70"/>
        <v>81.2268827479339</v>
      </c>
      <c r="L229">
        <f t="shared" si="71"/>
        <v>9.5355332539935403E-2</v>
      </c>
      <c r="N229">
        <f>('Size and weight of HO fragments'!AA8/1000)*('Size and weight of HO fragments'!AE8/1000)</f>
        <v>2.3731800000000002E-5</v>
      </c>
      <c r="O229">
        <f t="shared" si="72"/>
        <v>9.6799999999999994E-3</v>
      </c>
      <c r="P229">
        <v>1000</v>
      </c>
      <c r="Q229">
        <v>0.1</v>
      </c>
      <c r="R229">
        <f t="shared" si="73"/>
        <v>2310.9556415599882</v>
      </c>
      <c r="S229">
        <v>1</v>
      </c>
      <c r="U229">
        <f t="shared" si="74"/>
        <v>6337.0028534544954</v>
      </c>
      <c r="V229">
        <f t="shared" si="75"/>
        <v>0.12258161157024795</v>
      </c>
      <c r="W229">
        <f t="shared" si="76"/>
        <v>63.185793663455847</v>
      </c>
    </row>
    <row r="230" spans="1:23">
      <c r="A230" s="25"/>
      <c r="B230">
        <v>7</v>
      </c>
      <c r="C230">
        <f>('Size and weight of HO fragments'!Z9/1000)*('Size and weight of HO fragments'!AA9/1000)</f>
        <v>9.6922249999999979E-4</v>
      </c>
      <c r="D230">
        <v>9.130000000000001E-3</v>
      </c>
      <c r="E230">
        <v>1000</v>
      </c>
      <c r="F230">
        <v>2.1</v>
      </c>
      <c r="G230">
        <f>'Size and weight of HO fragments'!AH9</f>
        <v>2330.0315173345343</v>
      </c>
      <c r="H230">
        <v>1</v>
      </c>
      <c r="J230">
        <f t="shared" si="69"/>
        <v>5525052.1007601144</v>
      </c>
      <c r="K230">
        <f t="shared" si="70"/>
        <v>111.46589539978092</v>
      </c>
      <c r="L230">
        <f t="shared" si="71"/>
        <v>6.9560622515185203E-2</v>
      </c>
      <c r="N230">
        <f>('Size and weight of HO fragments'!AA9/1000)*('Size and weight of HO fragments'!AE9/1000)</f>
        <v>3.3039999999999995E-5</v>
      </c>
      <c r="O230">
        <f t="shared" si="72"/>
        <v>9.130000000000001E-3</v>
      </c>
      <c r="P230">
        <v>1000</v>
      </c>
      <c r="Q230">
        <v>0.1</v>
      </c>
      <c r="R230">
        <f t="shared" si="73"/>
        <v>2330.0315173345343</v>
      </c>
      <c r="S230">
        <v>1</v>
      </c>
      <c r="U230">
        <f t="shared" si="74"/>
        <v>8968.7854321677933</v>
      </c>
      <c r="V230">
        <f t="shared" si="75"/>
        <v>0.18094194961664836</v>
      </c>
      <c r="W230">
        <f t="shared" si="76"/>
        <v>42.851517238807688</v>
      </c>
    </row>
    <row r="231" spans="1:23">
      <c r="A231" s="25"/>
      <c r="B231">
        <v>8</v>
      </c>
      <c r="C231">
        <f>('Size and weight of HO fragments'!Z10/1000)*('Size and weight of HO fragments'!AA10/1000)</f>
        <v>4.6299999999999992E-4</v>
      </c>
      <c r="D231">
        <v>5.7000000000000002E-3</v>
      </c>
      <c r="E231">
        <v>1000</v>
      </c>
      <c r="F231">
        <v>2.1</v>
      </c>
      <c r="G231">
        <f>'Size and weight of HO fragments'!AH10</f>
        <v>2456.4873417721519</v>
      </c>
      <c r="H231">
        <v>1</v>
      </c>
      <c r="J231">
        <f t="shared" si="69"/>
        <v>2933589.5588084343</v>
      </c>
      <c r="K231">
        <f t="shared" si="70"/>
        <v>85.289473684210506</v>
      </c>
      <c r="L231">
        <f t="shared" si="71"/>
        <v>9.1529321983471384E-2</v>
      </c>
      <c r="N231">
        <f>('Size and weight of HO fragments'!AA10/1000)*('Size and weight of HO fragments'!AE10/1000)</f>
        <v>2.0499999999999997E-5</v>
      </c>
      <c r="O231">
        <f t="shared" si="72"/>
        <v>5.7000000000000002E-3</v>
      </c>
      <c r="P231">
        <v>1000</v>
      </c>
      <c r="Q231">
        <v>0.1</v>
      </c>
      <c r="R231">
        <f t="shared" si="73"/>
        <v>2456.4873417721519</v>
      </c>
      <c r="S231">
        <v>1</v>
      </c>
      <c r="U231">
        <f t="shared" si="74"/>
        <v>6185.1883117939833</v>
      </c>
      <c r="V231">
        <f t="shared" si="75"/>
        <v>0.17982456140350875</v>
      </c>
      <c r="W231">
        <f t="shared" si="76"/>
        <v>43.411687690014254</v>
      </c>
    </row>
    <row r="232" spans="1:23">
      <c r="A232" s="25"/>
      <c r="B232">
        <v>9</v>
      </c>
      <c r="C232">
        <f>('Size and weight of HO fragments'!Z11/1000)*('Size and weight of HO fragments'!AA11/1000)</f>
        <v>2.8397399999999999E-4</v>
      </c>
      <c r="D232">
        <v>5.3400000000000001E-3</v>
      </c>
      <c r="E232">
        <v>1000</v>
      </c>
      <c r="F232">
        <v>2.1</v>
      </c>
      <c r="G232">
        <f>'Size and weight of HO fragments'!AH11</f>
        <v>2470.5601527689373</v>
      </c>
      <c r="H232">
        <v>1</v>
      </c>
      <c r="J232">
        <f t="shared" si="69"/>
        <v>1819947.0089698045</v>
      </c>
      <c r="K232">
        <f t="shared" si="70"/>
        <v>55.837584269662919</v>
      </c>
      <c r="L232">
        <f t="shared" si="71"/>
        <v>0.13990935117608133</v>
      </c>
      <c r="N232">
        <f>('Size and weight of HO fragments'!AA11/1000)*('Size and weight of HO fragments'!AE11/1000)</f>
        <v>5.2257999999999993E-5</v>
      </c>
      <c r="O232">
        <f t="shared" si="72"/>
        <v>5.3400000000000001E-3</v>
      </c>
      <c r="P232">
        <v>1000</v>
      </c>
      <c r="Q232">
        <v>0.1</v>
      </c>
      <c r="R232">
        <f t="shared" si="73"/>
        <v>2470.5601527689373</v>
      </c>
      <c r="S232">
        <v>1</v>
      </c>
      <c r="U232">
        <f t="shared" si="74"/>
        <v>15948.272728312153</v>
      </c>
      <c r="V232">
        <f t="shared" si="75"/>
        <v>0.48930711610486882</v>
      </c>
      <c r="W232">
        <f t="shared" si="76"/>
        <v>15.965842165953676</v>
      </c>
    </row>
    <row r="233" spans="1:23">
      <c r="A233" s="25"/>
      <c r="B233">
        <v>10</v>
      </c>
      <c r="C233">
        <f>('Size and weight of HO fragments'!Z12/1000)*('Size and weight of HO fragments'!AA12/1000)</f>
        <v>2.5560870000000002E-4</v>
      </c>
      <c r="D233">
        <v>2.3700000000000001E-3</v>
      </c>
      <c r="E233">
        <v>1000</v>
      </c>
      <c r="F233">
        <v>2.1</v>
      </c>
      <c r="G233">
        <f>'Size and weight of HO fragments'!AH12</f>
        <v>2593.1184232503756</v>
      </c>
      <c r="H233">
        <v>1</v>
      </c>
      <c r="J233">
        <f t="shared" si="69"/>
        <v>1804719.1722197374</v>
      </c>
      <c r="K233">
        <f t="shared" si="70"/>
        <v>113.24436075949366</v>
      </c>
      <c r="L233">
        <f t="shared" si="71"/>
        <v>6.9412873207458869E-2</v>
      </c>
      <c r="N233">
        <f>('Size and weight of HO fragments'!AA12/1000)*('Size and weight of HO fragments'!AE12/1000)</f>
        <v>1.42776E-5</v>
      </c>
      <c r="O233">
        <f t="shared" si="72"/>
        <v>2.3700000000000001E-3</v>
      </c>
      <c r="P233">
        <v>1000</v>
      </c>
      <c r="Q233">
        <v>0.1</v>
      </c>
      <c r="R233">
        <f t="shared" si="73"/>
        <v>2593.1184232503756</v>
      </c>
      <c r="S233">
        <v>1</v>
      </c>
      <c r="U233">
        <f t="shared" si="74"/>
        <v>4800.3169825195273</v>
      </c>
      <c r="V233">
        <f t="shared" si="75"/>
        <v>0.30121518987341772</v>
      </c>
      <c r="W233">
        <f t="shared" si="76"/>
        <v>26.096348122954222</v>
      </c>
    </row>
    <row r="234" spans="1:23">
      <c r="A234" s="25"/>
      <c r="B234">
        <v>11</v>
      </c>
      <c r="C234">
        <f>('Size and weight of HO fragments'!Z13/1000)*('Size and weight of HO fragments'!AA13/1000)</f>
        <v>2.8838459999999997E-4</v>
      </c>
      <c r="D234">
        <v>4.2399999999999998E-3</v>
      </c>
      <c r="E234">
        <v>1000</v>
      </c>
      <c r="F234">
        <v>2.1</v>
      </c>
      <c r="G234">
        <f>'Size and weight of HO fragments'!AH13</f>
        <v>2514.5772594752189</v>
      </c>
      <c r="H234">
        <v>1</v>
      </c>
      <c r="J234">
        <f t="shared" si="69"/>
        <v>1914658.5322521869</v>
      </c>
      <c r="K234">
        <f t="shared" si="70"/>
        <v>71.415997641509421</v>
      </c>
      <c r="L234">
        <f t="shared" si="71"/>
        <v>0.10963733952196068</v>
      </c>
      <c r="N234">
        <f>('Size and weight of HO fragments'!AA13/1000)*('Size and weight of HO fragments'!AE13/1000)</f>
        <v>2.3887799999999999E-5</v>
      </c>
      <c r="O234">
        <f t="shared" si="72"/>
        <v>4.2399999999999998E-3</v>
      </c>
      <c r="P234">
        <v>1000</v>
      </c>
      <c r="Q234">
        <v>0.1</v>
      </c>
      <c r="R234">
        <f t="shared" si="73"/>
        <v>2514.5772594752189</v>
      </c>
      <c r="S234">
        <v>1</v>
      </c>
      <c r="U234">
        <f t="shared" si="74"/>
        <v>7552.2459684102732</v>
      </c>
      <c r="V234">
        <f t="shared" si="75"/>
        <v>0.28169575471698116</v>
      </c>
      <c r="W234">
        <f t="shared" si="76"/>
        <v>27.795448989241414</v>
      </c>
    </row>
    <row r="235" spans="1:23">
      <c r="A235" s="25"/>
      <c r="B235">
        <v>12</v>
      </c>
      <c r="C235">
        <f>('Size and weight of HO fragments'!Z14/1000)*('Size and weight of HO fragments'!AA14/1000)</f>
        <v>2.9020700000000001E-4</v>
      </c>
      <c r="D235">
        <v>2.7699999999999999E-3</v>
      </c>
      <c r="E235">
        <v>1000</v>
      </c>
      <c r="F235">
        <v>2.1</v>
      </c>
      <c r="G235">
        <f>'Size and weight of HO fragments'!AH14</f>
        <v>2575.9084121453461</v>
      </c>
      <c r="H235">
        <v>1</v>
      </c>
      <c r="J235">
        <f t="shared" si="69"/>
        <v>2021892.296349789</v>
      </c>
      <c r="K235">
        <f t="shared" si="70"/>
        <v>110.00626353790614</v>
      </c>
      <c r="L235">
        <f t="shared" si="71"/>
        <v>7.1395548577962958E-2</v>
      </c>
      <c r="N235">
        <f>('Size and weight of HO fragments'!AA14/1000)*('Size and weight of HO fragments'!AE14/1000)</f>
        <v>7.9971399999999998E-5</v>
      </c>
      <c r="O235">
        <f t="shared" si="72"/>
        <v>2.7699999999999999E-3</v>
      </c>
      <c r="P235">
        <v>1000</v>
      </c>
      <c r="Q235">
        <v>0.1</v>
      </c>
      <c r="R235">
        <f t="shared" si="73"/>
        <v>2575.9084121453461</v>
      </c>
      <c r="S235">
        <v>1</v>
      </c>
      <c r="U235">
        <f t="shared" si="74"/>
        <v>26531.728106113336</v>
      </c>
      <c r="V235">
        <f t="shared" si="75"/>
        <v>1.4435270758122745</v>
      </c>
      <c r="W235">
        <f t="shared" si="76"/>
        <v>5.4408106809367194</v>
      </c>
    </row>
    <row r="236" spans="1:23">
      <c r="A236" s="25"/>
      <c r="B236">
        <v>13</v>
      </c>
      <c r="C236">
        <f>('Size and weight of HO fragments'!Z15/1000)*('Size and weight of HO fragments'!AA15/1000)</f>
        <v>1.335145E-4</v>
      </c>
      <c r="D236">
        <v>4.7999999999999996E-4</v>
      </c>
      <c r="E236">
        <v>1000</v>
      </c>
      <c r="F236">
        <v>2.1</v>
      </c>
      <c r="G236">
        <f>'Size and weight of HO fragments'!AH15</f>
        <v>2677.6474646429806</v>
      </c>
      <c r="H236">
        <v>1</v>
      </c>
      <c r="J236">
        <f t="shared" si="69"/>
        <v>1005135.3067208779</v>
      </c>
      <c r="K236">
        <f t="shared" si="70"/>
        <v>292.06296875000004</v>
      </c>
      <c r="L236">
        <f t="shared" si="71"/>
        <v>2.7023945932215056E-2</v>
      </c>
      <c r="N236">
        <f>('Size and weight of HO fragments'!AA15/1000)*('Size and weight of HO fragments'!AE15/1000)</f>
        <v>5.1653099999999995E-5</v>
      </c>
      <c r="O236">
        <f t="shared" si="72"/>
        <v>4.7999999999999996E-4</v>
      </c>
      <c r="P236">
        <v>1000</v>
      </c>
      <c r="Q236">
        <v>0.1</v>
      </c>
      <c r="R236">
        <f t="shared" si="73"/>
        <v>2677.6474646429806</v>
      </c>
      <c r="S236">
        <v>1</v>
      </c>
      <c r="U236">
        <f t="shared" si="74"/>
        <v>18517.109346098907</v>
      </c>
      <c r="V236">
        <f t="shared" si="75"/>
        <v>5.3805312499999998</v>
      </c>
      <c r="W236">
        <f t="shared" si="76"/>
        <v>1.4668986220091587</v>
      </c>
    </row>
    <row r="237" spans="1:23">
      <c r="A237" s="25"/>
      <c r="B237">
        <v>14</v>
      </c>
      <c r="C237">
        <f>('Size and weight of HO fragments'!Z16/1000)*('Size and weight of HO fragments'!AA16/1000)</f>
        <v>2.2109660000000001E-4</v>
      </c>
      <c r="D237">
        <v>2.5499999999999997E-3</v>
      </c>
      <c r="E237">
        <v>1000</v>
      </c>
      <c r="F237">
        <v>2.1</v>
      </c>
      <c r="G237">
        <f>'Size and weight of HO fragments'!AH16</f>
        <v>2585.3455453788511</v>
      </c>
      <c r="H237">
        <v>1</v>
      </c>
      <c r="J237">
        <f t="shared" si="69"/>
        <v>1551702.8485253062</v>
      </c>
      <c r="K237">
        <f t="shared" si="70"/>
        <v>91.039776470588251</v>
      </c>
      <c r="L237">
        <f t="shared" si="71"/>
        <v>8.6309685237509912E-2</v>
      </c>
      <c r="N237">
        <f>('Size and weight of HO fragments'!AA16/1000)*('Size and weight of HO fragments'!AE16/1000)</f>
        <v>2.8791000000000003E-5</v>
      </c>
      <c r="O237">
        <f t="shared" si="72"/>
        <v>2.5499999999999997E-3</v>
      </c>
      <c r="P237">
        <v>1000</v>
      </c>
      <c r="Q237">
        <v>0.1</v>
      </c>
      <c r="R237">
        <f t="shared" si="73"/>
        <v>2585.3455453788511</v>
      </c>
      <c r="S237">
        <v>1</v>
      </c>
      <c r="U237">
        <f t="shared" si="74"/>
        <v>9621.9688829597326</v>
      </c>
      <c r="V237">
        <f t="shared" si="75"/>
        <v>0.56452941176470595</v>
      </c>
      <c r="W237">
        <f t="shared" si="76"/>
        <v>13.918875239302432</v>
      </c>
    </row>
    <row r="238" spans="1:23">
      <c r="A238" s="25"/>
      <c r="B238">
        <v>15</v>
      </c>
      <c r="C238">
        <f>('Size and weight of HO fragments'!Z17/1000)*('Size and weight of HO fragments'!AA17/1000)</f>
        <v>6.6647400000000002E-5</v>
      </c>
      <c r="D238">
        <v>1.1799999999999998E-3</v>
      </c>
      <c r="E238">
        <v>1000</v>
      </c>
      <c r="F238">
        <v>2.1</v>
      </c>
      <c r="G238">
        <f>'Size and weight of HO fragments'!AH17</f>
        <v>2645.7055214723923</v>
      </c>
      <c r="H238">
        <v>1</v>
      </c>
      <c r="J238">
        <f t="shared" si="69"/>
        <v>489841.4343460658</v>
      </c>
      <c r="K238">
        <f t="shared" si="70"/>
        <v>59.304889830508479</v>
      </c>
      <c r="L238">
        <f t="shared" si="71"/>
        <v>0.13288437208202761</v>
      </c>
      <c r="N238">
        <f>('Size and weight of HO fragments'!AA17/1000)*('Size and weight of HO fragments'!AE17/1000)</f>
        <v>1.7424599999999999E-5</v>
      </c>
      <c r="O238">
        <f t="shared" si="72"/>
        <v>1.1799999999999998E-3</v>
      </c>
      <c r="P238">
        <v>1000</v>
      </c>
      <c r="Q238">
        <v>0.1</v>
      </c>
      <c r="R238">
        <f t="shared" si="73"/>
        <v>2645.7055214723923</v>
      </c>
      <c r="S238">
        <v>1</v>
      </c>
      <c r="U238">
        <f t="shared" si="74"/>
        <v>6098.3989065028782</v>
      </c>
      <c r="V238">
        <f t="shared" si="75"/>
        <v>0.73833050847457637</v>
      </c>
      <c r="W238">
        <f t="shared" si="76"/>
        <v>10.673665731086755</v>
      </c>
    </row>
    <row r="239" spans="1:23">
      <c r="A239" s="25"/>
      <c r="B239">
        <v>16</v>
      </c>
      <c r="C239">
        <f>('Size and weight of HO fragments'!Z18/1000)*('Size and weight of HO fragments'!AA18/1000)</f>
        <v>5.9684799999999995E-5</v>
      </c>
      <c r="D239">
        <v>2.3999999999999998E-4</v>
      </c>
      <c r="E239">
        <v>1000</v>
      </c>
      <c r="F239">
        <v>2.1</v>
      </c>
      <c r="G239">
        <f>'Size and weight of HO fragments'!AH18</f>
        <v>2688.7772774506407</v>
      </c>
      <c r="H239">
        <v>1</v>
      </c>
      <c r="J239">
        <f t="shared" si="69"/>
        <v>453067.28159322706</v>
      </c>
      <c r="K239">
        <f t="shared" si="70"/>
        <v>261.12099999999998</v>
      </c>
      <c r="L239">
        <f t="shared" si="71"/>
        <v>3.0242078674487829E-2</v>
      </c>
      <c r="N239">
        <f>('Size and weight of HO fragments'!AA18/1000)*('Size and weight of HO fragments'!AE18/1000)</f>
        <v>1.0475499999999998E-5</v>
      </c>
      <c r="O239">
        <f t="shared" si="72"/>
        <v>2.3999999999999998E-4</v>
      </c>
      <c r="P239">
        <v>1000</v>
      </c>
      <c r="Q239">
        <v>0.1</v>
      </c>
      <c r="R239">
        <f t="shared" si="73"/>
        <v>2688.7772774506407</v>
      </c>
      <c r="S239">
        <v>1</v>
      </c>
      <c r="U239">
        <f t="shared" si="74"/>
        <v>3786.6435390823362</v>
      </c>
      <c r="V239">
        <f t="shared" si="75"/>
        <v>2.1823958333333331</v>
      </c>
      <c r="W239">
        <f t="shared" si="76"/>
        <v>3.6184278328187198</v>
      </c>
    </row>
    <row r="240" spans="1:23">
      <c r="A240" s="25"/>
      <c r="B240">
        <v>17</v>
      </c>
      <c r="C240">
        <f>('Size and weight of HO fragments'!Z19/1000)*('Size and weight of HO fragments'!AA19/1000)</f>
        <v>1.535575E-4</v>
      </c>
      <c r="D240">
        <v>1.6200000000000001E-3</v>
      </c>
      <c r="E240">
        <v>1000</v>
      </c>
      <c r="F240">
        <v>2.1</v>
      </c>
      <c r="G240">
        <f>'Size and weight of HO fragments'!AH19</f>
        <v>2626.0148849797024</v>
      </c>
      <c r="H240">
        <v>1</v>
      </c>
      <c r="J240">
        <f t="shared" si="69"/>
        <v>1111871.7575719364</v>
      </c>
      <c r="K240">
        <f t="shared" si="70"/>
        <v>99.528009259259264</v>
      </c>
      <c r="L240">
        <f t="shared" si="71"/>
        <v>7.9105598331088087E-2</v>
      </c>
      <c r="N240">
        <f>('Size and weight of HO fragments'!AA19/1000)*('Size and weight of HO fragments'!AE19/1000)</f>
        <v>5.7240499999999995E-5</v>
      </c>
      <c r="O240">
        <f t="shared" si="72"/>
        <v>1.6200000000000001E-3</v>
      </c>
      <c r="P240">
        <v>1000</v>
      </c>
      <c r="Q240">
        <v>0.1</v>
      </c>
      <c r="R240">
        <f t="shared" si="73"/>
        <v>2626.0148849797024</v>
      </c>
      <c r="S240">
        <v>1</v>
      </c>
      <c r="U240">
        <f t="shared" si="74"/>
        <v>19736.39325095266</v>
      </c>
      <c r="V240">
        <f t="shared" si="75"/>
        <v>1.7666820987654319</v>
      </c>
      <c r="W240">
        <f t="shared" si="76"/>
        <v>4.4565022358338453</v>
      </c>
    </row>
    <row r="241" spans="1:23">
      <c r="A241" s="25"/>
      <c r="B241">
        <v>18</v>
      </c>
      <c r="C241">
        <f>('Size and weight of HO fragments'!Z20/1000)*('Size and weight of HO fragments'!AA20/1000)</f>
        <v>7.1950400000000001E-5</v>
      </c>
      <c r="D241">
        <v>8.0000000000000004E-4</v>
      </c>
      <c r="E241">
        <v>1000</v>
      </c>
      <c r="F241">
        <v>2.1</v>
      </c>
      <c r="G241">
        <f>'Size and weight of HO fragments'!AH20</f>
        <v>2662.95025728988</v>
      </c>
      <c r="H241">
        <v>1</v>
      </c>
      <c r="J241">
        <f t="shared" si="69"/>
        <v>535733.27278758655</v>
      </c>
      <c r="K241">
        <f t="shared" si="70"/>
        <v>94.434899999999999</v>
      </c>
      <c r="L241">
        <f t="shared" si="71"/>
        <v>8.3519862957860694E-2</v>
      </c>
      <c r="N241">
        <f>('Size and weight of HO fragments'!AA20/1000)*('Size and weight of HO fragments'!AE20/1000)</f>
        <v>9.7860000000000008E-6</v>
      </c>
      <c r="O241">
        <f t="shared" si="72"/>
        <v>8.0000000000000004E-4</v>
      </c>
      <c r="P241">
        <v>1000</v>
      </c>
      <c r="Q241">
        <v>0.1</v>
      </c>
      <c r="R241">
        <f t="shared" si="73"/>
        <v>2662.95025728988</v>
      </c>
      <c r="S241">
        <v>1</v>
      </c>
      <c r="U241">
        <f t="shared" si="74"/>
        <v>3469.7750828211574</v>
      </c>
      <c r="V241">
        <f t="shared" si="75"/>
        <v>0.61162499999999997</v>
      </c>
      <c r="W241">
        <f t="shared" si="76"/>
        <v>12.89546684069369</v>
      </c>
    </row>
    <row r="242" spans="1:23">
      <c r="A242" s="25"/>
      <c r="B242">
        <v>19</v>
      </c>
      <c r="C242">
        <f>('Size and weight of HO fragments'!Z21/1000)*('Size and weight of HO fragments'!AA21/1000)</f>
        <v>1.5603839999999997E-4</v>
      </c>
      <c r="D242">
        <v>2.4199999999999998E-3</v>
      </c>
      <c r="E242">
        <v>1000</v>
      </c>
      <c r="F242">
        <v>2.1</v>
      </c>
      <c r="G242">
        <f>'Size and weight of HO fragments'!AH21</f>
        <v>2590.9546061415217</v>
      </c>
      <c r="H242">
        <v>1</v>
      </c>
      <c r="J242">
        <f t="shared" si="69"/>
        <v>1099867.5673093717</v>
      </c>
      <c r="K242">
        <f t="shared" si="70"/>
        <v>67.702611570247925</v>
      </c>
      <c r="L242">
        <f t="shared" si="71"/>
        <v>0.11609273967860881</v>
      </c>
      <c r="N242">
        <f>('Size and weight of HO fragments'!AA21/1000)*('Size and weight of HO fragments'!AE21/1000)</f>
        <v>1.6531199999999999E-5</v>
      </c>
      <c r="O242">
        <f t="shared" si="72"/>
        <v>2.4199999999999998E-3</v>
      </c>
      <c r="P242">
        <v>1000</v>
      </c>
      <c r="Q242">
        <v>0.1</v>
      </c>
      <c r="R242">
        <f t="shared" si="73"/>
        <v>2590.9546061415217</v>
      </c>
      <c r="S242">
        <v>1</v>
      </c>
      <c r="U242">
        <f t="shared" si="74"/>
        <v>5548.7351125488176</v>
      </c>
      <c r="V242">
        <f t="shared" si="75"/>
        <v>0.34155371900826448</v>
      </c>
      <c r="W242">
        <f t="shared" si="76"/>
        <v>23.011846228489112</v>
      </c>
    </row>
    <row r="243" spans="1:23">
      <c r="A243" s="25"/>
      <c r="B243">
        <v>20</v>
      </c>
      <c r="C243">
        <f>('Size and weight of HO fragments'!Z22/1000)*('Size and weight of HO fragments'!AA22/1000)</f>
        <v>2.6086840000000001E-4</v>
      </c>
      <c r="D243">
        <v>2.2799999999999999E-3</v>
      </c>
      <c r="E243">
        <v>1000</v>
      </c>
      <c r="F243">
        <v>2.1</v>
      </c>
      <c r="G243">
        <f>'Size and weight of HO fragments'!AH22</f>
        <v>2597.0224155235865</v>
      </c>
      <c r="H243">
        <v>1</v>
      </c>
      <c r="J243">
        <f t="shared" si="69"/>
        <v>1847405.234672429</v>
      </c>
      <c r="K243">
        <f t="shared" si="70"/>
        <v>120.13676315789475</v>
      </c>
      <c r="L243">
        <f t="shared" si="71"/>
        <v>6.544308866226746E-2</v>
      </c>
      <c r="N243">
        <f>('Size and weight of HO fragments'!AA22/1000)*('Size and weight of HO fragments'!AE22/1000)</f>
        <v>3.1144399999999999E-5</v>
      </c>
      <c r="O243">
        <f t="shared" si="72"/>
        <v>2.2799999999999999E-3</v>
      </c>
      <c r="P243">
        <v>1000</v>
      </c>
      <c r="Q243">
        <v>0.1</v>
      </c>
      <c r="R243">
        <f t="shared" si="73"/>
        <v>2597.0224155235865</v>
      </c>
      <c r="S243">
        <v>1</v>
      </c>
      <c r="U243">
        <f t="shared" si="74"/>
        <v>10502.709885015549</v>
      </c>
      <c r="V243">
        <f t="shared" si="75"/>
        <v>0.68299122807017543</v>
      </c>
      <c r="W243">
        <f t="shared" si="76"/>
        <v>11.511305738369048</v>
      </c>
    </row>
    <row r="244" spans="1:23">
      <c r="A244" s="25"/>
      <c r="B244">
        <v>21</v>
      </c>
      <c r="C244">
        <f>('Size and weight of HO fragments'!Z23/1000)*('Size and weight of HO fragments'!AA23/1000)</f>
        <v>9.7679999999999986E-5</v>
      </c>
      <c r="D244">
        <v>1.99E-3</v>
      </c>
      <c r="E244">
        <v>1000</v>
      </c>
      <c r="F244">
        <v>2.1</v>
      </c>
      <c r="G244">
        <f>'Size and weight of HO fragments'!AH23</f>
        <v>2609.6822995461425</v>
      </c>
      <c r="H244">
        <v>1</v>
      </c>
      <c r="J244">
        <f t="shared" si="69"/>
        <v>698506.14298694732</v>
      </c>
      <c r="K244">
        <f t="shared" si="70"/>
        <v>51.539698492462307</v>
      </c>
      <c r="L244">
        <f t="shared" si="71"/>
        <v>0.15263930520948737</v>
      </c>
      <c r="N244">
        <f>('Size and weight of HO fragments'!AA23/1000)*('Size and weight of HO fragments'!AE23/1000)</f>
        <v>7.6319999999999991E-6</v>
      </c>
      <c r="O244">
        <f t="shared" si="72"/>
        <v>1.99E-3</v>
      </c>
      <c r="P244">
        <v>1000</v>
      </c>
      <c r="Q244">
        <v>0.1</v>
      </c>
      <c r="R244">
        <f t="shared" si="73"/>
        <v>2609.6822995461425</v>
      </c>
      <c r="S244">
        <v>1</v>
      </c>
      <c r="U244">
        <f t="shared" si="74"/>
        <v>2598.8645544617912</v>
      </c>
      <c r="V244">
        <f t="shared" si="75"/>
        <v>0.19175879396984921</v>
      </c>
      <c r="W244">
        <f t="shared" si="76"/>
        <v>41.025413258663171</v>
      </c>
    </row>
    <row r="245" spans="1:23">
      <c r="A245" s="25"/>
      <c r="B245">
        <v>22</v>
      </c>
      <c r="C245">
        <f>('Size and weight of HO fragments'!Z24/1000)*('Size and weight of HO fragments'!AA24/1000)</f>
        <v>5.8548799999999998E-5</v>
      </c>
      <c r="D245">
        <v>2.2799999999999999E-3</v>
      </c>
      <c r="E245">
        <v>1000</v>
      </c>
      <c r="F245">
        <v>2.1</v>
      </c>
      <c r="G245">
        <f>'Size and weight of HO fragments'!AH24</f>
        <v>2597.0224155235865</v>
      </c>
      <c r="H245">
        <v>1</v>
      </c>
      <c r="J245">
        <f t="shared" si="69"/>
        <v>414628.06381987664</v>
      </c>
      <c r="K245">
        <f t="shared" si="70"/>
        <v>26.963263157894737</v>
      </c>
      <c r="L245">
        <f t="shared" si="71"/>
        <v>0.29158640024020738</v>
      </c>
      <c r="N245">
        <f>('Size and weight of HO fragments'!AA24/1000)*('Size and weight of HO fragments'!AE24/1000)</f>
        <v>2.1121599999999998E-5</v>
      </c>
      <c r="O245">
        <f t="shared" si="72"/>
        <v>2.2799999999999999E-3</v>
      </c>
      <c r="P245">
        <v>1000</v>
      </c>
      <c r="Q245">
        <v>0.1</v>
      </c>
      <c r="R245">
        <f t="shared" si="73"/>
        <v>2597.0224155235865</v>
      </c>
      <c r="S245">
        <v>1</v>
      </c>
      <c r="U245">
        <f t="shared" si="74"/>
        <v>7122.7584126630918</v>
      </c>
      <c r="V245">
        <f t="shared" si="75"/>
        <v>0.46319298245614027</v>
      </c>
      <c r="W245">
        <f t="shared" si="76"/>
        <v>16.973747748184842</v>
      </c>
    </row>
    <row r="246" spans="1:23">
      <c r="A246" s="25"/>
      <c r="B246">
        <v>23</v>
      </c>
      <c r="C246">
        <f>('Size and weight of HO fragments'!Z25/1000)*('Size and weight of HO fragments'!AA25/1000)</f>
        <v>6.621530000000001E-5</v>
      </c>
      <c r="D246">
        <v>4.4999999999999999E-4</v>
      </c>
      <c r="E246">
        <v>1000</v>
      </c>
      <c r="F246">
        <v>2.1</v>
      </c>
      <c r="G246">
        <f>'Size and weight of HO fragments'!AH25</f>
        <v>2679.0336496980158</v>
      </c>
      <c r="H246">
        <v>1</v>
      </c>
      <c r="J246">
        <f t="shared" si="69"/>
        <v>499003.95435997774</v>
      </c>
      <c r="K246">
        <f t="shared" si="70"/>
        <v>154.50236666666669</v>
      </c>
      <c r="L246">
        <f t="shared" si="71"/>
        <v>5.1087964542570953E-2</v>
      </c>
      <c r="N246">
        <f>('Size and weight of HO fragments'!AA25/1000)*('Size and weight of HO fragments'!AE25/1000)</f>
        <v>2.6537399999999998E-5</v>
      </c>
      <c r="O246">
        <f t="shared" si="72"/>
        <v>4.4999999999999999E-4</v>
      </c>
      <c r="P246">
        <v>1000</v>
      </c>
      <c r="Q246">
        <v>0.1</v>
      </c>
      <c r="R246">
        <f t="shared" si="73"/>
        <v>2679.0336496980158</v>
      </c>
      <c r="S246">
        <v>1</v>
      </c>
      <c r="U246">
        <f t="shared" si="74"/>
        <v>9523.2396213078282</v>
      </c>
      <c r="V246">
        <f t="shared" si="75"/>
        <v>2.9485999999999999</v>
      </c>
      <c r="W246">
        <f t="shared" si="76"/>
        <v>2.6769353015023958</v>
      </c>
    </row>
    <row r="247" spans="1:23">
      <c r="A247" s="25"/>
      <c r="B247">
        <v>24</v>
      </c>
      <c r="C247">
        <f>('Size and weight of HO fragments'!Z26/1000)*('Size and weight of HO fragments'!AA26/1000)</f>
        <v>4.1260499999999996E-5</v>
      </c>
      <c r="D247">
        <v>2.6000000000000003E-4</v>
      </c>
      <c r="E247">
        <v>1000</v>
      </c>
      <c r="F247">
        <v>2.1</v>
      </c>
      <c r="G247">
        <f>'Size and weight of HO fragments'!AH26</f>
        <v>2687.8462603878115</v>
      </c>
      <c r="H247">
        <v>1</v>
      </c>
      <c r="J247">
        <f t="shared" si="69"/>
        <v>312991.56536816194</v>
      </c>
      <c r="K247">
        <f t="shared" si="70"/>
        <v>166.62894230769226</v>
      </c>
      <c r="L247">
        <f t="shared" si="71"/>
        <v>4.7389699507482383E-2</v>
      </c>
      <c r="N247">
        <f>('Size and weight of HO fragments'!AA26/1000)*('Size and weight of HO fragments'!AE26/1000)</f>
        <v>8.9676000000000003E-6</v>
      </c>
      <c r="O247">
        <f t="shared" si="72"/>
        <v>2.6000000000000003E-4</v>
      </c>
      <c r="P247">
        <v>1000</v>
      </c>
      <c r="Q247">
        <v>0.1</v>
      </c>
      <c r="R247">
        <f t="shared" si="73"/>
        <v>2687.8462603878115</v>
      </c>
      <c r="S247">
        <v>1</v>
      </c>
      <c r="U247">
        <f t="shared" si="74"/>
        <v>3239.3291653847759</v>
      </c>
      <c r="V247">
        <f t="shared" si="75"/>
        <v>1.7245384615384614</v>
      </c>
      <c r="W247">
        <f t="shared" si="76"/>
        <v>4.5789036784756245</v>
      </c>
    </row>
    <row r="248" spans="1:23">
      <c r="A248" s="25"/>
      <c r="B248">
        <v>25</v>
      </c>
      <c r="C248">
        <f>('Size and weight of HO fragments'!Z27/1000)*('Size and weight of HO fragments'!AA27/1000)</f>
        <v>1.484376E-4</v>
      </c>
      <c r="D248">
        <v>1.5E-3</v>
      </c>
      <c r="E248">
        <v>1000</v>
      </c>
      <c r="F248">
        <v>2.1</v>
      </c>
      <c r="G248">
        <f>'Size and weight of HO fragments'!AH27</f>
        <v>2631.3559322033898</v>
      </c>
      <c r="H248">
        <v>1</v>
      </c>
      <c r="J248">
        <f t="shared" si="69"/>
        <v>1079176.3452793739</v>
      </c>
      <c r="K248">
        <f t="shared" si="70"/>
        <v>103.90631999999999</v>
      </c>
      <c r="L248">
        <f t="shared" si="71"/>
        <v>7.5791872485619791E-2</v>
      </c>
      <c r="N248">
        <f>('Size and weight of HO fragments'!AA27/1000)*('Size and weight of HO fragments'!AE27/1000)</f>
        <v>3.2921199999999999E-5</v>
      </c>
      <c r="O248">
        <f t="shared" si="72"/>
        <v>1.5E-3</v>
      </c>
      <c r="P248">
        <v>1000</v>
      </c>
      <c r="Q248">
        <v>0.1</v>
      </c>
      <c r="R248">
        <f t="shared" si="73"/>
        <v>2631.3559322033898</v>
      </c>
      <c r="S248">
        <v>1</v>
      </c>
      <c r="U248">
        <f t="shared" si="74"/>
        <v>11397.375475079001</v>
      </c>
      <c r="V248">
        <f t="shared" si="75"/>
        <v>1.0973733333333333</v>
      </c>
      <c r="W248">
        <f t="shared" si="76"/>
        <v>7.1764588373662015</v>
      </c>
    </row>
    <row r="249" spans="1:23">
      <c r="A249" s="25"/>
      <c r="B249">
        <v>26</v>
      </c>
      <c r="C249">
        <f>('Size and weight of HO fragments'!Z28/1000)*('Size and weight of HO fragments'!AA28/1000)</f>
        <v>1.0524360000000002E-4</v>
      </c>
      <c r="D249">
        <v>1E-3</v>
      </c>
      <c r="E249">
        <v>1000</v>
      </c>
      <c r="F249">
        <v>2.1</v>
      </c>
      <c r="G249">
        <f>'Size and weight of HO fragments'!AH28</f>
        <v>2653.8461538461538</v>
      </c>
      <c r="H249">
        <v>1</v>
      </c>
      <c r="J249">
        <f t="shared" si="69"/>
        <v>778281.09257396474</v>
      </c>
      <c r="K249">
        <f t="shared" si="70"/>
        <v>110.50578000000003</v>
      </c>
      <c r="L249">
        <f t="shared" si="71"/>
        <v>7.1342560050324175E-2</v>
      </c>
      <c r="N249">
        <f>('Size and weight of HO fragments'!AA28/1000)*('Size and weight of HO fragments'!AE28/1000)</f>
        <v>3.4237000000000004E-5</v>
      </c>
      <c r="O249">
        <f t="shared" si="72"/>
        <v>1E-3</v>
      </c>
      <c r="P249">
        <v>1000</v>
      </c>
      <c r="Q249">
        <v>0.1</v>
      </c>
      <c r="R249">
        <f t="shared" si="73"/>
        <v>2653.8461538461538</v>
      </c>
      <c r="S249">
        <v>1</v>
      </c>
      <c r="U249">
        <f t="shared" si="74"/>
        <v>12056.387352071008</v>
      </c>
      <c r="V249">
        <f t="shared" si="75"/>
        <v>1.7118500000000001</v>
      </c>
      <c r="W249">
        <f t="shared" si="76"/>
        <v>4.6054065750842152</v>
      </c>
    </row>
    <row r="250" spans="1:23">
      <c r="A250" s="25"/>
      <c r="B250">
        <v>27</v>
      </c>
      <c r="C250">
        <f>('Size and weight of HO fragments'!Z29/1000)*('Size and weight of HO fragments'!AA29/1000)</f>
        <v>1.386026E-4</v>
      </c>
      <c r="D250">
        <v>1.4399999999999999E-3</v>
      </c>
      <c r="E250">
        <v>1000</v>
      </c>
      <c r="F250">
        <v>2.1</v>
      </c>
      <c r="G250">
        <f>'Size and weight of HO fragments'!AH29</f>
        <v>2634.0346114692911</v>
      </c>
      <c r="H250">
        <v>1</v>
      </c>
      <c r="J250">
        <f t="shared" si="69"/>
        <v>1009726.2129255306</v>
      </c>
      <c r="K250">
        <f t="shared" si="70"/>
        <v>101.06439583333334</v>
      </c>
      <c r="L250">
        <f t="shared" si="71"/>
        <v>7.7933202465040638E-2</v>
      </c>
      <c r="N250">
        <f>('Size and weight of HO fragments'!AA29/1000)*('Size and weight of HO fragments'!AE29/1000)</f>
        <v>1.4340499999999999E-5</v>
      </c>
      <c r="O250">
        <f t="shared" si="72"/>
        <v>1.4399999999999999E-3</v>
      </c>
      <c r="P250">
        <v>1000</v>
      </c>
      <c r="Q250">
        <v>0.1</v>
      </c>
      <c r="R250">
        <f t="shared" si="73"/>
        <v>2634.0346114692911</v>
      </c>
      <c r="S250">
        <v>1</v>
      </c>
      <c r="U250">
        <f t="shared" si="74"/>
        <v>4974.8186392361949</v>
      </c>
      <c r="V250">
        <f t="shared" si="75"/>
        <v>0.49793402777777779</v>
      </c>
      <c r="W250">
        <f t="shared" si="76"/>
        <v>15.817902740322994</v>
      </c>
    </row>
    <row r="251" spans="1:23">
      <c r="A251" s="25"/>
      <c r="B251">
        <v>28</v>
      </c>
      <c r="C251">
        <f>('Size and weight of HO fragments'!Z30/1000)*('Size and weight of HO fragments'!AA30/1000)</f>
        <v>7.1034499999999992E-5</v>
      </c>
      <c r="D251">
        <v>1E-3</v>
      </c>
      <c r="E251">
        <v>1000</v>
      </c>
      <c r="F251">
        <v>2.1</v>
      </c>
      <c r="G251">
        <f>'Size and weight of HO fragments'!AH30</f>
        <v>2653.8461538461538</v>
      </c>
      <c r="H251">
        <v>1</v>
      </c>
      <c r="J251">
        <f t="shared" si="69"/>
        <v>525303.27991863899</v>
      </c>
      <c r="K251">
        <f t="shared" si="70"/>
        <v>74.586224999999985</v>
      </c>
      <c r="L251">
        <f t="shared" si="71"/>
        <v>0.10570001693419818</v>
      </c>
      <c r="N251">
        <f>('Size and weight of HO fragments'!AA30/1000)*('Size and weight of HO fragments'!AE30/1000)</f>
        <v>2.8906999999999996E-5</v>
      </c>
      <c r="O251">
        <f t="shared" si="72"/>
        <v>1E-3</v>
      </c>
      <c r="P251">
        <v>1000</v>
      </c>
      <c r="Q251">
        <v>0.1</v>
      </c>
      <c r="R251">
        <f t="shared" si="73"/>
        <v>2653.8461538461538</v>
      </c>
      <c r="S251">
        <v>1</v>
      </c>
      <c r="U251">
        <f t="shared" si="74"/>
        <v>10179.454659763313</v>
      </c>
      <c r="V251">
        <f t="shared" si="75"/>
        <v>1.4453499999999997</v>
      </c>
      <c r="W251">
        <f t="shared" si="76"/>
        <v>5.4545717269574263</v>
      </c>
    </row>
    <row r="252" spans="1:23">
      <c r="A252" s="25"/>
      <c r="B252">
        <v>29</v>
      </c>
      <c r="C252">
        <f>('Size and weight of HO fragments'!Z31/1000)*('Size and weight of HO fragments'!AA31/1000)</f>
        <v>4.3548799999999999E-5</v>
      </c>
      <c r="D252">
        <v>2.5000000000000001E-4</v>
      </c>
      <c r="E252">
        <v>1000</v>
      </c>
      <c r="F252">
        <v>2.1</v>
      </c>
      <c r="G252">
        <f>'Size and weight of HO fragments'!AH31</f>
        <v>2688.3116883116886</v>
      </c>
      <c r="H252">
        <v>1</v>
      </c>
      <c r="J252">
        <f t="shared" si="69"/>
        <v>330464.43881936255</v>
      </c>
      <c r="K252">
        <f t="shared" si="70"/>
        <v>182.90495999999999</v>
      </c>
      <c r="L252">
        <f t="shared" si="71"/>
        <v>4.317361678105297E-2</v>
      </c>
      <c r="N252">
        <f>('Size and weight of HO fragments'!AA31/1000)*('Size and weight of HO fragments'!AE31/1000)</f>
        <v>6.5410999999999999E-6</v>
      </c>
      <c r="O252">
        <f t="shared" si="72"/>
        <v>2.5000000000000001E-4</v>
      </c>
      <c r="P252">
        <v>1000</v>
      </c>
      <c r="Q252">
        <v>0.1</v>
      </c>
      <c r="R252">
        <f t="shared" si="73"/>
        <v>2688.3116883116886</v>
      </c>
      <c r="S252">
        <v>1</v>
      </c>
      <c r="U252">
        <f t="shared" si="74"/>
        <v>2363.6329389441735</v>
      </c>
      <c r="V252">
        <f t="shared" si="75"/>
        <v>1.3082199999999999</v>
      </c>
      <c r="W252">
        <f t="shared" si="76"/>
        <v>6.0361931864623859</v>
      </c>
    </row>
    <row r="253" spans="1:23">
      <c r="A253" s="25"/>
      <c r="B253">
        <v>30</v>
      </c>
      <c r="C253">
        <f>('Size and weight of HO fragments'!Z32/1000)*('Size and weight of HO fragments'!AA32/1000)</f>
        <v>5.4720000000000005E-5</v>
      </c>
      <c r="D253">
        <v>5.8999999999999992E-4</v>
      </c>
      <c r="E253">
        <v>1000</v>
      </c>
      <c r="F253">
        <v>2.1</v>
      </c>
      <c r="G253">
        <f>'Size and weight of HO fragments'!AH32</f>
        <v>2672.577035634361</v>
      </c>
      <c r="H253">
        <v>1</v>
      </c>
      <c r="J253">
        <f t="shared" si="69"/>
        <v>410389.13326300698</v>
      </c>
      <c r="K253">
        <f t="shared" si="70"/>
        <v>97.383050847457653</v>
      </c>
      <c r="L253">
        <f t="shared" si="71"/>
        <v>8.1028458228850894E-2</v>
      </c>
      <c r="N253">
        <f>('Size and weight of HO fragments'!AA32/1000)*('Size and weight of HO fragments'!AE32/1000)</f>
        <v>2.2400000000000002E-5</v>
      </c>
      <c r="O253">
        <f t="shared" si="72"/>
        <v>5.8999999999999992E-4</v>
      </c>
      <c r="P253">
        <v>1000</v>
      </c>
      <c r="Q253">
        <v>0.1</v>
      </c>
      <c r="R253">
        <f t="shared" si="73"/>
        <v>2672.577035634361</v>
      </c>
      <c r="S253">
        <v>1</v>
      </c>
      <c r="U253">
        <f t="shared" si="74"/>
        <v>7999.7881727681679</v>
      </c>
      <c r="V253">
        <f t="shared" si="75"/>
        <v>1.8983050847457632</v>
      </c>
      <c r="W253">
        <f t="shared" si="76"/>
        <v>4.1567599071400503</v>
      </c>
    </row>
    <row r="254" spans="1:23">
      <c r="A254" s="25"/>
      <c r="B254">
        <v>31</v>
      </c>
      <c r="C254">
        <f>('Size and weight of HO fragments'!Z33/1000)*('Size and weight of HO fragments'!AA33/1000)</f>
        <v>5.7648399999999995E-5</v>
      </c>
      <c r="D254">
        <v>3.5999999999999997E-4</v>
      </c>
      <c r="E254">
        <v>1000</v>
      </c>
      <c r="F254">
        <v>2.1</v>
      </c>
      <c r="G254">
        <f>'Size and weight of HO fragments'!AH33</f>
        <v>2683.2008295886626</v>
      </c>
      <c r="H254">
        <v>1</v>
      </c>
      <c r="J254">
        <f t="shared" si="69"/>
        <v>435795.67550571432</v>
      </c>
      <c r="K254">
        <f t="shared" si="70"/>
        <v>168.14116666666666</v>
      </c>
      <c r="L254">
        <f t="shared" si="71"/>
        <v>4.6953199247741648E-2</v>
      </c>
      <c r="N254">
        <f>('Size and weight of HO fragments'!AA33/1000)*('Size and weight of HO fragments'!AE33/1000)</f>
        <v>1.1556399999999998E-5</v>
      </c>
      <c r="O254">
        <f t="shared" si="72"/>
        <v>3.5999999999999997E-4</v>
      </c>
      <c r="P254">
        <v>1000</v>
      </c>
      <c r="Q254">
        <v>0.1</v>
      </c>
      <c r="R254">
        <f t="shared" si="73"/>
        <v>2683.2008295886626</v>
      </c>
      <c r="S254">
        <v>1</v>
      </c>
      <c r="U254">
        <f t="shared" si="74"/>
        <v>4160.0536259167129</v>
      </c>
      <c r="V254">
        <f t="shared" si="75"/>
        <v>1.6050555555555555</v>
      </c>
      <c r="W254">
        <f t="shared" si="76"/>
        <v>4.9186868784209361</v>
      </c>
    </row>
    <row r="255" spans="1:23">
      <c r="A255" s="25"/>
      <c r="B255">
        <v>32</v>
      </c>
      <c r="C255">
        <f>('Size and weight of HO fragments'!Z34/1000)*('Size and weight of HO fragments'!AA34/1000)</f>
        <v>8.2397100000000011E-5</v>
      </c>
      <c r="D255">
        <v>6.2E-4</v>
      </c>
      <c r="E255">
        <v>1000</v>
      </c>
      <c r="F255">
        <v>2.1</v>
      </c>
      <c r="G255">
        <f>'Size and weight of HO fragments'!AH34</f>
        <v>2671.1975223675154</v>
      </c>
      <c r="H255">
        <v>1</v>
      </c>
      <c r="J255">
        <f t="shared" si="69"/>
        <v>617324.10055008391</v>
      </c>
      <c r="K255">
        <f t="shared" si="70"/>
        <v>139.54347580645162</v>
      </c>
      <c r="L255">
        <f t="shared" si="71"/>
        <v>5.6543540394805372E-2</v>
      </c>
      <c r="N255">
        <f>('Size and weight of HO fragments'!AA34/1000)*('Size and weight of HO fragments'!AE34/1000)</f>
        <v>1.3823E-5</v>
      </c>
      <c r="O255">
        <f t="shared" si="72"/>
        <v>6.2E-4</v>
      </c>
      <c r="P255">
        <v>1000</v>
      </c>
      <c r="Q255">
        <v>0.1</v>
      </c>
      <c r="R255">
        <f t="shared" si="73"/>
        <v>2671.1975223675154</v>
      </c>
      <c r="S255">
        <v>1</v>
      </c>
      <c r="U255">
        <f t="shared" si="74"/>
        <v>4931.5599710506513</v>
      </c>
      <c r="V255">
        <f t="shared" si="75"/>
        <v>1.114758064516129</v>
      </c>
      <c r="W255">
        <f t="shared" si="76"/>
        <v>7.0780220500297455</v>
      </c>
    </row>
    <row r="256" spans="1:23">
      <c r="A256" s="25"/>
      <c r="B256">
        <v>33</v>
      </c>
      <c r="C256">
        <f>('Size and weight of HO fragments'!Z35/1000)*('Size and weight of HO fragments'!AA35/1000)</f>
        <v>5.9614799999999997E-5</v>
      </c>
      <c r="D256">
        <v>5.8999999999999992E-4</v>
      </c>
      <c r="E256">
        <v>1000</v>
      </c>
      <c r="F256">
        <v>2.1</v>
      </c>
      <c r="G256">
        <f>'Size and weight of HO fragments'!AH35</f>
        <v>2672.577035634361</v>
      </c>
      <c r="H256">
        <v>1</v>
      </c>
      <c r="J256">
        <f t="shared" si="69"/>
        <v>447099.16121431842</v>
      </c>
      <c r="K256">
        <f t="shared" si="70"/>
        <v>106.09413559322034</v>
      </c>
      <c r="L256">
        <f t="shared" si="71"/>
        <v>7.4375444256840936E-2</v>
      </c>
      <c r="N256">
        <f>('Size and weight of HO fragments'!AA35/1000)*('Size and weight of HO fragments'!AE35/1000)</f>
        <v>1.3254E-5</v>
      </c>
      <c r="O256">
        <f t="shared" si="72"/>
        <v>5.8999999999999992E-4</v>
      </c>
      <c r="P256">
        <v>1000</v>
      </c>
      <c r="Q256">
        <v>0.1</v>
      </c>
      <c r="R256">
        <f t="shared" si="73"/>
        <v>2672.577035634361</v>
      </c>
      <c r="S256">
        <v>1</v>
      </c>
      <c r="U256">
        <f t="shared" si="74"/>
        <v>4733.4460911548786</v>
      </c>
      <c r="V256">
        <f t="shared" si="75"/>
        <v>1.1232203389830511</v>
      </c>
      <c r="W256">
        <f t="shared" si="76"/>
        <v>7.025156324123822</v>
      </c>
    </row>
    <row r="257" spans="1:23">
      <c r="A257" s="25"/>
      <c r="B257">
        <v>34</v>
      </c>
      <c r="C257">
        <f>('Size and weight of HO fragments'!Z36/1000)*('Size and weight of HO fragments'!AA36/1000)</f>
        <v>1.3372199999999999E-4</v>
      </c>
      <c r="D257">
        <v>4.7999999999999996E-4</v>
      </c>
      <c r="E257">
        <v>1000</v>
      </c>
      <c r="F257">
        <v>2.1</v>
      </c>
      <c r="G257">
        <f>'Size and weight of HO fragments'!AH36</f>
        <v>2677.6474646429806</v>
      </c>
      <c r="H257">
        <v>1</v>
      </c>
      <c r="J257">
        <f t="shared" si="69"/>
        <v>1006697.4260123748</v>
      </c>
      <c r="K257">
        <f t="shared" si="70"/>
        <v>292.51687499999997</v>
      </c>
      <c r="L257">
        <f t="shared" si="71"/>
        <v>2.698201215332352E-2</v>
      </c>
      <c r="N257">
        <f>('Size and weight of HO fragments'!AA36/1000)*('Size and weight of HO fragments'!AE36/1000)</f>
        <v>5.3651999999999994E-5</v>
      </c>
      <c r="O257">
        <f t="shared" si="72"/>
        <v>4.7999999999999996E-4</v>
      </c>
      <c r="P257">
        <v>1000</v>
      </c>
      <c r="Q257">
        <v>0.1</v>
      </c>
      <c r="R257">
        <f t="shared" si="73"/>
        <v>2677.6474646429806</v>
      </c>
      <c r="S257">
        <v>1</v>
      </c>
      <c r="U257">
        <f t="shared" si="74"/>
        <v>19233.694601812833</v>
      </c>
      <c r="V257">
        <f t="shared" si="75"/>
        <v>5.5887500000000001</v>
      </c>
      <c r="W257">
        <f t="shared" si="76"/>
        <v>1.4122467235611211</v>
      </c>
    </row>
    <row r="258" spans="1:23">
      <c r="A258" s="25"/>
      <c r="B258">
        <v>35</v>
      </c>
      <c r="C258">
        <f>('Size and weight of HO fragments'!Z37/1000)*('Size and weight of HO fragments'!AA37/1000)</f>
        <v>3.8154799999999996E-5</v>
      </c>
      <c r="D258">
        <v>3.8000000000000002E-4</v>
      </c>
      <c r="E258">
        <v>1000</v>
      </c>
      <c r="F258">
        <v>2.1</v>
      </c>
      <c r="G258">
        <f>'Size and weight of HO fragments'!AH37</f>
        <v>2682.2736696613683</v>
      </c>
      <c r="H258">
        <v>1</v>
      </c>
      <c r="J258">
        <f t="shared" si="69"/>
        <v>288233.63134446298</v>
      </c>
      <c r="K258">
        <f t="shared" si="70"/>
        <v>105.42773684210525</v>
      </c>
      <c r="L258">
        <f t="shared" si="71"/>
        <v>7.4879916182357092E-2</v>
      </c>
      <c r="N258">
        <f>('Size and weight of HO fragments'!AA37/1000)*('Size and weight of HO fragments'!AE37/1000)</f>
        <v>1.2279099999999999E-5</v>
      </c>
      <c r="O258">
        <f t="shared" si="72"/>
        <v>3.8000000000000002E-4</v>
      </c>
      <c r="P258">
        <v>1000</v>
      </c>
      <c r="Q258">
        <v>0.1</v>
      </c>
      <c r="R258">
        <f t="shared" si="73"/>
        <v>2682.2736696613683</v>
      </c>
      <c r="S258">
        <v>1</v>
      </c>
      <c r="U258">
        <f t="shared" si="74"/>
        <v>4417.1557552788663</v>
      </c>
      <c r="V258">
        <f t="shared" si="75"/>
        <v>1.6156710526315785</v>
      </c>
      <c r="W258">
        <f t="shared" si="76"/>
        <v>4.88615556067192</v>
      </c>
    </row>
    <row r="259" spans="1:23">
      <c r="A259" s="25"/>
      <c r="B259">
        <v>36</v>
      </c>
      <c r="C259">
        <f>('Size and weight of HO fragments'!Z38/1000)*('Size and weight of HO fragments'!AA38/1000)</f>
        <v>5.3788199999999994E-5</v>
      </c>
      <c r="D259">
        <v>3.3E-4</v>
      </c>
      <c r="E259">
        <v>1000</v>
      </c>
      <c r="F259">
        <v>2.1</v>
      </c>
      <c r="G259">
        <f>'Size and weight of HO fragments'!AH38</f>
        <v>2684.5927719176893</v>
      </c>
      <c r="H259">
        <v>1</v>
      </c>
      <c r="J259">
        <f t="shared" si="69"/>
        <v>407036.30124466808</v>
      </c>
      <c r="K259">
        <f t="shared" si="70"/>
        <v>171.14427272727272</v>
      </c>
      <c r="L259">
        <f t="shared" si="71"/>
        <v>4.6132331522464348E-2</v>
      </c>
      <c r="N259">
        <f>('Size and weight of HO fragments'!AA38/1000)*('Size and weight of HO fragments'!AE38/1000)</f>
        <v>1.1991000000000001E-5</v>
      </c>
      <c r="O259">
        <f t="shared" si="72"/>
        <v>3.3E-4</v>
      </c>
      <c r="P259">
        <v>1000</v>
      </c>
      <c r="Q259">
        <v>0.1</v>
      </c>
      <c r="R259">
        <f t="shared" si="73"/>
        <v>2684.5927719176893</v>
      </c>
      <c r="S259">
        <v>1</v>
      </c>
      <c r="U259">
        <f t="shared" si="74"/>
        <v>4320.9798433616579</v>
      </c>
      <c r="V259">
        <f t="shared" si="75"/>
        <v>1.8168181818181819</v>
      </c>
      <c r="W259">
        <f t="shared" si="76"/>
        <v>4.3456656294161409</v>
      </c>
    </row>
    <row r="260" spans="1:23">
      <c r="A260" s="25"/>
      <c r="B260">
        <v>37</v>
      </c>
      <c r="C260">
        <f>('Size and weight of HO fragments'!Z39/1000)*('Size and weight of HO fragments'!AA39/1000)</f>
        <v>4.4844799999999995E-5</v>
      </c>
      <c r="D260">
        <v>2.5000000000000001E-4</v>
      </c>
      <c r="E260">
        <v>1000</v>
      </c>
      <c r="F260">
        <v>2.1</v>
      </c>
      <c r="G260">
        <f>'Size and weight of HO fragments'!AH39</f>
        <v>2688.3116883116886</v>
      </c>
      <c r="H260">
        <v>1</v>
      </c>
      <c r="J260">
        <f t="shared" si="69"/>
        <v>340298.96727272728</v>
      </c>
      <c r="K260">
        <f t="shared" si="70"/>
        <v>188.34815999999998</v>
      </c>
      <c r="L260">
        <f t="shared" si="71"/>
        <v>4.1925913427526044E-2</v>
      </c>
      <c r="N260">
        <f>('Size and weight of HO fragments'!AA39/1000)*('Size and weight of HO fragments'!AE39/1000)</f>
        <v>1.2469599999999998E-5</v>
      </c>
      <c r="O260">
        <f t="shared" si="72"/>
        <v>2.5000000000000001E-4</v>
      </c>
      <c r="P260">
        <v>1000</v>
      </c>
      <c r="Q260">
        <v>0.1</v>
      </c>
      <c r="R260">
        <f t="shared" si="73"/>
        <v>2688.3116883116886</v>
      </c>
      <c r="S260">
        <v>1</v>
      </c>
      <c r="U260">
        <f t="shared" si="74"/>
        <v>4505.9022634508356</v>
      </c>
      <c r="V260">
        <f t="shared" si="75"/>
        <v>2.4939199999999997</v>
      </c>
      <c r="W260">
        <f t="shared" si="76"/>
        <v>3.1663680672971961</v>
      </c>
    </row>
    <row r="261" spans="1:23">
      <c r="A261" s="25"/>
      <c r="B261">
        <v>38</v>
      </c>
      <c r="C261">
        <f>('Size and weight of HO fragments'!Z40/1000)*('Size and weight of HO fragments'!AA40/1000)</f>
        <v>4.5788399999999997E-5</v>
      </c>
      <c r="D261">
        <v>2.8000000000000003E-4</v>
      </c>
      <c r="E261">
        <v>1000</v>
      </c>
      <c r="F261">
        <v>2.1</v>
      </c>
      <c r="G261">
        <f>'Size and weight of HO fragments'!AH40</f>
        <v>2686.9158878504672</v>
      </c>
      <c r="H261">
        <v>1</v>
      </c>
      <c r="J261">
        <f t="shared" si="69"/>
        <v>347098.63825443271</v>
      </c>
      <c r="K261">
        <f t="shared" si="70"/>
        <v>171.70649999999995</v>
      </c>
      <c r="L261">
        <f t="shared" si="71"/>
        <v>4.598631563020409E-2</v>
      </c>
      <c r="N261">
        <f>('Size and weight of HO fragments'!AA40/1000)*('Size and weight of HO fragments'!AE40/1000)</f>
        <v>1.4101499999999999E-5</v>
      </c>
      <c r="O261">
        <f t="shared" si="72"/>
        <v>2.8000000000000003E-4</v>
      </c>
      <c r="P261">
        <v>1000</v>
      </c>
      <c r="Q261">
        <v>0.1</v>
      </c>
      <c r="R261">
        <f t="shared" si="73"/>
        <v>2686.9158878504672</v>
      </c>
      <c r="S261">
        <v>1</v>
      </c>
      <c r="U261">
        <f t="shared" si="74"/>
        <v>5090.3009405843295</v>
      </c>
      <c r="V261">
        <f t="shared" si="75"/>
        <v>2.5181249999999995</v>
      </c>
      <c r="W261">
        <f t="shared" si="76"/>
        <v>3.1357257105019163</v>
      </c>
    </row>
    <row r="262" spans="1:23">
      <c r="A262" s="25"/>
      <c r="B262">
        <v>39</v>
      </c>
      <c r="C262">
        <f>('Size and weight of HO fragments'!Z41/1000)*('Size and weight of HO fragments'!AA41/1000)</f>
        <v>4.1260499999999996E-5</v>
      </c>
      <c r="D262">
        <v>2.6000000000000003E-4</v>
      </c>
      <c r="E262">
        <v>1000</v>
      </c>
      <c r="F262">
        <v>2.1</v>
      </c>
      <c r="G262">
        <f>'Size and weight of HO fragments'!AH41</f>
        <v>2687.8462603878115</v>
      </c>
      <c r="H262">
        <v>1</v>
      </c>
      <c r="J262">
        <f t="shared" si="69"/>
        <v>312991.56536816194</v>
      </c>
      <c r="K262">
        <f t="shared" si="70"/>
        <v>166.62894230769226</v>
      </c>
      <c r="L262">
        <f t="shared" si="71"/>
        <v>4.7389699507482383E-2</v>
      </c>
      <c r="N262">
        <f>('Size and weight of HO fragments'!AA41/1000)*('Size and weight of HO fragments'!AE41/1000)</f>
        <v>8.9676000000000003E-6</v>
      </c>
      <c r="O262">
        <f t="shared" si="72"/>
        <v>2.6000000000000003E-4</v>
      </c>
      <c r="P262">
        <v>1000</v>
      </c>
      <c r="Q262">
        <v>0.1</v>
      </c>
      <c r="R262">
        <f t="shared" si="73"/>
        <v>2687.8462603878115</v>
      </c>
      <c r="S262">
        <v>1</v>
      </c>
      <c r="U262">
        <f t="shared" si="74"/>
        <v>3239.3291653847759</v>
      </c>
      <c r="V262">
        <f t="shared" si="75"/>
        <v>1.7245384615384614</v>
      </c>
      <c r="W262">
        <f t="shared" si="76"/>
        <v>4.5789036784756245</v>
      </c>
    </row>
    <row r="263" spans="1:23">
      <c r="A263" s="25"/>
      <c r="B263">
        <v>40</v>
      </c>
      <c r="C263">
        <f>('Size and weight of HO fragments'!Z42/1000)*('Size and weight of HO fragments'!AA42/1000)</f>
        <v>1.484376E-4</v>
      </c>
      <c r="D263">
        <v>1.5E-3</v>
      </c>
      <c r="E263">
        <v>1000</v>
      </c>
      <c r="F263">
        <v>2.1</v>
      </c>
      <c r="G263">
        <f>'Size and weight of HO fragments'!AH42</f>
        <v>2631.3559322033898</v>
      </c>
      <c r="H263">
        <v>1</v>
      </c>
      <c r="J263">
        <f t="shared" si="69"/>
        <v>1079176.3452793739</v>
      </c>
      <c r="K263">
        <f t="shared" si="70"/>
        <v>103.90631999999999</v>
      </c>
      <c r="L263">
        <f t="shared" si="71"/>
        <v>7.5791872485619791E-2</v>
      </c>
      <c r="N263">
        <f>('Size and weight of HO fragments'!AA42/1000)*('Size and weight of HO fragments'!AE42/1000)</f>
        <v>3.2921199999999999E-5</v>
      </c>
      <c r="O263">
        <f t="shared" si="72"/>
        <v>1.5E-3</v>
      </c>
      <c r="P263">
        <v>1000</v>
      </c>
      <c r="Q263">
        <v>0.1</v>
      </c>
      <c r="R263">
        <f t="shared" si="73"/>
        <v>2631.3559322033898</v>
      </c>
      <c r="S263">
        <v>1</v>
      </c>
      <c r="U263">
        <f t="shared" si="74"/>
        <v>11397.375475079001</v>
      </c>
      <c r="V263">
        <f t="shared" si="75"/>
        <v>1.0973733333333333</v>
      </c>
      <c r="W263">
        <f t="shared" si="76"/>
        <v>7.1764588373662015</v>
      </c>
    </row>
    <row r="264" spans="1:23">
      <c r="A264" s="25"/>
      <c r="B264">
        <v>41</v>
      </c>
      <c r="C264">
        <f>('Size and weight of HO fragments'!Z43/1000)*('Size and weight of HO fragments'!AA43/1000)</f>
        <v>1.0524360000000002E-4</v>
      </c>
      <c r="D264">
        <v>1E-3</v>
      </c>
      <c r="E264">
        <v>1000</v>
      </c>
      <c r="F264">
        <v>2.1</v>
      </c>
      <c r="G264">
        <f>'Size and weight of HO fragments'!AH43</f>
        <v>2653.8461538461538</v>
      </c>
      <c r="H264">
        <v>1</v>
      </c>
      <c r="J264">
        <f t="shared" si="69"/>
        <v>778281.09257396474</v>
      </c>
      <c r="K264">
        <f t="shared" si="70"/>
        <v>110.50578000000003</v>
      </c>
      <c r="L264">
        <f t="shared" si="71"/>
        <v>7.1342560050324175E-2</v>
      </c>
      <c r="N264">
        <f>('Size and weight of HO fragments'!AA43/1000)*('Size and weight of HO fragments'!AE43/1000)</f>
        <v>3.4237000000000004E-5</v>
      </c>
      <c r="O264">
        <f t="shared" si="72"/>
        <v>1E-3</v>
      </c>
      <c r="P264">
        <v>1000</v>
      </c>
      <c r="Q264">
        <v>0.1</v>
      </c>
      <c r="R264">
        <f t="shared" si="73"/>
        <v>2653.8461538461538</v>
      </c>
      <c r="S264">
        <v>1</v>
      </c>
      <c r="U264">
        <f t="shared" si="74"/>
        <v>12056.387352071008</v>
      </c>
      <c r="V264">
        <f t="shared" si="75"/>
        <v>1.7118500000000001</v>
      </c>
      <c r="W264">
        <f t="shared" si="76"/>
        <v>4.6054065750842152</v>
      </c>
    </row>
    <row r="265" spans="1:23">
      <c r="A265" s="25"/>
      <c r="B265">
        <v>42</v>
      </c>
      <c r="C265">
        <f>('Size and weight of HO fragments'!Z44/1000)*('Size and weight of HO fragments'!AA44/1000)</f>
        <v>1.386026E-4</v>
      </c>
      <c r="D265">
        <v>1.4399999999999999E-3</v>
      </c>
      <c r="E265">
        <v>1000</v>
      </c>
      <c r="F265">
        <v>2.1</v>
      </c>
      <c r="G265">
        <f>'Size and weight of HO fragments'!AH44</f>
        <v>2634.0346114692911</v>
      </c>
      <c r="H265">
        <v>1</v>
      </c>
      <c r="J265">
        <f t="shared" si="69"/>
        <v>1009726.2129255306</v>
      </c>
      <c r="K265">
        <f t="shared" si="70"/>
        <v>101.06439583333334</v>
      </c>
      <c r="L265">
        <f t="shared" si="71"/>
        <v>7.7933202465040638E-2</v>
      </c>
      <c r="N265">
        <f>('Size and weight of HO fragments'!AA44/1000)*('Size and weight of HO fragments'!AE44/1000)</f>
        <v>1.4340499999999999E-5</v>
      </c>
      <c r="O265">
        <f t="shared" si="72"/>
        <v>1.4399999999999999E-3</v>
      </c>
      <c r="P265">
        <v>1000</v>
      </c>
      <c r="Q265">
        <v>0.1</v>
      </c>
      <c r="R265">
        <f t="shared" si="73"/>
        <v>2634.0346114692911</v>
      </c>
      <c r="S265">
        <v>1</v>
      </c>
      <c r="U265">
        <f t="shared" si="74"/>
        <v>4974.8186392361949</v>
      </c>
      <c r="V265">
        <f t="shared" si="75"/>
        <v>0.49793402777777779</v>
      </c>
      <c r="W265">
        <f t="shared" si="76"/>
        <v>15.817902740322994</v>
      </c>
    </row>
    <row r="266" spans="1:23">
      <c r="A266" s="25"/>
      <c r="B266">
        <v>43</v>
      </c>
      <c r="C266">
        <f>('Size and weight of HO fragments'!Z45/1000)*('Size and weight of HO fragments'!AA45/1000)</f>
        <v>7.1034499999999992E-5</v>
      </c>
      <c r="D266">
        <v>1E-3</v>
      </c>
      <c r="E266">
        <v>1000</v>
      </c>
      <c r="F266">
        <v>2.1</v>
      </c>
      <c r="G266">
        <f>'Size and weight of HO fragments'!AH45</f>
        <v>2653.8461538461538</v>
      </c>
      <c r="H266">
        <v>1</v>
      </c>
      <c r="J266">
        <f t="shared" si="69"/>
        <v>525303.27991863899</v>
      </c>
      <c r="K266">
        <f t="shared" si="70"/>
        <v>74.586224999999985</v>
      </c>
      <c r="L266">
        <f t="shared" si="71"/>
        <v>0.10570001693419818</v>
      </c>
      <c r="N266">
        <f>('Size and weight of HO fragments'!AA45/1000)*('Size and weight of HO fragments'!AE45/1000)</f>
        <v>2.8906999999999996E-5</v>
      </c>
      <c r="O266">
        <f t="shared" si="72"/>
        <v>1E-3</v>
      </c>
      <c r="P266">
        <v>1000</v>
      </c>
      <c r="Q266">
        <v>0.1</v>
      </c>
      <c r="R266">
        <f t="shared" si="73"/>
        <v>2653.8461538461538</v>
      </c>
      <c r="S266">
        <v>1</v>
      </c>
      <c r="U266">
        <f t="shared" si="74"/>
        <v>10179.454659763313</v>
      </c>
      <c r="V266">
        <f t="shared" si="75"/>
        <v>1.4453499999999997</v>
      </c>
      <c r="W266">
        <f t="shared" si="76"/>
        <v>5.4545717269574263</v>
      </c>
    </row>
    <row r="267" spans="1:23">
      <c r="A267" s="25"/>
      <c r="B267">
        <v>44</v>
      </c>
      <c r="C267">
        <f>('Size and weight of HO fragments'!Z46/1000)*('Size and weight of HO fragments'!AA46/1000)</f>
        <v>4.3548799999999999E-5</v>
      </c>
      <c r="D267">
        <v>2.5000000000000001E-4</v>
      </c>
      <c r="E267">
        <v>1000</v>
      </c>
      <c r="F267">
        <v>2.1</v>
      </c>
      <c r="G267">
        <f>'Size and weight of HO fragments'!AH46</f>
        <v>2688.3116883116886</v>
      </c>
      <c r="H267">
        <v>1</v>
      </c>
      <c r="J267">
        <f t="shared" si="69"/>
        <v>330464.43881936255</v>
      </c>
      <c r="K267">
        <f t="shared" si="70"/>
        <v>182.90495999999999</v>
      </c>
      <c r="L267">
        <f t="shared" si="71"/>
        <v>4.317361678105297E-2</v>
      </c>
      <c r="N267">
        <f>('Size and weight of HO fragments'!AA46/1000)*('Size and weight of HO fragments'!AE46/1000)</f>
        <v>6.5410999999999999E-6</v>
      </c>
      <c r="O267">
        <f t="shared" si="72"/>
        <v>2.5000000000000001E-4</v>
      </c>
      <c r="P267">
        <v>1000</v>
      </c>
      <c r="Q267">
        <v>0.1</v>
      </c>
      <c r="R267">
        <f t="shared" si="73"/>
        <v>2688.3116883116886</v>
      </c>
      <c r="S267">
        <v>1</v>
      </c>
      <c r="U267">
        <f t="shared" si="74"/>
        <v>2363.6329389441735</v>
      </c>
      <c r="V267">
        <f t="shared" si="75"/>
        <v>1.3082199999999999</v>
      </c>
      <c r="W267">
        <f t="shared" si="76"/>
        <v>6.0361931864623859</v>
      </c>
    </row>
    <row r="268" spans="1:23">
      <c r="A268" s="25"/>
      <c r="B268">
        <v>45</v>
      </c>
      <c r="C268">
        <f>('Size and weight of HO fragments'!Z47/1000)*('Size and weight of HO fragments'!AA47/1000)</f>
        <v>5.4720000000000005E-5</v>
      </c>
      <c r="D268">
        <v>5.8999999999999992E-4</v>
      </c>
      <c r="E268">
        <v>1000</v>
      </c>
      <c r="F268">
        <v>2.1</v>
      </c>
      <c r="G268">
        <f>'Size and weight of HO fragments'!AH47</f>
        <v>2672.577035634361</v>
      </c>
      <c r="H268">
        <v>1</v>
      </c>
      <c r="J268">
        <f t="shared" si="69"/>
        <v>410389.13326300698</v>
      </c>
      <c r="K268">
        <f t="shared" si="70"/>
        <v>97.383050847457653</v>
      </c>
      <c r="L268">
        <f t="shared" si="71"/>
        <v>8.1028458228850894E-2</v>
      </c>
      <c r="N268">
        <f>('Size and weight of HO fragments'!AA47/1000)*('Size and weight of HO fragments'!AE47/1000)</f>
        <v>2.2400000000000002E-5</v>
      </c>
      <c r="O268">
        <f t="shared" si="72"/>
        <v>5.8999999999999992E-4</v>
      </c>
      <c r="P268">
        <v>1000</v>
      </c>
      <c r="Q268">
        <v>0.1</v>
      </c>
      <c r="R268">
        <f t="shared" si="73"/>
        <v>2672.577035634361</v>
      </c>
      <c r="S268">
        <v>1</v>
      </c>
      <c r="U268">
        <f t="shared" si="74"/>
        <v>7999.7881727681679</v>
      </c>
      <c r="V268">
        <f t="shared" si="75"/>
        <v>1.8983050847457632</v>
      </c>
      <c r="W268">
        <f t="shared" si="76"/>
        <v>4.1567599071400503</v>
      </c>
    </row>
    <row r="269" spans="1:23">
      <c r="A269" s="25"/>
      <c r="B269">
        <v>46</v>
      </c>
      <c r="C269">
        <f>('Size and weight of HO fragments'!Z48/1000)*('Size and weight of HO fragments'!AA48/1000)</f>
        <v>5.7648399999999995E-5</v>
      </c>
      <c r="D269">
        <v>3.5999999999999997E-4</v>
      </c>
      <c r="E269">
        <v>1000</v>
      </c>
      <c r="F269">
        <v>2.1</v>
      </c>
      <c r="G269">
        <f>'Size and weight of HO fragments'!AH48</f>
        <v>2683.2008295886626</v>
      </c>
      <c r="H269">
        <v>1</v>
      </c>
      <c r="J269">
        <f t="shared" si="69"/>
        <v>435795.67550571432</v>
      </c>
      <c r="K269">
        <f t="shared" si="70"/>
        <v>168.14116666666666</v>
      </c>
      <c r="L269">
        <f t="shared" si="71"/>
        <v>4.6953199247741648E-2</v>
      </c>
      <c r="N269">
        <f>('Size and weight of HO fragments'!AA48/1000)*('Size and weight of HO fragments'!AE48/1000)</f>
        <v>1.1556399999999998E-5</v>
      </c>
      <c r="O269">
        <f t="shared" si="72"/>
        <v>3.5999999999999997E-4</v>
      </c>
      <c r="P269">
        <v>1000</v>
      </c>
      <c r="Q269">
        <v>0.1</v>
      </c>
      <c r="R269">
        <f t="shared" si="73"/>
        <v>2683.2008295886626</v>
      </c>
      <c r="S269">
        <v>1</v>
      </c>
      <c r="U269">
        <f t="shared" si="74"/>
        <v>4160.0536259167129</v>
      </c>
      <c r="V269">
        <f t="shared" si="75"/>
        <v>1.6050555555555555</v>
      </c>
      <c r="W269">
        <f t="shared" si="76"/>
        <v>4.9186868784209361</v>
      </c>
    </row>
    <row r="270" spans="1:23">
      <c r="A270" s="25"/>
      <c r="B270">
        <v>47</v>
      </c>
      <c r="C270">
        <f>('Size and weight of HO fragments'!Z49/1000)*('Size and weight of HO fragments'!AA49/1000)</f>
        <v>8.2397100000000011E-5</v>
      </c>
      <c r="D270">
        <v>6.2E-4</v>
      </c>
      <c r="E270">
        <v>1000</v>
      </c>
      <c r="F270">
        <v>2.1</v>
      </c>
      <c r="G270">
        <f>'Size and weight of HO fragments'!AH49</f>
        <v>2671.1975223675154</v>
      </c>
      <c r="H270">
        <v>1</v>
      </c>
      <c r="J270">
        <f t="shared" si="69"/>
        <v>617324.10055008391</v>
      </c>
      <c r="K270">
        <f t="shared" si="70"/>
        <v>139.54347580645162</v>
      </c>
      <c r="L270">
        <f t="shared" si="71"/>
        <v>5.6543540394805372E-2</v>
      </c>
      <c r="N270">
        <f>('Size and weight of HO fragments'!AA49/1000)*('Size and weight of HO fragments'!AE49/1000)</f>
        <v>1.3823E-5</v>
      </c>
      <c r="O270">
        <f t="shared" si="72"/>
        <v>6.2E-4</v>
      </c>
      <c r="P270">
        <v>1000</v>
      </c>
      <c r="Q270">
        <v>0.1</v>
      </c>
      <c r="R270">
        <f t="shared" si="73"/>
        <v>2671.1975223675154</v>
      </c>
      <c r="S270">
        <v>1</v>
      </c>
      <c r="U270">
        <f t="shared" si="74"/>
        <v>4931.5599710506513</v>
      </c>
      <c r="V270">
        <f t="shared" si="75"/>
        <v>1.114758064516129</v>
      </c>
      <c r="W270">
        <f t="shared" si="76"/>
        <v>7.0780220500297455</v>
      </c>
    </row>
    <row r="271" spans="1:23">
      <c r="A271" s="25"/>
      <c r="B271">
        <v>48</v>
      </c>
      <c r="C271">
        <f>('Size and weight of HO fragments'!Z50/1000)*('Size and weight of HO fragments'!AA50/1000)</f>
        <v>5.9614799999999997E-5</v>
      </c>
      <c r="D271">
        <v>5.8999999999999992E-4</v>
      </c>
      <c r="E271">
        <v>1000</v>
      </c>
      <c r="F271">
        <v>2.1</v>
      </c>
      <c r="G271">
        <f>'Size and weight of HO fragments'!AH50</f>
        <v>2672.577035634361</v>
      </c>
      <c r="H271">
        <v>1</v>
      </c>
      <c r="J271">
        <f t="shared" si="69"/>
        <v>447099.16121431842</v>
      </c>
      <c r="K271">
        <f t="shared" si="70"/>
        <v>106.09413559322034</v>
      </c>
      <c r="L271">
        <f t="shared" si="71"/>
        <v>7.4375444256840936E-2</v>
      </c>
      <c r="N271">
        <f>('Size and weight of HO fragments'!AA50/1000)*('Size and weight of HO fragments'!AE50/1000)</f>
        <v>1.3254E-5</v>
      </c>
      <c r="O271">
        <f t="shared" si="72"/>
        <v>5.8999999999999992E-4</v>
      </c>
      <c r="P271">
        <v>1000</v>
      </c>
      <c r="Q271">
        <v>0.1</v>
      </c>
      <c r="R271">
        <f t="shared" si="73"/>
        <v>2672.577035634361</v>
      </c>
      <c r="S271">
        <v>1</v>
      </c>
      <c r="U271">
        <f t="shared" si="74"/>
        <v>4733.4460911548786</v>
      </c>
      <c r="V271">
        <f t="shared" si="75"/>
        <v>1.1232203389830511</v>
      </c>
      <c r="W271">
        <f t="shared" si="76"/>
        <v>7.025156324123822</v>
      </c>
    </row>
    <row r="272" spans="1:23">
      <c r="A272" s="25"/>
      <c r="B272">
        <v>49</v>
      </c>
      <c r="C272">
        <f>('Size and weight of HO fragments'!Z51/1000)*('Size and weight of HO fragments'!AA51/1000)</f>
        <v>1.3372199999999999E-4</v>
      </c>
      <c r="D272">
        <v>4.7999999999999996E-4</v>
      </c>
      <c r="E272">
        <v>1000</v>
      </c>
      <c r="F272">
        <v>2.1</v>
      </c>
      <c r="G272">
        <f>'Size and weight of HO fragments'!AH51</f>
        <v>2677.6474646429806</v>
      </c>
      <c r="H272">
        <v>1</v>
      </c>
      <c r="J272">
        <f t="shared" si="69"/>
        <v>1006697.4260123748</v>
      </c>
      <c r="K272">
        <f t="shared" si="70"/>
        <v>292.51687499999997</v>
      </c>
      <c r="L272">
        <f t="shared" si="71"/>
        <v>2.698201215332352E-2</v>
      </c>
      <c r="N272">
        <f>('Size and weight of HO fragments'!AA51/1000)*('Size and weight of HO fragments'!AE51/1000)</f>
        <v>5.3651999999999994E-5</v>
      </c>
      <c r="O272">
        <f t="shared" si="72"/>
        <v>4.7999999999999996E-4</v>
      </c>
      <c r="P272">
        <v>1000</v>
      </c>
      <c r="Q272">
        <v>0.1</v>
      </c>
      <c r="R272">
        <f t="shared" si="73"/>
        <v>2677.6474646429806</v>
      </c>
      <c r="S272">
        <v>1</v>
      </c>
      <c r="U272">
        <f t="shared" si="74"/>
        <v>19233.694601812833</v>
      </c>
      <c r="V272">
        <f t="shared" si="75"/>
        <v>5.5887500000000001</v>
      </c>
      <c r="W272">
        <f t="shared" si="76"/>
        <v>1.4122467235611211</v>
      </c>
    </row>
    <row r="273" spans="1:23">
      <c r="A273" s="25"/>
      <c r="B273">
        <v>50</v>
      </c>
      <c r="C273">
        <f>('Size and weight of HO fragments'!Z52/1000)*('Size and weight of HO fragments'!AA52/1000)</f>
        <v>3.8154799999999996E-5</v>
      </c>
      <c r="D273">
        <v>3.8000000000000002E-4</v>
      </c>
      <c r="E273">
        <v>1000</v>
      </c>
      <c r="F273">
        <v>2.1</v>
      </c>
      <c r="G273">
        <f>'Size and weight of HO fragments'!AH52</f>
        <v>2682.2736696613683</v>
      </c>
      <c r="H273">
        <v>1</v>
      </c>
      <c r="J273">
        <f t="shared" si="69"/>
        <v>288233.63134446298</v>
      </c>
      <c r="K273">
        <f t="shared" si="70"/>
        <v>105.42773684210525</v>
      </c>
      <c r="L273">
        <f t="shared" si="71"/>
        <v>7.4879916182357092E-2</v>
      </c>
      <c r="N273">
        <f>('Size and weight of HO fragments'!AA52/1000)*('Size and weight of HO fragments'!AE52/1000)</f>
        <v>1.2279099999999999E-5</v>
      </c>
      <c r="O273">
        <f t="shared" si="72"/>
        <v>3.8000000000000002E-4</v>
      </c>
      <c r="P273">
        <v>1000</v>
      </c>
      <c r="Q273">
        <v>0.1</v>
      </c>
      <c r="R273">
        <f t="shared" si="73"/>
        <v>2682.2736696613683</v>
      </c>
      <c r="S273">
        <v>1</v>
      </c>
      <c r="U273">
        <f t="shared" si="74"/>
        <v>4417.1557552788663</v>
      </c>
      <c r="V273">
        <f t="shared" si="75"/>
        <v>1.6156710526315785</v>
      </c>
      <c r="W273">
        <f t="shared" si="76"/>
        <v>4.88615556067192</v>
      </c>
    </row>
    <row r="274" spans="1:23">
      <c r="A274" s="25"/>
      <c r="B274">
        <v>51</v>
      </c>
      <c r="C274">
        <f>('Size and weight of HO fragments'!Z53/1000)*('Size and weight of HO fragments'!AA53/1000)</f>
        <v>5.3788199999999994E-5</v>
      </c>
      <c r="D274">
        <v>3.3E-4</v>
      </c>
      <c r="E274">
        <v>1000</v>
      </c>
      <c r="F274">
        <v>2.1</v>
      </c>
      <c r="G274">
        <f>'Size and weight of HO fragments'!AH53</f>
        <v>2684.5927719176893</v>
      </c>
      <c r="H274">
        <v>1</v>
      </c>
      <c r="J274">
        <f t="shared" si="69"/>
        <v>407036.30124466808</v>
      </c>
      <c r="K274">
        <f t="shared" si="70"/>
        <v>171.14427272727272</v>
      </c>
      <c r="L274">
        <f t="shared" si="71"/>
        <v>4.6132331522464348E-2</v>
      </c>
      <c r="N274">
        <f>('Size and weight of HO fragments'!AA53/1000)*('Size and weight of HO fragments'!AE53/1000)</f>
        <v>1.1991000000000001E-5</v>
      </c>
      <c r="O274">
        <f t="shared" si="72"/>
        <v>3.3E-4</v>
      </c>
      <c r="P274">
        <v>1000</v>
      </c>
      <c r="Q274">
        <v>0.1</v>
      </c>
      <c r="R274">
        <f t="shared" si="73"/>
        <v>2684.5927719176893</v>
      </c>
      <c r="S274">
        <v>1</v>
      </c>
      <c r="U274">
        <f t="shared" si="74"/>
        <v>4320.9798433616579</v>
      </c>
      <c r="V274">
        <f t="shared" si="75"/>
        <v>1.8168181818181819</v>
      </c>
      <c r="W274">
        <f t="shared" si="76"/>
        <v>4.3456656294161409</v>
      </c>
    </row>
    <row r="275" spans="1:23">
      <c r="A275" s="25"/>
      <c r="B275">
        <v>52</v>
      </c>
      <c r="C275">
        <f>('Size and weight of HO fragments'!Z54/1000)*('Size and weight of HO fragments'!AA54/1000)</f>
        <v>4.4844799999999995E-5</v>
      </c>
      <c r="D275">
        <v>2.5000000000000001E-4</v>
      </c>
      <c r="E275">
        <v>1000</v>
      </c>
      <c r="F275">
        <v>2.1</v>
      </c>
      <c r="G275">
        <f>'Size and weight of HO fragments'!AH54</f>
        <v>2688.3116883116886</v>
      </c>
      <c r="H275">
        <v>1</v>
      </c>
      <c r="J275">
        <f t="shared" si="69"/>
        <v>340298.96727272728</v>
      </c>
      <c r="K275">
        <f t="shared" si="70"/>
        <v>188.34815999999998</v>
      </c>
      <c r="L275">
        <f t="shared" si="71"/>
        <v>4.1925913427526044E-2</v>
      </c>
      <c r="N275">
        <f>('Size and weight of HO fragments'!AA54/1000)*('Size and weight of HO fragments'!AE54/1000)</f>
        <v>1.2469599999999998E-5</v>
      </c>
      <c r="O275">
        <f t="shared" si="72"/>
        <v>2.5000000000000001E-4</v>
      </c>
      <c r="P275">
        <v>1000</v>
      </c>
      <c r="Q275">
        <v>0.1</v>
      </c>
      <c r="R275">
        <f t="shared" si="73"/>
        <v>2688.3116883116886</v>
      </c>
      <c r="S275">
        <v>1</v>
      </c>
      <c r="U275">
        <f t="shared" si="74"/>
        <v>4505.9022634508356</v>
      </c>
      <c r="V275">
        <f t="shared" si="75"/>
        <v>2.4939199999999997</v>
      </c>
      <c r="W275">
        <f t="shared" si="76"/>
        <v>3.1663680672971961</v>
      </c>
    </row>
    <row r="276" spans="1:23">
      <c r="A276" s="25"/>
      <c r="B276">
        <v>53</v>
      </c>
      <c r="C276">
        <f>('Size and weight of HO fragments'!Z55/1000)*('Size and weight of HO fragments'!AA55/1000)</f>
        <v>5.4720000000000005E-5</v>
      </c>
      <c r="D276">
        <v>5.8999999999999992E-4</v>
      </c>
      <c r="E276">
        <v>1000</v>
      </c>
      <c r="F276">
        <v>2.1</v>
      </c>
      <c r="G276">
        <f>'Size and weight of HO fragments'!AH55</f>
        <v>2672.577035634361</v>
      </c>
      <c r="H276">
        <v>1</v>
      </c>
      <c r="J276">
        <f t="shared" si="69"/>
        <v>410389.13326300698</v>
      </c>
      <c r="K276">
        <f t="shared" si="70"/>
        <v>97.383050847457653</v>
      </c>
      <c r="L276">
        <f t="shared" si="71"/>
        <v>8.1028458228850894E-2</v>
      </c>
      <c r="N276">
        <f>('Size and weight of HO fragments'!AA55/1000)*('Size and weight of HO fragments'!AE55/1000)</f>
        <v>2.2400000000000002E-5</v>
      </c>
      <c r="O276">
        <f t="shared" si="72"/>
        <v>5.8999999999999992E-4</v>
      </c>
      <c r="P276">
        <v>1000</v>
      </c>
      <c r="Q276">
        <v>0.1</v>
      </c>
      <c r="R276">
        <f t="shared" si="73"/>
        <v>2672.577035634361</v>
      </c>
      <c r="S276">
        <v>1</v>
      </c>
      <c r="U276">
        <f t="shared" si="74"/>
        <v>7999.7881727681679</v>
      </c>
      <c r="V276">
        <f t="shared" si="75"/>
        <v>1.8983050847457632</v>
      </c>
      <c r="W276">
        <f t="shared" si="76"/>
        <v>4.1567599071400503</v>
      </c>
    </row>
    <row r="277" spans="1:23">
      <c r="A277" s="25"/>
      <c r="B277">
        <v>54</v>
      </c>
      <c r="C277">
        <f>('Size and weight of HO fragments'!Z56/1000)*('Size and weight of HO fragments'!AA56/1000)</f>
        <v>5.7648399999999995E-5</v>
      </c>
      <c r="D277">
        <v>3.5999999999999997E-4</v>
      </c>
      <c r="E277">
        <v>1000</v>
      </c>
      <c r="F277">
        <v>2.1</v>
      </c>
      <c r="G277">
        <f>'Size and weight of HO fragments'!AH56</f>
        <v>2683.2008295886626</v>
      </c>
      <c r="H277">
        <v>1</v>
      </c>
      <c r="J277">
        <f t="shared" si="69"/>
        <v>435795.67550571432</v>
      </c>
      <c r="K277">
        <f t="shared" si="70"/>
        <v>168.14116666666666</v>
      </c>
      <c r="L277">
        <f t="shared" si="71"/>
        <v>4.6953199247741648E-2</v>
      </c>
      <c r="N277">
        <f>('Size and weight of HO fragments'!AA56/1000)*('Size and weight of HO fragments'!AE56/1000)</f>
        <v>1.1556399999999998E-5</v>
      </c>
      <c r="O277">
        <f t="shared" si="72"/>
        <v>3.5999999999999997E-4</v>
      </c>
      <c r="P277">
        <v>1000</v>
      </c>
      <c r="Q277">
        <v>0.1</v>
      </c>
      <c r="R277">
        <f t="shared" si="73"/>
        <v>2683.2008295886626</v>
      </c>
      <c r="S277">
        <v>1</v>
      </c>
      <c r="U277">
        <f t="shared" si="74"/>
        <v>4160.0536259167129</v>
      </c>
      <c r="V277">
        <f t="shared" si="75"/>
        <v>1.6050555555555555</v>
      </c>
      <c r="W277">
        <f t="shared" si="76"/>
        <v>4.9186868784209361</v>
      </c>
    </row>
    <row r="278" spans="1:23">
      <c r="A278" s="25"/>
      <c r="B278">
        <v>55</v>
      </c>
      <c r="C278">
        <f>('Size and weight of HO fragments'!Z57/1000)*('Size and weight of HO fragments'!AA57/1000)</f>
        <v>8.2397100000000011E-5</v>
      </c>
      <c r="D278">
        <v>6.2E-4</v>
      </c>
      <c r="E278">
        <v>1000</v>
      </c>
      <c r="F278">
        <v>2.1</v>
      </c>
      <c r="G278">
        <f>'Size and weight of HO fragments'!AH57</f>
        <v>2671.1975223675154</v>
      </c>
      <c r="H278">
        <v>1</v>
      </c>
      <c r="J278">
        <f t="shared" si="69"/>
        <v>617324.10055008391</v>
      </c>
      <c r="K278">
        <f t="shared" si="70"/>
        <v>139.54347580645162</v>
      </c>
      <c r="L278">
        <f t="shared" si="71"/>
        <v>5.6543540394805372E-2</v>
      </c>
      <c r="N278">
        <f>('Size and weight of HO fragments'!AA57/1000)*('Size and weight of HO fragments'!AE57/1000)</f>
        <v>1.3823E-5</v>
      </c>
      <c r="O278">
        <f t="shared" si="72"/>
        <v>6.2E-4</v>
      </c>
      <c r="P278">
        <v>1000</v>
      </c>
      <c r="Q278">
        <v>0.1</v>
      </c>
      <c r="R278">
        <f t="shared" si="73"/>
        <v>2671.1975223675154</v>
      </c>
      <c r="S278">
        <v>1</v>
      </c>
      <c r="U278">
        <f t="shared" si="74"/>
        <v>4931.5599710506513</v>
      </c>
      <c r="V278">
        <f t="shared" si="75"/>
        <v>1.114758064516129</v>
      </c>
      <c r="W278">
        <f t="shared" si="76"/>
        <v>7.0780220500297455</v>
      </c>
    </row>
    <row r="279" spans="1:23">
      <c r="A279" s="25"/>
      <c r="B279">
        <v>56</v>
      </c>
      <c r="C279">
        <f>('Size and weight of HO fragments'!Z58/1000)*('Size and weight of HO fragments'!AA58/1000)</f>
        <v>5.9614799999999997E-5</v>
      </c>
      <c r="D279">
        <v>5.8999999999999992E-4</v>
      </c>
      <c r="E279">
        <v>1000</v>
      </c>
      <c r="F279">
        <v>2.1</v>
      </c>
      <c r="G279">
        <f>'Size and weight of HO fragments'!AH58</f>
        <v>2672.577035634361</v>
      </c>
      <c r="H279">
        <v>1</v>
      </c>
      <c r="J279">
        <f t="shared" si="69"/>
        <v>447099.16121431842</v>
      </c>
      <c r="K279">
        <f t="shared" si="70"/>
        <v>106.09413559322034</v>
      </c>
      <c r="L279">
        <f t="shared" si="71"/>
        <v>7.4375444256840936E-2</v>
      </c>
      <c r="N279">
        <f>('Size and weight of HO fragments'!AA58/1000)*('Size and weight of HO fragments'!AE58/1000)</f>
        <v>1.3254E-5</v>
      </c>
      <c r="O279">
        <f t="shared" si="72"/>
        <v>5.8999999999999992E-4</v>
      </c>
      <c r="P279">
        <v>1000</v>
      </c>
      <c r="Q279">
        <v>0.1</v>
      </c>
      <c r="R279">
        <f t="shared" si="73"/>
        <v>2672.577035634361</v>
      </c>
      <c r="S279">
        <v>1</v>
      </c>
      <c r="U279">
        <f t="shared" si="74"/>
        <v>4733.4460911548786</v>
      </c>
      <c r="V279">
        <f t="shared" si="75"/>
        <v>1.1232203389830511</v>
      </c>
      <c r="W279">
        <f t="shared" si="76"/>
        <v>7.025156324123822</v>
      </c>
    </row>
    <row r="280" spans="1:23">
      <c r="A280" s="25"/>
      <c r="B280">
        <v>57</v>
      </c>
      <c r="C280">
        <f>('Size and weight of HO fragments'!Z59/1000)*('Size and weight of HO fragments'!AA59/1000)</f>
        <v>1.3372199999999999E-4</v>
      </c>
      <c r="D280">
        <v>4.7999999999999996E-4</v>
      </c>
      <c r="E280">
        <v>1000</v>
      </c>
      <c r="F280">
        <v>2.1</v>
      </c>
      <c r="G280">
        <f>'Size and weight of HO fragments'!AH59</f>
        <v>2677.6474646429806</v>
      </c>
      <c r="H280">
        <v>1</v>
      </c>
      <c r="J280">
        <f t="shared" si="69"/>
        <v>1006697.4260123748</v>
      </c>
      <c r="K280">
        <f t="shared" si="70"/>
        <v>292.51687499999997</v>
      </c>
      <c r="L280">
        <f t="shared" si="71"/>
        <v>2.698201215332352E-2</v>
      </c>
      <c r="N280">
        <f>('Size and weight of HO fragments'!AA59/1000)*('Size and weight of HO fragments'!AE59/1000)</f>
        <v>5.3651999999999994E-5</v>
      </c>
      <c r="O280">
        <f t="shared" si="72"/>
        <v>4.7999999999999996E-4</v>
      </c>
      <c r="P280">
        <v>1000</v>
      </c>
      <c r="Q280">
        <v>0.1</v>
      </c>
      <c r="R280">
        <f t="shared" si="73"/>
        <v>2677.6474646429806</v>
      </c>
      <c r="S280">
        <v>1</v>
      </c>
      <c r="U280">
        <f t="shared" si="74"/>
        <v>19233.694601812833</v>
      </c>
      <c r="V280">
        <f t="shared" si="75"/>
        <v>5.5887500000000001</v>
      </c>
      <c r="W280">
        <f t="shared" si="76"/>
        <v>1.4122467235611211</v>
      </c>
    </row>
    <row r="281" spans="1:23">
      <c r="A281" s="25"/>
      <c r="B281">
        <v>58</v>
      </c>
      <c r="C281">
        <f>('Size and weight of HO fragments'!Z60/1000)*('Size and weight of HO fragments'!AA60/1000)</f>
        <v>3.8154799999999996E-5</v>
      </c>
      <c r="D281">
        <v>3.8000000000000002E-4</v>
      </c>
      <c r="E281">
        <v>1000</v>
      </c>
      <c r="F281">
        <v>2.1</v>
      </c>
      <c r="G281">
        <f>'Size and weight of HO fragments'!AH60</f>
        <v>2682.2736696613683</v>
      </c>
      <c r="H281">
        <v>1</v>
      </c>
      <c r="J281">
        <f t="shared" si="69"/>
        <v>288233.63134446298</v>
      </c>
      <c r="K281">
        <f t="shared" si="70"/>
        <v>105.42773684210525</v>
      </c>
      <c r="L281">
        <f t="shared" si="71"/>
        <v>7.4879916182357092E-2</v>
      </c>
      <c r="N281">
        <f>('Size and weight of HO fragments'!AA60/1000)*('Size and weight of HO fragments'!AE60/1000)</f>
        <v>1.2279099999999999E-5</v>
      </c>
      <c r="O281">
        <f t="shared" si="72"/>
        <v>3.8000000000000002E-4</v>
      </c>
      <c r="P281">
        <v>1000</v>
      </c>
      <c r="Q281">
        <v>0.1</v>
      </c>
      <c r="R281">
        <f t="shared" si="73"/>
        <v>2682.2736696613683</v>
      </c>
      <c r="S281">
        <v>1</v>
      </c>
      <c r="U281">
        <f t="shared" si="74"/>
        <v>4417.1557552788663</v>
      </c>
      <c r="V281">
        <f t="shared" si="75"/>
        <v>1.6156710526315785</v>
      </c>
      <c r="W281">
        <f t="shared" si="76"/>
        <v>4.88615556067192</v>
      </c>
    </row>
    <row r="282" spans="1:23">
      <c r="A282" s="25"/>
      <c r="B282">
        <v>59</v>
      </c>
      <c r="C282">
        <f>('Size and weight of HO fragments'!Z61/1000)*('Size and weight of HO fragments'!AA61/1000)</f>
        <v>5.3788199999999994E-5</v>
      </c>
      <c r="D282">
        <v>3.3E-4</v>
      </c>
      <c r="E282">
        <v>1000</v>
      </c>
      <c r="F282">
        <v>2.1</v>
      </c>
      <c r="G282">
        <f>'Size and weight of HO fragments'!AH61</f>
        <v>2684.5927719176893</v>
      </c>
      <c r="H282">
        <v>1</v>
      </c>
      <c r="J282">
        <f t="shared" si="69"/>
        <v>407036.30124466808</v>
      </c>
      <c r="K282">
        <f t="shared" si="70"/>
        <v>171.14427272727272</v>
      </c>
      <c r="L282">
        <f t="shared" si="71"/>
        <v>4.6132331522464348E-2</v>
      </c>
      <c r="N282">
        <f>('Size and weight of HO fragments'!AA61/1000)*('Size and weight of HO fragments'!AE61/1000)</f>
        <v>1.1991000000000001E-5</v>
      </c>
      <c r="O282">
        <f t="shared" si="72"/>
        <v>3.3E-4</v>
      </c>
      <c r="P282">
        <v>1000</v>
      </c>
      <c r="Q282">
        <v>0.1</v>
      </c>
      <c r="R282">
        <f t="shared" si="73"/>
        <v>2684.5927719176893</v>
      </c>
      <c r="S282">
        <v>1</v>
      </c>
      <c r="U282">
        <f t="shared" si="74"/>
        <v>4320.9798433616579</v>
      </c>
      <c r="V282">
        <f t="shared" si="75"/>
        <v>1.8168181818181819</v>
      </c>
      <c r="W282">
        <f t="shared" si="76"/>
        <v>4.3456656294161409</v>
      </c>
    </row>
  </sheetData>
  <mergeCells count="26">
    <mergeCell ref="C76:W76"/>
    <mergeCell ref="C77:L77"/>
    <mergeCell ref="N77:W77"/>
    <mergeCell ref="A2:A91"/>
    <mergeCell ref="C97:W97"/>
    <mergeCell ref="C3:L3"/>
    <mergeCell ref="N3:W3"/>
    <mergeCell ref="C2:W2"/>
    <mergeCell ref="C34:W34"/>
    <mergeCell ref="C35:L35"/>
    <mergeCell ref="N35:W35"/>
    <mergeCell ref="C220:L220"/>
    <mergeCell ref="N220:W220"/>
    <mergeCell ref="A97:A282"/>
    <mergeCell ref="C98:L98"/>
    <mergeCell ref="N98:W98"/>
    <mergeCell ref="C166:W166"/>
    <mergeCell ref="C167:L167"/>
    <mergeCell ref="N167:W167"/>
    <mergeCell ref="C219:W219"/>
    <mergeCell ref="Z102:AA102"/>
    <mergeCell ref="AB102:AC102"/>
    <mergeCell ref="Z110:AA110"/>
    <mergeCell ref="AB110:AC110"/>
    <mergeCell ref="Y101:AC101"/>
    <mergeCell ref="Y109:AC10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82"/>
  <sheetViews>
    <sheetView topLeftCell="A13" workbookViewId="0">
      <selection activeCell="L238" sqref="L238"/>
    </sheetView>
  </sheetViews>
  <sheetFormatPr defaultRowHeight="14.45"/>
  <sheetData>
    <row r="2" spans="1:8">
      <c r="A2" s="25" t="s">
        <v>49</v>
      </c>
      <c r="C2" s="17" t="s">
        <v>0</v>
      </c>
      <c r="D2" s="17"/>
      <c r="E2" s="8"/>
    </row>
    <row r="3" spans="1:8">
      <c r="A3" s="25"/>
      <c r="C3" s="17"/>
      <c r="D3" s="17"/>
      <c r="E3" s="8"/>
    </row>
    <row r="4" spans="1:8" ht="28.9">
      <c r="A4" s="25"/>
      <c r="B4" t="s">
        <v>53</v>
      </c>
      <c r="C4" s="10" t="s">
        <v>54</v>
      </c>
      <c r="D4" s="10" t="s">
        <v>55</v>
      </c>
      <c r="E4" s="10" t="s">
        <v>83</v>
      </c>
      <c r="F4" t="s">
        <v>84</v>
      </c>
      <c r="G4" t="s">
        <v>85</v>
      </c>
      <c r="H4" t="s">
        <v>86</v>
      </c>
    </row>
    <row r="5" spans="1:8">
      <c r="A5" s="25"/>
      <c r="C5" t="s">
        <v>25</v>
      </c>
      <c r="D5" t="s">
        <v>63</v>
      </c>
    </row>
    <row r="6" spans="1:8">
      <c r="A6" s="25"/>
      <c r="C6" t="s">
        <v>71</v>
      </c>
      <c r="D6" t="s">
        <v>72</v>
      </c>
    </row>
    <row r="7" spans="1:8">
      <c r="A7" s="25"/>
      <c r="B7">
        <v>1</v>
      </c>
      <c r="C7">
        <f>('Size and weight of LO fragments'!B3/1000)*('Size and weight of LO fragments'!C3/1000)</f>
        <v>1.3832000000000001E-2</v>
      </c>
      <c r="D7">
        <f>('Size and weight of LO fragments'!H3)/1000</f>
        <v>0.28805999999999998</v>
      </c>
      <c r="E7">
        <v>26</v>
      </c>
      <c r="F7">
        <f>(E7-0.5)/COUNT(D$7:D$32)</f>
        <v>0.98076923076923073</v>
      </c>
      <c r="G7">
        <f>LN(D7)</f>
        <v>-1.2445864872112331</v>
      </c>
      <c r="H7">
        <f>LN(-LN(1-F7))</f>
        <v>1.3740303948169552</v>
      </c>
    </row>
    <row r="8" spans="1:8">
      <c r="A8" s="25"/>
      <c r="B8">
        <v>2</v>
      </c>
      <c r="C8">
        <f>'Size and weight of LO fragments'!B4*'Size and weight of LO fragments'!C4</f>
        <v>1548</v>
      </c>
      <c r="D8">
        <f>('Size and weight of LO fragments'!H4)/1000</f>
        <v>6.7949999999999997E-2</v>
      </c>
      <c r="E8">
        <v>25</v>
      </c>
      <c r="F8">
        <f t="shared" ref="F8:F32" si="0">(E8-0.5)/COUNT(D$7:D$32)</f>
        <v>0.94230769230769229</v>
      </c>
      <c r="G8">
        <f t="shared" ref="G8:G32" si="1">LN(D8)</f>
        <v>-2.6889831383849843</v>
      </c>
      <c r="H8">
        <f t="shared" ref="H8:H32" si="2">LN(-LN(1-F8))</f>
        <v>1.0482418770347497</v>
      </c>
    </row>
    <row r="9" spans="1:8">
      <c r="A9" s="25"/>
      <c r="B9">
        <v>3</v>
      </c>
      <c r="C9">
        <f>'Size and weight of LO fragments'!B5*'Size and weight of LO fragments'!C5</f>
        <v>840</v>
      </c>
      <c r="D9">
        <f>('Size and weight of LO fragments'!H5)/1000</f>
        <v>2.6239999999999999E-2</v>
      </c>
      <c r="E9">
        <v>24</v>
      </c>
      <c r="F9">
        <f t="shared" si="0"/>
        <v>0.90384615384615385</v>
      </c>
      <c r="G9">
        <f t="shared" si="1"/>
        <v>-3.6404703149062487</v>
      </c>
      <c r="H9">
        <f t="shared" si="2"/>
        <v>0.85092234378176101</v>
      </c>
    </row>
    <row r="10" spans="1:8">
      <c r="A10" s="25"/>
      <c r="B10">
        <v>4</v>
      </c>
      <c r="C10">
        <f>'Size and weight of LO fragments'!B6*'Size and weight of LO fragments'!C6</f>
        <v>525</v>
      </c>
      <c r="D10">
        <f>('Size and weight of LO fragments'!H6)/1000</f>
        <v>1.6320000000000001E-2</v>
      </c>
      <c r="E10">
        <v>23</v>
      </c>
      <c r="F10">
        <f t="shared" si="0"/>
        <v>0.86538461538461542</v>
      </c>
      <c r="G10">
        <f t="shared" si="1"/>
        <v>-4.1153639294461763</v>
      </c>
      <c r="H10">
        <f t="shared" si="2"/>
        <v>0.69581041576172653</v>
      </c>
    </row>
    <row r="11" spans="1:8">
      <c r="A11" s="25"/>
      <c r="B11">
        <v>5</v>
      </c>
      <c r="C11">
        <f>'Size and weight of LO fragments'!B7*'Size and weight of LO fragments'!C7</f>
        <v>525</v>
      </c>
      <c r="D11">
        <f>('Size and weight of LO fragments'!H7)/1000</f>
        <v>1.5820000000000001E-2</v>
      </c>
      <c r="E11">
        <v>22</v>
      </c>
      <c r="F11">
        <f t="shared" si="0"/>
        <v>0.82692307692307687</v>
      </c>
      <c r="G11">
        <f t="shared" si="1"/>
        <v>-4.1464803166426289</v>
      </c>
      <c r="H11">
        <f t="shared" si="2"/>
        <v>0.56190980680105462</v>
      </c>
    </row>
    <row r="12" spans="1:8">
      <c r="A12" s="25"/>
      <c r="B12">
        <v>6</v>
      </c>
      <c r="C12">
        <f>'Size and weight of LO fragments'!B8*'Size and weight of LO fragments'!C8</f>
        <v>475</v>
      </c>
      <c r="D12">
        <f>('Size and weight of LO fragments'!H8)/1000</f>
        <v>1.5470000000000001E-2</v>
      </c>
      <c r="E12">
        <v>21</v>
      </c>
      <c r="F12">
        <f t="shared" si="0"/>
        <v>0.78846153846153844</v>
      </c>
      <c r="G12">
        <f t="shared" si="1"/>
        <v>-4.1688526143971618</v>
      </c>
      <c r="H12">
        <f t="shared" si="2"/>
        <v>0.44041288846700422</v>
      </c>
    </row>
    <row r="13" spans="1:8">
      <c r="A13" s="25"/>
      <c r="B13">
        <v>7</v>
      </c>
      <c r="C13">
        <f>'Size and weight of LO fragments'!B9*'Size and weight of LO fragments'!C9</f>
        <v>550</v>
      </c>
      <c r="D13">
        <f>('Size and weight of LO fragments'!H9)/1000</f>
        <v>1.494E-2</v>
      </c>
      <c r="E13">
        <v>20</v>
      </c>
      <c r="F13">
        <f t="shared" si="0"/>
        <v>0.75</v>
      </c>
      <c r="G13">
        <f t="shared" si="1"/>
        <v>-4.2037130992774658</v>
      </c>
      <c r="H13">
        <f t="shared" si="2"/>
        <v>0.32663425997828094</v>
      </c>
    </row>
    <row r="14" spans="1:8">
      <c r="A14" s="25"/>
      <c r="B14">
        <v>8</v>
      </c>
      <c r="C14">
        <f>'Size and weight of LO fragments'!B10*'Size and weight of LO fragments'!C10</f>
        <v>500</v>
      </c>
      <c r="D14">
        <f>('Size and weight of LO fragments'!H10)/1000</f>
        <v>8.9499999999999996E-3</v>
      </c>
      <c r="E14">
        <v>19</v>
      </c>
      <c r="F14">
        <f t="shared" si="0"/>
        <v>0.71153846153846156</v>
      </c>
      <c r="G14">
        <f t="shared" si="1"/>
        <v>-4.7161017466953732</v>
      </c>
      <c r="H14">
        <f t="shared" si="2"/>
        <v>0.21768348623478218</v>
      </c>
    </row>
    <row r="15" spans="1:8">
      <c r="A15" s="25"/>
      <c r="B15">
        <v>9</v>
      </c>
      <c r="C15">
        <f>'Size and weight of LO fragments'!B11*'Size and weight of LO fragments'!C11</f>
        <v>210</v>
      </c>
      <c r="D15">
        <f>('Size and weight of LO fragments'!H11)/1000</f>
        <v>2.98E-3</v>
      </c>
      <c r="E15">
        <v>18</v>
      </c>
      <c r="F15">
        <f t="shared" si="0"/>
        <v>0.67307692307692313</v>
      </c>
      <c r="G15">
        <f t="shared" si="1"/>
        <v>-5.815831978464824</v>
      </c>
      <c r="H15">
        <f t="shared" si="2"/>
        <v>0.11156854299104853</v>
      </c>
    </row>
    <row r="16" spans="1:8">
      <c r="A16" s="25"/>
      <c r="B16">
        <v>10</v>
      </c>
      <c r="C16">
        <f>'Size and weight of LO fragments'!B12*'Size and weight of LO fragments'!C12</f>
        <v>120</v>
      </c>
      <c r="D16">
        <f>('Size and weight of LO fragments'!H12)/1000</f>
        <v>2.7599999999999999E-3</v>
      </c>
      <c r="E16">
        <v>17</v>
      </c>
      <c r="F16">
        <f t="shared" si="0"/>
        <v>0.63461538461538458</v>
      </c>
      <c r="G16">
        <f t="shared" si="1"/>
        <v>-5.8925245992530781</v>
      </c>
      <c r="H16">
        <f t="shared" si="2"/>
        <v>6.7816916725792634E-3</v>
      </c>
    </row>
    <row r="17" spans="1:8">
      <c r="A17" s="25"/>
      <c r="B17">
        <v>11</v>
      </c>
      <c r="C17">
        <f>'Size and weight of LO fragments'!B13*'Size and weight of LO fragments'!C13</f>
        <v>120</v>
      </c>
      <c r="D17">
        <f>('Size and weight of LO fragments'!H13)/1000</f>
        <v>2.7599999999999999E-3</v>
      </c>
      <c r="E17">
        <v>16</v>
      </c>
      <c r="F17">
        <f t="shared" si="0"/>
        <v>0.59615384615384615</v>
      </c>
      <c r="G17">
        <f t="shared" si="1"/>
        <v>-5.8925245992530781</v>
      </c>
      <c r="H17">
        <f t="shared" si="2"/>
        <v>-9.79201739338873E-2</v>
      </c>
    </row>
    <row r="18" spans="1:8">
      <c r="A18" s="25"/>
      <c r="B18">
        <v>12</v>
      </c>
      <c r="C18">
        <f>'Size and weight of LO fragments'!B14*'Size and weight of LO fragments'!C14</f>
        <v>120</v>
      </c>
      <c r="D18">
        <f>('Size and weight of LO fragments'!H14)/1000</f>
        <v>2.7599999999999999E-3</v>
      </c>
      <c r="E18">
        <v>15</v>
      </c>
      <c r="F18">
        <f t="shared" si="0"/>
        <v>0.55769230769230771</v>
      </c>
      <c r="G18">
        <f t="shared" si="1"/>
        <v>-5.8925245992530781</v>
      </c>
      <c r="H18">
        <f t="shared" si="2"/>
        <v>-0.20364795319044027</v>
      </c>
    </row>
    <row r="19" spans="1:8">
      <c r="A19" s="25"/>
      <c r="B19">
        <v>13</v>
      </c>
      <c r="C19">
        <f>'Size and weight of LO fragments'!B15*'Size and weight of LO fragments'!C15</f>
        <v>44</v>
      </c>
      <c r="D19">
        <f>('Size and weight of LO fragments'!H15)/1000</f>
        <v>5.0000000000000001E-4</v>
      </c>
      <c r="E19">
        <v>14</v>
      </c>
      <c r="F19">
        <f t="shared" si="0"/>
        <v>0.51923076923076927</v>
      </c>
      <c r="G19">
        <f t="shared" si="1"/>
        <v>-7.6009024595420822</v>
      </c>
      <c r="H19">
        <f t="shared" si="2"/>
        <v>-0.31147230423546374</v>
      </c>
    </row>
    <row r="20" spans="1:8">
      <c r="A20" s="25"/>
      <c r="B20">
        <v>14</v>
      </c>
      <c r="C20">
        <f>'Size and weight of LO fragments'!B16*'Size and weight of LO fragments'!C16</f>
        <v>44</v>
      </c>
      <c r="D20">
        <f>('Size and weight of LO fragments'!H16)/1000</f>
        <v>5.0000000000000001E-4</v>
      </c>
      <c r="E20">
        <v>13</v>
      </c>
      <c r="F20">
        <f t="shared" si="0"/>
        <v>0.48076923076923078</v>
      </c>
      <c r="G20">
        <f t="shared" si="1"/>
        <v>-7.6009024595420822</v>
      </c>
      <c r="H20">
        <f t="shared" si="2"/>
        <v>-0.42249908720739099</v>
      </c>
    </row>
    <row r="21" spans="1:8">
      <c r="A21" s="25"/>
      <c r="B21">
        <v>15</v>
      </c>
      <c r="C21">
        <f>'Size and weight of LO fragments'!B17*'Size and weight of LO fragments'!C17</f>
        <v>44</v>
      </c>
      <c r="D21">
        <f>('Size and weight of LO fragments'!H17)/1000</f>
        <v>5.0000000000000001E-4</v>
      </c>
      <c r="E21">
        <v>12</v>
      </c>
      <c r="F21">
        <f t="shared" si="0"/>
        <v>0.44230769230769229</v>
      </c>
      <c r="G21">
        <f t="shared" si="1"/>
        <v>-7.6009024595420822</v>
      </c>
      <c r="H21">
        <f t="shared" si="2"/>
        <v>-0.53794353199326583</v>
      </c>
    </row>
    <row r="22" spans="1:8">
      <c r="A22" s="25"/>
      <c r="B22">
        <v>16</v>
      </c>
      <c r="C22">
        <f>'Size and weight of LO fragments'!B18*'Size and weight of LO fragments'!C18</f>
        <v>44</v>
      </c>
      <c r="D22">
        <f>('Size and weight of LO fragments'!H18)/1000</f>
        <v>5.0000000000000001E-4</v>
      </c>
      <c r="E22">
        <v>11</v>
      </c>
      <c r="F22">
        <f t="shared" si="0"/>
        <v>0.40384615384615385</v>
      </c>
      <c r="G22">
        <f t="shared" si="1"/>
        <v>-7.6009024595420822</v>
      </c>
      <c r="H22">
        <f t="shared" si="2"/>
        <v>-0.65921636872620304</v>
      </c>
    </row>
    <row r="23" spans="1:8">
      <c r="A23" s="25"/>
      <c r="B23">
        <v>17</v>
      </c>
      <c r="C23">
        <f>'Size and weight of LO fragments'!B19*'Size and weight of LO fragments'!C19</f>
        <v>44</v>
      </c>
      <c r="D23">
        <f>('Size and weight of LO fragments'!H19)/1000</f>
        <v>5.0000000000000001E-4</v>
      </c>
      <c r="E23">
        <v>10</v>
      </c>
      <c r="F23">
        <f t="shared" si="0"/>
        <v>0.36538461538461536</v>
      </c>
      <c r="G23">
        <f t="shared" si="1"/>
        <v>-7.6009024595420822</v>
      </c>
      <c r="H23">
        <f t="shared" si="2"/>
        <v>-0.78803790269605556</v>
      </c>
    </row>
    <row r="24" spans="1:8">
      <c r="A24" s="25"/>
      <c r="B24">
        <v>18</v>
      </c>
      <c r="C24">
        <f>'Size and weight of LO fragments'!B20*'Size and weight of LO fragments'!C20</f>
        <v>44</v>
      </c>
      <c r="D24">
        <f>('Size and weight of LO fragments'!H20)/1000</f>
        <v>5.0000000000000001E-4</v>
      </c>
      <c r="E24">
        <v>9</v>
      </c>
      <c r="F24">
        <f t="shared" si="0"/>
        <v>0.32692307692307693</v>
      </c>
      <c r="G24">
        <f t="shared" si="1"/>
        <v>-7.6009024595420822</v>
      </c>
      <c r="H24">
        <f t="shared" si="2"/>
        <v>-0.92660459463970812</v>
      </c>
    </row>
    <row r="25" spans="1:8">
      <c r="A25" s="25"/>
      <c r="B25">
        <v>19</v>
      </c>
      <c r="C25">
        <f>'Size and weight of LO fragments'!B21*'Size and weight of LO fragments'!C21</f>
        <v>44</v>
      </c>
      <c r="D25">
        <f>('Size and weight of LO fragments'!H21)/1000</f>
        <v>5.0000000000000001E-4</v>
      </c>
      <c r="E25">
        <v>8</v>
      </c>
      <c r="F25">
        <f t="shared" si="0"/>
        <v>0.28846153846153844</v>
      </c>
      <c r="G25">
        <f t="shared" si="1"/>
        <v>-7.6009024595420822</v>
      </c>
      <c r="H25">
        <f t="shared" si="2"/>
        <v>-1.0778518674465296</v>
      </c>
    </row>
    <row r="26" spans="1:8">
      <c r="A26" s="25"/>
      <c r="B26">
        <v>20</v>
      </c>
      <c r="C26">
        <f>'Size and weight of LO fragments'!B22*'Size and weight of LO fragments'!C22</f>
        <v>44</v>
      </c>
      <c r="D26">
        <f>('Size and weight of LO fragments'!H22)/1000</f>
        <v>5.0000000000000001E-4</v>
      </c>
      <c r="E26">
        <v>7</v>
      </c>
      <c r="F26">
        <f t="shared" si="0"/>
        <v>0.25</v>
      </c>
      <c r="G26">
        <f t="shared" si="1"/>
        <v>-7.6009024595420822</v>
      </c>
      <c r="H26">
        <f t="shared" si="2"/>
        <v>-1.2458993237072382</v>
      </c>
    </row>
    <row r="27" spans="1:8">
      <c r="A27" s="25"/>
      <c r="B27">
        <v>21</v>
      </c>
      <c r="C27">
        <f>'Size and weight of LO fragments'!B23*'Size and weight of LO fragments'!C23</f>
        <v>44</v>
      </c>
      <c r="D27">
        <f>('Size and weight of LO fragments'!H23)/1000</f>
        <v>5.0000000000000001E-4</v>
      </c>
      <c r="E27">
        <v>6</v>
      </c>
      <c r="F27">
        <f t="shared" si="0"/>
        <v>0.21153846153846154</v>
      </c>
      <c r="G27">
        <f t="shared" si="1"/>
        <v>-7.6009024595420822</v>
      </c>
      <c r="H27">
        <f t="shared" si="2"/>
        <v>-1.436865171815882</v>
      </c>
    </row>
    <row r="28" spans="1:8">
      <c r="A28" s="25"/>
      <c r="B28">
        <v>22</v>
      </c>
      <c r="C28">
        <f>'Size and weight of LO fragments'!B24*'Size and weight of LO fragments'!C24</f>
        <v>44</v>
      </c>
      <c r="D28">
        <f>('Size and weight of LO fragments'!H24)/1000</f>
        <v>5.0000000000000001E-4</v>
      </c>
      <c r="E28">
        <v>5</v>
      </c>
      <c r="F28">
        <f t="shared" si="0"/>
        <v>0.17307692307692307</v>
      </c>
      <c r="G28">
        <f t="shared" si="1"/>
        <v>-7.6009024595420822</v>
      </c>
      <c r="H28">
        <f t="shared" si="2"/>
        <v>-1.6605017442666967</v>
      </c>
    </row>
    <row r="29" spans="1:8">
      <c r="A29" s="25"/>
      <c r="B29">
        <v>23</v>
      </c>
      <c r="C29">
        <f>'Size and weight of LO fragments'!B25*'Size and weight of LO fragments'!C25</f>
        <v>44</v>
      </c>
      <c r="D29">
        <f>('Size and weight of LO fragments'!H25)/1000</f>
        <v>5.0000000000000001E-4</v>
      </c>
      <c r="E29">
        <v>4</v>
      </c>
      <c r="F29">
        <f t="shared" si="0"/>
        <v>0.13461538461538461</v>
      </c>
      <c r="G29">
        <f t="shared" si="1"/>
        <v>-7.6009024595420822</v>
      </c>
      <c r="H29">
        <f t="shared" si="2"/>
        <v>-1.9339137922684337</v>
      </c>
    </row>
    <row r="30" spans="1:8">
      <c r="A30" s="25"/>
      <c r="B30">
        <v>24</v>
      </c>
      <c r="C30">
        <f>'Size and weight of LO fragments'!B26*'Size and weight of LO fragments'!C26</f>
        <v>44</v>
      </c>
      <c r="D30">
        <f>('Size and weight of LO fragments'!H26)/1000</f>
        <v>5.0000000000000001E-4</v>
      </c>
      <c r="E30">
        <v>3</v>
      </c>
      <c r="F30">
        <f t="shared" si="0"/>
        <v>9.6153846153846159E-2</v>
      </c>
      <c r="G30">
        <f t="shared" si="1"/>
        <v>-7.6009024595420822</v>
      </c>
      <c r="H30">
        <f t="shared" si="2"/>
        <v>-2.2916835624829743</v>
      </c>
    </row>
    <row r="31" spans="1:8">
      <c r="A31" s="25"/>
      <c r="B31">
        <v>25</v>
      </c>
      <c r="C31">
        <f>'Size and weight of LO fragments'!B27*'Size and weight of LO fragments'!C27</f>
        <v>44</v>
      </c>
      <c r="D31">
        <f>('Size and weight of LO fragments'!H27)/1000</f>
        <v>5.0000000000000001E-4</v>
      </c>
      <c r="E31">
        <v>2</v>
      </c>
      <c r="F31">
        <f t="shared" si="0"/>
        <v>5.7692307692307696E-2</v>
      </c>
      <c r="G31">
        <f t="shared" si="1"/>
        <v>-7.6009024595420822</v>
      </c>
      <c r="H31">
        <f t="shared" si="2"/>
        <v>-2.8230668463028414</v>
      </c>
    </row>
    <row r="32" spans="1:8">
      <c r="A32" s="25"/>
      <c r="B32">
        <v>26</v>
      </c>
      <c r="C32">
        <f>'Size and weight of LO fragments'!B28*'Size and weight of LO fragments'!C28</f>
        <v>44</v>
      </c>
      <c r="D32">
        <f>('Size and weight of LO fragments'!H28)/1000</f>
        <v>5.0000000000000001E-4</v>
      </c>
      <c r="E32">
        <v>1</v>
      </c>
      <c r="F32">
        <f t="shared" si="0"/>
        <v>1.9230769230769232E-2</v>
      </c>
      <c r="G32">
        <f t="shared" si="1"/>
        <v>-7.6009024595420822</v>
      </c>
      <c r="H32">
        <f t="shared" si="2"/>
        <v>-3.9415503865226063</v>
      </c>
    </row>
    <row r="33" spans="1:8">
      <c r="A33" s="25"/>
    </row>
    <row r="34" spans="1:8">
      <c r="A34" s="25"/>
      <c r="C34" s="17" t="s">
        <v>1</v>
      </c>
      <c r="D34" s="17"/>
      <c r="E34" s="8"/>
    </row>
    <row r="35" spans="1:8">
      <c r="A35" s="25"/>
      <c r="C35" s="17"/>
      <c r="D35" s="17"/>
      <c r="E35" s="8"/>
    </row>
    <row r="36" spans="1:8" ht="28.9">
      <c r="A36" s="25"/>
      <c r="B36" t="s">
        <v>53</v>
      </c>
      <c r="C36" s="10" t="s">
        <v>54</v>
      </c>
      <c r="D36" s="10" t="s">
        <v>55</v>
      </c>
      <c r="E36" s="10"/>
      <c r="F36" t="s">
        <v>84</v>
      </c>
    </row>
    <row r="37" spans="1:8">
      <c r="A37" s="25"/>
      <c r="C37" t="s">
        <v>25</v>
      </c>
      <c r="D37" t="s">
        <v>63</v>
      </c>
    </row>
    <row r="38" spans="1:8">
      <c r="A38" s="25"/>
      <c r="C38" t="s">
        <v>71</v>
      </c>
      <c r="D38" t="s">
        <v>72</v>
      </c>
    </row>
    <row r="39" spans="1:8">
      <c r="A39" s="25"/>
      <c r="B39">
        <v>1</v>
      </c>
      <c r="C39">
        <f>('Size and weight of LO fragments'!M3/1000)*('Size and weight of LO fragments'!N3/1000)</f>
        <v>6.6739999999999994E-3</v>
      </c>
      <c r="D39">
        <f>('Size and weight of LO fragments'!S3)/1000</f>
        <v>0.27006999999999998</v>
      </c>
      <c r="E39">
        <v>36</v>
      </c>
      <c r="F39">
        <f>(E39-0.5)/COUNT(D$39:D$74)</f>
        <v>0.98611111111111116</v>
      </c>
      <c r="G39">
        <f>LN(D39)</f>
        <v>-1.3090740943263772</v>
      </c>
      <c r="H39">
        <f>LN(-LN(1-F39))</f>
        <v>1.453173761903946</v>
      </c>
    </row>
    <row r="40" spans="1:8">
      <c r="A40" s="25"/>
      <c r="B40">
        <v>2</v>
      </c>
      <c r="C40">
        <f>('Size and weight of LO fragments'!M4/1000)*('Size and weight of LO fragments'!N4/1000)</f>
        <v>3.0000000000000001E-3</v>
      </c>
      <c r="D40">
        <f>('Size and weight of LO fragments'!S4)/1000</f>
        <v>8.5459999999999994E-2</v>
      </c>
      <c r="E40">
        <v>35</v>
      </c>
      <c r="F40">
        <f t="shared" ref="F40:F74" si="3">(E40-0.5)/COUNT(D$39:D$74)</f>
        <v>0.95833333333333337</v>
      </c>
      <c r="G40">
        <f t="shared" ref="G40:G74" si="4">LN(D40)</f>
        <v>-2.4597068487662583</v>
      </c>
      <c r="H40">
        <f t="shared" ref="H40:H74" si="5">LN(-LN(1-F40))</f>
        <v>1.1562690064065477</v>
      </c>
    </row>
    <row r="41" spans="1:8">
      <c r="A41" s="25"/>
      <c r="B41">
        <v>3</v>
      </c>
      <c r="C41">
        <f>('Size and weight of LO fragments'!M5/1000)*('Size and weight of LO fragments'!N5/1000)</f>
        <v>1.7039999999999998E-3</v>
      </c>
      <c r="D41">
        <f>('Size and weight of LO fragments'!S5)/1000</f>
        <v>3.4540000000000001E-2</v>
      </c>
      <c r="E41">
        <v>34</v>
      </c>
      <c r="F41">
        <f t="shared" si="3"/>
        <v>0.93055555555555558</v>
      </c>
      <c r="G41">
        <f t="shared" si="4"/>
        <v>-3.3656372062636044</v>
      </c>
      <c r="H41">
        <f t="shared" si="5"/>
        <v>0.9810398083116364</v>
      </c>
    </row>
    <row r="42" spans="1:8">
      <c r="A42" s="25"/>
      <c r="B42">
        <v>4</v>
      </c>
      <c r="C42">
        <f>('Size and weight of LO fragments'!M6/1000)*('Size and weight of LO fragments'!N6/1000)</f>
        <v>9.1E-4</v>
      </c>
      <c r="D42">
        <f>('Size and weight of LO fragments'!S6)/1000</f>
        <v>2.5350000000000001E-2</v>
      </c>
      <c r="E42">
        <v>33</v>
      </c>
      <c r="F42">
        <f t="shared" si="3"/>
        <v>0.90277777777777779</v>
      </c>
      <c r="G42">
        <f t="shared" si="4"/>
        <v>-3.6749765489449446</v>
      </c>
      <c r="H42">
        <f t="shared" si="5"/>
        <v>0.84619266558181461</v>
      </c>
    </row>
    <row r="43" spans="1:8">
      <c r="A43" s="25"/>
      <c r="B43">
        <v>5</v>
      </c>
      <c r="C43">
        <f>('Size and weight of LO fragments'!M7/1000)*('Size and weight of LO fragments'!N7/1000)</f>
        <v>4.7299999999999995E-4</v>
      </c>
      <c r="D43">
        <f>('Size and weight of LO fragments'!S7)/1000</f>
        <v>2.001E-2</v>
      </c>
      <c r="E43">
        <v>32</v>
      </c>
      <c r="F43">
        <f t="shared" si="3"/>
        <v>0.875</v>
      </c>
      <c r="G43">
        <f t="shared" si="4"/>
        <v>-3.9115231303864948</v>
      </c>
      <c r="H43">
        <f t="shared" si="5"/>
        <v>0.73209936808644527</v>
      </c>
    </row>
    <row r="44" spans="1:8">
      <c r="A44" s="25"/>
      <c r="B44">
        <v>6</v>
      </c>
      <c r="C44">
        <f>('Size and weight of LO fragments'!M8/1000)*('Size and weight of LO fragments'!N8/1000)</f>
        <v>4.1799999999999997E-4</v>
      </c>
      <c r="D44">
        <f>('Size and weight of LO fragments'!S8)/1000</f>
        <v>1.3949999999999999E-2</v>
      </c>
      <c r="E44">
        <v>31</v>
      </c>
      <c r="F44">
        <f t="shared" si="3"/>
        <v>0.84722222222222221</v>
      </c>
      <c r="G44">
        <f t="shared" si="4"/>
        <v>-4.2722757707147627</v>
      </c>
      <c r="H44">
        <f t="shared" si="5"/>
        <v>0.63061775781467211</v>
      </c>
    </row>
    <row r="45" spans="1:8">
      <c r="A45" s="25"/>
      <c r="B45">
        <v>7</v>
      </c>
      <c r="C45">
        <f>('Size and weight of LO fragments'!M9/1000)*('Size and weight of LO fragments'!N9/1000)</f>
        <v>3.7500000000000001E-4</v>
      </c>
      <c r="D45">
        <f>('Size and weight of LO fragments'!S9)/1000</f>
        <v>9.7200000000000012E-3</v>
      </c>
      <c r="E45">
        <v>30</v>
      </c>
      <c r="F45">
        <f t="shared" si="3"/>
        <v>0.81944444444444442</v>
      </c>
      <c r="G45">
        <f t="shared" si="4"/>
        <v>-4.6335696605097896</v>
      </c>
      <c r="H45">
        <f t="shared" si="5"/>
        <v>0.53749682101512419</v>
      </c>
    </row>
    <row r="46" spans="1:8">
      <c r="A46" s="25"/>
      <c r="B46">
        <v>8</v>
      </c>
      <c r="C46">
        <f>('Size and weight of LO fragments'!M10/1000)*('Size and weight of LO fragments'!N10/1000)</f>
        <v>2.8800000000000001E-4</v>
      </c>
      <c r="D46">
        <f>('Size and weight of LO fragments'!S10)/1000</f>
        <v>9.2200000000000008E-3</v>
      </c>
      <c r="E46">
        <v>29</v>
      </c>
      <c r="F46">
        <f t="shared" si="3"/>
        <v>0.79166666666666663</v>
      </c>
      <c r="G46">
        <f t="shared" si="4"/>
        <v>-4.6863802414136346</v>
      </c>
      <c r="H46">
        <f t="shared" si="5"/>
        <v>0.45019364959260355</v>
      </c>
    </row>
    <row r="47" spans="1:8">
      <c r="A47" s="25"/>
      <c r="B47">
        <v>9</v>
      </c>
      <c r="C47">
        <f>('Size and weight of LO fragments'!M11/1000)*('Size and weight of LO fragments'!N11/1000)</f>
        <v>3.0800000000000001E-4</v>
      </c>
      <c r="D47">
        <f>('Size and weight of LO fragments'!S11)/1000</f>
        <v>8.0999999999999996E-3</v>
      </c>
      <c r="E47">
        <v>28</v>
      </c>
      <c r="F47">
        <f t="shared" si="3"/>
        <v>0.76388888888888884</v>
      </c>
      <c r="G47">
        <f t="shared" si="4"/>
        <v>-4.8158912173037436</v>
      </c>
      <c r="H47">
        <f t="shared" si="5"/>
        <v>0.36703800393610952</v>
      </c>
    </row>
    <row r="48" spans="1:8">
      <c r="A48" s="25"/>
      <c r="B48">
        <v>10</v>
      </c>
      <c r="C48">
        <f>('Size and weight of LO fragments'!M12/1000)*('Size and weight of LO fragments'!N12/1000)</f>
        <v>3.5999999999999997E-4</v>
      </c>
      <c r="D48">
        <f>('Size and weight of LO fragments'!S12)/1000</f>
        <v>6.6E-3</v>
      </c>
      <c r="E48">
        <v>27</v>
      </c>
      <c r="F48">
        <f t="shared" si="3"/>
        <v>0.73611111111111116</v>
      </c>
      <c r="G48">
        <f t="shared" si="4"/>
        <v>-5.0206856299497575</v>
      </c>
      <c r="H48">
        <f t="shared" si="5"/>
        <v>0.28685208299301579</v>
      </c>
    </row>
    <row r="49" spans="1:8">
      <c r="A49" s="25"/>
      <c r="B49">
        <v>11</v>
      </c>
      <c r="C49">
        <f>('Size and weight of LO fragments'!M13/1000)*('Size and weight of LO fragments'!N13/1000)</f>
        <v>3.5999999999999997E-4</v>
      </c>
      <c r="D49">
        <f>('Size and weight of LO fragments'!S13)/1000</f>
        <v>6.6E-3</v>
      </c>
      <c r="E49">
        <v>26</v>
      </c>
      <c r="F49">
        <f t="shared" si="3"/>
        <v>0.70833333333333337</v>
      </c>
      <c r="G49">
        <f t="shared" si="4"/>
        <v>-5.0206856299497575</v>
      </c>
      <c r="H49">
        <f t="shared" si="5"/>
        <v>0.20875548273706646</v>
      </c>
    </row>
    <row r="50" spans="1:8">
      <c r="A50" s="25"/>
      <c r="B50">
        <v>12</v>
      </c>
      <c r="C50">
        <f>('Size and weight of LO fragments'!M14/1000)*('Size and weight of LO fragments'!N14/1000)</f>
        <v>3.5999999999999997E-4</v>
      </c>
      <c r="D50">
        <f>('Size and weight of LO fragments'!S14)/1000</f>
        <v>6.6E-3</v>
      </c>
      <c r="E50">
        <v>25</v>
      </c>
      <c r="F50">
        <f t="shared" si="3"/>
        <v>0.68055555555555558</v>
      </c>
      <c r="G50">
        <f t="shared" si="4"/>
        <v>-5.0206856299497575</v>
      </c>
      <c r="H50">
        <f t="shared" si="5"/>
        <v>0.13205571955543777</v>
      </c>
    </row>
    <row r="51" spans="1:8">
      <c r="A51" s="25"/>
      <c r="B51">
        <v>13</v>
      </c>
      <c r="C51">
        <f>('Size and weight of LO fragments'!M15/1000)*('Size and weight of LO fragments'!N15/1000)</f>
        <v>3.5999999999999997E-4</v>
      </c>
      <c r="D51">
        <f>('Size and weight of LO fragments'!S15)/1000</f>
        <v>6.6E-3</v>
      </c>
      <c r="E51">
        <v>24</v>
      </c>
      <c r="F51">
        <f t="shared" si="3"/>
        <v>0.65277777777777779</v>
      </c>
      <c r="G51">
        <f t="shared" si="4"/>
        <v>-5.0206856299497575</v>
      </c>
      <c r="H51">
        <f t="shared" si="5"/>
        <v>5.6182104099852338E-2</v>
      </c>
    </row>
    <row r="52" spans="1:8">
      <c r="A52" s="25"/>
      <c r="B52">
        <v>14</v>
      </c>
      <c r="C52">
        <f>('Size and weight of LO fragments'!M16/1000)*('Size and weight of LO fragments'!N16/1000)</f>
        <v>3.5999999999999997E-4</v>
      </c>
      <c r="D52">
        <f>('Size and weight of LO fragments'!S16)/1000</f>
        <v>6.6E-3</v>
      </c>
      <c r="E52">
        <v>23</v>
      </c>
      <c r="F52">
        <f t="shared" si="3"/>
        <v>0.625</v>
      </c>
      <c r="G52">
        <f t="shared" si="4"/>
        <v>-5.0206856299497575</v>
      </c>
      <c r="H52">
        <f t="shared" si="5"/>
        <v>-1.9356888580482099E-2</v>
      </c>
    </row>
    <row r="53" spans="1:8">
      <c r="A53" s="25"/>
      <c r="B53">
        <v>15</v>
      </c>
      <c r="C53">
        <f>('Size and weight of LO fragments'!M17/1000)*('Size and weight of LO fragments'!N17/1000)</f>
        <v>1.8200000000000001E-4</v>
      </c>
      <c r="D53">
        <f>('Size and weight of LO fragments'!S17)/1000</f>
        <v>4.6900000000000006E-3</v>
      </c>
      <c r="E53">
        <v>22</v>
      </c>
      <c r="F53">
        <f t="shared" si="3"/>
        <v>0.59722222222222221</v>
      </c>
      <c r="G53">
        <f t="shared" si="4"/>
        <v>-5.3623226965239486</v>
      </c>
      <c r="H53">
        <f t="shared" si="5"/>
        <v>-9.50029090842687E-2</v>
      </c>
    </row>
    <row r="54" spans="1:8">
      <c r="A54" s="25"/>
      <c r="B54">
        <v>16</v>
      </c>
      <c r="C54">
        <f>('Size and weight of LO fragments'!M18/1000)*('Size and weight of LO fragments'!N18/1000)</f>
        <v>1.8200000000000001E-4</v>
      </c>
      <c r="D54">
        <f>('Size and weight of LO fragments'!S18)/1000</f>
        <v>4.6900000000000006E-3</v>
      </c>
      <c r="E54">
        <v>21</v>
      </c>
      <c r="F54">
        <f t="shared" si="3"/>
        <v>0.56944444444444442</v>
      </c>
      <c r="G54">
        <f t="shared" si="4"/>
        <v>-5.3623226965239486</v>
      </c>
      <c r="H54">
        <f t="shared" si="5"/>
        <v>-0.17116927784010388</v>
      </c>
    </row>
    <row r="55" spans="1:8">
      <c r="A55" s="25"/>
      <c r="B55">
        <v>17</v>
      </c>
      <c r="C55">
        <f>('Size and weight of LO fragments'!M19/1000)*('Size and weight of LO fragments'!N19/1000)</f>
        <v>1.8200000000000001E-4</v>
      </c>
      <c r="D55">
        <f>('Size and weight of LO fragments'!S19)/1000</f>
        <v>4.6900000000000006E-3</v>
      </c>
      <c r="E55">
        <v>20</v>
      </c>
      <c r="F55">
        <f t="shared" si="3"/>
        <v>0.54166666666666663</v>
      </c>
      <c r="G55">
        <f t="shared" si="4"/>
        <v>-5.3623226965239486</v>
      </c>
      <c r="H55">
        <f t="shared" si="5"/>
        <v>-0.24825810104714613</v>
      </c>
    </row>
    <row r="56" spans="1:8">
      <c r="A56" s="25"/>
      <c r="B56">
        <v>18</v>
      </c>
      <c r="C56">
        <f>('Size and weight of LO fragments'!M20/1000)*('Size and weight of LO fragments'!N20/1000)</f>
        <v>1.8200000000000001E-4</v>
      </c>
      <c r="D56">
        <f>('Size and weight of LO fragments'!S20)/1000</f>
        <v>4.6900000000000006E-3</v>
      </c>
      <c r="E56">
        <v>19</v>
      </c>
      <c r="F56">
        <f t="shared" si="3"/>
        <v>0.51388888888888884</v>
      </c>
      <c r="G56">
        <f t="shared" si="4"/>
        <v>-5.3623226965239486</v>
      </c>
      <c r="H56">
        <f t="shared" si="5"/>
        <v>-0.32667510508929509</v>
      </c>
    </row>
    <row r="57" spans="1:8">
      <c r="A57" s="25"/>
      <c r="B57">
        <v>19</v>
      </c>
      <c r="C57">
        <f>('Size and weight of LO fragments'!M21/1000)*('Size and weight of LO fragments'!N21/1000)</f>
        <v>6.4999999999999994E-5</v>
      </c>
      <c r="D57">
        <f>('Size and weight of LO fragments'!S21)/1000</f>
        <v>9.5999999999999992E-4</v>
      </c>
      <c r="E57">
        <v>18</v>
      </c>
      <c r="F57">
        <f t="shared" si="3"/>
        <v>0.4861111111111111</v>
      </c>
      <c r="G57">
        <f t="shared" si="4"/>
        <v>-6.9485772735023925</v>
      </c>
      <c r="H57">
        <f t="shared" si="5"/>
        <v>-0.40684374843842991</v>
      </c>
    </row>
    <row r="58" spans="1:8">
      <c r="A58" s="25"/>
      <c r="B58">
        <v>20</v>
      </c>
      <c r="C58">
        <f>('Size and weight of LO fragments'!M22/1000)*('Size and weight of LO fragments'!N22/1000)</f>
        <v>6.4999999999999994E-5</v>
      </c>
      <c r="D58">
        <f>('Size and weight of LO fragments'!S22)/1000</f>
        <v>9.5999999999999992E-4</v>
      </c>
      <c r="E58">
        <v>17</v>
      </c>
      <c r="F58">
        <f t="shared" si="3"/>
        <v>0.45833333333333331</v>
      </c>
      <c r="G58">
        <f t="shared" si="4"/>
        <v>-6.9485772735023925</v>
      </c>
      <c r="H58">
        <f t="shared" si="5"/>
        <v>-0.48921992871505598</v>
      </c>
    </row>
    <row r="59" spans="1:8">
      <c r="A59" s="25"/>
      <c r="B59">
        <v>21</v>
      </c>
      <c r="C59">
        <f>('Size and weight of LO fragments'!M23/1000)*('Size and weight of LO fragments'!N23/1000)</f>
        <v>6.4999999999999994E-5</v>
      </c>
      <c r="D59">
        <f>('Size and weight of LO fragments'!S23)/1000</f>
        <v>9.5999999999999992E-4</v>
      </c>
      <c r="E59">
        <v>16</v>
      </c>
      <c r="F59">
        <f t="shared" si="3"/>
        <v>0.43055555555555558</v>
      </c>
      <c r="G59">
        <f t="shared" si="4"/>
        <v>-6.9485772735023925</v>
      </c>
      <c r="H59">
        <f t="shared" si="5"/>
        <v>-0.57430860917878956</v>
      </c>
    </row>
    <row r="60" spans="1:8">
      <c r="A60" s="25"/>
      <c r="B60">
        <v>22</v>
      </c>
      <c r="C60">
        <f>('Size and weight of LO fragments'!M24/1000)*('Size and weight of LO fragments'!N24/1000)</f>
        <v>6.4999999999999994E-5</v>
      </c>
      <c r="D60">
        <f>('Size and weight of LO fragments'!S24)/1000</f>
        <v>9.5999999999999992E-4</v>
      </c>
      <c r="E60">
        <v>15</v>
      </c>
      <c r="F60">
        <f t="shared" si="3"/>
        <v>0.40277777777777779</v>
      </c>
      <c r="G60">
        <f t="shared" si="4"/>
        <v>-6.9485772735023925</v>
      </c>
      <c r="H60">
        <f t="shared" si="5"/>
        <v>-0.6626839266377873</v>
      </c>
    </row>
    <row r="61" spans="1:8">
      <c r="A61" s="25"/>
      <c r="B61">
        <v>23</v>
      </c>
      <c r="C61">
        <f>('Size and weight of LO fragments'!M25/1000)*('Size and weight of LO fragments'!N25/1000)</f>
        <v>6.4999999999999994E-5</v>
      </c>
      <c r="D61">
        <f>('Size and weight of LO fragments'!S25)/1000</f>
        <v>9.5999999999999992E-4</v>
      </c>
      <c r="E61">
        <v>14</v>
      </c>
      <c r="F61">
        <f t="shared" si="3"/>
        <v>0.375</v>
      </c>
      <c r="G61">
        <f t="shared" si="4"/>
        <v>-6.9485772735023925</v>
      </c>
      <c r="H61">
        <f t="shared" si="5"/>
        <v>-0.75501486250840832</v>
      </c>
    </row>
    <row r="62" spans="1:8">
      <c r="A62" s="25"/>
      <c r="B62">
        <v>24</v>
      </c>
      <c r="C62">
        <f>('Size and weight of LO fragments'!M26/1000)*('Size and weight of LO fragments'!N26/1000)</f>
        <v>6.4999999999999994E-5</v>
      </c>
      <c r="D62">
        <f>('Size and weight of LO fragments'!S26)/1000</f>
        <v>9.5999999999999992E-4</v>
      </c>
      <c r="E62">
        <v>13</v>
      </c>
      <c r="F62">
        <f t="shared" si="3"/>
        <v>0.34722222222222221</v>
      </c>
      <c r="G62">
        <f t="shared" si="4"/>
        <v>-6.9485772735023925</v>
      </c>
      <c r="H62">
        <f t="shared" si="5"/>
        <v>-0.85209949609723468</v>
      </c>
    </row>
    <row r="63" spans="1:8">
      <c r="A63" s="25"/>
      <c r="B63">
        <v>25</v>
      </c>
      <c r="C63">
        <f>('Size and weight of LO fragments'!M27/1000)*('Size and weight of LO fragments'!N27/1000)</f>
        <v>6.4999999999999994E-5</v>
      </c>
      <c r="D63">
        <f>('Size and weight of LO fragments'!S27)/1000</f>
        <v>9.5999999999999992E-4</v>
      </c>
      <c r="E63">
        <v>12</v>
      </c>
      <c r="F63">
        <f t="shared" si="3"/>
        <v>0.31944444444444442</v>
      </c>
      <c r="G63">
        <f t="shared" si="4"/>
        <v>-6.9485772735023925</v>
      </c>
      <c r="H63">
        <f t="shared" si="5"/>
        <v>-0.95491249008265233</v>
      </c>
    </row>
    <row r="64" spans="1:8">
      <c r="A64" s="25"/>
      <c r="B64">
        <v>26</v>
      </c>
      <c r="C64">
        <f>('Size and weight of LO fragments'!M28/1000)*('Size and weight of LO fragments'!N28/1000)</f>
        <v>6.4999999999999994E-5</v>
      </c>
      <c r="D64">
        <f>('Size and weight of LO fragments'!S28)/1000</f>
        <v>9.5999999999999992E-4</v>
      </c>
      <c r="E64">
        <v>11</v>
      </c>
      <c r="F64">
        <f t="shared" si="3"/>
        <v>0.29166666666666669</v>
      </c>
      <c r="G64">
        <f t="shared" si="4"/>
        <v>-6.9485772735023925</v>
      </c>
      <c r="H64">
        <f t="shared" si="5"/>
        <v>-1.0646733274461582</v>
      </c>
    </row>
    <row r="65" spans="1:8">
      <c r="A65" s="25"/>
      <c r="B65">
        <v>27</v>
      </c>
      <c r="C65">
        <f>('Size and weight of LO fragments'!M29/1000)*('Size and weight of LO fragments'!N29/1000)</f>
        <v>6.4999999999999994E-5</v>
      </c>
      <c r="D65">
        <f>('Size and weight of LO fragments'!S29)/1000</f>
        <v>9.5999999999999992E-4</v>
      </c>
      <c r="E65">
        <v>10</v>
      </c>
      <c r="F65">
        <f t="shared" si="3"/>
        <v>0.2638888888888889</v>
      </c>
      <c r="G65">
        <f t="shared" si="4"/>
        <v>-6.9485772735023925</v>
      </c>
      <c r="H65">
        <f t="shared" si="5"/>
        <v>-1.1829480304821978</v>
      </c>
    </row>
    <row r="66" spans="1:8">
      <c r="A66" s="25"/>
      <c r="B66">
        <v>28</v>
      </c>
      <c r="C66">
        <f>('Size and weight of LO fragments'!M30/1000)*('Size and weight of LO fragments'!N30/1000)</f>
        <v>6.4999999999999994E-5</v>
      </c>
      <c r="D66">
        <f>('Size and weight of LO fragments'!S30)/1000</f>
        <v>9.5999999999999992E-4</v>
      </c>
      <c r="E66">
        <v>9</v>
      </c>
      <c r="F66">
        <f t="shared" si="3"/>
        <v>0.2361111111111111</v>
      </c>
      <c r="G66">
        <f t="shared" si="4"/>
        <v>-6.9485772735023925</v>
      </c>
      <c r="H66">
        <f t="shared" si="5"/>
        <v>-1.3118069926070421</v>
      </c>
    </row>
    <row r="67" spans="1:8">
      <c r="A67" s="25"/>
      <c r="B67">
        <v>29</v>
      </c>
      <c r="C67">
        <f>('Size and weight of LO fragments'!M31/1000)*('Size and weight of LO fragments'!N31/1000)</f>
        <v>6.4999999999999994E-5</v>
      </c>
      <c r="D67">
        <f>('Size and weight of LO fragments'!S31)/1000</f>
        <v>9.5999999999999992E-4</v>
      </c>
      <c r="E67">
        <v>8</v>
      </c>
      <c r="F67">
        <f t="shared" si="3"/>
        <v>0.20833333333333334</v>
      </c>
      <c r="G67">
        <f t="shared" si="4"/>
        <v>-6.9485772735023925</v>
      </c>
      <c r="H67">
        <f t="shared" si="5"/>
        <v>-1.4540814547855936</v>
      </c>
    </row>
    <row r="68" spans="1:8">
      <c r="A68" s="25"/>
      <c r="B68">
        <v>30</v>
      </c>
      <c r="C68">
        <f>('Size and weight of LO fragments'!M32/1000)*('Size and weight of LO fragments'!N32/1000)</f>
        <v>6.4999999999999994E-5</v>
      </c>
      <c r="D68">
        <f>('Size and weight of LO fragments'!S32)/1000</f>
        <v>9.5999999999999992E-4</v>
      </c>
      <c r="E68">
        <v>7</v>
      </c>
      <c r="F68">
        <f t="shared" si="3"/>
        <v>0.18055555555555555</v>
      </c>
      <c r="G68">
        <f t="shared" si="4"/>
        <v>-6.9485772735023925</v>
      </c>
      <c r="H68">
        <f t="shared" si="5"/>
        <v>-1.6138040546242567</v>
      </c>
    </row>
    <row r="69" spans="1:8">
      <c r="A69" s="25"/>
      <c r="B69">
        <v>31</v>
      </c>
      <c r="C69">
        <f>('Size and weight of LO fragments'!M33/1000)*('Size and weight of LO fragments'!N33/1000)</f>
        <v>6.4999999999999994E-5</v>
      </c>
      <c r="D69">
        <f>('Size and weight of LO fragments'!S33)/1000</f>
        <v>9.5999999999999992E-4</v>
      </c>
      <c r="E69">
        <v>6</v>
      </c>
      <c r="F69">
        <f t="shared" si="3"/>
        <v>0.15277777777777779</v>
      </c>
      <c r="G69">
        <f t="shared" si="4"/>
        <v>-6.9485772735023925</v>
      </c>
      <c r="H69">
        <f t="shared" si="5"/>
        <v>-1.7970197512276531</v>
      </c>
    </row>
    <row r="70" spans="1:8">
      <c r="A70" s="25"/>
      <c r="B70">
        <v>32</v>
      </c>
      <c r="C70">
        <f>('Size and weight of LO fragments'!M34/1000)*('Size and weight of LO fragments'!N34/1000)</f>
        <v>6.4999999999999994E-5</v>
      </c>
      <c r="D70">
        <f>('Size and weight of LO fragments'!S34)/1000</f>
        <v>9.5999999999999992E-4</v>
      </c>
      <c r="E70">
        <v>5</v>
      </c>
      <c r="F70">
        <f t="shared" si="3"/>
        <v>0.125</v>
      </c>
      <c r="G70">
        <f t="shared" si="4"/>
        <v>-6.9485772735023925</v>
      </c>
      <c r="H70">
        <f t="shared" si="5"/>
        <v>-2.0134186780399479</v>
      </c>
    </row>
    <row r="71" spans="1:8">
      <c r="A71" s="25"/>
      <c r="B71">
        <v>33</v>
      </c>
      <c r="C71">
        <f>('Size and weight of LO fragments'!M35/1000)*('Size and weight of LO fragments'!N35/1000)</f>
        <v>6.4999999999999994E-5</v>
      </c>
      <c r="D71">
        <f>('Size and weight of LO fragments'!S35)/1000</f>
        <v>9.5999999999999992E-4</v>
      </c>
      <c r="E71">
        <v>4</v>
      </c>
      <c r="F71">
        <f t="shared" si="3"/>
        <v>9.7222222222222224E-2</v>
      </c>
      <c r="G71">
        <f t="shared" si="4"/>
        <v>-6.9485772735023925</v>
      </c>
      <c r="H71">
        <f t="shared" si="5"/>
        <v>-2.2800523808670987</v>
      </c>
    </row>
    <row r="72" spans="1:8">
      <c r="A72" s="25"/>
      <c r="B72">
        <v>34</v>
      </c>
      <c r="C72">
        <f>('Size and weight of LO fragments'!M36/1000)*('Size and weight of LO fragments'!N36/1000)</f>
        <v>6.4999999999999994E-5</v>
      </c>
      <c r="D72">
        <f>('Size and weight of LO fragments'!S36)/1000</f>
        <v>9.5999999999999992E-4</v>
      </c>
      <c r="E72">
        <v>3</v>
      </c>
      <c r="F72">
        <f t="shared" si="3"/>
        <v>6.9444444444444448E-2</v>
      </c>
      <c r="G72">
        <f t="shared" si="4"/>
        <v>-6.9485772735023925</v>
      </c>
      <c r="H72">
        <f t="shared" si="5"/>
        <v>-2.6314572884797185</v>
      </c>
    </row>
    <row r="73" spans="1:8">
      <c r="A73" s="25"/>
      <c r="B73">
        <v>35</v>
      </c>
      <c r="C73">
        <f>('Size and weight of LO fragments'!M37/1000)*('Size and weight of LO fragments'!N37/1000)</f>
        <v>6.4999999999999994E-5</v>
      </c>
      <c r="D73">
        <f>('Size and weight of LO fragments'!S37)/1000</f>
        <v>9.5999999999999992E-4</v>
      </c>
      <c r="E73">
        <v>2</v>
      </c>
      <c r="F73">
        <f t="shared" si="3"/>
        <v>4.1666666666666664E-2</v>
      </c>
      <c r="G73">
        <f t="shared" si="4"/>
        <v>-6.9485772735023925</v>
      </c>
      <c r="H73">
        <f t="shared" si="5"/>
        <v>-3.1568494936985307</v>
      </c>
    </row>
    <row r="74" spans="1:8">
      <c r="A74" s="25"/>
      <c r="B74">
        <v>36</v>
      </c>
      <c r="C74">
        <f>('Size and weight of LO fragments'!M38/1000)*('Size and weight of LO fragments'!N38/1000)</f>
        <v>6.4999999999999994E-5</v>
      </c>
      <c r="D74">
        <f>('Size and weight of LO fragments'!S38)/1000</f>
        <v>9.5999999999999992E-4</v>
      </c>
      <c r="E74">
        <v>1</v>
      </c>
      <c r="F74">
        <f t="shared" si="3"/>
        <v>1.3888888888888888E-2</v>
      </c>
      <c r="G74">
        <f t="shared" si="4"/>
        <v>-6.9485772735023925</v>
      </c>
      <c r="H74">
        <f t="shared" si="5"/>
        <v>-4.2696811486389263</v>
      </c>
    </row>
    <row r="75" spans="1:8">
      <c r="A75" s="25"/>
    </row>
    <row r="76" spans="1:8">
      <c r="A76" s="25"/>
      <c r="C76" s="17" t="s">
        <v>12</v>
      </c>
      <c r="D76" s="17"/>
      <c r="E76" s="8"/>
    </row>
    <row r="77" spans="1:8">
      <c r="A77" s="25"/>
      <c r="C77" s="17"/>
      <c r="D77" s="17"/>
      <c r="E77" s="8"/>
    </row>
    <row r="78" spans="1:8" ht="28.9">
      <c r="A78" s="25"/>
      <c r="B78" t="s">
        <v>53</v>
      </c>
      <c r="C78" s="10" t="s">
        <v>54</v>
      </c>
      <c r="D78" s="10" t="s">
        <v>55</v>
      </c>
      <c r="E78" s="10"/>
    </row>
    <row r="79" spans="1:8">
      <c r="A79" s="25"/>
      <c r="C79" t="s">
        <v>25</v>
      </c>
      <c r="D79" t="s">
        <v>63</v>
      </c>
    </row>
    <row r="80" spans="1:8">
      <c r="A80" s="25"/>
      <c r="C80" t="s">
        <v>71</v>
      </c>
      <c r="D80" t="s">
        <v>72</v>
      </c>
    </row>
    <row r="81" spans="1:8">
      <c r="A81" s="25"/>
      <c r="B81">
        <v>1</v>
      </c>
      <c r="C81">
        <f>('Size and weight of LO fragments'!X3/1000)*('Size and weight of LO fragments'!Y3/1000)</f>
        <v>5.1000000000000004E-3</v>
      </c>
      <c r="D81">
        <f>('Size and weight of LO fragments'!AD3)/1000</f>
        <v>0.3926</v>
      </c>
      <c r="E81">
        <v>11</v>
      </c>
      <c r="F81">
        <f>(E81-0.5)/COUNT(D$81:D$91)</f>
        <v>0.95454545454545459</v>
      </c>
      <c r="G81">
        <f t="shared" ref="G81" si="6">LN(D81)</f>
        <v>-0.9349639971397764</v>
      </c>
      <c r="H81">
        <f t="shared" ref="H81" si="7">LN(-LN(1-F81))</f>
        <v>1.1285083975617494</v>
      </c>
    </row>
    <row r="82" spans="1:8">
      <c r="A82" s="25"/>
      <c r="B82">
        <v>2</v>
      </c>
      <c r="C82">
        <f>('Size and weight of LO fragments'!X4/1000)*('Size and weight of LO fragments'!Y4/1000)</f>
        <v>1.075E-3</v>
      </c>
      <c r="D82">
        <f>('Size and weight of LO fragments'!AD4)/1000</f>
        <v>4.9110000000000001E-2</v>
      </c>
      <c r="E82">
        <v>10</v>
      </c>
      <c r="F82">
        <f t="shared" ref="F82:F91" si="8">(E82-0.5)/COUNT(D$81:D$91)</f>
        <v>0.86363636363636365</v>
      </c>
      <c r="G82">
        <f t="shared" ref="G82:G91" si="9">LN(D82)</f>
        <v>-3.0136925989309837</v>
      </c>
      <c r="H82">
        <f t="shared" ref="H82:H91" si="10">LN(-LN(1-F82))</f>
        <v>0.68935508197901885</v>
      </c>
    </row>
    <row r="83" spans="1:8">
      <c r="A83" s="25"/>
      <c r="B83">
        <v>3</v>
      </c>
      <c r="C83">
        <f>('Size and weight of LO fragments'!X5/1000)*('Size and weight of LO fragments'!Y5/1000)</f>
        <v>9.3599999999999987E-4</v>
      </c>
      <c r="D83">
        <f>('Size and weight of LO fragments'!AD5)/1000</f>
        <v>3.2130000000000006E-2</v>
      </c>
      <c r="E83">
        <v>9</v>
      </c>
      <c r="F83">
        <f t="shared" si="8"/>
        <v>0.77272727272727271</v>
      </c>
      <c r="G83">
        <f t="shared" si="9"/>
        <v>-3.4379651058543699</v>
      </c>
      <c r="H83">
        <f t="shared" si="10"/>
        <v>0.39312564978373621</v>
      </c>
    </row>
    <row r="84" spans="1:8">
      <c r="A84" s="25"/>
      <c r="B84">
        <v>4</v>
      </c>
      <c r="C84">
        <f>('Size and weight of LO fragments'!X6/1000)*('Size and weight of LO fragments'!Y6/1000)</f>
        <v>8.7500000000000013E-4</v>
      </c>
      <c r="D84">
        <f>('Size and weight of LO fragments'!AD6)/1000</f>
        <v>3.1190000000000002E-2</v>
      </c>
      <c r="E84">
        <v>8</v>
      </c>
      <c r="F84">
        <f t="shared" si="8"/>
        <v>0.68181818181818177</v>
      </c>
      <c r="G84">
        <f t="shared" si="9"/>
        <v>-3.4676577483624249</v>
      </c>
      <c r="H84">
        <f t="shared" si="10"/>
        <v>0.13552017994047011</v>
      </c>
    </row>
    <row r="85" spans="1:8">
      <c r="A85" s="25"/>
      <c r="B85">
        <v>5</v>
      </c>
      <c r="C85">
        <f>('Size and weight of LO fragments'!X7/1000)*('Size and weight of LO fragments'!Y7/1000)</f>
        <v>8.7500000000000013E-4</v>
      </c>
      <c r="D85">
        <f>('Size and weight of LO fragments'!AD7)/1000</f>
        <v>3.0879999999999998E-2</v>
      </c>
      <c r="E85">
        <v>7</v>
      </c>
      <c r="F85">
        <f t="shared" si="8"/>
        <v>0.59090909090909094</v>
      </c>
      <c r="G85">
        <f t="shared" si="9"/>
        <v>-3.4776465538255619</v>
      </c>
      <c r="H85">
        <f t="shared" si="10"/>
        <v>-0.11225324265806177</v>
      </c>
    </row>
    <row r="86" spans="1:8">
      <c r="A86" s="25"/>
      <c r="B86">
        <v>6</v>
      </c>
      <c r="C86">
        <f>('Size and weight of LO fragments'!X8/1000)*('Size and weight of LO fragments'!Y8/1000)</f>
        <v>5.0000000000000001E-4</v>
      </c>
      <c r="D86">
        <f>('Size and weight of LO fragments'!AD8)/1000</f>
        <v>1.52E-2</v>
      </c>
      <c r="E86">
        <v>6</v>
      </c>
      <c r="F86">
        <f t="shared" si="8"/>
        <v>0.5</v>
      </c>
      <c r="G86">
        <f t="shared" si="9"/>
        <v>-4.1864598511299063</v>
      </c>
      <c r="H86">
        <f t="shared" si="10"/>
        <v>-0.36651292058166435</v>
      </c>
    </row>
    <row r="87" spans="1:8">
      <c r="A87" s="25"/>
      <c r="B87">
        <v>7</v>
      </c>
      <c r="C87">
        <f>('Size and weight of LO fragments'!X9/1000)*('Size and weight of LO fragments'!Y9/1000)</f>
        <v>2.9999999999999997E-4</v>
      </c>
      <c r="D87">
        <f>('Size and weight of LO fragments'!AD9)/1000</f>
        <v>4.8899999999999994E-3</v>
      </c>
      <c r="E87">
        <v>5</v>
      </c>
      <c r="F87">
        <f t="shared" si="8"/>
        <v>0.40909090909090912</v>
      </c>
      <c r="G87">
        <f t="shared" si="9"/>
        <v>-5.3205629754953563</v>
      </c>
      <c r="H87">
        <f t="shared" si="10"/>
        <v>-0.64227709350810702</v>
      </c>
    </row>
    <row r="88" spans="1:8">
      <c r="A88" s="25"/>
      <c r="B88">
        <v>8</v>
      </c>
      <c r="C88">
        <f>('Size and weight of LO fragments'!X10/1000)*('Size and weight of LO fragments'!Y10/1000)</f>
        <v>1.9799999999999996E-4</v>
      </c>
      <c r="D88">
        <f>('Size and weight of LO fragments'!AD10)/1000</f>
        <v>3.49E-3</v>
      </c>
      <c r="E88">
        <v>4</v>
      </c>
      <c r="F88">
        <f t="shared" si="8"/>
        <v>0.31818181818181818</v>
      </c>
      <c r="G88">
        <f t="shared" si="9"/>
        <v>-5.6578535427678016</v>
      </c>
      <c r="H88">
        <f t="shared" si="10"/>
        <v>-0.95974051910243174</v>
      </c>
    </row>
    <row r="89" spans="1:8">
      <c r="A89" s="25"/>
      <c r="B89">
        <v>9</v>
      </c>
      <c r="C89">
        <f>('Size and weight of LO fragments'!X11/1000)*('Size and weight of LO fragments'!Y11/1000)</f>
        <v>1.4999999999999999E-4</v>
      </c>
      <c r="D89">
        <f>('Size and weight of LO fragments'!AD11)/1000</f>
        <v>2.6700000000000001E-3</v>
      </c>
      <c r="E89">
        <v>3</v>
      </c>
      <c r="F89">
        <f t="shared" si="8"/>
        <v>0.22727272727272727</v>
      </c>
      <c r="G89">
        <f t="shared" si="9"/>
        <v>-5.925676806569979</v>
      </c>
      <c r="H89">
        <f t="shared" si="10"/>
        <v>-1.3554582805686113</v>
      </c>
    </row>
    <row r="90" spans="1:8">
      <c r="A90" s="25"/>
      <c r="B90">
        <v>10</v>
      </c>
      <c r="C90">
        <f>('Size and weight of LO fragments'!X12/1000)*('Size and weight of LO fragments'!Y12/1000)</f>
        <v>8.4000000000000009E-5</v>
      </c>
      <c r="D90">
        <f>('Size and weight of LO fragments'!AD12)/1000</f>
        <v>1.74E-3</v>
      </c>
      <c r="E90">
        <v>2</v>
      </c>
      <c r="F90">
        <f t="shared" si="8"/>
        <v>0.13636363636363635</v>
      </c>
      <c r="G90">
        <f t="shared" si="9"/>
        <v>-6.3538701657556995</v>
      </c>
      <c r="H90">
        <f t="shared" si="10"/>
        <v>-1.9200237913664919</v>
      </c>
    </row>
    <row r="91" spans="1:8">
      <c r="A91" s="25"/>
      <c r="B91">
        <v>11</v>
      </c>
      <c r="C91">
        <f>('Size and weight of LO fragments'!X13/1000)*('Size and weight of LO fragments'!Y13/1000)</f>
        <v>7.0000000000000007E-5</v>
      </c>
      <c r="D91">
        <f>('Size and weight of LO fragments'!AD13)/1000</f>
        <v>1.3799999999999999E-3</v>
      </c>
      <c r="E91">
        <v>1</v>
      </c>
      <c r="F91">
        <f t="shared" si="8"/>
        <v>4.5454545454545456E-2</v>
      </c>
      <c r="G91">
        <f t="shared" si="9"/>
        <v>-6.5856717798130235</v>
      </c>
      <c r="H91">
        <f t="shared" si="10"/>
        <v>-3.0678726152420306</v>
      </c>
    </row>
    <row r="97" spans="1:8">
      <c r="A97" s="25" t="s">
        <v>78</v>
      </c>
      <c r="C97" s="17" t="s">
        <v>2</v>
      </c>
      <c r="D97" s="17"/>
      <c r="E97" s="8"/>
    </row>
    <row r="98" spans="1:8">
      <c r="A98" s="25"/>
      <c r="C98" s="17"/>
      <c r="D98" s="17"/>
      <c r="E98" s="8"/>
    </row>
    <row r="99" spans="1:8" ht="28.9">
      <c r="A99" s="25"/>
      <c r="B99" t="s">
        <v>53</v>
      </c>
      <c r="C99" s="10" t="s">
        <v>54</v>
      </c>
      <c r="D99" s="10" t="s">
        <v>55</v>
      </c>
      <c r="E99" s="10"/>
    </row>
    <row r="100" spans="1:8">
      <c r="A100" s="25"/>
      <c r="C100" t="s">
        <v>25</v>
      </c>
      <c r="D100" t="s">
        <v>63</v>
      </c>
    </row>
    <row r="101" spans="1:8">
      <c r="A101" s="25"/>
      <c r="C101" t="s">
        <v>71</v>
      </c>
      <c r="D101" t="s">
        <v>72</v>
      </c>
    </row>
    <row r="102" spans="1:8">
      <c r="A102" s="25"/>
      <c r="B102">
        <v>1</v>
      </c>
      <c r="C102">
        <f>('Size and weight of HO fragments'!B3/1000)*('Size and weight of HO fragments'!C3/1000)</f>
        <v>2.5379999999999995E-3</v>
      </c>
      <c r="D102">
        <f>('Size and weight of HO fragments'!H3)/1000</f>
        <v>3.5560000000000001E-2</v>
      </c>
      <c r="E102">
        <v>63</v>
      </c>
      <c r="F102">
        <f>(E102-0.5)/COUNT(D$102:D$164)</f>
        <v>0.99206349206349209</v>
      </c>
      <c r="G102">
        <f t="shared" ref="G102" si="11">LN(D102)</f>
        <v>-3.3365338683364332</v>
      </c>
      <c r="H102">
        <f t="shared" ref="H102" si="12">LN(-LN(1-F102))</f>
        <v>1.5761462244678361</v>
      </c>
    </row>
    <row r="103" spans="1:8">
      <c r="A103" s="25"/>
      <c r="B103">
        <v>2</v>
      </c>
      <c r="C103">
        <f>('Size and weight of HO fragments'!B4/1000)*('Size and weight of HO fragments'!C4/1000)</f>
        <v>2.2400000000000002E-3</v>
      </c>
      <c r="D103">
        <f>('Size and weight of HO fragments'!H4)/1000</f>
        <v>2.945E-2</v>
      </c>
      <c r="E103">
        <v>62</v>
      </c>
      <c r="F103">
        <f t="shared" ref="F103:F164" si="13">(E103-0.5)/COUNT(D$102:D$164)</f>
        <v>0.97619047619047616</v>
      </c>
      <c r="G103">
        <f t="shared" ref="G103:G164" si="14">LN(D103)</f>
        <v>-3.5250613688845411</v>
      </c>
      <c r="H103">
        <f t="shared" ref="H103:H164" si="15">LN(-LN(1-F103))</f>
        <v>1.3184623205053281</v>
      </c>
    </row>
    <row r="104" spans="1:8">
      <c r="A104" s="25"/>
      <c r="B104">
        <v>3</v>
      </c>
      <c r="C104">
        <f>('Size and weight of HO fragments'!B5/1000)*('Size and weight of HO fragments'!C5/1000)</f>
        <v>1.6560000000000001E-3</v>
      </c>
      <c r="D104">
        <f>('Size and weight of HO fragments'!H5)/1000</f>
        <v>2.7789999999999999E-2</v>
      </c>
      <c r="E104">
        <v>61</v>
      </c>
      <c r="F104">
        <f t="shared" si="13"/>
        <v>0.96031746031746035</v>
      </c>
      <c r="G104">
        <f t="shared" si="14"/>
        <v>-3.5830790352277249</v>
      </c>
      <c r="H104">
        <f t="shared" si="15"/>
        <v>1.171504568088823</v>
      </c>
    </row>
    <row r="105" spans="1:8">
      <c r="A105" s="25"/>
      <c r="B105">
        <v>4</v>
      </c>
      <c r="C105">
        <f>('Size and weight of HO fragments'!B6/1000)*('Size and weight of HO fragments'!C6/1000)</f>
        <v>1.6249999999999999E-3</v>
      </c>
      <c r="D105">
        <f>('Size and weight of HO fragments'!H6)/1000</f>
        <v>2.1850000000000001E-2</v>
      </c>
      <c r="E105">
        <v>60</v>
      </c>
      <c r="F105">
        <f t="shared" si="13"/>
        <v>0.94444444444444442</v>
      </c>
      <c r="G105">
        <f t="shared" si="14"/>
        <v>-3.8235543574405377</v>
      </c>
      <c r="H105">
        <f t="shared" si="15"/>
        <v>1.0613851298016761</v>
      </c>
    </row>
    <row r="106" spans="1:8">
      <c r="A106" s="25"/>
      <c r="B106">
        <v>5</v>
      </c>
      <c r="C106">
        <f>('Size and weight of HO fragments'!B7/1000)*('Size and weight of HO fragments'!C7/1000)</f>
        <v>1.3700000000000001E-3</v>
      </c>
      <c r="D106">
        <f>('Size and weight of HO fragments'!H7)/1000</f>
        <v>2.1829999999999999E-2</v>
      </c>
      <c r="E106">
        <v>59</v>
      </c>
      <c r="F106">
        <f t="shared" si="13"/>
        <v>0.9285714285714286</v>
      </c>
      <c r="G106">
        <f t="shared" si="14"/>
        <v>-3.8244701084202846</v>
      </c>
      <c r="H106">
        <f t="shared" si="15"/>
        <v>0.970421781277365</v>
      </c>
    </row>
    <row r="107" spans="1:8">
      <c r="A107" s="25"/>
      <c r="B107">
        <v>6</v>
      </c>
      <c r="C107">
        <f>('Size and weight of HO fragments'!B8/1000)*('Size and weight of HO fragments'!C8/1000)</f>
        <v>1.586E-3</v>
      </c>
      <c r="D107">
        <f>('Size and weight of HO fragments'!H8)/1000</f>
        <v>1.609E-2</v>
      </c>
      <c r="E107">
        <v>58</v>
      </c>
      <c r="F107">
        <f t="shared" si="13"/>
        <v>0.91269841269841268</v>
      </c>
      <c r="G107">
        <f t="shared" si="14"/>
        <v>-4.1295573179778451</v>
      </c>
      <c r="H107">
        <f t="shared" si="15"/>
        <v>0.89133660509470258</v>
      </c>
    </row>
    <row r="108" spans="1:8">
      <c r="A108" s="25"/>
      <c r="B108">
        <v>7</v>
      </c>
      <c r="C108">
        <f>('Size and weight of HO fragments'!B9/1000)*('Size and weight of HO fragments'!C9/1000)</f>
        <v>3.4332569999999998E-4</v>
      </c>
      <c r="D108">
        <f>('Size and weight of HO fragments'!H9)/1000</f>
        <v>3.5099999999999997E-3</v>
      </c>
      <c r="E108">
        <v>57</v>
      </c>
      <c r="F108">
        <f t="shared" si="13"/>
        <v>0.89682539682539686</v>
      </c>
      <c r="G108">
        <f t="shared" si="14"/>
        <v>-5.6521392415043623</v>
      </c>
      <c r="H108">
        <f t="shared" si="15"/>
        <v>0.82036668546785019</v>
      </c>
    </row>
    <row r="109" spans="1:8">
      <c r="A109" s="25"/>
      <c r="B109">
        <v>8</v>
      </c>
      <c r="C109">
        <f>('Size and weight of HO fragments'!B10/1000)*('Size and weight of HO fragments'!C10/1000)</f>
        <v>2.4601389999999999E-4</v>
      </c>
      <c r="D109">
        <f>('Size and weight of HO fragments'!H10)/1000</f>
        <v>3.3E-3</v>
      </c>
      <c r="E109">
        <v>56</v>
      </c>
      <c r="F109">
        <f t="shared" si="13"/>
        <v>0.88095238095238093</v>
      </c>
      <c r="G109">
        <f t="shared" si="14"/>
        <v>-5.7138328105097029</v>
      </c>
      <c r="H109">
        <f t="shared" si="15"/>
        <v>0.75529144987959329</v>
      </c>
    </row>
    <row r="110" spans="1:8">
      <c r="A110" s="25"/>
      <c r="B110">
        <v>9</v>
      </c>
      <c r="C110">
        <f>('Size and weight of HO fragments'!B11/1000)*('Size and weight of HO fragments'!C11/1000)</f>
        <v>2.0592659999999998E-4</v>
      </c>
      <c r="D110">
        <f>('Size and weight of HO fragments'!H11)/1000</f>
        <v>3.49E-3</v>
      </c>
      <c r="E110">
        <v>55</v>
      </c>
      <c r="F110">
        <f t="shared" si="13"/>
        <v>0.86507936507936511</v>
      </c>
      <c r="G110">
        <f t="shared" si="14"/>
        <v>-5.6578535427678016</v>
      </c>
      <c r="H110">
        <f t="shared" si="15"/>
        <v>0.69468028620032207</v>
      </c>
    </row>
    <row r="111" spans="1:8">
      <c r="A111" s="25"/>
      <c r="B111">
        <v>10</v>
      </c>
      <c r="C111">
        <f>('Size and weight of HO fragments'!B12/1000)*('Size and weight of HO fragments'!C12/1000)</f>
        <v>1.9979399999999999E-4</v>
      </c>
      <c r="D111">
        <f>('Size and weight of HO fragments'!H12)/1000</f>
        <v>1.48E-3</v>
      </c>
      <c r="E111">
        <v>54</v>
      </c>
      <c r="F111">
        <f t="shared" si="13"/>
        <v>0.84920634920634919</v>
      </c>
      <c r="G111">
        <f t="shared" si="14"/>
        <v>-6.515713191206113</v>
      </c>
      <c r="H111">
        <f t="shared" si="15"/>
        <v>0.63755144804230623</v>
      </c>
    </row>
    <row r="112" spans="1:8">
      <c r="A112" s="25"/>
      <c r="B112">
        <v>11</v>
      </c>
      <c r="C112">
        <f>('Size and weight of HO fragments'!B13/1000)*('Size and weight of HO fragments'!C13/1000)</f>
        <v>1.5307139999999999E-4</v>
      </c>
      <c r="D112">
        <f>('Size and weight of HO fragments'!H13)/1000</f>
        <v>1.6299999999999999E-3</v>
      </c>
      <c r="E112">
        <v>53</v>
      </c>
      <c r="F112">
        <f t="shared" si="13"/>
        <v>0.83333333333333337</v>
      </c>
      <c r="G112">
        <f t="shared" si="14"/>
        <v>-6.4191752641634663</v>
      </c>
      <c r="H112">
        <f t="shared" si="15"/>
        <v>0.58319808078265944</v>
      </c>
    </row>
    <row r="113" spans="1:8">
      <c r="A113" s="25"/>
      <c r="B113">
        <v>12</v>
      </c>
      <c r="C113">
        <f>('Size and weight of HO fragments'!B14/1000)*('Size and weight of HO fragments'!C14/1000)</f>
        <v>1.5229500000000002E-4</v>
      </c>
      <c r="D113">
        <f>('Size and weight of HO fragments'!H14)/1000</f>
        <v>1.6000000000000001E-3</v>
      </c>
      <c r="E113">
        <v>52</v>
      </c>
      <c r="F113">
        <f t="shared" si="13"/>
        <v>0.81746031746031744</v>
      </c>
      <c r="G113">
        <f t="shared" si="14"/>
        <v>-6.4377516497364011</v>
      </c>
      <c r="H113">
        <f t="shared" si="15"/>
        <v>0.5310914914099838</v>
      </c>
    </row>
    <row r="114" spans="1:8">
      <c r="A114" s="25"/>
      <c r="B114">
        <v>13</v>
      </c>
      <c r="C114">
        <f>('Size and weight of HO fragments'!B15/1000)*('Size and weight of HO fragments'!C15/1000)</f>
        <v>1.6954079999999998E-4</v>
      </c>
      <c r="D114">
        <f>('Size and weight of HO fragments'!H15)/1000</f>
        <v>2.1900000000000001E-3</v>
      </c>
      <c r="E114">
        <v>51</v>
      </c>
      <c r="F114">
        <f t="shared" si="13"/>
        <v>0.80158730158730163</v>
      </c>
      <c r="G114">
        <f t="shared" si="14"/>
        <v>-6.1238537351537277</v>
      </c>
      <c r="H114">
        <f t="shared" si="15"/>
        <v>0.48082368208012999</v>
      </c>
    </row>
    <row r="115" spans="1:8">
      <c r="A115" s="25"/>
      <c r="B115">
        <v>14</v>
      </c>
      <c r="C115">
        <f>('Size and weight of HO fragments'!B16/1000)*('Size and weight of HO fragments'!C16/1000)</f>
        <v>6.3205800000000004E-5</v>
      </c>
      <c r="D115">
        <f>('Size and weight of HO fragments'!H16)/1000</f>
        <v>5.9999999999999995E-4</v>
      </c>
      <c r="E115">
        <v>50</v>
      </c>
      <c r="F115">
        <f t="shared" si="13"/>
        <v>0.7857142857142857</v>
      </c>
      <c r="G115">
        <f t="shared" si="14"/>
        <v>-7.4185809027481282</v>
      </c>
      <c r="H115">
        <f t="shared" si="15"/>
        <v>0.43207136230467502</v>
      </c>
    </row>
    <row r="116" spans="1:8">
      <c r="A116" s="25"/>
      <c r="B116">
        <v>15</v>
      </c>
      <c r="C116">
        <f>('Size and weight of HO fragments'!B17/1000)*('Size and weight of HO fragments'!C17/1000)</f>
        <v>2.3876159999999997E-4</v>
      </c>
      <c r="D116">
        <f>('Size and weight of HO fragments'!H17)/1000</f>
        <v>2.3999999999999998E-3</v>
      </c>
      <c r="E116">
        <v>49</v>
      </c>
      <c r="F116">
        <f t="shared" si="13"/>
        <v>0.76984126984126988</v>
      </c>
      <c r="G116">
        <f t="shared" si="14"/>
        <v>-6.0322865416282374</v>
      </c>
      <c r="H116">
        <f t="shared" si="15"/>
        <v>0.3845724192468955</v>
      </c>
    </row>
    <row r="117" spans="1:8">
      <c r="A117" s="25"/>
      <c r="B117">
        <v>16</v>
      </c>
      <c r="C117">
        <f>('Size and weight of HO fragments'!B18/1000)*('Size and weight of HO fragments'!C18/1000)</f>
        <v>1.4601150000000002E-4</v>
      </c>
      <c r="D117">
        <f>('Size and weight of HO fragments'!H18)/1000</f>
        <v>2.82E-3</v>
      </c>
      <c r="E117">
        <v>48</v>
      </c>
      <c r="F117">
        <f t="shared" si="13"/>
        <v>0.75396825396825395</v>
      </c>
      <c r="G117">
        <f t="shared" si="14"/>
        <v>-5.8710183940321148</v>
      </c>
      <c r="H117">
        <f t="shared" si="15"/>
        <v>0.33810996799700965</v>
      </c>
    </row>
    <row r="118" spans="1:8">
      <c r="A118" s="25"/>
      <c r="B118">
        <v>17</v>
      </c>
      <c r="C118">
        <f>('Size and weight of HO fragments'!B19/1000)*('Size and weight of HO fragments'!C19/1000)</f>
        <v>9.9904000000000011E-5</v>
      </c>
      <c r="D118">
        <f>('Size and weight of HO fragments'!H19)/1000</f>
        <v>8.1000000000000006E-4</v>
      </c>
      <c r="E118">
        <v>47</v>
      </c>
      <c r="F118">
        <f t="shared" si="13"/>
        <v>0.73809523809523814</v>
      </c>
      <c r="G118">
        <f t="shared" si="14"/>
        <v>-7.1184763102977895</v>
      </c>
      <c r="H118">
        <f t="shared" si="15"/>
        <v>0.29250120089034204</v>
      </c>
    </row>
    <row r="119" spans="1:8">
      <c r="A119" s="25"/>
      <c r="B119">
        <v>18</v>
      </c>
      <c r="C119">
        <f>('Size and weight of HO fragments'!B20/1000)*('Size and weight of HO fragments'!C20/1000)</f>
        <v>9.0755600000000009E-5</v>
      </c>
      <c r="D119">
        <f>('Size and weight of HO fragments'!H20)/1000</f>
        <v>1.2099999999999999E-3</v>
      </c>
      <c r="E119">
        <v>46</v>
      </c>
      <c r="F119">
        <f t="shared" si="13"/>
        <v>0.72222222222222221</v>
      </c>
      <c r="G119">
        <f t="shared" si="14"/>
        <v>-6.7171349193734873</v>
      </c>
      <c r="H119">
        <f t="shared" si="15"/>
        <v>0.24758937869430037</v>
      </c>
    </row>
    <row r="120" spans="1:8">
      <c r="A120" s="25"/>
      <c r="B120">
        <v>19</v>
      </c>
      <c r="C120">
        <f>('Size and weight of HO fragments'!B21/1000)*('Size and weight of HO fragments'!C21/1000)</f>
        <v>1.2111150000000002E-4</v>
      </c>
      <c r="D120">
        <f>('Size and weight of HO fragments'!H21)/1000</f>
        <v>1.33E-3</v>
      </c>
      <c r="E120">
        <v>45</v>
      </c>
      <c r="F120">
        <f t="shared" si="13"/>
        <v>0.70634920634920639</v>
      </c>
      <c r="G120">
        <f t="shared" si="14"/>
        <v>-6.6225763367484749</v>
      </c>
      <c r="H120">
        <f t="shared" si="15"/>
        <v>0.20323793806987828</v>
      </c>
    </row>
    <row r="121" spans="1:8">
      <c r="A121" s="25"/>
      <c r="B121">
        <v>20</v>
      </c>
      <c r="C121">
        <f>('Size and weight of HO fragments'!B22/1000)*('Size and weight of HO fragments'!C22/1000)</f>
        <v>1.4218839999999999E-4</v>
      </c>
      <c r="D121">
        <f>('Size and weight of HO fragments'!H22)/1000</f>
        <v>1.3700000000000001E-3</v>
      </c>
      <c r="E121">
        <v>44</v>
      </c>
      <c r="F121">
        <f t="shared" si="13"/>
        <v>0.69047619047619047</v>
      </c>
      <c r="G121">
        <f t="shared" si="14"/>
        <v>-6.5929445391421035</v>
      </c>
      <c r="H121">
        <f t="shared" si="15"/>
        <v>0.15932605940720601</v>
      </c>
    </row>
    <row r="122" spans="1:8">
      <c r="A122" s="25"/>
      <c r="B122">
        <v>21</v>
      </c>
      <c r="C122">
        <f>('Size and weight of HO fragments'!B23/1000)*('Size and weight of HO fragments'!C23/1000)</f>
        <v>1.085508E-4</v>
      </c>
      <c r="D122">
        <f>('Size and weight of HO fragments'!H23)/1000</f>
        <v>1.07E-3</v>
      </c>
      <c r="E122">
        <v>43</v>
      </c>
      <c r="F122">
        <f t="shared" si="13"/>
        <v>0.67460317460317465</v>
      </c>
      <c r="G122">
        <f t="shared" si="14"/>
        <v>-6.840096630508322</v>
      </c>
      <c r="H122">
        <f t="shared" si="15"/>
        <v>0.11574526324971758</v>
      </c>
    </row>
    <row r="123" spans="1:8">
      <c r="A123" s="25"/>
      <c r="B123">
        <v>22</v>
      </c>
      <c r="C123">
        <f>('Size and weight of HO fragments'!B24/1000)*('Size and weight of HO fragments'!C24/1000)</f>
        <v>8.8774000000000001E-5</v>
      </c>
      <c r="D123">
        <f>('Size and weight of HO fragments'!H24)/1000</f>
        <v>6.8999999999999997E-4</v>
      </c>
      <c r="E123">
        <v>42</v>
      </c>
      <c r="F123">
        <f t="shared" si="13"/>
        <v>0.65873015873015872</v>
      </c>
      <c r="G123">
        <f t="shared" si="14"/>
        <v>-7.2788189603729689</v>
      </c>
      <c r="H123">
        <f t="shared" si="15"/>
        <v>7.239674357640187E-2</v>
      </c>
    </row>
    <row r="124" spans="1:8">
      <c r="A124" s="25"/>
      <c r="B124">
        <v>23</v>
      </c>
      <c r="C124">
        <f>('Size and weight of HO fragments'!B25/1000)*('Size and weight of HO fragments'!C25/1000)</f>
        <v>9.2898699999999999E-5</v>
      </c>
      <c r="D124">
        <f>('Size and weight of HO fragments'!H25)/1000</f>
        <v>7.0999999999999991E-4</v>
      </c>
      <c r="E124">
        <v>41</v>
      </c>
      <c r="F124">
        <f t="shared" si="13"/>
        <v>0.6428571428571429</v>
      </c>
      <c r="G124">
        <f t="shared" si="14"/>
        <v>-7.2502455879289132</v>
      </c>
      <c r="H124">
        <f t="shared" si="15"/>
        <v>2.918923607801098E-2</v>
      </c>
    </row>
    <row r="125" spans="1:8">
      <c r="A125" s="25"/>
      <c r="B125">
        <v>24</v>
      </c>
      <c r="C125">
        <f>('Size and weight of HO fragments'!B26/1000)*('Size and weight of HO fragments'!C26/1000)</f>
        <v>4.6879600000000004E-5</v>
      </c>
      <c r="D125">
        <f>('Size and weight of HO fragments'!H26)/1000</f>
        <v>5.0000000000000001E-4</v>
      </c>
      <c r="E125">
        <v>40</v>
      </c>
      <c r="F125">
        <f t="shared" si="13"/>
        <v>0.62698412698412698</v>
      </c>
      <c r="G125">
        <f t="shared" si="14"/>
        <v>-7.6009024595420822</v>
      </c>
      <c r="H125">
        <f t="shared" si="15"/>
        <v>-1.3962721443149778E-2</v>
      </c>
    </row>
    <row r="126" spans="1:8">
      <c r="A126" s="25"/>
      <c r="B126">
        <v>25</v>
      </c>
      <c r="C126">
        <f>('Size and weight of HO fragments'!B27/1000)*('Size and weight of HO fragments'!C27/1000)</f>
        <v>3.7769599999999998E-5</v>
      </c>
      <c r="D126">
        <f>('Size and weight of HO fragments'!H27)/1000</f>
        <v>3.2000000000000003E-4</v>
      </c>
      <c r="E126">
        <v>39</v>
      </c>
      <c r="F126">
        <f t="shared" si="13"/>
        <v>0.61111111111111116</v>
      </c>
      <c r="G126">
        <f t="shared" si="14"/>
        <v>-8.0471895621705016</v>
      </c>
      <c r="H126">
        <f t="shared" si="15"/>
        <v>-5.7140239938311015E-2</v>
      </c>
    </row>
    <row r="127" spans="1:8">
      <c r="A127" s="25"/>
      <c r="B127">
        <v>26</v>
      </c>
      <c r="C127">
        <f>('Size and weight of HO fragments'!B28/1000)*('Size and weight of HO fragments'!C28/1000)</f>
        <v>9.4325000000000002E-5</v>
      </c>
      <c r="D127">
        <f>('Size and weight of HO fragments'!H28)/1000</f>
        <v>1.1799999999999998E-3</v>
      </c>
      <c r="E127">
        <v>38</v>
      </c>
      <c r="F127">
        <f t="shared" si="13"/>
        <v>0.59523809523809523</v>
      </c>
      <c r="G127">
        <f t="shared" si="14"/>
        <v>-6.7422408405045635</v>
      </c>
      <c r="H127">
        <f t="shared" si="15"/>
        <v>-0.10042131779497734</v>
      </c>
    </row>
    <row r="128" spans="1:8">
      <c r="A128" s="25"/>
      <c r="B128">
        <v>27</v>
      </c>
      <c r="C128">
        <f>('Size and weight of HO fragments'!B29/1000)*('Size and weight of HO fragments'!C29/1000)</f>
        <v>5.0315100000000002E-5</v>
      </c>
      <c r="D128">
        <f>('Size and weight of HO fragments'!H29)/1000</f>
        <v>3.5999999999999997E-4</v>
      </c>
      <c r="E128">
        <v>37</v>
      </c>
      <c r="F128">
        <f t="shared" si="13"/>
        <v>0.57936507936507942</v>
      </c>
      <c r="G128">
        <f t="shared" si="14"/>
        <v>-7.9294065265141187</v>
      </c>
      <c r="H128">
        <f t="shared" si="15"/>
        <v>-0.14388192545256226</v>
      </c>
    </row>
    <row r="129" spans="1:8">
      <c r="A129" s="25"/>
      <c r="B129">
        <v>28</v>
      </c>
      <c r="C129">
        <f>('Size and weight of HO fragments'!B30/1000)*('Size and weight of HO fragments'!C30/1000)</f>
        <v>8.1875499999999992E-5</v>
      </c>
      <c r="D129">
        <f>('Size and weight of HO fragments'!H30)/1000</f>
        <v>4.4000000000000002E-4</v>
      </c>
      <c r="E129">
        <v>36</v>
      </c>
      <c r="F129">
        <f t="shared" si="13"/>
        <v>0.56349206349206349</v>
      </c>
      <c r="G129">
        <f t="shared" si="14"/>
        <v>-7.7287358310519672</v>
      </c>
      <c r="H129">
        <f t="shared" si="15"/>
        <v>-0.18759698134621777</v>
      </c>
    </row>
    <row r="130" spans="1:8">
      <c r="A130" s="25"/>
      <c r="B130">
        <v>29</v>
      </c>
      <c r="C130">
        <f>('Size and weight of HO fragments'!B31/1000)*('Size and weight of HO fragments'!C31/1000)</f>
        <v>5.3191799999999994E-5</v>
      </c>
      <c r="D130">
        <f>('Size and weight of HO fragments'!H31)/1000</f>
        <v>6.3000000000000003E-4</v>
      </c>
      <c r="E130">
        <v>35</v>
      </c>
      <c r="F130">
        <f t="shared" si="13"/>
        <v>0.54761904761904767</v>
      </c>
      <c r="G130">
        <f t="shared" si="14"/>
        <v>-7.369790738578696</v>
      </c>
      <c r="H130">
        <f t="shared" si="15"/>
        <v>-0.23164125585491382</v>
      </c>
    </row>
    <row r="131" spans="1:8">
      <c r="A131" s="25"/>
      <c r="B131">
        <v>30</v>
      </c>
      <c r="C131">
        <f>('Size and weight of HO fragments'!B32/1000)*('Size and weight of HO fragments'!C32/1000)</f>
        <v>1.0899339999999999E-4</v>
      </c>
      <c r="D131">
        <f>('Size and weight of HO fragments'!H32)/1000</f>
        <v>1.23E-3</v>
      </c>
      <c r="E131">
        <v>34</v>
      </c>
      <c r="F131">
        <f t="shared" si="13"/>
        <v>0.53174603174603174</v>
      </c>
      <c r="G131">
        <f t="shared" si="14"/>
        <v>-6.7007411095978107</v>
      </c>
      <c r="H131">
        <f t="shared" si="15"/>
        <v>-0.27609023410357825</v>
      </c>
    </row>
    <row r="132" spans="1:8">
      <c r="A132" s="25"/>
      <c r="B132">
        <v>31</v>
      </c>
      <c r="C132">
        <f>('Size and weight of HO fragments'!B33/1000)*('Size and weight of HO fragments'!C33/1000)</f>
        <v>7.7379999999999994E-5</v>
      </c>
      <c r="D132">
        <f>('Size and weight of HO fragments'!H33)/1000</f>
        <v>6.9999999999999999E-4</v>
      </c>
      <c r="E132">
        <v>33</v>
      </c>
      <c r="F132">
        <f t="shared" si="13"/>
        <v>0.51587301587301593</v>
      </c>
      <c r="G132">
        <f t="shared" si="14"/>
        <v>-7.2644302229208693</v>
      </c>
      <c r="H132">
        <f t="shared" si="15"/>
        <v>-0.32102096482484244</v>
      </c>
    </row>
    <row r="133" spans="1:8">
      <c r="A133" s="25"/>
      <c r="B133">
        <v>32</v>
      </c>
      <c r="C133">
        <f>('Size and weight of HO fragments'!B34/1000)*('Size and weight of HO fragments'!C34/1000)</f>
        <v>4.0423299999999996E-5</v>
      </c>
      <c r="D133">
        <f>('Size and weight of HO fragments'!H34)/1000</f>
        <v>4.0000000000000002E-4</v>
      </c>
      <c r="E133">
        <v>32</v>
      </c>
      <c r="F133">
        <f t="shared" si="13"/>
        <v>0.5</v>
      </c>
      <c r="G133">
        <f t="shared" si="14"/>
        <v>-7.8240460108562919</v>
      </c>
      <c r="H133">
        <f t="shared" si="15"/>
        <v>-0.36651292058166435</v>
      </c>
    </row>
    <row r="134" spans="1:8">
      <c r="A134" s="25"/>
      <c r="B134">
        <v>33</v>
      </c>
      <c r="C134">
        <f>('Size and weight of HO fragments'!B35/1000)*('Size and weight of HO fragments'!C35/1000)</f>
        <v>8.8354699999999996E-5</v>
      </c>
      <c r="D134">
        <f>('Size and weight of HO fragments'!H35)/1000</f>
        <v>1.2199999999999999E-3</v>
      </c>
      <c r="E134">
        <v>31</v>
      </c>
      <c r="F134">
        <f t="shared" si="13"/>
        <v>0.48412698412698413</v>
      </c>
      <c r="G134">
        <f t="shared" si="14"/>
        <v>-6.7089044202369719</v>
      </c>
      <c r="H134">
        <f t="shared" si="15"/>
        <v>-0.41264889423811113</v>
      </c>
    </row>
    <row r="135" spans="1:8">
      <c r="A135" s="25"/>
      <c r="B135">
        <v>34</v>
      </c>
      <c r="C135">
        <f>('Size and weight of HO fragments'!B36/1000)*('Size and weight of HO fragments'!C36/1000)</f>
        <v>3.9567599999999997E-5</v>
      </c>
      <c r="D135">
        <f>('Size and weight of HO fragments'!H36)/1000</f>
        <v>4.0999999999999999E-4</v>
      </c>
      <c r="E135">
        <v>30</v>
      </c>
      <c r="F135">
        <f t="shared" si="13"/>
        <v>0.46825396825396826</v>
      </c>
      <c r="G135">
        <f t="shared" si="14"/>
        <v>-7.7993533982659207</v>
      </c>
      <c r="H135">
        <f t="shared" si="15"/>
        <v>-0.45951595754164887</v>
      </c>
    </row>
    <row r="136" spans="1:8">
      <c r="A136" s="25"/>
      <c r="B136">
        <v>35</v>
      </c>
      <c r="C136">
        <f>('Size and weight of HO fragments'!B37/1000)*('Size and weight of HO fragments'!C37/1000)</f>
        <v>7.6022599999999986E-5</v>
      </c>
      <c r="D136">
        <f>('Size and weight of HO fragments'!H37)/1000</f>
        <v>4.8999999999999998E-4</v>
      </c>
      <c r="E136">
        <v>29</v>
      </c>
      <c r="F136">
        <f t="shared" si="13"/>
        <v>0.45238095238095238</v>
      </c>
      <c r="G136">
        <f t="shared" si="14"/>
        <v>-7.6211051668596017</v>
      </c>
      <c r="H136">
        <f t="shared" si="15"/>
        <v>-0.50720651007524864</v>
      </c>
    </row>
    <row r="137" spans="1:8">
      <c r="A137" s="25"/>
      <c r="B137">
        <v>36</v>
      </c>
      <c r="C137">
        <f>('Size and weight of HO fragments'!B38/1000)*('Size and weight of HO fragments'!C38/1000)</f>
        <v>2.1779999999999998E-5</v>
      </c>
      <c r="D137">
        <f>('Size and weight of HO fragments'!H38)/1000</f>
        <v>1E-4</v>
      </c>
      <c r="E137">
        <v>28</v>
      </c>
      <c r="F137">
        <f t="shared" si="13"/>
        <v>0.43650793650793651</v>
      </c>
      <c r="G137">
        <f t="shared" si="14"/>
        <v>-9.2103403719761818</v>
      </c>
      <c r="H137">
        <f t="shared" si="15"/>
        <v>-0.55581945080800466</v>
      </c>
    </row>
    <row r="138" spans="1:8">
      <c r="A138" s="25"/>
      <c r="B138">
        <v>37</v>
      </c>
      <c r="C138">
        <f>('Size and weight of HO fragments'!B39/1000)*('Size and weight of HO fragments'!C39/1000)</f>
        <v>4.7784000000000002E-5</v>
      </c>
      <c r="D138">
        <f>('Size and weight of HO fragments'!H39)/1000</f>
        <v>3.8999999999999999E-4</v>
      </c>
      <c r="E138">
        <v>27</v>
      </c>
      <c r="F138">
        <f t="shared" si="13"/>
        <v>0.42063492063492064</v>
      </c>
      <c r="G138">
        <f t="shared" si="14"/>
        <v>-7.8493638188405823</v>
      </c>
      <c r="H138">
        <f t="shared" si="15"/>
        <v>-0.60546151031812323</v>
      </c>
    </row>
    <row r="139" spans="1:8">
      <c r="A139" s="25"/>
      <c r="B139">
        <v>38</v>
      </c>
      <c r="C139">
        <f>('Size and weight of HO fragments'!B40/1000)*('Size and weight of HO fragments'!C40/1000)</f>
        <v>6.0053199999999989E-5</v>
      </c>
      <c r="D139">
        <f>('Size and weight of HO fragments'!H40)/1000</f>
        <v>6.9999999999999999E-4</v>
      </c>
      <c r="E139">
        <v>26</v>
      </c>
      <c r="F139">
        <f t="shared" si="13"/>
        <v>0.40476190476190477</v>
      </c>
      <c r="G139">
        <f t="shared" si="14"/>
        <v>-7.2644302229208693</v>
      </c>
      <c r="H139">
        <f t="shared" si="15"/>
        <v>-0.65624878995919778</v>
      </c>
    </row>
    <row r="140" spans="1:8">
      <c r="A140" s="25"/>
      <c r="B140">
        <v>39</v>
      </c>
      <c r="C140">
        <f>('Size and weight of HO fragments'!B41/1000)*('Size and weight of HO fragments'!C41/1000)</f>
        <v>1.6707600000000002E-5</v>
      </c>
      <c r="D140">
        <f>('Size and weight of HO fragments'!H41)/1000</f>
        <v>2.9E-4</v>
      </c>
      <c r="E140">
        <v>25</v>
      </c>
      <c r="F140">
        <f t="shared" si="13"/>
        <v>0.3888888888888889</v>
      </c>
      <c r="G140">
        <f t="shared" si="14"/>
        <v>-8.145629634983754</v>
      </c>
      <c r="H140">
        <f t="shared" si="15"/>
        <v>-0.70830856550419652</v>
      </c>
    </row>
    <row r="141" spans="1:8">
      <c r="A141" s="25"/>
      <c r="B141">
        <v>40</v>
      </c>
      <c r="C141">
        <f>('Size and weight of HO fragments'!B42/1000)*('Size and weight of HO fragments'!C42/1000)</f>
        <v>5.2754300000000004E-5</v>
      </c>
      <c r="D141">
        <f>('Size and weight of HO fragments'!H42)/1000</f>
        <v>3.8999999999999999E-4</v>
      </c>
      <c r="E141">
        <v>24</v>
      </c>
      <c r="F141">
        <f t="shared" si="13"/>
        <v>0.37301587301587302</v>
      </c>
      <c r="G141">
        <f t="shared" si="14"/>
        <v>-7.8493638188405823</v>
      </c>
      <c r="H141">
        <f t="shared" si="15"/>
        <v>-0.76178142817914563</v>
      </c>
    </row>
    <row r="142" spans="1:8">
      <c r="A142" s="25"/>
      <c r="B142">
        <v>41</v>
      </c>
      <c r="C142">
        <f>('Size and weight of HO fragments'!B43/1000)*('Size and weight of HO fragments'!C43/1000)</f>
        <v>4.2541199999999992E-5</v>
      </c>
      <c r="D142">
        <f>('Size and weight of HO fragments'!H43)/1000</f>
        <v>2.0000000000000001E-4</v>
      </c>
      <c r="E142">
        <v>23</v>
      </c>
      <c r="F142">
        <f t="shared" si="13"/>
        <v>0.35714285714285715</v>
      </c>
      <c r="G142">
        <f t="shared" si="14"/>
        <v>-8.5171931914162382</v>
      </c>
      <c r="H142">
        <f t="shared" si="15"/>
        <v>-0.81682385702039562</v>
      </c>
    </row>
    <row r="143" spans="1:8">
      <c r="A143" s="25"/>
      <c r="B143">
        <v>42</v>
      </c>
      <c r="C143">
        <f>('Size and weight of HO fragments'!B44/1000)*('Size and weight of HO fragments'!C44/1000)</f>
        <v>6.6000800000000007E-5</v>
      </c>
      <c r="D143">
        <f>('Size and weight of HO fragments'!H44)/1000</f>
        <v>4.0999999999999999E-4</v>
      </c>
      <c r="E143">
        <v>22</v>
      </c>
      <c r="F143">
        <f t="shared" si="13"/>
        <v>0.34126984126984128</v>
      </c>
      <c r="G143">
        <f t="shared" si="14"/>
        <v>-7.7993533982659207</v>
      </c>
      <c r="H143">
        <f t="shared" si="15"/>
        <v>-0.87361134540308416</v>
      </c>
    </row>
    <row r="144" spans="1:8">
      <c r="A144" s="25"/>
      <c r="B144">
        <v>43</v>
      </c>
      <c r="C144">
        <f>('Size and weight of HO fragments'!B45/1000)*('Size and weight of HO fragments'!C45/1000)</f>
        <v>3.4702500000000002E-5</v>
      </c>
      <c r="D144">
        <f>('Size and weight of HO fragments'!H45)/1000</f>
        <v>2.9E-4</v>
      </c>
      <c r="E144">
        <v>21</v>
      </c>
      <c r="F144">
        <f t="shared" si="13"/>
        <v>0.32539682539682541</v>
      </c>
      <c r="G144">
        <f t="shared" si="14"/>
        <v>-8.145629634983754</v>
      </c>
      <c r="H144">
        <f t="shared" si="15"/>
        <v>-0.93234224472930438</v>
      </c>
    </row>
    <row r="145" spans="1:8">
      <c r="A145" s="25"/>
      <c r="B145">
        <v>44</v>
      </c>
      <c r="C145">
        <f>('Size and weight of HO fragments'!B46/1000)*('Size and weight of HO fragments'!C46/1000)</f>
        <v>7.4765600000000008E-5</v>
      </c>
      <c r="D145">
        <f>('Size and weight of HO fragments'!H46)/1000</f>
        <v>6.8999999999999997E-4</v>
      </c>
      <c r="E145">
        <v>20</v>
      </c>
      <c r="F145">
        <f t="shared" si="13"/>
        <v>0.30952380952380953</v>
      </c>
      <c r="G145">
        <f t="shared" si="14"/>
        <v>-7.2788189603729689</v>
      </c>
      <c r="H145">
        <f t="shared" si="15"/>
        <v>-0.99324254465125028</v>
      </c>
    </row>
    <row r="146" spans="1:8">
      <c r="A146" s="25"/>
      <c r="B146">
        <v>45</v>
      </c>
      <c r="C146">
        <f>('Size and weight of HO fragments'!B47/1000)*('Size and weight of HO fragments'!C47/1000)</f>
        <v>5.1389799999999994E-5</v>
      </c>
      <c r="D146">
        <f>('Size and weight of HO fragments'!H47)/1000</f>
        <v>4.2999999999999999E-4</v>
      </c>
      <c r="E146">
        <v>19</v>
      </c>
      <c r="F146">
        <f t="shared" si="13"/>
        <v>0.29365079365079366</v>
      </c>
      <c r="G146">
        <f t="shared" si="14"/>
        <v>-7.7517253492766658</v>
      </c>
      <c r="H146">
        <f t="shared" si="15"/>
        <v>-1.0565718895126353</v>
      </c>
    </row>
    <row r="147" spans="1:8">
      <c r="A147" s="25"/>
      <c r="B147">
        <v>46</v>
      </c>
      <c r="C147">
        <f>('Size and weight of HO fragments'!B48/1000)*('Size and weight of HO fragments'!C48/1000)</f>
        <v>3.4391699999999991E-5</v>
      </c>
      <c r="D147">
        <f>('Size and weight of HO fragments'!H48)/1000</f>
        <v>2.2000000000000001E-4</v>
      </c>
      <c r="E147">
        <v>18</v>
      </c>
      <c r="F147">
        <f t="shared" si="13"/>
        <v>0.27777777777777779</v>
      </c>
      <c r="G147">
        <f t="shared" si="14"/>
        <v>-8.4218830116119126</v>
      </c>
      <c r="H147">
        <f t="shared" si="15"/>
        <v>-1.1226312468780726</v>
      </c>
    </row>
    <row r="148" spans="1:8">
      <c r="A148" s="25"/>
      <c r="B148">
        <v>47</v>
      </c>
      <c r="C148">
        <f>('Size and weight of HO fragments'!B49/1000)*('Size and weight of HO fragments'!C49/1000)</f>
        <v>5.2940899999999993E-5</v>
      </c>
      <c r="D148">
        <f>('Size and weight of HO fragments'!H49)/1000</f>
        <v>3.4000000000000002E-4</v>
      </c>
      <c r="E148">
        <v>17</v>
      </c>
      <c r="F148">
        <f t="shared" si="13"/>
        <v>0.26190476190476192</v>
      </c>
      <c r="G148">
        <f t="shared" si="14"/>
        <v>-7.9865649403540671</v>
      </c>
      <c r="H148">
        <f t="shared" si="15"/>
        <v>-1.1917728150995985</v>
      </c>
    </row>
    <row r="149" spans="1:8">
      <c r="A149" s="25"/>
      <c r="B149">
        <v>48</v>
      </c>
      <c r="C149">
        <f>('Size and weight of HO fragments'!B50/1000)*('Size and weight of HO fragments'!C50/1000)</f>
        <v>4.045439999999999E-5</v>
      </c>
      <c r="D149">
        <f>('Size and weight of HO fragments'!H50)/1000</f>
        <v>3.1E-4</v>
      </c>
      <c r="E149">
        <v>16</v>
      </c>
      <c r="F149">
        <f t="shared" si="13"/>
        <v>0.24603174603174602</v>
      </c>
      <c r="G149">
        <f t="shared" si="14"/>
        <v>-8.0789382604850815</v>
      </c>
      <c r="H149">
        <f t="shared" si="15"/>
        <v>-1.2644130137794733</v>
      </c>
    </row>
    <row r="150" spans="1:8">
      <c r="A150" s="25"/>
      <c r="B150">
        <v>49</v>
      </c>
      <c r="C150">
        <f>('Size and weight of HO fragments'!B51/1000)*('Size and weight of HO fragments'!C51/1000)</f>
        <v>3.1853500000000003E-5</v>
      </c>
      <c r="D150">
        <f>('Size and weight of HO fragments'!H51)/1000</f>
        <v>2.0999999999999998E-4</v>
      </c>
      <c r="E150">
        <v>15</v>
      </c>
      <c r="F150">
        <f t="shared" si="13"/>
        <v>0.23015873015873015</v>
      </c>
      <c r="G150">
        <f t="shared" si="14"/>
        <v>-8.468403027246806</v>
      </c>
      <c r="H150">
        <f t="shared" si="15"/>
        <v>-1.3410497953600347</v>
      </c>
    </row>
    <row r="151" spans="1:8">
      <c r="A151" s="25"/>
      <c r="B151">
        <v>50</v>
      </c>
      <c r="C151">
        <f>('Size and weight of HO fragments'!B52/1000)*('Size and weight of HO fragments'!C52/1000)</f>
        <v>2.87804E-5</v>
      </c>
      <c r="D151">
        <f>('Size and weight of HO fragments'!H52)/1000</f>
        <v>1.7999999999999998E-4</v>
      </c>
      <c r="E151">
        <v>14</v>
      </c>
      <c r="F151">
        <f t="shared" si="13"/>
        <v>0.21428571428571427</v>
      </c>
      <c r="G151">
        <f t="shared" si="14"/>
        <v>-8.6225537070740632</v>
      </c>
      <c r="H151">
        <f t="shared" si="15"/>
        <v>-1.422286136549699</v>
      </c>
    </row>
    <row r="152" spans="1:8">
      <c r="A152" s="25"/>
      <c r="B152">
        <v>51</v>
      </c>
      <c r="C152">
        <f>('Size and weight of HO fragments'!B53/1000)*('Size and weight of HO fragments'!C53/1000)</f>
        <v>4.2091200000000001E-5</v>
      </c>
      <c r="D152">
        <f>('Size and weight of HO fragments'!H53)/1000</f>
        <v>3.5E-4</v>
      </c>
      <c r="E152">
        <v>13</v>
      </c>
      <c r="F152">
        <f t="shared" si="13"/>
        <v>0.1984126984126984</v>
      </c>
      <c r="G152">
        <f t="shared" si="14"/>
        <v>-7.9575774034808147</v>
      </c>
      <c r="H152">
        <f t="shared" si="15"/>
        <v>-1.5088625719912903</v>
      </c>
    </row>
    <row r="153" spans="1:8">
      <c r="A153" s="25"/>
      <c r="B153">
        <v>52</v>
      </c>
      <c r="C153">
        <f>('Size and weight of HO fragments'!B54/1000)*('Size and weight of HO fragments'!C54/1000)</f>
        <v>3.0466800000000001E-5</v>
      </c>
      <c r="D153">
        <f>('Size and weight of HO fragments'!H54)/1000</f>
        <v>1.4999999999999999E-4</v>
      </c>
      <c r="E153">
        <v>12</v>
      </c>
      <c r="F153">
        <f t="shared" si="13"/>
        <v>0.18253968253968253</v>
      </c>
      <c r="G153">
        <f t="shared" si="14"/>
        <v>-8.8048752638680181</v>
      </c>
      <c r="H153">
        <f t="shared" si="15"/>
        <v>-1.6017033081452887</v>
      </c>
    </row>
    <row r="154" spans="1:8">
      <c r="A154" s="25"/>
      <c r="B154">
        <v>53</v>
      </c>
      <c r="C154">
        <f>('Size and weight of HO fragments'!B55/1000)*('Size and weight of HO fragments'!C55/1000)</f>
        <v>1.79552E-5</v>
      </c>
      <c r="D154">
        <f>('Size and weight of HO fragments'!H55)/1000</f>
        <v>8.9999999999999992E-5</v>
      </c>
      <c r="E154">
        <v>11</v>
      </c>
      <c r="F154">
        <f t="shared" si="13"/>
        <v>0.16666666666666666</v>
      </c>
      <c r="G154">
        <f t="shared" si="14"/>
        <v>-9.3157008876340086</v>
      </c>
      <c r="H154">
        <f t="shared" si="15"/>
        <v>-1.7019833552815005</v>
      </c>
    </row>
    <row r="155" spans="1:8">
      <c r="A155" s="25"/>
      <c r="B155">
        <v>54</v>
      </c>
      <c r="C155">
        <f>('Size and weight of HO fragments'!B56/1000)*('Size and weight of HO fragments'!C56/1000)</f>
        <v>2.8987199999999999E-5</v>
      </c>
      <c r="D155">
        <f>('Size and weight of HO fragments'!H56)/1000</f>
        <v>1.4000000000000001E-4</v>
      </c>
      <c r="E155">
        <v>10</v>
      </c>
      <c r="F155">
        <f t="shared" si="13"/>
        <v>0.15079365079365079</v>
      </c>
      <c r="G155">
        <f t="shared" si="14"/>
        <v>-8.8738681353549698</v>
      </c>
      <c r="H155">
        <f t="shared" si="15"/>
        <v>-1.8112293482549011</v>
      </c>
    </row>
    <row r="156" spans="1:8">
      <c r="A156" s="25"/>
      <c r="B156">
        <v>55</v>
      </c>
      <c r="C156">
        <f>('Size and weight of HO fragments'!B57/1000)*('Size and weight of HO fragments'!C57/1000)</f>
        <v>2.7540000000000001E-5</v>
      </c>
      <c r="D156">
        <f>('Size and weight of HO fragments'!H57)/1000</f>
        <v>1.4999999999999999E-4</v>
      </c>
      <c r="E156">
        <v>9</v>
      </c>
      <c r="F156">
        <f t="shared" si="13"/>
        <v>0.13492063492063491</v>
      </c>
      <c r="G156">
        <f t="shared" si="14"/>
        <v>-8.8048752638680181</v>
      </c>
      <c r="H156">
        <f t="shared" si="15"/>
        <v>-1.9314766420212801</v>
      </c>
    </row>
    <row r="157" spans="1:8">
      <c r="A157" s="25"/>
      <c r="B157">
        <v>56</v>
      </c>
      <c r="C157">
        <f>('Size and weight of HO fragments'!B58/1000)*('Size and weight of HO fragments'!C58/1000)</f>
        <v>2.7250599999999996E-5</v>
      </c>
      <c r="D157">
        <f>('Size and weight of HO fragments'!H58)/1000</f>
        <v>1.4999999999999999E-4</v>
      </c>
      <c r="E157">
        <v>8</v>
      </c>
      <c r="F157">
        <f t="shared" si="13"/>
        <v>0.11904761904761904</v>
      </c>
      <c r="G157">
        <f t="shared" si="14"/>
        <v>-8.8048752638680181</v>
      </c>
      <c r="H157">
        <f t="shared" si="15"/>
        <v>-2.0655251798823016</v>
      </c>
    </row>
    <row r="158" spans="1:8">
      <c r="A158" s="25"/>
      <c r="B158">
        <v>57</v>
      </c>
      <c r="C158">
        <f>('Size and weight of HO fragments'!B59/1000)*('Size and weight of HO fragments'!C59/1000)</f>
        <v>2.0656799999999998E-5</v>
      </c>
      <c r="D158">
        <f>('Size and weight of HO fragments'!H59)/1000</f>
        <v>1.3000000000000002E-4</v>
      </c>
      <c r="E158">
        <v>7</v>
      </c>
      <c r="F158">
        <f t="shared" si="13"/>
        <v>0.10317460317460317</v>
      </c>
      <c r="G158">
        <f t="shared" si="14"/>
        <v>-8.9479761075086923</v>
      </c>
      <c r="H158">
        <f t="shared" si="15"/>
        <v>-2.2173795366587572</v>
      </c>
    </row>
    <row r="159" spans="1:8">
      <c r="A159" s="25"/>
      <c r="B159">
        <v>58</v>
      </c>
      <c r="C159">
        <f>('Size and weight of HO fragments'!B60/1000)*('Size and weight of HO fragments'!C60/1000)</f>
        <v>1.3919200000000002E-5</v>
      </c>
      <c r="D159">
        <f>('Size and weight of HO fragments'!H60)/1000</f>
        <v>5.0000000000000002E-5</v>
      </c>
      <c r="E159">
        <v>6</v>
      </c>
      <c r="F159">
        <f t="shared" si="13"/>
        <v>8.7301587301587297E-2</v>
      </c>
      <c r="G159">
        <f t="shared" si="14"/>
        <v>-9.9034875525361272</v>
      </c>
      <c r="H159">
        <f t="shared" si="15"/>
        <v>-2.3930594199352462</v>
      </c>
    </row>
    <row r="160" spans="1:8">
      <c r="A160" s="25"/>
      <c r="B160">
        <v>59</v>
      </c>
      <c r="C160">
        <f>('Size and weight of HO fragments'!B61/1000)*('Size and weight of HO fragments'!C61/1000)</f>
        <v>1.3836900000000001E-5</v>
      </c>
      <c r="D160">
        <f>('Size and weight of HO fragments'!H61)/1000</f>
        <v>4.0000000000000003E-5</v>
      </c>
      <c r="E160">
        <v>5</v>
      </c>
      <c r="F160">
        <f t="shared" si="13"/>
        <v>7.1428571428571425E-2</v>
      </c>
      <c r="G160">
        <f t="shared" si="14"/>
        <v>-10.126631103850338</v>
      </c>
      <c r="H160">
        <f t="shared" si="15"/>
        <v>-2.6022321660471017</v>
      </c>
    </row>
    <row r="161" spans="1:8">
      <c r="A161" s="25"/>
      <c r="B161">
        <v>60</v>
      </c>
      <c r="C161">
        <f>('Size and weight of HO fragments'!B62/1000)*('Size and weight of HO fragments'!C62/1000)</f>
        <v>2.0347200000000001E-5</v>
      </c>
      <c r="D161">
        <f>('Size and weight of HO fragments'!H62)/1000</f>
        <v>1.1999999999999999E-4</v>
      </c>
      <c r="E161">
        <v>4</v>
      </c>
      <c r="F161">
        <f t="shared" si="13"/>
        <v>5.5555555555555552E-2</v>
      </c>
      <c r="G161">
        <f t="shared" si="14"/>
        <v>-9.0280188151822287</v>
      </c>
      <c r="H161">
        <f t="shared" si="15"/>
        <v>-2.8619286757815501</v>
      </c>
    </row>
    <row r="162" spans="1:8">
      <c r="A162" s="25"/>
      <c r="B162">
        <v>61</v>
      </c>
      <c r="C162">
        <f>('Size and weight of HO fragments'!B63/1000)*('Size and weight of HO fragments'!C63/1000)</f>
        <v>1.37445E-5</v>
      </c>
      <c r="D162">
        <f>('Size and weight of HO fragments'!H63)/1000</f>
        <v>4.0000000000000003E-5</v>
      </c>
      <c r="E162">
        <v>3</v>
      </c>
      <c r="F162">
        <f t="shared" si="13"/>
        <v>3.968253968253968E-2</v>
      </c>
      <c r="G162">
        <f t="shared" si="14"/>
        <v>-10.126631103850338</v>
      </c>
      <c r="H162">
        <f t="shared" si="15"/>
        <v>-3.206666627504339</v>
      </c>
    </row>
    <row r="163" spans="1:8">
      <c r="A163" s="25"/>
      <c r="B163">
        <v>62</v>
      </c>
      <c r="C163">
        <f>('Size and weight of HO fragments'!B64/1000)*('Size and weight of HO fragments'!C64/1000)</f>
        <v>1.3974E-5</v>
      </c>
      <c r="D163">
        <f>('Size and weight of HO fragments'!H64)/1000</f>
        <v>4.0000000000000003E-5</v>
      </c>
      <c r="E163">
        <v>2</v>
      </c>
      <c r="F163">
        <f t="shared" si="13"/>
        <v>2.3809523809523808E-2</v>
      </c>
      <c r="G163">
        <f t="shared" si="14"/>
        <v>-10.126631103850338</v>
      </c>
      <c r="H163">
        <f t="shared" si="15"/>
        <v>-3.7256450378764248</v>
      </c>
    </row>
    <row r="164" spans="1:8">
      <c r="A164" s="25"/>
      <c r="B164">
        <v>63</v>
      </c>
      <c r="C164">
        <f>('Size and weight of HO fragments'!B65/1000)*('Size and weight of HO fragments'!C65/1000)</f>
        <v>1.3920000000000001E-5</v>
      </c>
      <c r="D164">
        <f>('Size and weight of HO fragments'!H65)/1000</f>
        <v>5.0000000000000002E-5</v>
      </c>
      <c r="E164">
        <v>1</v>
      </c>
      <c r="F164">
        <f t="shared" si="13"/>
        <v>7.9365079365079361E-3</v>
      </c>
      <c r="G164">
        <f t="shared" si="14"/>
        <v>-9.9034875525361272</v>
      </c>
      <c r="H164">
        <f t="shared" si="15"/>
        <v>-4.8323004676141421</v>
      </c>
    </row>
    <row r="165" spans="1:8">
      <c r="A165" s="25"/>
    </row>
    <row r="166" spans="1:8">
      <c r="A166" s="25"/>
      <c r="C166" s="17" t="s">
        <v>13</v>
      </c>
      <c r="D166" s="17"/>
      <c r="E166" s="8"/>
    </row>
    <row r="167" spans="1:8">
      <c r="A167" s="25"/>
      <c r="C167" s="17"/>
      <c r="D167" s="17"/>
      <c r="E167" s="8"/>
    </row>
    <row r="168" spans="1:8" ht="28.9">
      <c r="A168" s="25"/>
      <c r="B168" t="s">
        <v>53</v>
      </c>
      <c r="C168" s="10" t="s">
        <v>54</v>
      </c>
      <c r="D168" s="10" t="s">
        <v>55</v>
      </c>
      <c r="E168" s="10"/>
    </row>
    <row r="169" spans="1:8">
      <c r="A169" s="25"/>
      <c r="C169" t="s">
        <v>25</v>
      </c>
      <c r="D169" t="s">
        <v>63</v>
      </c>
    </row>
    <row r="170" spans="1:8">
      <c r="A170" s="25"/>
      <c r="C170" t="s">
        <v>71</v>
      </c>
      <c r="D170" t="s">
        <v>72</v>
      </c>
    </row>
    <row r="171" spans="1:8">
      <c r="A171" s="25"/>
      <c r="B171">
        <v>1</v>
      </c>
      <c r="C171">
        <f>('Size and weight of HO fragments'!N3/1000)*('Size and weight of HO fragments'!O3/1000)</f>
        <v>2.8000000000000004E-3</v>
      </c>
      <c r="D171">
        <f>('Size and weight of HO fragments'!T3)/1000</f>
        <v>3.6830000000000002E-2</v>
      </c>
      <c r="E171">
        <v>47</v>
      </c>
      <c r="F171">
        <f>(E171-0.5)/COUNT(D$171:D$217)</f>
        <v>0.98936170212765961</v>
      </c>
      <c r="G171">
        <f t="shared" ref="G171" si="16">LN(D171)</f>
        <v>-3.3014425485251633</v>
      </c>
      <c r="H171">
        <f t="shared" ref="H171" si="17">LN(-LN(1-F171))</f>
        <v>1.5136524718106434</v>
      </c>
    </row>
    <row r="172" spans="1:8">
      <c r="A172" s="25"/>
      <c r="B172">
        <v>2</v>
      </c>
      <c r="C172">
        <f>('Size and weight of HO fragments'!N4/1000)*('Size and weight of HO fragments'!O4/1000)</f>
        <v>2.1000000000000003E-3</v>
      </c>
      <c r="D172">
        <f>('Size and weight of HO fragments'!T4)/1000</f>
        <v>2.8219999999999999E-2</v>
      </c>
      <c r="E172">
        <v>46</v>
      </c>
      <c r="F172">
        <f t="shared" ref="F172:F217" si="18">(E172-0.5)/COUNT(D$171:D$217)</f>
        <v>0.96808510638297873</v>
      </c>
      <c r="G172">
        <f t="shared" ref="G172:G217" si="19">LN(D172)</f>
        <v>-3.5677243325574692</v>
      </c>
      <c r="H172">
        <f t="shared" ref="H172:H217" si="20">LN(-LN(1-F172))</f>
        <v>1.2368317358065799</v>
      </c>
    </row>
    <row r="173" spans="1:8">
      <c r="A173" s="25"/>
      <c r="B173">
        <v>3</v>
      </c>
      <c r="C173">
        <f>('Size and weight of HO fragments'!N5/1000)*('Size and weight of HO fragments'!O5/1000)</f>
        <v>1.508E-3</v>
      </c>
      <c r="D173">
        <f>('Size and weight of HO fragments'!T5)/1000</f>
        <v>2.129E-2</v>
      </c>
      <c r="E173">
        <v>45</v>
      </c>
      <c r="F173">
        <f t="shared" si="18"/>
        <v>0.94680851063829785</v>
      </c>
      <c r="G173">
        <f t="shared" si="19"/>
        <v>-3.8495178000767489</v>
      </c>
      <c r="H173">
        <f t="shared" si="20"/>
        <v>1.0763178952438335</v>
      </c>
    </row>
    <row r="174" spans="1:8">
      <c r="A174" s="25"/>
      <c r="B174">
        <v>4</v>
      </c>
      <c r="C174">
        <f>('Size and weight of HO fragments'!N6/1000)*('Size and weight of HO fragments'!O6/1000)</f>
        <v>1.0799999999999998E-3</v>
      </c>
      <c r="D174">
        <f>('Size and weight of HO fragments'!T6)/1000</f>
        <v>1.8690000000000002E-2</v>
      </c>
      <c r="E174">
        <v>44</v>
      </c>
      <c r="F174">
        <f t="shared" si="18"/>
        <v>0.92553191489361697</v>
      </c>
      <c r="G174">
        <f t="shared" si="19"/>
        <v>-3.9797666575146655</v>
      </c>
      <c r="H174">
        <f t="shared" si="20"/>
        <v>0.95450502845809138</v>
      </c>
    </row>
    <row r="175" spans="1:8">
      <c r="A175" s="25"/>
      <c r="B175">
        <v>5</v>
      </c>
      <c r="C175">
        <f>('Size and weight of HO fragments'!N7/1000)*('Size and weight of HO fragments'!O7/1000)</f>
        <v>9.2000000000000003E-4</v>
      </c>
      <c r="D175">
        <f>('Size and weight of HO fragments'!T7)/1000</f>
        <v>8.6899999999999998E-3</v>
      </c>
      <c r="E175">
        <v>43</v>
      </c>
      <c r="F175">
        <f t="shared" si="18"/>
        <v>0.9042553191489362</v>
      </c>
      <c r="G175">
        <f t="shared" si="19"/>
        <v>-4.7455823397048364</v>
      </c>
      <c r="H175">
        <f t="shared" si="20"/>
        <v>0.85274167516024835</v>
      </c>
    </row>
    <row r="176" spans="1:8">
      <c r="A176" s="25"/>
      <c r="B176">
        <v>6</v>
      </c>
      <c r="C176">
        <f>('Size and weight of HO fragments'!N8/1000)*('Size and weight of HO fragments'!O8/1000)</f>
        <v>6.2576999999999999E-4</v>
      </c>
      <c r="D176">
        <f>('Size and weight of HO fragments'!T8)/1000</f>
        <v>7.8099999999999992E-3</v>
      </c>
      <c r="E176">
        <v>42</v>
      </c>
      <c r="F176">
        <f t="shared" si="18"/>
        <v>0.88297872340425532</v>
      </c>
      <c r="G176">
        <f t="shared" si="19"/>
        <v>-4.8523503151305425</v>
      </c>
      <c r="H176">
        <f t="shared" si="20"/>
        <v>0.76332578653924954</v>
      </c>
    </row>
    <row r="177" spans="1:8">
      <c r="A177" s="25"/>
      <c r="B177">
        <v>7</v>
      </c>
      <c r="C177">
        <f>('Size and weight of HO fragments'!N9/1000)*('Size and weight of HO fragments'!O9/1000)</f>
        <v>2.840052E-4</v>
      </c>
      <c r="D177">
        <f>('Size and weight of HO fragments'!T9)/1000</f>
        <v>2.4599999999999999E-3</v>
      </c>
      <c r="E177">
        <v>41</v>
      </c>
      <c r="F177">
        <f t="shared" si="18"/>
        <v>0.86170212765957444</v>
      </c>
      <c r="G177">
        <f t="shared" si="19"/>
        <v>-6.0075939290378653</v>
      </c>
      <c r="H177">
        <f t="shared" si="20"/>
        <v>0.68226085132520609</v>
      </c>
    </row>
    <row r="178" spans="1:8">
      <c r="A178" s="25"/>
      <c r="B178">
        <v>8</v>
      </c>
      <c r="C178">
        <f>('Size and weight of HO fragments'!N10/1000)*('Size and weight of HO fragments'!O10/1000)</f>
        <v>6.3539769999999992E-4</v>
      </c>
      <c r="D178">
        <f>('Size and weight of HO fragments'!T10)/1000</f>
        <v>5.4000000000000003E-3</v>
      </c>
      <c r="E178">
        <v>40</v>
      </c>
      <c r="F178">
        <f t="shared" si="18"/>
        <v>0.84042553191489366</v>
      </c>
      <c r="G178">
        <f t="shared" si="19"/>
        <v>-5.2213563254119082</v>
      </c>
      <c r="H178">
        <f t="shared" si="20"/>
        <v>0.60717775936458762</v>
      </c>
    </row>
    <row r="179" spans="1:8">
      <c r="A179" s="25"/>
      <c r="B179">
        <v>9</v>
      </c>
      <c r="C179">
        <f>('Size and weight of HO fragments'!N11/1000)*('Size and weight of HO fragments'!O11/1000)</f>
        <v>2.0427659999999997E-4</v>
      </c>
      <c r="D179">
        <f>('Size and weight of HO fragments'!T11)/1000</f>
        <v>3.2299999999999998E-3</v>
      </c>
      <c r="E179">
        <v>39</v>
      </c>
      <c r="F179">
        <f t="shared" si="18"/>
        <v>0.81914893617021278</v>
      </c>
      <c r="G179">
        <f t="shared" si="19"/>
        <v>-5.7352731417475722</v>
      </c>
      <c r="H179">
        <f t="shared" si="20"/>
        <v>0.53654099406697475</v>
      </c>
    </row>
    <row r="180" spans="1:8">
      <c r="A180" s="25"/>
      <c r="B180">
        <v>10</v>
      </c>
      <c r="C180">
        <f>('Size and weight of HO fragments'!N12/1000)*('Size and weight of HO fragments'!O12/1000)</f>
        <v>2.083872E-4</v>
      </c>
      <c r="D180">
        <f>('Size and weight of HO fragments'!T12)/1000</f>
        <v>1.99E-3</v>
      </c>
      <c r="E180">
        <v>38</v>
      </c>
      <c r="F180">
        <f t="shared" si="18"/>
        <v>0.7978723404255319</v>
      </c>
      <c r="G180">
        <f t="shared" si="19"/>
        <v>-6.2196206402457364</v>
      </c>
      <c r="H180">
        <f t="shared" si="20"/>
        <v>0.46928825036299665</v>
      </c>
    </row>
    <row r="181" spans="1:8">
      <c r="A181" s="25"/>
      <c r="B181">
        <v>11</v>
      </c>
      <c r="C181">
        <f>('Size and weight of HO fragments'!N13/1000)*('Size and weight of HO fragments'!O13/1000)</f>
        <v>1.8525560000000002E-4</v>
      </c>
      <c r="D181">
        <f>('Size and weight of HO fragments'!T13)/1000</f>
        <v>1.31E-3</v>
      </c>
      <c r="E181">
        <v>37</v>
      </c>
      <c r="F181">
        <f t="shared" si="18"/>
        <v>0.77659574468085102</v>
      </c>
      <c r="G181">
        <f t="shared" si="19"/>
        <v>-6.6377281417690766</v>
      </c>
      <c r="H181">
        <f t="shared" si="20"/>
        <v>0.40464633603682942</v>
      </c>
    </row>
    <row r="182" spans="1:8">
      <c r="A182" s="25"/>
      <c r="B182">
        <v>12</v>
      </c>
      <c r="C182">
        <f>('Size and weight of HO fragments'!N14/1000)*('Size and weight of HO fragments'!O14/1000)</f>
        <v>9.4023600000000006E-5</v>
      </c>
      <c r="D182">
        <f>('Size and weight of HO fragments'!T14)/1000</f>
        <v>1.24E-3</v>
      </c>
      <c r="E182">
        <v>36</v>
      </c>
      <c r="F182">
        <f t="shared" si="18"/>
        <v>0.75531914893617025</v>
      </c>
      <c r="G182">
        <f t="shared" si="19"/>
        <v>-6.6926438993651916</v>
      </c>
      <c r="H182">
        <f t="shared" si="20"/>
        <v>0.34202860447967687</v>
      </c>
    </row>
    <row r="183" spans="1:8">
      <c r="A183" s="25"/>
      <c r="B183">
        <v>13</v>
      </c>
      <c r="C183">
        <f>('Size and weight of HO fragments'!N15/1000)*('Size and weight of HO fragments'!O15/1000)</f>
        <v>2.3216479999999998E-4</v>
      </c>
      <c r="D183">
        <f>('Size and weight of HO fragments'!T15)/1000</f>
        <v>1.57E-3</v>
      </c>
      <c r="E183">
        <v>35</v>
      </c>
      <c r="F183">
        <f t="shared" si="18"/>
        <v>0.73404255319148937</v>
      </c>
      <c r="G183">
        <f t="shared" si="19"/>
        <v>-6.45667965962192</v>
      </c>
      <c r="H183">
        <f t="shared" si="20"/>
        <v>0.28097384054336044</v>
      </c>
    </row>
    <row r="184" spans="1:8">
      <c r="A184" s="25"/>
      <c r="B184">
        <v>14</v>
      </c>
      <c r="C184">
        <f>('Size and weight of HO fragments'!N16/1000)*('Size and weight of HO fragments'!O16/1000)</f>
        <v>8.5885000000000009E-5</v>
      </c>
      <c r="D184">
        <f>('Size and weight of HO fragments'!T16)/1000</f>
        <v>6.4000000000000005E-4</v>
      </c>
      <c r="E184">
        <v>34</v>
      </c>
      <c r="F184">
        <f t="shared" si="18"/>
        <v>0.71276595744680848</v>
      </c>
      <c r="G184">
        <f t="shared" si="19"/>
        <v>-7.3540423816105562</v>
      </c>
      <c r="H184">
        <f t="shared" si="20"/>
        <v>0.22110781361814413</v>
      </c>
    </row>
    <row r="185" spans="1:8">
      <c r="A185" s="25"/>
      <c r="B185">
        <v>15</v>
      </c>
      <c r="C185">
        <f>('Size and weight of HO fragments'!N17/1000)*('Size and weight of HO fragments'!O17/1000)</f>
        <v>1.5544800000000001E-4</v>
      </c>
      <c r="D185">
        <f>('Size and weight of HO fragments'!T17)/1000</f>
        <v>1.3600000000000001E-3</v>
      </c>
      <c r="E185">
        <v>33</v>
      </c>
      <c r="F185">
        <f t="shared" si="18"/>
        <v>0.69148936170212771</v>
      </c>
      <c r="G185">
        <f t="shared" si="19"/>
        <v>-6.6002705792341763</v>
      </c>
      <c r="H185">
        <f t="shared" si="20"/>
        <v>0.16211795856067276</v>
      </c>
    </row>
    <row r="186" spans="1:8">
      <c r="A186" s="25"/>
      <c r="B186">
        <v>16</v>
      </c>
      <c r="C186">
        <f>('Size and weight of HO fragments'!N18/1000)*('Size and weight of HO fragments'!O18/1000)</f>
        <v>1.5388100000000003E-4</v>
      </c>
      <c r="D186">
        <f>('Size and weight of HO fragments'!T18)/1000</f>
        <v>1.58E-3</v>
      </c>
      <c r="E186">
        <v>32</v>
      </c>
      <c r="F186">
        <f t="shared" si="18"/>
        <v>0.67021276595744683</v>
      </c>
      <c r="G186">
        <f t="shared" si="19"/>
        <v>-6.4503304319432617</v>
      </c>
      <c r="H186">
        <f t="shared" si="20"/>
        <v>0.1037360168802768</v>
      </c>
    </row>
    <row r="187" spans="1:8">
      <c r="A187" s="25"/>
      <c r="B187">
        <v>17</v>
      </c>
      <c r="C187">
        <f>('Size and weight of HO fragments'!N19/1000)*('Size and weight of HO fragments'!O19/1000)</f>
        <v>2.06317E-4</v>
      </c>
      <c r="D187">
        <f>('Size and weight of HO fragments'!T19)/1000</f>
        <v>1.4499999999999999E-3</v>
      </c>
      <c r="E187">
        <v>31</v>
      </c>
      <c r="F187">
        <f t="shared" si="18"/>
        <v>0.64893617021276595</v>
      </c>
      <c r="G187">
        <f t="shared" si="19"/>
        <v>-6.5361917225496544</v>
      </c>
      <c r="H187">
        <f t="shared" si="20"/>
        <v>4.5725683731094466E-2</v>
      </c>
    </row>
    <row r="188" spans="1:8">
      <c r="A188" s="25"/>
      <c r="B188">
        <v>18</v>
      </c>
      <c r="C188">
        <f>('Size and weight of HO fragments'!N20/1000)*('Size and weight of HO fragments'!O20/1000)</f>
        <v>1.5491260000000001E-4</v>
      </c>
      <c r="D188">
        <f>('Size and weight of HO fragments'!T20)/1000</f>
        <v>1.49E-3</v>
      </c>
      <c r="E188">
        <v>30</v>
      </c>
      <c r="F188">
        <f t="shared" si="18"/>
        <v>0.62765957446808507</v>
      </c>
      <c r="G188">
        <f t="shared" si="19"/>
        <v>-6.5089791590247694</v>
      </c>
      <c r="H188">
        <f t="shared" si="20"/>
        <v>-1.2126509023781469E-2</v>
      </c>
    </row>
    <row r="189" spans="1:8">
      <c r="A189" s="25"/>
      <c r="B189">
        <v>19</v>
      </c>
      <c r="C189">
        <f>('Size and weight of HO fragments'!N21/1000)*('Size and weight of HO fragments'!O21/1000)</f>
        <v>2.7319679999999997E-4</v>
      </c>
      <c r="D189">
        <f>('Size and weight of HO fragments'!T21)/1000</f>
        <v>2.2899999999999999E-3</v>
      </c>
      <c r="E189">
        <v>29</v>
      </c>
      <c r="F189">
        <f t="shared" si="18"/>
        <v>0.6063829787234043</v>
      </c>
      <c r="G189">
        <f t="shared" si="19"/>
        <v>-6.0792034614159887</v>
      </c>
      <c r="H189">
        <f t="shared" si="20"/>
        <v>-7.0018179479401144E-2</v>
      </c>
    </row>
    <row r="190" spans="1:8">
      <c r="A190" s="25"/>
      <c r="B190">
        <v>20</v>
      </c>
      <c r="C190">
        <f>('Size and weight of HO fragments'!N22/1000)*('Size and weight of HO fragments'!O22/1000)</f>
        <v>9.7597500000000002E-5</v>
      </c>
      <c r="D190">
        <f>('Size and weight of HO fragments'!T22)/1000</f>
        <v>1.0200000000000001E-3</v>
      </c>
      <c r="E190">
        <v>28</v>
      </c>
      <c r="F190">
        <f t="shared" si="18"/>
        <v>0.58510638297872342</v>
      </c>
      <c r="G190">
        <f t="shared" si="19"/>
        <v>-6.8879526516859571</v>
      </c>
      <c r="H190">
        <f t="shared" si="20"/>
        <v>-0.12813667188675174</v>
      </c>
    </row>
    <row r="191" spans="1:8">
      <c r="A191" s="25"/>
      <c r="B191">
        <v>21</v>
      </c>
      <c r="C191">
        <f>('Size and weight of HO fragments'!N23/1000)*('Size and weight of HO fragments'!O23/1000)</f>
        <v>7.0108799999999988E-5</v>
      </c>
      <c r="D191">
        <f>('Size and weight of HO fragments'!T23)/1000</f>
        <v>9.3999999999999997E-4</v>
      </c>
      <c r="E191">
        <v>27</v>
      </c>
      <c r="F191">
        <f t="shared" si="18"/>
        <v>0.56382978723404253</v>
      </c>
      <c r="G191">
        <f t="shared" si="19"/>
        <v>-6.9696306827002248</v>
      </c>
      <c r="H191">
        <f t="shared" si="20"/>
        <v>-0.18666371163954856</v>
      </c>
    </row>
    <row r="192" spans="1:8">
      <c r="A192" s="25"/>
      <c r="B192">
        <v>22</v>
      </c>
      <c r="C192">
        <f>('Size and weight of HO fragments'!N24/1000)*('Size and weight of HO fragments'!O24/1000)</f>
        <v>6.9978E-5</v>
      </c>
      <c r="D192">
        <f>('Size and weight of HO fragments'!T24)/1000</f>
        <v>5.4000000000000001E-4</v>
      </c>
      <c r="E192">
        <v>26</v>
      </c>
      <c r="F192">
        <f t="shared" si="18"/>
        <v>0.54255319148936165</v>
      </c>
      <c r="G192">
        <f t="shared" si="19"/>
        <v>-7.5239414184059541</v>
      </c>
      <c r="H192">
        <f t="shared" si="20"/>
        <v>-0.24577948876051176</v>
      </c>
    </row>
    <row r="193" spans="1:8">
      <c r="A193" s="25"/>
      <c r="B193">
        <v>23</v>
      </c>
      <c r="C193">
        <f>('Size and weight of HO fragments'!N25/1000)*('Size and weight of HO fragments'!O25/1000)</f>
        <v>1.592032E-4</v>
      </c>
      <c r="D193">
        <f>('Size and weight of HO fragments'!T25)/1000</f>
        <v>2.8599999999999997E-3</v>
      </c>
      <c r="E193">
        <v>25</v>
      </c>
      <c r="F193">
        <f t="shared" si="18"/>
        <v>0.52127659574468088</v>
      </c>
      <c r="G193">
        <f t="shared" si="19"/>
        <v>-5.8569336541503763</v>
      </c>
      <c r="H193">
        <f t="shared" si="20"/>
        <v>-0.30566643599227683</v>
      </c>
    </row>
    <row r="194" spans="1:8">
      <c r="A194" s="25"/>
      <c r="B194">
        <v>24</v>
      </c>
      <c r="C194">
        <f>('Size and weight of HO fragments'!N26/1000)*('Size and weight of HO fragments'!O26/1000)</f>
        <v>7.2422999999999994E-5</v>
      </c>
      <c r="D194">
        <f>('Size and weight of HO fragments'!T26)/1000</f>
        <v>4.7999999999999996E-4</v>
      </c>
      <c r="E194">
        <v>24</v>
      </c>
      <c r="F194">
        <f t="shared" si="18"/>
        <v>0.5</v>
      </c>
      <c r="G194">
        <f t="shared" si="19"/>
        <v>-7.6417244540623379</v>
      </c>
      <c r="H194">
        <f t="shared" si="20"/>
        <v>-0.36651292058166435</v>
      </c>
    </row>
    <row r="195" spans="1:8">
      <c r="A195" s="25"/>
      <c r="B195">
        <v>25</v>
      </c>
      <c r="C195">
        <f>('Size and weight of HO fragments'!N27/1000)*('Size and weight of HO fragments'!O27/1000)</f>
        <v>5.9783800000000002E-5</v>
      </c>
      <c r="D195">
        <f>('Size and weight of HO fragments'!T27)/1000</f>
        <v>5.8999999999999992E-4</v>
      </c>
      <c r="E195">
        <v>23</v>
      </c>
      <c r="F195">
        <f t="shared" si="18"/>
        <v>0.47872340425531917</v>
      </c>
      <c r="G195">
        <f t="shared" si="19"/>
        <v>-7.4353880210645089</v>
      </c>
      <c r="H195">
        <f t="shared" si="20"/>
        <v>-0.42851704794340217</v>
      </c>
    </row>
    <row r="196" spans="1:8">
      <c r="A196" s="25"/>
      <c r="B196">
        <v>26</v>
      </c>
      <c r="C196">
        <f>('Size and weight of HO fragments'!N28/1000)*('Size and weight of HO fragments'!O28/1000)</f>
        <v>4.8972000000000005E-5</v>
      </c>
      <c r="D196">
        <f>('Size and weight of HO fragments'!T28)/1000</f>
        <v>5.8E-4</v>
      </c>
      <c r="E196">
        <v>22</v>
      </c>
      <c r="F196">
        <f t="shared" si="18"/>
        <v>0.45744680851063829</v>
      </c>
      <c r="G196">
        <f t="shared" si="19"/>
        <v>-7.4524824544238095</v>
      </c>
      <c r="H196">
        <f t="shared" si="20"/>
        <v>-0.49189077558435879</v>
      </c>
    </row>
    <row r="197" spans="1:8">
      <c r="A197" s="25"/>
      <c r="B197">
        <v>27</v>
      </c>
      <c r="C197">
        <f>('Size and weight of HO fragments'!N29/1000)*('Size and weight of HO fragments'!O29/1000)</f>
        <v>2.9073400000000005E-5</v>
      </c>
      <c r="D197">
        <f>('Size and weight of HO fragments'!T29)/1000</f>
        <v>1.1E-4</v>
      </c>
      <c r="E197">
        <v>21</v>
      </c>
      <c r="F197">
        <f t="shared" si="18"/>
        <v>0.43617021276595747</v>
      </c>
      <c r="G197">
        <f t="shared" si="19"/>
        <v>-9.1150301921718579</v>
      </c>
      <c r="H197">
        <f t="shared" si="20"/>
        <v>-0.55686455579147953</v>
      </c>
    </row>
    <row r="198" spans="1:8">
      <c r="A198" s="25"/>
      <c r="B198">
        <v>28</v>
      </c>
      <c r="C198">
        <f>('Size and weight of HO fragments'!N30/1000)*('Size and weight of HO fragments'!O30/1000)</f>
        <v>6.04565E-5</v>
      </c>
      <c r="D198">
        <f>('Size and weight of HO fragments'!T30)/1000</f>
        <v>2.8000000000000003E-4</v>
      </c>
      <c r="E198">
        <v>20</v>
      </c>
      <c r="F198">
        <f t="shared" si="18"/>
        <v>0.41489361702127658</v>
      </c>
      <c r="G198">
        <f t="shared" si="19"/>
        <v>-8.1807209547950244</v>
      </c>
      <c r="H198">
        <f t="shared" si="20"/>
        <v>-0.62369276779616223</v>
      </c>
    </row>
    <row r="199" spans="1:8">
      <c r="A199" s="25"/>
      <c r="B199">
        <v>29</v>
      </c>
      <c r="C199">
        <f>('Size and weight of HO fragments'!N31/1000)*('Size and weight of HO fragments'!O31/1000)</f>
        <v>5.2966300000000001E-5</v>
      </c>
      <c r="D199">
        <f>('Size and weight of HO fragments'!T31)/1000</f>
        <v>4.0000000000000002E-4</v>
      </c>
      <c r="E199">
        <v>19</v>
      </c>
      <c r="F199">
        <f t="shared" si="18"/>
        <v>0.39361702127659576</v>
      </c>
      <c r="G199">
        <f t="shared" si="19"/>
        <v>-7.8240460108562919</v>
      </c>
      <c r="H199">
        <f t="shared" si="20"/>
        <v>-0.69266027024910526</v>
      </c>
    </row>
    <row r="200" spans="1:8">
      <c r="A200" s="25"/>
      <c r="B200">
        <v>30</v>
      </c>
      <c r="C200">
        <f>('Size and weight of HO fragments'!N32/1000)*('Size and weight of HO fragments'!O32/1000)</f>
        <v>3.5061200000000002E-5</v>
      </c>
      <c r="D200">
        <f>('Size and weight of HO fragments'!T32)/1000</f>
        <v>2.0000000000000001E-4</v>
      </c>
      <c r="E200">
        <v>18</v>
      </c>
      <c r="F200">
        <f t="shared" si="18"/>
        <v>0.37234042553191488</v>
      </c>
      <c r="G200">
        <f t="shared" si="19"/>
        <v>-8.5171931914162382</v>
      </c>
      <c r="H200">
        <f t="shared" si="20"/>
        <v>-0.76409051360892355</v>
      </c>
    </row>
    <row r="201" spans="1:8">
      <c r="A201" s="25"/>
      <c r="B201">
        <v>31</v>
      </c>
      <c r="C201">
        <f>('Size and weight of HO fragments'!N33/1000)*('Size and weight of HO fragments'!O33/1000)</f>
        <v>6.7596299999999988E-5</v>
      </c>
      <c r="D201">
        <f>('Size and weight of HO fragments'!T33)/1000</f>
        <v>5.8999999999999992E-4</v>
      </c>
      <c r="E201">
        <v>17</v>
      </c>
      <c r="F201">
        <f t="shared" si="18"/>
        <v>0.35106382978723405</v>
      </c>
      <c r="G201">
        <f t="shared" si="19"/>
        <v>-7.4353880210645089</v>
      </c>
      <c r="H201">
        <f t="shared" si="20"/>
        <v>-0.83835581766034373</v>
      </c>
    </row>
    <row r="202" spans="1:8">
      <c r="A202" s="25"/>
      <c r="B202">
        <v>32</v>
      </c>
      <c r="C202">
        <f>('Size and weight of HO fragments'!N34/1000)*('Size and weight of HO fragments'!O34/1000)</f>
        <v>4.3635599999999993E-5</v>
      </c>
      <c r="D202">
        <f>('Size and weight of HO fragments'!T34)/1000</f>
        <v>2.8000000000000003E-4</v>
      </c>
      <c r="E202">
        <v>16</v>
      </c>
      <c r="F202">
        <f t="shared" si="18"/>
        <v>0.32978723404255317</v>
      </c>
      <c r="G202">
        <f t="shared" si="19"/>
        <v>-8.1807209547950244</v>
      </c>
      <c r="H202">
        <f t="shared" si="20"/>
        <v>-0.91589067221251597</v>
      </c>
    </row>
    <row r="203" spans="1:8">
      <c r="A203" s="25"/>
      <c r="B203">
        <v>33</v>
      </c>
      <c r="C203">
        <f>('Size and weight of HO fragments'!N35/1000)*('Size and weight of HO fragments'!O35/1000)</f>
        <v>2.9607E-5</v>
      </c>
      <c r="D203">
        <f>('Size and weight of HO fragments'!T35)/1000</f>
        <v>2.5000000000000001E-4</v>
      </c>
      <c r="E203">
        <v>15</v>
      </c>
      <c r="F203">
        <f t="shared" si="18"/>
        <v>0.30851063829787234</v>
      </c>
      <c r="G203">
        <f t="shared" si="19"/>
        <v>-8.2940496401020276</v>
      </c>
      <c r="H203">
        <f t="shared" si="20"/>
        <v>-0.9972093103299654</v>
      </c>
    </row>
    <row r="204" spans="1:8">
      <c r="A204" s="25"/>
      <c r="B204">
        <v>34</v>
      </c>
      <c r="C204">
        <f>('Size and weight of HO fragments'!N36/1000)*('Size and weight of HO fragments'!O36/1000)</f>
        <v>3.0496400000000005E-5</v>
      </c>
      <c r="D204">
        <f>('Size and weight of HO fragments'!T36)/1000</f>
        <v>1.7999999999999998E-4</v>
      </c>
      <c r="E204">
        <v>14</v>
      </c>
      <c r="F204">
        <f t="shared" si="18"/>
        <v>0.28723404255319152</v>
      </c>
      <c r="G204">
        <f t="shared" si="19"/>
        <v>-8.6225537070740632</v>
      </c>
      <c r="H204">
        <f t="shared" si="20"/>
        <v>-1.082929421592228</v>
      </c>
    </row>
    <row r="205" spans="1:8">
      <c r="A205" s="25"/>
      <c r="B205">
        <v>35</v>
      </c>
      <c r="C205">
        <f>('Size and weight of HO fragments'!N37/1000)*('Size and weight of HO fragments'!O37/1000)</f>
        <v>3.7453200000000003E-5</v>
      </c>
      <c r="D205">
        <f>('Size and weight of HO fragments'!T37)/1000</f>
        <v>2.3000000000000001E-4</v>
      </c>
      <c r="E205">
        <v>13</v>
      </c>
      <c r="F205">
        <f t="shared" si="18"/>
        <v>0.26595744680851063</v>
      </c>
      <c r="G205">
        <f t="shared" si="19"/>
        <v>-8.3774312490410789</v>
      </c>
      <c r="H205">
        <f t="shared" si="20"/>
        <v>-1.1738048747833216</v>
      </c>
    </row>
    <row r="206" spans="1:8">
      <c r="A206" s="25"/>
      <c r="B206">
        <v>36</v>
      </c>
      <c r="C206">
        <f>('Size and weight of HO fragments'!N38/1000)*('Size and weight of HO fragments'!O38/1000)</f>
        <v>1.7183599999999999E-5</v>
      </c>
      <c r="D206">
        <f>('Size and weight of HO fragments'!T38)/1000</f>
        <v>2.9999999999999997E-5</v>
      </c>
      <c r="E206">
        <v>12</v>
      </c>
      <c r="F206">
        <f t="shared" si="18"/>
        <v>0.24468085106382978</v>
      </c>
      <c r="G206">
        <f t="shared" si="19"/>
        <v>-10.41431317630212</v>
      </c>
      <c r="H206">
        <f t="shared" si="20"/>
        <v>-1.2707719935916595</v>
      </c>
    </row>
    <row r="207" spans="1:8">
      <c r="A207" s="25"/>
      <c r="B207">
        <v>37</v>
      </c>
      <c r="C207">
        <f>('Size and weight of HO fragments'!N39/1000)*('Size and weight of HO fragments'!O39/1000)</f>
        <v>4.1760099999999993E-5</v>
      </c>
      <c r="D207">
        <f>('Size and weight of HO fragments'!T39)/1000</f>
        <v>2.3000000000000001E-4</v>
      </c>
      <c r="E207">
        <v>11</v>
      </c>
      <c r="F207">
        <f t="shared" si="18"/>
        <v>0.22340425531914893</v>
      </c>
      <c r="G207">
        <f t="shared" si="19"/>
        <v>-8.3774312490410789</v>
      </c>
      <c r="H207">
        <f t="shared" si="20"/>
        <v>-1.3750168277398116</v>
      </c>
    </row>
    <row r="208" spans="1:8">
      <c r="A208" s="25"/>
      <c r="B208">
        <v>38</v>
      </c>
      <c r="C208">
        <f>('Size and weight of HO fragments'!N40/1000)*('Size and weight of HO fragments'!O40/1000)</f>
        <v>2.8684299999999999E-5</v>
      </c>
      <c r="D208">
        <f>('Size and weight of HO fragments'!T40)/1000</f>
        <v>2.0000000000000001E-4</v>
      </c>
      <c r="E208">
        <v>10</v>
      </c>
      <c r="F208">
        <f t="shared" si="18"/>
        <v>0.20212765957446807</v>
      </c>
      <c r="G208">
        <f t="shared" si="19"/>
        <v>-8.5171931914162382</v>
      </c>
      <c r="H208">
        <f t="shared" si="20"/>
        <v>-1.488076093895367</v>
      </c>
    </row>
    <row r="209" spans="1:8">
      <c r="A209" s="25"/>
      <c r="B209">
        <v>39</v>
      </c>
      <c r="C209">
        <f>('Size and weight of HO fragments'!N41/1000)*('Size and weight of HO fragments'!O41/1000)</f>
        <v>1.8561699999999999E-5</v>
      </c>
      <c r="D209">
        <f>('Size and weight of HO fragments'!T41)/1000</f>
        <v>1.1999999999999999E-4</v>
      </c>
      <c r="E209">
        <v>9</v>
      </c>
      <c r="F209">
        <f t="shared" si="18"/>
        <v>0.18085106382978725</v>
      </c>
      <c r="G209">
        <f t="shared" si="19"/>
        <v>-9.0280188151822287</v>
      </c>
      <c r="H209">
        <f t="shared" si="20"/>
        <v>-1.6119943753208965</v>
      </c>
    </row>
    <row r="210" spans="1:8">
      <c r="A210" s="25"/>
      <c r="B210">
        <v>40</v>
      </c>
      <c r="C210">
        <f>('Size and weight of HO fragments'!N42/1000)*('Size and weight of HO fragments'!O42/1000)</f>
        <v>1.6367399999999999E-5</v>
      </c>
      <c r="D210">
        <f>('Size and weight of HO fragments'!T42)/1000</f>
        <v>5.0000000000000002E-5</v>
      </c>
      <c r="E210">
        <v>8</v>
      </c>
      <c r="F210">
        <f t="shared" si="18"/>
        <v>0.15957446808510639</v>
      </c>
      <c r="G210">
        <f t="shared" si="19"/>
        <v>-9.9034875525361272</v>
      </c>
      <c r="H210">
        <f t="shared" si="20"/>
        <v>-1.7495800807188209</v>
      </c>
    </row>
    <row r="211" spans="1:8">
      <c r="A211" s="25"/>
      <c r="B211">
        <v>41</v>
      </c>
      <c r="C211">
        <f>('Size and weight of HO fragments'!N43/1000)*('Size and weight of HO fragments'!O43/1000)</f>
        <v>1.5100799999999998E-5</v>
      </c>
      <c r="D211">
        <f>('Size and weight of HO fragments'!T43)/1000</f>
        <v>4.0000000000000003E-5</v>
      </c>
      <c r="E211">
        <v>7</v>
      </c>
      <c r="F211">
        <f t="shared" si="18"/>
        <v>0.13829787234042554</v>
      </c>
      <c r="G211">
        <f t="shared" si="19"/>
        <v>-10.126631103850338</v>
      </c>
      <c r="H211">
        <f t="shared" si="20"/>
        <v>-1.9048455665062756</v>
      </c>
    </row>
    <row r="212" spans="1:8">
      <c r="A212" s="25"/>
      <c r="B212">
        <v>42</v>
      </c>
      <c r="C212">
        <f>('Size and weight of HO fragments'!N44/1000)*('Size and weight of HO fragments'!O44/1000)</f>
        <v>3.7453200000000003E-5</v>
      </c>
      <c r="D212">
        <f>('Size and weight of HO fragments'!T44)/1000</f>
        <v>2.3000000000000001E-4</v>
      </c>
      <c r="E212">
        <v>6</v>
      </c>
      <c r="F212">
        <f t="shared" si="18"/>
        <v>0.11702127659574468</v>
      </c>
      <c r="G212">
        <f t="shared" si="19"/>
        <v>-8.3774312490410789</v>
      </c>
      <c r="H212">
        <f t="shared" si="20"/>
        <v>-2.0838177073529911</v>
      </c>
    </row>
    <row r="213" spans="1:8">
      <c r="A213" s="25"/>
      <c r="B213">
        <v>43</v>
      </c>
      <c r="C213">
        <f>('Size and weight of HO fragments'!N45/1000)*('Size and weight of HO fragments'!O45/1000)</f>
        <v>1.7183599999999999E-5</v>
      </c>
      <c r="D213">
        <f>('Size and weight of HO fragments'!T45)/1000</f>
        <v>2.9999999999999997E-5</v>
      </c>
      <c r="E213">
        <v>5</v>
      </c>
      <c r="F213">
        <f t="shared" si="18"/>
        <v>9.5744680851063829E-2</v>
      </c>
      <c r="G213">
        <f t="shared" si="19"/>
        <v>-10.41431317630212</v>
      </c>
      <c r="H213">
        <f t="shared" si="20"/>
        <v>-2.2961704530617189</v>
      </c>
    </row>
    <row r="214" spans="1:8">
      <c r="A214" s="25"/>
      <c r="B214">
        <v>44</v>
      </c>
      <c r="C214">
        <f>('Size and weight of HO fragments'!N46/1000)*('Size and weight of HO fragments'!O46/1000)</f>
        <v>4.1760099999999993E-5</v>
      </c>
      <c r="D214">
        <f>('Size and weight of HO fragments'!T46)/1000</f>
        <v>2.3000000000000001E-4</v>
      </c>
      <c r="E214">
        <v>4</v>
      </c>
      <c r="F214">
        <f t="shared" si="18"/>
        <v>7.4468085106382975E-2</v>
      </c>
      <c r="G214">
        <f t="shared" si="19"/>
        <v>-8.3774312490410789</v>
      </c>
      <c r="H214">
        <f t="shared" si="20"/>
        <v>-2.5589408179429505</v>
      </c>
    </row>
    <row r="215" spans="1:8">
      <c r="A215" s="25"/>
      <c r="B215">
        <v>45</v>
      </c>
      <c r="C215">
        <f>('Size and weight of HO fragments'!N47/1000)*('Size and weight of HO fragments'!O47/1000)</f>
        <v>2.8684299999999999E-5</v>
      </c>
      <c r="D215">
        <f>('Size and weight of HO fragments'!T47)/1000</f>
        <v>2.0000000000000001E-4</v>
      </c>
      <c r="E215">
        <v>3</v>
      </c>
      <c r="F215">
        <f t="shared" si="18"/>
        <v>5.3191489361702128E-2</v>
      </c>
      <c r="G215">
        <f t="shared" si="19"/>
        <v>-8.5171931914162382</v>
      </c>
      <c r="H215">
        <f t="shared" si="20"/>
        <v>-2.9066521413872333</v>
      </c>
    </row>
    <row r="216" spans="1:8">
      <c r="A216" s="25"/>
      <c r="B216">
        <v>46</v>
      </c>
      <c r="C216">
        <f>('Size and weight of HO fragments'!N48/1000)*('Size and weight of HO fragments'!O48/1000)</f>
        <v>1.8561699999999999E-5</v>
      </c>
      <c r="D216">
        <f>('Size and weight of HO fragments'!T48)/1000</f>
        <v>1.1999999999999999E-4</v>
      </c>
      <c r="E216">
        <v>2</v>
      </c>
      <c r="F216">
        <f t="shared" si="18"/>
        <v>3.1914893617021274E-2</v>
      </c>
      <c r="G216">
        <f t="shared" si="19"/>
        <v>-9.0280188151822287</v>
      </c>
      <c r="H216">
        <f t="shared" si="20"/>
        <v>-3.4285086906374</v>
      </c>
    </row>
    <row r="217" spans="1:8">
      <c r="A217" s="25"/>
      <c r="B217">
        <v>47</v>
      </c>
      <c r="C217">
        <f>('Size and weight of HO fragments'!N49/1000)*('Size and weight of HO fragments'!O49/1000)</f>
        <v>1.6367399999999999E-5</v>
      </c>
      <c r="D217">
        <f>('Size and weight of HO fragments'!T49)/1000</f>
        <v>5.0000000000000002E-5</v>
      </c>
      <c r="E217">
        <v>1</v>
      </c>
      <c r="F217">
        <f t="shared" si="18"/>
        <v>1.0638297872340425E-2</v>
      </c>
      <c r="G217">
        <f t="shared" si="19"/>
        <v>-9.9034875525361272</v>
      </c>
      <c r="H217">
        <f t="shared" si="20"/>
        <v>-4.537951903924144</v>
      </c>
    </row>
    <row r="218" spans="1:8">
      <c r="A218" s="25"/>
    </row>
    <row r="219" spans="1:8">
      <c r="A219" s="25"/>
      <c r="C219" s="17" t="s">
        <v>14</v>
      </c>
      <c r="D219" s="17"/>
      <c r="E219" s="8"/>
    </row>
    <row r="220" spans="1:8">
      <c r="A220" s="25"/>
      <c r="C220" s="17"/>
      <c r="D220" s="17"/>
      <c r="E220" s="8"/>
    </row>
    <row r="221" spans="1:8" ht="28.9">
      <c r="A221" s="25"/>
      <c r="B221" t="s">
        <v>53</v>
      </c>
      <c r="C221" s="10" t="s">
        <v>54</v>
      </c>
      <c r="D221" s="10" t="s">
        <v>55</v>
      </c>
      <c r="E221" s="10"/>
    </row>
    <row r="222" spans="1:8">
      <c r="A222" s="25"/>
      <c r="C222" t="s">
        <v>25</v>
      </c>
      <c r="D222" t="s">
        <v>63</v>
      </c>
    </row>
    <row r="223" spans="1:8">
      <c r="A223" s="25"/>
      <c r="C223" t="s">
        <v>71</v>
      </c>
      <c r="D223" t="s">
        <v>72</v>
      </c>
    </row>
    <row r="224" spans="1:8">
      <c r="A224" s="25"/>
      <c r="B224">
        <v>1</v>
      </c>
      <c r="C224">
        <f>('Size and weight of HO fragments'!Z3/1000)*('Size and weight of HO fragments'!AA3/1000)</f>
        <v>3.0800000000000003E-3</v>
      </c>
      <c r="D224">
        <f>('Size and weight of HO fragments'!AF3)/1000</f>
        <v>3.4970000000000001E-2</v>
      </c>
      <c r="E224">
        <v>59</v>
      </c>
      <c r="F224">
        <f>(E224-0.5)/COUNT(D$224:D$282)</f>
        <v>0.99152542372881358</v>
      </c>
      <c r="G224">
        <f t="shared" ref="G224" si="21">LN(D224)</f>
        <v>-3.3532647279068524</v>
      </c>
      <c r="H224">
        <f t="shared" ref="H224" si="22">LN(-LN(1-F224))</f>
        <v>1.5624898217428644</v>
      </c>
    </row>
    <row r="225" spans="1:8">
      <c r="A225" s="25"/>
      <c r="B225">
        <v>2</v>
      </c>
      <c r="C225">
        <f>('Size and weight of HO fragments'!Z4/1000)*('Size and weight of HO fragments'!AA4/1000)</f>
        <v>2.0700000000000002E-3</v>
      </c>
      <c r="D225">
        <f>('Size and weight of HO fragments'!AF4)/1000</f>
        <v>3.4090000000000002E-2</v>
      </c>
      <c r="E225">
        <v>58</v>
      </c>
      <c r="F225">
        <f t="shared" ref="F225:F282" si="23">(E225-0.5)/COUNT(D$224:D$282)</f>
        <v>0.97457627118644063</v>
      </c>
      <c r="G225">
        <f t="shared" ref="G225:G282" si="24">LN(D225)</f>
        <v>-3.3787511928323251</v>
      </c>
      <c r="H225">
        <f t="shared" ref="H225:H282" si="25">LN(-LN(1-F225))</f>
        <v>1.3007561718554883</v>
      </c>
    </row>
    <row r="226" spans="1:8">
      <c r="A226" s="25"/>
      <c r="B226">
        <v>3</v>
      </c>
      <c r="C226">
        <f>('Size and weight of HO fragments'!Z5/1000)*('Size and weight of HO fragments'!AA5/1000)</f>
        <v>1.9320000000000001E-3</v>
      </c>
      <c r="D226">
        <f>('Size and weight of HO fragments'!AF5)/1000</f>
        <v>2.6089999999999999E-2</v>
      </c>
      <c r="E226">
        <v>57</v>
      </c>
      <c r="F226">
        <f t="shared" si="23"/>
        <v>0.9576271186440678</v>
      </c>
      <c r="G226">
        <f t="shared" si="24"/>
        <v>-3.6462031798335</v>
      </c>
      <c r="H226">
        <f t="shared" si="25"/>
        <v>1.1509664789165825</v>
      </c>
    </row>
    <row r="227" spans="1:8">
      <c r="A227" s="25"/>
      <c r="B227">
        <v>4</v>
      </c>
      <c r="C227">
        <f>('Size and weight of HO fragments'!Z6/1000)*('Size and weight of HO fragments'!AA6/1000)</f>
        <v>1.4199999999999998E-3</v>
      </c>
      <c r="D227">
        <f>('Size and weight of HO fragments'!AF6)/1000</f>
        <v>2.3960000000000002E-2</v>
      </c>
      <c r="E227">
        <v>56</v>
      </c>
      <c r="F227">
        <f t="shared" si="23"/>
        <v>0.94067796610169496</v>
      </c>
      <c r="G227">
        <f t="shared" si="24"/>
        <v>-3.7313695057348886</v>
      </c>
      <c r="H227">
        <f t="shared" si="25"/>
        <v>1.0384285296985338</v>
      </c>
    </row>
    <row r="228" spans="1:8">
      <c r="A228" s="25"/>
      <c r="B228">
        <v>5</v>
      </c>
      <c r="C228">
        <f>('Size and weight of HO fragments'!Z7/1000)*('Size and weight of HO fragments'!AA7/1000)</f>
        <v>7.2899999999999994E-4</v>
      </c>
      <c r="D228">
        <f>('Size and weight of HO fragments'!AF7)/1000</f>
        <v>1.244E-2</v>
      </c>
      <c r="E228">
        <v>55</v>
      </c>
      <c r="F228">
        <f t="shared" si="23"/>
        <v>0.92372881355932202</v>
      </c>
      <c r="G228">
        <f t="shared" si="24"/>
        <v>-4.3868381916711039</v>
      </c>
      <c r="H228">
        <f t="shared" si="25"/>
        <v>0.94525131526874995</v>
      </c>
    </row>
    <row r="229" spans="1:8">
      <c r="A229" s="25"/>
      <c r="B229">
        <v>6</v>
      </c>
      <c r="C229">
        <f>('Size and weight of HO fragments'!Z8/1000)*('Size and weight of HO fragments'!AA8/1000)</f>
        <v>7.4883450000000004E-4</v>
      </c>
      <c r="D229">
        <f>('Size and weight of HO fragments'!AF8)/1000</f>
        <v>9.6799999999999994E-3</v>
      </c>
      <c r="E229">
        <v>54</v>
      </c>
      <c r="F229">
        <f t="shared" si="23"/>
        <v>0.90677966101694918</v>
      </c>
      <c r="G229">
        <f t="shared" si="24"/>
        <v>-4.6376933776936511</v>
      </c>
      <c r="H229">
        <f t="shared" si="25"/>
        <v>0.86406620472595796</v>
      </c>
    </row>
    <row r="230" spans="1:8">
      <c r="A230" s="25"/>
      <c r="B230">
        <v>7</v>
      </c>
      <c r="C230">
        <f>('Size and weight of HO fragments'!Z9/1000)*('Size and weight of HO fragments'!AA9/1000)</f>
        <v>9.6922249999999979E-4</v>
      </c>
      <c r="D230">
        <f>('Size and weight of HO fragments'!AF9)/1000</f>
        <v>9.130000000000001E-3</v>
      </c>
      <c r="E230">
        <v>53</v>
      </c>
      <c r="F230">
        <f t="shared" si="23"/>
        <v>0.88983050847457623</v>
      </c>
      <c r="G230">
        <f t="shared" si="24"/>
        <v>-4.6961895843752597</v>
      </c>
      <c r="H230">
        <f t="shared" si="25"/>
        <v>0.7910609077388796</v>
      </c>
    </row>
    <row r="231" spans="1:8">
      <c r="A231" s="25"/>
      <c r="B231">
        <v>8</v>
      </c>
      <c r="C231">
        <f>('Size and weight of HO fragments'!Z10/1000)*('Size and weight of HO fragments'!AA10/1000)</f>
        <v>4.6299999999999992E-4</v>
      </c>
      <c r="D231">
        <f>('Size and weight of HO fragments'!AF10)/1000</f>
        <v>5.7000000000000002E-3</v>
      </c>
      <c r="E231">
        <v>52</v>
      </c>
      <c r="F231">
        <f t="shared" si="23"/>
        <v>0.8728813559322034</v>
      </c>
      <c r="G231">
        <f t="shared" si="24"/>
        <v>-5.1672891041416324</v>
      </c>
      <c r="H231">
        <f t="shared" si="25"/>
        <v>0.72398401206700247</v>
      </c>
    </row>
    <row r="232" spans="1:8">
      <c r="A232" s="25"/>
      <c r="B232">
        <v>9</v>
      </c>
      <c r="C232">
        <f>('Size and weight of HO fragments'!Z11/1000)*('Size and weight of HO fragments'!AA11/1000)</f>
        <v>2.8397399999999999E-4</v>
      </c>
      <c r="D232">
        <f>('Size and weight of HO fragments'!AF11)/1000</f>
        <v>5.3400000000000001E-3</v>
      </c>
      <c r="E232">
        <v>51</v>
      </c>
      <c r="F232">
        <f t="shared" si="23"/>
        <v>0.85593220338983056</v>
      </c>
      <c r="G232">
        <f t="shared" si="24"/>
        <v>-5.2325296260100336</v>
      </c>
      <c r="H232">
        <f t="shared" si="25"/>
        <v>0.66138365912102504</v>
      </c>
    </row>
    <row r="233" spans="1:8">
      <c r="A233" s="25"/>
      <c r="B233">
        <v>10</v>
      </c>
      <c r="C233">
        <f>('Size and weight of HO fragments'!Z12/1000)*('Size and weight of HO fragments'!AA12/1000)</f>
        <v>2.5560870000000002E-4</v>
      </c>
      <c r="D233">
        <f>('Size and weight of HO fragments'!AF12)/1000</f>
        <v>2.3700000000000001E-3</v>
      </c>
      <c r="E233">
        <v>50</v>
      </c>
      <c r="F233">
        <f t="shared" si="23"/>
        <v>0.83898305084745761</v>
      </c>
      <c r="G233">
        <f t="shared" si="24"/>
        <v>-6.0448653238350971</v>
      </c>
      <c r="H233">
        <f t="shared" si="25"/>
        <v>0.60226229957573985</v>
      </c>
    </row>
    <row r="234" spans="1:8">
      <c r="A234" s="25"/>
      <c r="B234">
        <v>11</v>
      </c>
      <c r="C234">
        <f>('Size and weight of HO fragments'!Z13/1000)*('Size and weight of HO fragments'!AA13/1000)</f>
        <v>2.8838459999999997E-4</v>
      </c>
      <c r="D234">
        <f>('Size and weight of HO fragments'!AF13)/1000</f>
        <v>4.2399999999999998E-3</v>
      </c>
      <c r="E234">
        <v>49</v>
      </c>
      <c r="F234">
        <f t="shared" si="23"/>
        <v>0.82203389830508478</v>
      </c>
      <c r="G234">
        <f t="shared" si="24"/>
        <v>-5.4631920097382709</v>
      </c>
      <c r="H234">
        <f t="shared" si="25"/>
        <v>0.54590055507295843</v>
      </c>
    </row>
    <row r="235" spans="1:8">
      <c r="A235" s="25"/>
      <c r="B235">
        <v>12</v>
      </c>
      <c r="C235">
        <f>('Size and weight of HO fragments'!Z14/1000)*('Size and weight of HO fragments'!AA14/1000)</f>
        <v>2.9020700000000001E-4</v>
      </c>
      <c r="D235">
        <f>('Size and weight of HO fragments'!AF14)/1000</f>
        <v>2.7699999999999999E-3</v>
      </c>
      <c r="E235">
        <v>48</v>
      </c>
      <c r="F235">
        <f t="shared" si="23"/>
        <v>0.80508474576271183</v>
      </c>
      <c r="G235">
        <f t="shared" si="24"/>
        <v>-5.8889079587828901</v>
      </c>
      <c r="H235">
        <f t="shared" si="25"/>
        <v>0.49175925538902965</v>
      </c>
    </row>
    <row r="236" spans="1:8">
      <c r="A236" s="25"/>
      <c r="B236">
        <v>13</v>
      </c>
      <c r="C236">
        <f>('Size and weight of HO fragments'!Z15/1000)*('Size and weight of HO fragments'!AA15/1000)</f>
        <v>1.335145E-4</v>
      </c>
      <c r="D236">
        <f>('Size and weight of HO fragments'!AF15)/1000</f>
        <v>4.7999999999999996E-4</v>
      </c>
      <c r="E236">
        <v>47</v>
      </c>
      <c r="F236">
        <f t="shared" si="23"/>
        <v>0.78813559322033899</v>
      </c>
      <c r="G236">
        <f t="shared" si="24"/>
        <v>-7.6417244540623379</v>
      </c>
      <c r="H236">
        <f t="shared" si="25"/>
        <v>0.43942121803610518</v>
      </c>
    </row>
    <row r="237" spans="1:8">
      <c r="A237" s="25"/>
      <c r="B237">
        <v>14</v>
      </c>
      <c r="C237">
        <f>('Size and weight of HO fragments'!Z16/1000)*('Size and weight of HO fragments'!AA16/1000)</f>
        <v>2.2109660000000001E-4</v>
      </c>
      <c r="D237">
        <f>('Size and weight of HO fragments'!AF16)/1000</f>
        <v>2.5499999999999997E-3</v>
      </c>
      <c r="E237">
        <v>46</v>
      </c>
      <c r="F237">
        <f t="shared" si="23"/>
        <v>0.77118644067796616</v>
      </c>
      <c r="G237">
        <f t="shared" si="24"/>
        <v>-5.9716619198118019</v>
      </c>
      <c r="H237">
        <f t="shared" si="25"/>
        <v>0.38855476986230542</v>
      </c>
    </row>
    <row r="238" spans="1:8">
      <c r="A238" s="25"/>
      <c r="B238">
        <v>15</v>
      </c>
      <c r="C238">
        <f>('Size and weight of HO fragments'!Z17/1000)*('Size and weight of HO fragments'!AA17/1000)</f>
        <v>6.6647400000000002E-5</v>
      </c>
      <c r="D238">
        <f>('Size and weight of HO fragments'!AF17)/1000</f>
        <v>1.1799999999999998E-3</v>
      </c>
      <c r="E238">
        <v>45</v>
      </c>
      <c r="F238">
        <f t="shared" si="23"/>
        <v>0.75423728813559321</v>
      </c>
      <c r="G238">
        <f t="shared" si="24"/>
        <v>-6.7422408405045635</v>
      </c>
      <c r="H238">
        <f t="shared" si="25"/>
        <v>0.3388898792517952</v>
      </c>
    </row>
    <row r="239" spans="1:8">
      <c r="A239" s="25"/>
      <c r="B239">
        <v>16</v>
      </c>
      <c r="C239">
        <f>('Size and weight of HO fragments'!Z18/1000)*('Size and weight of HO fragments'!AA18/1000)</f>
        <v>5.9684799999999995E-5</v>
      </c>
      <c r="D239">
        <f>('Size and weight of HO fragments'!AF18)/1000</f>
        <v>2.3999999999999998E-4</v>
      </c>
      <c r="E239">
        <v>44</v>
      </c>
      <c r="F239">
        <f t="shared" si="23"/>
        <v>0.73728813559322037</v>
      </c>
      <c r="G239">
        <f t="shared" si="24"/>
        <v>-8.3348716346222833</v>
      </c>
      <c r="H239">
        <f t="shared" si="25"/>
        <v>0.29020195985242259</v>
      </c>
    </row>
    <row r="240" spans="1:8">
      <c r="A240" s="25"/>
      <c r="B240">
        <v>17</v>
      </c>
      <c r="C240">
        <f>('Size and weight of HO fragments'!Z19/1000)*('Size and weight of HO fragments'!AA19/1000)</f>
        <v>1.535575E-4</v>
      </c>
      <c r="D240">
        <f>('Size and weight of HO fragments'!AF19)/1000</f>
        <v>1.6200000000000001E-3</v>
      </c>
      <c r="E240">
        <v>43</v>
      </c>
      <c r="F240">
        <f t="shared" si="23"/>
        <v>0.72033898305084743</v>
      </c>
      <c r="G240">
        <f t="shared" si="24"/>
        <v>-6.4253291297378441</v>
      </c>
      <c r="H240">
        <f t="shared" si="25"/>
        <v>0.24230052943886035</v>
      </c>
    </row>
    <row r="241" spans="1:8">
      <c r="A241" s="25"/>
      <c r="B241">
        <v>18</v>
      </c>
      <c r="C241">
        <f>('Size and weight of HO fragments'!Z20/1000)*('Size and weight of HO fragments'!AA20/1000)</f>
        <v>7.1950400000000001E-5</v>
      </c>
      <c r="D241">
        <f>('Size and weight of HO fragments'!AF20)/1000</f>
        <v>8.0000000000000004E-4</v>
      </c>
      <c r="E241">
        <v>42</v>
      </c>
      <c r="F241">
        <f t="shared" si="23"/>
        <v>0.70338983050847459</v>
      </c>
      <c r="G241">
        <f t="shared" si="24"/>
        <v>-7.1308988302963465</v>
      </c>
      <c r="H241">
        <f t="shared" si="25"/>
        <v>0.19502104499809272</v>
      </c>
    </row>
    <row r="242" spans="1:8">
      <c r="A242" s="25"/>
      <c r="B242">
        <v>19</v>
      </c>
      <c r="C242">
        <f>('Size and weight of HO fragments'!Z21/1000)*('Size and weight of HO fragments'!AA21/1000)</f>
        <v>1.5603839999999997E-4</v>
      </c>
      <c r="D242">
        <f>('Size and weight of HO fragments'!AF21)/1000</f>
        <v>2.4199999999999998E-3</v>
      </c>
      <c r="E242">
        <v>41</v>
      </c>
      <c r="F242">
        <f t="shared" si="23"/>
        <v>0.68644067796610164</v>
      </c>
      <c r="G242">
        <f t="shared" si="24"/>
        <v>-6.0239877388135419</v>
      </c>
      <c r="H242">
        <f t="shared" si="25"/>
        <v>0.14821887439408662</v>
      </c>
    </row>
    <row r="243" spans="1:8">
      <c r="A243" s="25"/>
      <c r="B243">
        <v>20</v>
      </c>
      <c r="C243">
        <f>('Size and weight of HO fragments'!Z22/1000)*('Size and weight of HO fragments'!AA22/1000)</f>
        <v>2.6086840000000001E-4</v>
      </c>
      <c r="D243">
        <f>('Size and weight of HO fragments'!AF22)/1000</f>
        <v>2.2799999999999999E-3</v>
      </c>
      <c r="E243">
        <v>40</v>
      </c>
      <c r="F243">
        <f t="shared" si="23"/>
        <v>0.66949152542372881</v>
      </c>
      <c r="G243">
        <f t="shared" si="24"/>
        <v>-6.0835798360157876</v>
      </c>
      <c r="H243">
        <f t="shared" si="25"/>
        <v>0.1017647390974102</v>
      </c>
    </row>
    <row r="244" spans="1:8">
      <c r="A244" s="25"/>
      <c r="B244">
        <v>21</v>
      </c>
      <c r="C244">
        <f>('Size and weight of HO fragments'!Z23/1000)*('Size and weight of HO fragments'!AA23/1000)</f>
        <v>9.7679999999999986E-5</v>
      </c>
      <c r="D244">
        <f>('Size and weight of HO fragments'!AF23)/1000</f>
        <v>1.99E-3</v>
      </c>
      <c r="E244">
        <v>39</v>
      </c>
      <c r="F244">
        <f t="shared" si="23"/>
        <v>0.65254237288135597</v>
      </c>
      <c r="G244">
        <f t="shared" si="24"/>
        <v>-6.2196206402457364</v>
      </c>
      <c r="H244">
        <f t="shared" si="25"/>
        <v>5.5541189166965328E-2</v>
      </c>
    </row>
    <row r="245" spans="1:8">
      <c r="A245" s="25"/>
      <c r="B245">
        <v>22</v>
      </c>
      <c r="C245">
        <f>('Size and weight of HO fragments'!Z24/1000)*('Size and weight of HO fragments'!AA24/1000)</f>
        <v>5.8548799999999998E-5</v>
      </c>
      <c r="D245">
        <f>('Size and weight of HO fragments'!AF24)/1000</f>
        <v>2.2799999999999999E-3</v>
      </c>
      <c r="E245">
        <v>38</v>
      </c>
      <c r="F245">
        <f t="shared" si="23"/>
        <v>0.63559322033898302</v>
      </c>
      <c r="G245">
        <f t="shared" si="24"/>
        <v>-6.0835798360157876</v>
      </c>
      <c r="H245">
        <f t="shared" si="25"/>
        <v>9.4398132068533574E-3</v>
      </c>
    </row>
    <row r="246" spans="1:8">
      <c r="A246" s="25"/>
      <c r="B246">
        <v>23</v>
      </c>
      <c r="C246">
        <f>('Size and weight of HO fragments'!Z25/1000)*('Size and weight of HO fragments'!AA25/1000)</f>
        <v>6.621530000000001E-5</v>
      </c>
      <c r="D246">
        <f>('Size and weight of HO fragments'!AF25)/1000</f>
        <v>4.4999999999999999E-4</v>
      </c>
      <c r="E246">
        <v>37</v>
      </c>
      <c r="F246">
        <f t="shared" si="23"/>
        <v>0.61864406779661019</v>
      </c>
      <c r="G246">
        <f t="shared" si="24"/>
        <v>-7.706262975199909</v>
      </c>
      <c r="H246">
        <f t="shared" si="25"/>
        <v>-3.6641023332972963E-2</v>
      </c>
    </row>
    <row r="247" spans="1:8">
      <c r="A247" s="25"/>
      <c r="B247">
        <v>24</v>
      </c>
      <c r="C247">
        <f>('Size and weight of HO fragments'!Z26/1000)*('Size and weight of HO fragments'!AA26/1000)</f>
        <v>4.1260499999999996E-5</v>
      </c>
      <c r="D247">
        <f>('Size and weight of HO fragments'!AF26)/1000</f>
        <v>2.6000000000000003E-4</v>
      </c>
      <c r="E247">
        <v>36</v>
      </c>
      <c r="F247">
        <f t="shared" si="23"/>
        <v>0.60169491525423724</v>
      </c>
      <c r="G247">
        <f t="shared" si="24"/>
        <v>-8.2548289269487469</v>
      </c>
      <c r="H247">
        <f t="shared" si="25"/>
        <v>-8.2798058850999709E-2</v>
      </c>
    </row>
    <row r="248" spans="1:8">
      <c r="A248" s="25"/>
      <c r="B248">
        <v>25</v>
      </c>
      <c r="C248">
        <f>('Size and weight of HO fragments'!Z27/1000)*('Size and weight of HO fragments'!AA27/1000)</f>
        <v>1.484376E-4</v>
      </c>
      <c r="D248">
        <f>('Size and weight of HO fragments'!AF27)/1000</f>
        <v>1.5E-3</v>
      </c>
      <c r="E248">
        <v>35</v>
      </c>
      <c r="F248">
        <f t="shared" si="23"/>
        <v>0.5847457627118644</v>
      </c>
      <c r="G248">
        <f t="shared" si="24"/>
        <v>-6.5022901708739722</v>
      </c>
      <c r="H248">
        <f t="shared" si="25"/>
        <v>-0.12912474320441455</v>
      </c>
    </row>
    <row r="249" spans="1:8">
      <c r="A249" s="25"/>
      <c r="B249">
        <v>26</v>
      </c>
      <c r="C249">
        <f>('Size and weight of HO fragments'!Z28/1000)*('Size and weight of HO fragments'!AA28/1000)</f>
        <v>1.0524360000000002E-4</v>
      </c>
      <c r="D249">
        <f>('Size and weight of HO fragments'!AF28)/1000</f>
        <v>1E-3</v>
      </c>
      <c r="E249">
        <v>34</v>
      </c>
      <c r="F249">
        <f t="shared" si="23"/>
        <v>0.56779661016949157</v>
      </c>
      <c r="G249">
        <f t="shared" si="24"/>
        <v>-6.9077552789821368</v>
      </c>
      <c r="H249">
        <f t="shared" si="25"/>
        <v>-0.17571265369420397</v>
      </c>
    </row>
    <row r="250" spans="1:8">
      <c r="A250" s="25"/>
      <c r="B250">
        <v>27</v>
      </c>
      <c r="C250">
        <f>('Size and weight of HO fragments'!Z29/1000)*('Size and weight of HO fragments'!AA29/1000)</f>
        <v>1.386026E-4</v>
      </c>
      <c r="D250">
        <f>('Size and weight of HO fragments'!AF29)/1000</f>
        <v>1.4399999999999999E-3</v>
      </c>
      <c r="E250">
        <v>33</v>
      </c>
      <c r="F250">
        <f t="shared" si="23"/>
        <v>0.55084745762711862</v>
      </c>
      <c r="G250">
        <f t="shared" si="24"/>
        <v>-6.5431121653942279</v>
      </c>
      <c r="H250">
        <f t="shared" si="25"/>
        <v>-0.22265278311869494</v>
      </c>
    </row>
    <row r="251" spans="1:8">
      <c r="A251" s="25"/>
      <c r="B251">
        <v>28</v>
      </c>
      <c r="C251">
        <f>('Size and weight of HO fragments'!Z30/1000)*('Size and weight of HO fragments'!AA30/1000)</f>
        <v>7.1034499999999992E-5</v>
      </c>
      <c r="D251">
        <f>('Size and weight of HO fragments'!AF30)/1000</f>
        <v>1E-3</v>
      </c>
      <c r="E251">
        <v>32</v>
      </c>
      <c r="F251">
        <f t="shared" si="23"/>
        <v>0.53389830508474578</v>
      </c>
      <c r="G251">
        <f t="shared" si="24"/>
        <v>-6.9077552789821368</v>
      </c>
      <c r="H251">
        <f t="shared" si="25"/>
        <v>-0.27003675186379672</v>
      </c>
    </row>
    <row r="252" spans="1:8">
      <c r="A252" s="25"/>
      <c r="B252">
        <v>29</v>
      </c>
      <c r="C252">
        <f>('Size and weight of HO fragments'!Z31/1000)*('Size and weight of HO fragments'!AA31/1000)</f>
        <v>4.3548799999999999E-5</v>
      </c>
      <c r="D252">
        <f>('Size and weight of HO fragments'!AF31)/1000</f>
        <v>2.5000000000000001E-4</v>
      </c>
      <c r="E252">
        <v>31</v>
      </c>
      <c r="F252">
        <f t="shared" si="23"/>
        <v>0.51694915254237284</v>
      </c>
      <c r="G252">
        <f t="shared" si="24"/>
        <v>-8.2940496401020276</v>
      </c>
      <c r="H252">
        <f t="shared" si="25"/>
        <v>-0.31795798865135722</v>
      </c>
    </row>
    <row r="253" spans="1:8">
      <c r="A253" s="25"/>
      <c r="B253">
        <v>30</v>
      </c>
      <c r="C253">
        <f>('Size and weight of HO fragments'!Z32/1000)*('Size and weight of HO fragments'!AA32/1000)</f>
        <v>5.4720000000000005E-5</v>
      </c>
      <c r="D253">
        <f>('Size and weight of HO fragments'!AF32)/1000</f>
        <v>5.8999999999999992E-4</v>
      </c>
      <c r="E253">
        <v>30</v>
      </c>
      <c r="F253">
        <f t="shared" si="23"/>
        <v>0.5</v>
      </c>
      <c r="G253">
        <f t="shared" si="24"/>
        <v>-7.4353880210645089</v>
      </c>
      <c r="H253">
        <f t="shared" si="25"/>
        <v>-0.36651292058166435</v>
      </c>
    </row>
    <row r="254" spans="1:8">
      <c r="A254" s="25"/>
      <c r="B254">
        <v>31</v>
      </c>
      <c r="C254">
        <f>('Size and weight of HO fragments'!Z33/1000)*('Size and weight of HO fragments'!AA33/1000)</f>
        <v>5.7648399999999995E-5</v>
      </c>
      <c r="D254">
        <f>('Size and weight of HO fragments'!AF33)/1000</f>
        <v>3.5999999999999997E-4</v>
      </c>
      <c r="E254">
        <v>29</v>
      </c>
      <c r="F254">
        <f t="shared" si="23"/>
        <v>0.48305084745762711</v>
      </c>
      <c r="G254">
        <f t="shared" si="24"/>
        <v>-7.9294065265141187</v>
      </c>
      <c r="H254">
        <f t="shared" si="25"/>
        <v>-0.41580221190542965</v>
      </c>
    </row>
    <row r="255" spans="1:8">
      <c r="A255" s="25"/>
      <c r="B255">
        <v>32</v>
      </c>
      <c r="C255">
        <f>('Size and weight of HO fragments'!Z34/1000)*('Size and weight of HO fragments'!AA34/1000)</f>
        <v>8.2397100000000011E-5</v>
      </c>
      <c r="D255">
        <f>('Size and weight of HO fragments'!AF34)/1000</f>
        <v>6.2E-4</v>
      </c>
      <c r="E255">
        <v>28</v>
      </c>
      <c r="F255">
        <f t="shared" si="23"/>
        <v>0.46610169491525422</v>
      </c>
      <c r="G255">
        <f t="shared" si="24"/>
        <v>-7.3857910799251369</v>
      </c>
      <c r="H255">
        <f t="shared" si="25"/>
        <v>-0.46593209229441535</v>
      </c>
    </row>
    <row r="256" spans="1:8">
      <c r="A256" s="25"/>
      <c r="B256">
        <v>33</v>
      </c>
      <c r="C256">
        <f>('Size and weight of HO fragments'!Z35/1000)*('Size and weight of HO fragments'!AA35/1000)</f>
        <v>5.9614799999999997E-5</v>
      </c>
      <c r="D256">
        <f>('Size and weight of HO fragments'!AF35)/1000</f>
        <v>5.8999999999999992E-4</v>
      </c>
      <c r="E256">
        <v>27</v>
      </c>
      <c r="F256">
        <f t="shared" si="23"/>
        <v>0.44915254237288138</v>
      </c>
      <c r="G256">
        <f t="shared" si="24"/>
        <v>-7.4353880210645089</v>
      </c>
      <c r="H256">
        <f t="shared" si="25"/>
        <v>-0.5170158192707196</v>
      </c>
    </row>
    <row r="257" spans="1:8">
      <c r="A257" s="25"/>
      <c r="B257">
        <v>34</v>
      </c>
      <c r="C257">
        <f>('Size and weight of HO fragments'!Z36/1000)*('Size and weight of HO fragments'!AA36/1000)</f>
        <v>1.3372199999999999E-4</v>
      </c>
      <c r="D257">
        <f>('Size and weight of HO fragments'!AF36)/1000</f>
        <v>4.7999999999999996E-4</v>
      </c>
      <c r="E257">
        <v>26</v>
      </c>
      <c r="F257">
        <f t="shared" si="23"/>
        <v>0.43220338983050849</v>
      </c>
      <c r="G257">
        <f t="shared" si="24"/>
        <v>-7.6417244540623379</v>
      </c>
      <c r="H257">
        <f t="shared" si="25"/>
        <v>-0.56917532618843703</v>
      </c>
    </row>
    <row r="258" spans="1:8">
      <c r="A258" s="25"/>
      <c r="B258">
        <v>35</v>
      </c>
      <c r="C258">
        <f>('Size and weight of HO fragments'!Z37/1000)*('Size and weight of HO fragments'!AA37/1000)</f>
        <v>3.8154799999999996E-5</v>
      </c>
      <c r="D258">
        <f>('Size and weight of HO fragments'!AF37)/1000</f>
        <v>3.8000000000000002E-4</v>
      </c>
      <c r="E258">
        <v>25</v>
      </c>
      <c r="F258">
        <f t="shared" si="23"/>
        <v>0.4152542372881356</v>
      </c>
      <c r="G258">
        <f t="shared" si="24"/>
        <v>-7.875339305243843</v>
      </c>
      <c r="H258">
        <f t="shared" si="25"/>
        <v>-0.62254311731877821</v>
      </c>
    </row>
    <row r="259" spans="1:8">
      <c r="A259" s="25"/>
      <c r="B259">
        <v>36</v>
      </c>
      <c r="C259">
        <f>('Size and weight of HO fragments'!Z38/1000)*('Size and weight of HO fragments'!AA38/1000)</f>
        <v>5.3788199999999994E-5</v>
      </c>
      <c r="D259">
        <f>('Size and weight of HO fragments'!AF38)/1000</f>
        <v>3.3E-4</v>
      </c>
      <c r="E259">
        <v>24</v>
      </c>
      <c r="F259">
        <f t="shared" si="23"/>
        <v>0.39830508474576271</v>
      </c>
      <c r="G259">
        <f t="shared" si="24"/>
        <v>-8.0164179035037488</v>
      </c>
      <c r="H259">
        <f t="shared" si="25"/>
        <v>-0.67726448612379997</v>
      </c>
    </row>
    <row r="260" spans="1:8">
      <c r="A260" s="25"/>
      <c r="B260">
        <v>37</v>
      </c>
      <c r="C260">
        <f>('Size and weight of HO fragments'!Z39/1000)*('Size and weight of HO fragments'!AA39/1000)</f>
        <v>4.4844799999999995E-5</v>
      </c>
      <c r="D260">
        <f>('Size and weight of HO fragments'!AF39)/1000</f>
        <v>2.5000000000000001E-4</v>
      </c>
      <c r="E260">
        <v>23</v>
      </c>
      <c r="F260">
        <f t="shared" si="23"/>
        <v>0.38135593220338981</v>
      </c>
      <c r="G260">
        <f t="shared" si="24"/>
        <v>-8.2940496401020276</v>
      </c>
      <c r="H260">
        <f t="shared" si="25"/>
        <v>-0.73350015317718453</v>
      </c>
    </row>
    <row r="261" spans="1:8">
      <c r="A261" s="25"/>
      <c r="B261">
        <v>38</v>
      </c>
      <c r="C261">
        <f>('Size and weight of HO fragments'!Z40/1000)*('Size and weight of HO fragments'!AA40/1000)</f>
        <v>4.5788399999999997E-5</v>
      </c>
      <c r="D261">
        <f>('Size and weight of HO fragments'!AF40)/1000</f>
        <v>2.8000000000000003E-4</v>
      </c>
      <c r="E261">
        <v>22</v>
      </c>
      <c r="F261">
        <f t="shared" si="23"/>
        <v>0.36440677966101692</v>
      </c>
      <c r="G261">
        <f t="shared" si="24"/>
        <v>-8.1807209547950244</v>
      </c>
      <c r="H261">
        <f t="shared" si="25"/>
        <v>-0.79142944860162334</v>
      </c>
    </row>
    <row r="262" spans="1:8">
      <c r="A262" s="25"/>
      <c r="B262">
        <v>39</v>
      </c>
      <c r="C262">
        <f>('Size and weight of HO fragments'!Z41/1000)*('Size and weight of HO fragments'!AA41/1000)</f>
        <v>4.1260499999999996E-5</v>
      </c>
      <c r="D262">
        <f>('Size and weight of HO fragments'!AF41)/1000</f>
        <v>2.6000000000000003E-4</v>
      </c>
      <c r="E262">
        <v>21</v>
      </c>
      <c r="F262">
        <f t="shared" si="23"/>
        <v>0.34745762711864409</v>
      </c>
      <c r="G262">
        <f t="shared" si="24"/>
        <v>-8.2548289269487469</v>
      </c>
      <c r="H262">
        <f t="shared" si="25"/>
        <v>-0.85125420364087523</v>
      </c>
    </row>
    <row r="263" spans="1:8">
      <c r="A263" s="25"/>
      <c r="B263">
        <v>40</v>
      </c>
      <c r="C263">
        <f>('Size and weight of HO fragments'!Z42/1000)*('Size and weight of HO fragments'!AA42/1000)</f>
        <v>1.484376E-4</v>
      </c>
      <c r="D263">
        <f>('Size and weight of HO fragments'!AF42)/1000</f>
        <v>1.5E-3</v>
      </c>
      <c r="E263">
        <v>20</v>
      </c>
      <c r="F263">
        <f t="shared" si="23"/>
        <v>0.33050847457627119</v>
      </c>
      <c r="G263">
        <f t="shared" si="24"/>
        <v>-6.5022901708739722</v>
      </c>
      <c r="H263">
        <f t="shared" si="25"/>
        <v>-0.9132035720629087</v>
      </c>
    </row>
    <row r="264" spans="1:8">
      <c r="A264" s="25"/>
      <c r="B264">
        <v>41</v>
      </c>
      <c r="C264">
        <f>('Size and weight of HO fragments'!Z43/1000)*('Size and weight of HO fragments'!AA43/1000)</f>
        <v>1.0524360000000002E-4</v>
      </c>
      <c r="D264">
        <f>('Size and weight of HO fragments'!AF43)/1000</f>
        <v>1E-3</v>
      </c>
      <c r="E264">
        <v>19</v>
      </c>
      <c r="F264">
        <f t="shared" si="23"/>
        <v>0.3135593220338983</v>
      </c>
      <c r="G264">
        <f t="shared" si="24"/>
        <v>-6.9077552789821368</v>
      </c>
      <c r="H264">
        <f t="shared" si="25"/>
        <v>-0.97754008215452926</v>
      </c>
    </row>
    <row r="265" spans="1:8">
      <c r="A265" s="25"/>
      <c r="B265">
        <v>42</v>
      </c>
      <c r="C265">
        <f>('Size and weight of HO fragments'!Z44/1000)*('Size and weight of HO fragments'!AA44/1000)</f>
        <v>1.386026E-4</v>
      </c>
      <c r="D265">
        <f>('Size and weight of HO fragments'!AF44)/1000</f>
        <v>1.4399999999999999E-3</v>
      </c>
      <c r="E265">
        <v>18</v>
      </c>
      <c r="F265">
        <f t="shared" si="23"/>
        <v>0.29661016949152541</v>
      </c>
      <c r="G265">
        <f t="shared" si="24"/>
        <v>-6.5431121653942279</v>
      </c>
      <c r="H265">
        <f t="shared" si="25"/>
        <v>-1.0445673360600098</v>
      </c>
    </row>
    <row r="266" spans="1:8">
      <c r="A266" s="25"/>
      <c r="B266">
        <v>43</v>
      </c>
      <c r="C266">
        <f>('Size and weight of HO fragments'!Z45/1000)*('Size and weight of HO fragments'!AA45/1000)</f>
        <v>7.1034499999999992E-5</v>
      </c>
      <c r="D266">
        <f>('Size and weight of HO fragments'!AF45)/1000</f>
        <v>1E-3</v>
      </c>
      <c r="E266">
        <v>17</v>
      </c>
      <c r="F266">
        <f t="shared" si="23"/>
        <v>0.27966101694915252</v>
      </c>
      <c r="G266">
        <f t="shared" si="24"/>
        <v>-6.9077552789821368</v>
      </c>
      <c r="H266">
        <f t="shared" si="25"/>
        <v>-1.1146399441401458</v>
      </c>
    </row>
    <row r="267" spans="1:8">
      <c r="A267" s="25"/>
      <c r="B267">
        <v>44</v>
      </c>
      <c r="C267">
        <f>('Size and weight of HO fragments'!Z46/1000)*('Size and weight of HO fragments'!AA46/1000)</f>
        <v>4.3548799999999999E-5</v>
      </c>
      <c r="D267">
        <f>('Size and weight of HO fragments'!AF46)/1000</f>
        <v>2.5000000000000001E-4</v>
      </c>
      <c r="E267">
        <v>16</v>
      </c>
      <c r="F267">
        <f t="shared" si="23"/>
        <v>0.26271186440677968</v>
      </c>
      <c r="G267">
        <f t="shared" si="24"/>
        <v>-8.2940496401020276</v>
      </c>
      <c r="H267">
        <f t="shared" si="25"/>
        <v>-1.1881765388128198</v>
      </c>
    </row>
    <row r="268" spans="1:8">
      <c r="A268" s="25"/>
      <c r="B268">
        <v>45</v>
      </c>
      <c r="C268">
        <f>('Size and weight of HO fragments'!Z47/1000)*('Size and weight of HO fragments'!AA47/1000)</f>
        <v>5.4720000000000005E-5</v>
      </c>
      <c r="D268">
        <f>('Size and weight of HO fragments'!AF47)/1000</f>
        <v>5.8999999999999992E-4</v>
      </c>
      <c r="E268">
        <v>15</v>
      </c>
      <c r="F268">
        <f t="shared" si="23"/>
        <v>0.24576271186440679</v>
      </c>
      <c r="G268">
        <f t="shared" si="24"/>
        <v>-7.4353880210645089</v>
      </c>
      <c r="H268">
        <f t="shared" si="25"/>
        <v>-1.2656771066063797</v>
      </c>
    </row>
    <row r="269" spans="1:8">
      <c r="A269" s="25"/>
      <c r="B269">
        <v>46</v>
      </c>
      <c r="C269">
        <f>('Size and weight of HO fragments'!Z48/1000)*('Size and weight of HO fragments'!AA48/1000)</f>
        <v>5.7648399999999995E-5</v>
      </c>
      <c r="D269">
        <f>('Size and weight of HO fragments'!AF48)/1000</f>
        <v>3.5999999999999997E-4</v>
      </c>
      <c r="E269">
        <v>14</v>
      </c>
      <c r="F269">
        <f t="shared" si="23"/>
        <v>0.2288135593220339</v>
      </c>
      <c r="G269">
        <f t="shared" si="24"/>
        <v>-7.9294065265141187</v>
      </c>
      <c r="H269">
        <f t="shared" si="25"/>
        <v>-1.3477464975529205</v>
      </c>
    </row>
    <row r="270" spans="1:8">
      <c r="A270" s="25"/>
      <c r="B270">
        <v>47</v>
      </c>
      <c r="C270">
        <f>('Size and weight of HO fragments'!Z49/1000)*('Size and weight of HO fragments'!AA49/1000)</f>
        <v>8.2397100000000011E-5</v>
      </c>
      <c r="D270">
        <f>('Size and weight of HO fragments'!AF49)/1000</f>
        <v>6.2E-4</v>
      </c>
      <c r="E270">
        <v>13</v>
      </c>
      <c r="F270">
        <f t="shared" si="23"/>
        <v>0.21186440677966101</v>
      </c>
      <c r="G270">
        <f t="shared" si="24"/>
        <v>-7.3857910799251369</v>
      </c>
      <c r="H270">
        <f t="shared" si="25"/>
        <v>-1.4351269746781683</v>
      </c>
    </row>
    <row r="271" spans="1:8">
      <c r="A271" s="25"/>
      <c r="B271">
        <v>48</v>
      </c>
      <c r="C271">
        <f>('Size and weight of HO fragments'!Z50/1000)*('Size and weight of HO fragments'!AA50/1000)</f>
        <v>5.9614799999999997E-5</v>
      </c>
      <c r="D271">
        <f>('Size and weight of HO fragments'!AF50)/1000</f>
        <v>5.8999999999999992E-4</v>
      </c>
      <c r="E271">
        <v>12</v>
      </c>
      <c r="F271">
        <f t="shared" si="23"/>
        <v>0.19491525423728814</v>
      </c>
      <c r="G271">
        <f t="shared" si="24"/>
        <v>-7.4353880210645089</v>
      </c>
      <c r="H271">
        <f t="shared" si="25"/>
        <v>-1.5287443418556745</v>
      </c>
    </row>
    <row r="272" spans="1:8">
      <c r="A272" s="25"/>
      <c r="B272">
        <v>49</v>
      </c>
      <c r="C272">
        <f>('Size and weight of HO fragments'!Z51/1000)*('Size and weight of HO fragments'!AA51/1000)</f>
        <v>1.3372199999999999E-4</v>
      </c>
      <c r="D272">
        <f>('Size and weight of HO fragments'!AF51)/1000</f>
        <v>4.7999999999999996E-4</v>
      </c>
      <c r="E272">
        <v>11</v>
      </c>
      <c r="F272">
        <f t="shared" si="23"/>
        <v>0.17796610169491525</v>
      </c>
      <c r="G272">
        <f t="shared" si="24"/>
        <v>-7.6417244540623379</v>
      </c>
      <c r="H272">
        <f t="shared" si="25"/>
        <v>-1.6297750881682049</v>
      </c>
    </row>
    <row r="273" spans="1:8">
      <c r="A273" s="25"/>
      <c r="B273">
        <v>50</v>
      </c>
      <c r="C273">
        <f>('Size and weight of HO fragments'!Z52/1000)*('Size and weight of HO fragments'!AA52/1000)</f>
        <v>3.8154799999999996E-5</v>
      </c>
      <c r="D273">
        <f>('Size and weight of HO fragments'!AF52)/1000</f>
        <v>3.8000000000000002E-4</v>
      </c>
      <c r="E273">
        <v>10</v>
      </c>
      <c r="F273">
        <f t="shared" si="23"/>
        <v>0.16101694915254236</v>
      </c>
      <c r="G273">
        <f t="shared" si="24"/>
        <v>-7.875339305243843</v>
      </c>
      <c r="H273">
        <f t="shared" si="25"/>
        <v>-1.7397472196635997</v>
      </c>
    </row>
    <row r="274" spans="1:8">
      <c r="A274" s="25"/>
      <c r="B274">
        <v>51</v>
      </c>
      <c r="C274">
        <f>('Size and weight of HO fragments'!Z53/1000)*('Size and weight of HO fragments'!AA53/1000)</f>
        <v>5.3788199999999994E-5</v>
      </c>
      <c r="D274">
        <f>('Size and weight of HO fragments'!AF53)/1000</f>
        <v>3.3E-4</v>
      </c>
      <c r="E274">
        <v>9</v>
      </c>
      <c r="F274">
        <f t="shared" si="23"/>
        <v>0.1440677966101695</v>
      </c>
      <c r="G274">
        <f t="shared" si="24"/>
        <v>-8.0164179035037488</v>
      </c>
      <c r="H274">
        <f t="shared" si="25"/>
        <v>-1.8606973646407554</v>
      </c>
    </row>
    <row r="275" spans="1:8">
      <c r="A275" s="25"/>
      <c r="B275">
        <v>52</v>
      </c>
      <c r="C275">
        <f>('Size and weight of HO fragments'!Z54/1000)*('Size and weight of HO fragments'!AA54/1000)</f>
        <v>4.4844799999999995E-5</v>
      </c>
      <c r="D275">
        <f>('Size and weight of HO fragments'!AF54)/1000</f>
        <v>2.5000000000000001E-4</v>
      </c>
      <c r="E275">
        <v>8</v>
      </c>
      <c r="F275">
        <f t="shared" si="23"/>
        <v>0.1271186440677966</v>
      </c>
      <c r="G275">
        <f t="shared" si="24"/>
        <v>-8.2940496401020276</v>
      </c>
      <c r="H275">
        <f t="shared" si="25"/>
        <v>-1.9954266506090765</v>
      </c>
    </row>
    <row r="276" spans="1:8">
      <c r="A276" s="25"/>
      <c r="B276">
        <v>53</v>
      </c>
      <c r="C276">
        <f>('Size and weight of HO fragments'!Z55/1000)*('Size and weight of HO fragments'!AA55/1000)</f>
        <v>5.4720000000000005E-5</v>
      </c>
      <c r="D276">
        <f>('Size and weight of HO fragments'!AF55)/1000</f>
        <v>5.8999999999999992E-4</v>
      </c>
      <c r="E276">
        <v>7</v>
      </c>
      <c r="F276">
        <f t="shared" si="23"/>
        <v>0.11016949152542373</v>
      </c>
      <c r="G276">
        <f t="shared" si="24"/>
        <v>-7.4353880210645089</v>
      </c>
      <c r="H276">
        <f t="shared" si="25"/>
        <v>-2.1479407552518395</v>
      </c>
    </row>
    <row r="277" spans="1:8">
      <c r="A277" s="25"/>
      <c r="B277">
        <v>54</v>
      </c>
      <c r="C277">
        <f>('Size and weight of HO fragments'!Z56/1000)*('Size and weight of HO fragments'!AA56/1000)</f>
        <v>5.7648399999999995E-5</v>
      </c>
      <c r="D277">
        <f>('Size and weight of HO fragments'!AF56)/1000</f>
        <v>3.5999999999999997E-4</v>
      </c>
      <c r="E277">
        <v>6</v>
      </c>
      <c r="F277">
        <f t="shared" si="23"/>
        <v>9.3220338983050849E-2</v>
      </c>
      <c r="G277">
        <f t="shared" si="24"/>
        <v>-7.9294065265141187</v>
      </c>
      <c r="H277">
        <f t="shared" si="25"/>
        <v>-2.3242604146498977</v>
      </c>
    </row>
    <row r="278" spans="1:8">
      <c r="A278" s="25"/>
      <c r="B278">
        <v>55</v>
      </c>
      <c r="C278">
        <f>('Size and weight of HO fragments'!Z57/1000)*('Size and weight of HO fragments'!AA57/1000)</f>
        <v>8.2397100000000011E-5</v>
      </c>
      <c r="D278">
        <f>('Size and weight of HO fragments'!AF57)/1000</f>
        <v>6.2E-4</v>
      </c>
      <c r="E278">
        <v>5</v>
      </c>
      <c r="F278">
        <f t="shared" si="23"/>
        <v>7.6271186440677971E-2</v>
      </c>
      <c r="G278">
        <f t="shared" si="24"/>
        <v>-7.3857910799251369</v>
      </c>
      <c r="H278">
        <f t="shared" si="25"/>
        <v>-2.5340539255340162</v>
      </c>
    </row>
    <row r="279" spans="1:8">
      <c r="A279" s="25"/>
      <c r="B279">
        <v>56</v>
      </c>
      <c r="C279">
        <f>('Size and weight of HO fragments'!Z58/1000)*('Size and weight of HO fragments'!AA58/1000)</f>
        <v>5.9614799999999997E-5</v>
      </c>
      <c r="D279">
        <f>('Size and weight of HO fragments'!AF58)/1000</f>
        <v>5.8999999999999992E-4</v>
      </c>
      <c r="E279">
        <v>4</v>
      </c>
      <c r="F279">
        <f t="shared" si="23"/>
        <v>5.9322033898305086E-2</v>
      </c>
      <c r="G279">
        <f t="shared" si="24"/>
        <v>-7.4353880210645089</v>
      </c>
      <c r="H279">
        <f t="shared" si="25"/>
        <v>-2.7943530866221584</v>
      </c>
    </row>
    <row r="280" spans="1:8">
      <c r="A280" s="25"/>
      <c r="B280">
        <v>57</v>
      </c>
      <c r="C280">
        <f>('Size and weight of HO fragments'!Z59/1000)*('Size and weight of HO fragments'!AA59/1000)</f>
        <v>1.3372199999999999E-4</v>
      </c>
      <c r="D280">
        <f>('Size and weight of HO fragments'!AF59)/1000</f>
        <v>4.7999999999999996E-4</v>
      </c>
      <c r="E280">
        <v>3</v>
      </c>
      <c r="F280">
        <f t="shared" si="23"/>
        <v>4.2372881355932202E-2</v>
      </c>
      <c r="G280">
        <f t="shared" si="24"/>
        <v>-7.6417244540623379</v>
      </c>
      <c r="H280">
        <f t="shared" si="25"/>
        <v>-3.1396764168259241</v>
      </c>
    </row>
    <row r="281" spans="1:8">
      <c r="A281" s="25"/>
      <c r="B281">
        <v>58</v>
      </c>
      <c r="C281">
        <f>('Size and weight of HO fragments'!Z60/1000)*('Size and weight of HO fragments'!AA60/1000)</f>
        <v>3.8154799999999996E-5</v>
      </c>
      <c r="D281">
        <f>('Size and weight of HO fragments'!AF60)/1000</f>
        <v>3.8000000000000002E-4</v>
      </c>
      <c r="E281">
        <v>2</v>
      </c>
      <c r="F281">
        <f t="shared" si="23"/>
        <v>2.5423728813559324E-2</v>
      </c>
      <c r="G281">
        <f t="shared" si="24"/>
        <v>-7.875339305243843</v>
      </c>
      <c r="H281">
        <f t="shared" si="25"/>
        <v>-3.6592237205542775</v>
      </c>
    </row>
    <row r="282" spans="1:8">
      <c r="A282" s="25"/>
      <c r="B282">
        <v>59</v>
      </c>
      <c r="C282">
        <f>('Size and weight of HO fragments'!Z61/1000)*('Size and weight of HO fragments'!AA61/1000)</f>
        <v>5.3788199999999994E-5</v>
      </c>
      <c r="D282">
        <f>('Size and weight of HO fragments'!AF61)/1000</f>
        <v>3.3E-4</v>
      </c>
      <c r="E282">
        <v>1</v>
      </c>
      <c r="F282">
        <f t="shared" si="23"/>
        <v>8.4745762711864406E-3</v>
      </c>
      <c r="G282">
        <f t="shared" si="24"/>
        <v>-8.0164179035037488</v>
      </c>
      <c r="H282">
        <f t="shared" si="25"/>
        <v>-4.766432297623167</v>
      </c>
    </row>
  </sheetData>
  <mergeCells count="14">
    <mergeCell ref="A97:A282"/>
    <mergeCell ref="C97:D97"/>
    <mergeCell ref="C98:D98"/>
    <mergeCell ref="C166:D166"/>
    <mergeCell ref="C167:D167"/>
    <mergeCell ref="C219:D219"/>
    <mergeCell ref="C220:D220"/>
    <mergeCell ref="A2:A91"/>
    <mergeCell ref="C2:D2"/>
    <mergeCell ref="C3:D3"/>
    <mergeCell ref="C34:D34"/>
    <mergeCell ref="C35:D35"/>
    <mergeCell ref="C76:D76"/>
    <mergeCell ref="C77:D7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45851-405F-4833-8D12-2469EFBB223E}"/>
</file>

<file path=customXml/itemProps2.xml><?xml version="1.0" encoding="utf-8"?>
<ds:datastoreItem xmlns:ds="http://schemas.openxmlformats.org/officeDocument/2006/customXml" ds:itemID="{0198A719-EA51-41A3-B674-6EB7129C1868}"/>
</file>

<file path=customXml/itemProps3.xml><?xml version="1.0" encoding="utf-8"?>
<ds:datastoreItem xmlns:ds="http://schemas.openxmlformats.org/officeDocument/2006/customXml" ds:itemID="{FD742766-22B2-4652-A01B-839F081B69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Bhumika</dc:creator>
  <cp:keywords/>
  <dc:description/>
  <cp:lastModifiedBy>Bhumika Sharma</cp:lastModifiedBy>
  <cp:revision/>
  <dcterms:created xsi:type="dcterms:W3CDTF">2024-06-25T09:03:20Z</dcterms:created>
  <dcterms:modified xsi:type="dcterms:W3CDTF">2025-02-04T11:01:01Z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