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joseph_chan_cranfield_ac_uk/Documents/Joseph/PhD/Design tools/JAVA/GENUS/result/analysis/HAR/"/>
    </mc:Choice>
  </mc:AlternateContent>
  <xr:revisionPtr revIDLastSave="2784" documentId="8_{6EE49D7C-51BB-4AEF-BFF2-95AF28ADF99B}" xr6:coauthVersionLast="47" xr6:coauthVersionMax="47" xr10:uidLastSave="{B538CBA9-073D-493E-81C2-72FD8810A4E2}"/>
  <bookViews>
    <workbookView xWindow="-108" yWindow="-108" windowWidth="23256" windowHeight="13176" firstSheet="2" activeTab="5" xr2:uid="{F6F5E02B-FA12-4B20-B74F-A686FEF4FDC0}"/>
  </bookViews>
  <sheets>
    <sheet name="200" sheetId="1" r:id="rId1"/>
    <sheet name="400" sheetId="2" r:id="rId2"/>
    <sheet name="800" sheetId="3" r:id="rId3"/>
    <sheet name="AR" sheetId="4" r:id="rId4"/>
    <sheet name="200_kerosene" sheetId="5" r:id="rId5"/>
    <sheet name="AR history" sheetId="12" r:id="rId6"/>
    <sheet name="MJ-pax-nm" sheetId="11" r:id="rId7"/>
    <sheet name="200_LH2" sheetId="6" r:id="rId8"/>
    <sheet name="400_kerosene" sheetId="7" r:id="rId9"/>
    <sheet name="400_LH2" sheetId="8" r:id="rId10"/>
    <sheet name="800_kerosene" sheetId="9" r:id="rId11"/>
    <sheet name="800_LH2" sheetId="10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2" l="1"/>
  <c r="C26" i="12"/>
  <c r="I2" i="11"/>
  <c r="O2" i="11" s="1"/>
  <c r="O16" i="11" s="1"/>
  <c r="J2" i="11"/>
  <c r="K2" i="11"/>
  <c r="L2" i="11"/>
  <c r="M2" i="11"/>
  <c r="I3" i="11"/>
  <c r="J3" i="11"/>
  <c r="K3" i="11"/>
  <c r="L3" i="11"/>
  <c r="M3" i="11"/>
  <c r="O3" i="11"/>
  <c r="I4" i="11"/>
  <c r="J4" i="11"/>
  <c r="K4" i="11"/>
  <c r="L4" i="11"/>
  <c r="M4" i="11"/>
  <c r="O4" i="11"/>
  <c r="I5" i="11"/>
  <c r="J5" i="11"/>
  <c r="K5" i="11"/>
  <c r="L5" i="11"/>
  <c r="M5" i="11"/>
  <c r="O5" i="11"/>
  <c r="I6" i="11"/>
  <c r="J6" i="11"/>
  <c r="K6" i="11"/>
  <c r="L6" i="11"/>
  <c r="M6" i="11"/>
  <c r="O6" i="11"/>
  <c r="I7" i="11"/>
  <c r="J7" i="11"/>
  <c r="K7" i="11"/>
  <c r="L7" i="11"/>
  <c r="M7" i="11"/>
  <c r="O7" i="11"/>
  <c r="I8" i="11"/>
  <c r="J8" i="11"/>
  <c r="K8" i="11"/>
  <c r="L8" i="11"/>
  <c r="M8" i="11"/>
  <c r="O8" i="11"/>
  <c r="I9" i="11"/>
  <c r="J9" i="11"/>
  <c r="K9" i="11"/>
  <c r="L9" i="11"/>
  <c r="M9" i="11"/>
  <c r="O9" i="11"/>
  <c r="I10" i="11"/>
  <c r="J10" i="11"/>
  <c r="K10" i="11"/>
  <c r="L10" i="11"/>
  <c r="M10" i="11"/>
  <c r="O10" i="11"/>
  <c r="I11" i="11"/>
  <c r="J11" i="11"/>
  <c r="K11" i="11"/>
  <c r="L11" i="11"/>
  <c r="M11" i="11"/>
  <c r="O11" i="11"/>
  <c r="I12" i="11"/>
  <c r="J12" i="11"/>
  <c r="K12" i="11"/>
  <c r="L12" i="11"/>
  <c r="M12" i="11"/>
  <c r="O12" i="11"/>
  <c r="I13" i="11"/>
  <c r="J13" i="11"/>
  <c r="K13" i="11"/>
  <c r="L13" i="11"/>
  <c r="M13" i="11"/>
  <c r="O13" i="11"/>
  <c r="I14" i="11"/>
  <c r="J14" i="11"/>
  <c r="K14" i="11"/>
  <c r="L14" i="11"/>
  <c r="M14" i="11"/>
  <c r="O14" i="11"/>
  <c r="I15" i="11"/>
  <c r="J15" i="11"/>
  <c r="K15" i="11"/>
  <c r="L15" i="11"/>
  <c r="M15" i="11"/>
  <c r="O15" i="11"/>
  <c r="I20" i="11"/>
  <c r="J20" i="11"/>
  <c r="K20" i="11"/>
  <c r="L20" i="11"/>
  <c r="M20" i="11"/>
  <c r="I21" i="11"/>
  <c r="J21" i="11"/>
  <c r="K21" i="11"/>
  <c r="L21" i="11"/>
  <c r="M21" i="11"/>
  <c r="I22" i="11"/>
  <c r="J22" i="11"/>
  <c r="K22" i="11"/>
  <c r="L22" i="11"/>
  <c r="M22" i="11"/>
  <c r="I23" i="11"/>
  <c r="J23" i="11"/>
  <c r="K23" i="11"/>
  <c r="L23" i="11"/>
  <c r="M23" i="11"/>
  <c r="I24" i="11"/>
  <c r="J24" i="11"/>
  <c r="K24" i="11"/>
  <c r="L24" i="11"/>
  <c r="M24" i="11"/>
  <c r="I25" i="11"/>
  <c r="J25" i="11"/>
  <c r="L25" i="11"/>
  <c r="M25" i="11"/>
  <c r="I26" i="11"/>
  <c r="J26" i="11"/>
  <c r="L26" i="11"/>
  <c r="M26" i="11"/>
  <c r="I27" i="11"/>
  <c r="J27" i="11"/>
  <c r="L27" i="11"/>
  <c r="M27" i="11"/>
  <c r="I28" i="11"/>
  <c r="J28" i="11"/>
  <c r="L28" i="11"/>
  <c r="M28" i="11"/>
  <c r="I29" i="11"/>
  <c r="J29" i="11"/>
  <c r="L29" i="11"/>
  <c r="M29" i="11"/>
  <c r="I30" i="11"/>
  <c r="J30" i="11"/>
  <c r="L30" i="11"/>
  <c r="M30" i="11"/>
  <c r="I31" i="11"/>
  <c r="J31" i="11"/>
  <c r="L31" i="11"/>
  <c r="M31" i="11"/>
  <c r="I32" i="11"/>
  <c r="J32" i="11"/>
  <c r="L32" i="11"/>
  <c r="M32" i="11"/>
  <c r="I33" i="11"/>
  <c r="J33" i="11"/>
  <c r="L33" i="11"/>
  <c r="M33" i="11"/>
  <c r="I37" i="11"/>
  <c r="J37" i="11"/>
  <c r="K37" i="11"/>
  <c r="L37" i="11"/>
  <c r="M37" i="11"/>
  <c r="I38" i="11"/>
  <c r="J38" i="11"/>
  <c r="K38" i="11"/>
  <c r="L38" i="11"/>
  <c r="M38" i="11"/>
  <c r="I39" i="11"/>
  <c r="J39" i="11"/>
  <c r="K39" i="11"/>
  <c r="L39" i="11"/>
  <c r="M39" i="11"/>
  <c r="I40" i="11"/>
  <c r="J40" i="11"/>
  <c r="K40" i="11"/>
  <c r="L40" i="11"/>
  <c r="M40" i="11"/>
  <c r="I41" i="11"/>
  <c r="J41" i="11"/>
  <c r="K41" i="11"/>
  <c r="L41" i="11"/>
  <c r="M41" i="11"/>
  <c r="I42" i="11"/>
  <c r="J42" i="11"/>
  <c r="K42" i="11"/>
  <c r="L42" i="11"/>
  <c r="M42" i="11"/>
  <c r="I43" i="11"/>
  <c r="J43" i="11"/>
  <c r="K43" i="11"/>
  <c r="L43" i="11"/>
  <c r="M43" i="11"/>
  <c r="I44" i="11"/>
  <c r="J44" i="11"/>
  <c r="K44" i="11"/>
  <c r="L44" i="11"/>
  <c r="M44" i="11"/>
  <c r="I45" i="11"/>
  <c r="J45" i="11"/>
  <c r="K45" i="11"/>
  <c r="L45" i="11"/>
  <c r="M45" i="11"/>
  <c r="I46" i="11"/>
  <c r="J46" i="11"/>
  <c r="K46" i="11"/>
  <c r="L46" i="11"/>
  <c r="M46" i="11"/>
  <c r="I47" i="11"/>
  <c r="J47" i="11"/>
  <c r="K47" i="11"/>
  <c r="L47" i="11"/>
  <c r="M47" i="11"/>
  <c r="I48" i="11"/>
  <c r="J48" i="11"/>
  <c r="K48" i="11"/>
  <c r="L48" i="11"/>
  <c r="M48" i="11"/>
  <c r="I49" i="11"/>
  <c r="J49" i="11"/>
  <c r="K49" i="11"/>
  <c r="L49" i="11"/>
  <c r="M49" i="11"/>
  <c r="I50" i="11"/>
  <c r="J50" i="11"/>
  <c r="K50" i="11"/>
  <c r="L50" i="11"/>
  <c r="M50" i="11"/>
  <c r="H20" i="10" l="1"/>
  <c r="I20" i="10"/>
  <c r="J20" i="10"/>
  <c r="K20" i="10"/>
  <c r="L20" i="10"/>
  <c r="M20" i="10"/>
  <c r="N20" i="10"/>
  <c r="O20" i="10"/>
  <c r="P20" i="10"/>
  <c r="Q20" i="10"/>
  <c r="Q17" i="10"/>
  <c r="P17" i="10"/>
  <c r="O17" i="10"/>
  <c r="N17" i="10"/>
  <c r="M17" i="10"/>
  <c r="L17" i="10"/>
  <c r="K17" i="10"/>
  <c r="J17" i="10"/>
  <c r="I17" i="10"/>
  <c r="H17" i="10"/>
  <c r="H20" i="9"/>
  <c r="I20" i="9"/>
  <c r="J20" i="9"/>
  <c r="K20" i="9"/>
  <c r="L20" i="9"/>
  <c r="M20" i="9"/>
  <c r="N20" i="9"/>
  <c r="O20" i="9"/>
  <c r="P20" i="9"/>
  <c r="Q20" i="9"/>
  <c r="H17" i="9"/>
  <c r="I17" i="9"/>
  <c r="J17" i="9"/>
  <c r="K17" i="9"/>
  <c r="L17" i="9"/>
  <c r="M17" i="9"/>
  <c r="N17" i="9"/>
  <c r="O17" i="9"/>
  <c r="P17" i="9"/>
  <c r="Q17" i="9"/>
  <c r="H20" i="8"/>
  <c r="I20" i="8"/>
  <c r="J20" i="8"/>
  <c r="K20" i="8"/>
  <c r="L20" i="8"/>
  <c r="M20" i="8"/>
  <c r="N20" i="8"/>
  <c r="O20" i="8"/>
  <c r="P20" i="8"/>
  <c r="Q20" i="8"/>
  <c r="Q17" i="8"/>
  <c r="P17" i="8"/>
  <c r="O17" i="8"/>
  <c r="N17" i="8"/>
  <c r="M17" i="8"/>
  <c r="L17" i="8"/>
  <c r="K17" i="8"/>
  <c r="J17" i="8"/>
  <c r="I17" i="8"/>
  <c r="H17" i="8"/>
  <c r="H20" i="7"/>
  <c r="I20" i="7"/>
  <c r="J20" i="7"/>
  <c r="K20" i="7"/>
  <c r="L20" i="7"/>
  <c r="M20" i="7"/>
  <c r="N20" i="7"/>
  <c r="O20" i="7"/>
  <c r="P20" i="7"/>
  <c r="Q20" i="7"/>
  <c r="H17" i="7"/>
  <c r="Q17" i="7"/>
  <c r="P17" i="7"/>
  <c r="O17" i="7"/>
  <c r="N17" i="7"/>
  <c r="M17" i="7"/>
  <c r="L17" i="7"/>
  <c r="K17" i="7"/>
  <c r="J17" i="7"/>
  <c r="I17" i="7"/>
  <c r="H20" i="6"/>
  <c r="I20" i="6"/>
  <c r="J20" i="6"/>
  <c r="K20" i="6"/>
  <c r="L20" i="6"/>
  <c r="M20" i="6"/>
  <c r="N20" i="6"/>
  <c r="O20" i="6"/>
  <c r="P20" i="6"/>
  <c r="Q20" i="6"/>
  <c r="Q17" i="6"/>
  <c r="P17" i="6"/>
  <c r="O17" i="6"/>
  <c r="N17" i="6"/>
  <c r="M17" i="6"/>
  <c r="L17" i="6"/>
  <c r="K17" i="6"/>
  <c r="J17" i="6"/>
  <c r="I17" i="6"/>
  <c r="H17" i="6"/>
  <c r="H20" i="5"/>
  <c r="I20" i="5"/>
  <c r="J20" i="5"/>
  <c r="K20" i="5"/>
  <c r="L20" i="5"/>
  <c r="M20" i="5"/>
  <c r="N20" i="5"/>
  <c r="O20" i="5"/>
  <c r="P20" i="5"/>
  <c r="Q20" i="5"/>
  <c r="Q17" i="5"/>
  <c r="P17" i="5"/>
  <c r="O17" i="5"/>
  <c r="N17" i="5"/>
  <c r="M17" i="5"/>
  <c r="M16" i="5"/>
  <c r="N16" i="5"/>
  <c r="O16" i="5"/>
  <c r="P16" i="5"/>
  <c r="Q16" i="5"/>
  <c r="L17" i="5"/>
  <c r="K17" i="5"/>
  <c r="J17" i="5"/>
  <c r="I17" i="5"/>
  <c r="H17" i="5"/>
  <c r="Q19" i="10"/>
  <c r="P19" i="10"/>
  <c r="O19" i="10"/>
  <c r="N19" i="10"/>
  <c r="M19" i="10"/>
  <c r="L19" i="10"/>
  <c r="K19" i="10"/>
  <c r="J19" i="10"/>
  <c r="I19" i="10"/>
  <c r="H19" i="10"/>
  <c r="Q16" i="10"/>
  <c r="P16" i="10"/>
  <c r="O16" i="10"/>
  <c r="N16" i="10"/>
  <c r="M16" i="10"/>
  <c r="L16" i="10"/>
  <c r="K16" i="10"/>
  <c r="J16" i="10"/>
  <c r="I16" i="10"/>
  <c r="H16" i="10"/>
  <c r="Q11" i="10"/>
  <c r="P11" i="10"/>
  <c r="O11" i="10"/>
  <c r="N11" i="10"/>
  <c r="M11" i="10"/>
  <c r="L11" i="10"/>
  <c r="K11" i="10"/>
  <c r="J11" i="10"/>
  <c r="I11" i="10"/>
  <c r="H11" i="10"/>
  <c r="M10" i="10"/>
  <c r="M13" i="10" s="1"/>
  <c r="L10" i="10"/>
  <c r="L13" i="10" s="1"/>
  <c r="K10" i="10"/>
  <c r="K13" i="10" s="1"/>
  <c r="J10" i="10"/>
  <c r="J13" i="10" s="1"/>
  <c r="Q9" i="10"/>
  <c r="P9" i="10"/>
  <c r="O9" i="10"/>
  <c r="N9" i="10"/>
  <c r="M9" i="10"/>
  <c r="L9" i="10"/>
  <c r="K9" i="10"/>
  <c r="J9" i="10"/>
  <c r="I9" i="10"/>
  <c r="H9" i="10"/>
  <c r="Q8" i="10"/>
  <c r="Q10" i="10" s="1"/>
  <c r="Q13" i="10" s="1"/>
  <c r="P8" i="10"/>
  <c r="P10" i="10" s="1"/>
  <c r="P13" i="10" s="1"/>
  <c r="O8" i="10"/>
  <c r="O10" i="10" s="1"/>
  <c r="O13" i="10" s="1"/>
  <c r="N8" i="10"/>
  <c r="N10" i="10" s="1"/>
  <c r="N13" i="10" s="1"/>
  <c r="M8" i="10"/>
  <c r="L8" i="10"/>
  <c r="K8" i="10"/>
  <c r="J8" i="10"/>
  <c r="I8" i="10"/>
  <c r="I10" i="10" s="1"/>
  <c r="I13" i="10" s="1"/>
  <c r="H8" i="10"/>
  <c r="H10" i="10" s="1"/>
  <c r="H13" i="10" s="1"/>
  <c r="Q5" i="10"/>
  <c r="P5" i="10"/>
  <c r="O5" i="10"/>
  <c r="N5" i="10"/>
  <c r="M5" i="10"/>
  <c r="L5" i="10"/>
  <c r="K5" i="10"/>
  <c r="J5" i="10"/>
  <c r="I5" i="10"/>
  <c r="H5" i="10"/>
  <c r="H19" i="9"/>
  <c r="I19" i="9"/>
  <c r="J19" i="9"/>
  <c r="K19" i="9"/>
  <c r="L19" i="9"/>
  <c r="M19" i="9"/>
  <c r="N19" i="9"/>
  <c r="O19" i="9"/>
  <c r="P19" i="9"/>
  <c r="Q19" i="9"/>
  <c r="Q16" i="9"/>
  <c r="P16" i="9"/>
  <c r="O16" i="9"/>
  <c r="N16" i="9"/>
  <c r="M16" i="9"/>
  <c r="L16" i="9"/>
  <c r="K16" i="9"/>
  <c r="J16" i="9"/>
  <c r="I16" i="9"/>
  <c r="H16" i="9"/>
  <c r="Q11" i="9"/>
  <c r="P11" i="9"/>
  <c r="O11" i="9"/>
  <c r="N11" i="9"/>
  <c r="M11" i="9"/>
  <c r="L11" i="9"/>
  <c r="K11" i="9"/>
  <c r="J11" i="9"/>
  <c r="Q13" i="9"/>
  <c r="P13" i="9"/>
  <c r="O13" i="9"/>
  <c r="N13" i="9"/>
  <c r="M13" i="9"/>
  <c r="L13" i="9"/>
  <c r="K13" i="9"/>
  <c r="J13" i="9"/>
  <c r="I13" i="9"/>
  <c r="H13" i="9"/>
  <c r="H5" i="9"/>
  <c r="I5" i="9"/>
  <c r="J5" i="9"/>
  <c r="K5" i="9"/>
  <c r="L5" i="9"/>
  <c r="M5" i="9"/>
  <c r="N5" i="9"/>
  <c r="O5" i="9"/>
  <c r="P5" i="9"/>
  <c r="Q5" i="9"/>
  <c r="I11" i="9"/>
  <c r="H11" i="9"/>
  <c r="H9" i="9"/>
  <c r="I9" i="9"/>
  <c r="J9" i="9"/>
  <c r="K9" i="9"/>
  <c r="L9" i="9"/>
  <c r="M9" i="9"/>
  <c r="N9" i="9"/>
  <c r="O9" i="9"/>
  <c r="O10" i="9" s="1"/>
  <c r="P9" i="9"/>
  <c r="P10" i="9" s="1"/>
  <c r="Q9" i="9"/>
  <c r="Q10" i="9" s="1"/>
  <c r="Q8" i="9"/>
  <c r="P8" i="9"/>
  <c r="O8" i="9"/>
  <c r="N8" i="9"/>
  <c r="M8" i="9"/>
  <c r="L8" i="9"/>
  <c r="K8" i="9"/>
  <c r="J8" i="9"/>
  <c r="I8" i="9"/>
  <c r="H8" i="9"/>
  <c r="L10" i="9"/>
  <c r="K10" i="9"/>
  <c r="J10" i="9"/>
  <c r="I10" i="9"/>
  <c r="N10" i="9"/>
  <c r="M10" i="9"/>
  <c r="H10" i="9"/>
  <c r="Q19" i="8"/>
  <c r="P19" i="8"/>
  <c r="O19" i="8"/>
  <c r="N19" i="8"/>
  <c r="M19" i="8"/>
  <c r="L19" i="8"/>
  <c r="K19" i="8"/>
  <c r="J19" i="8"/>
  <c r="I19" i="8"/>
  <c r="H19" i="8"/>
  <c r="Q16" i="8"/>
  <c r="P16" i="8"/>
  <c r="O16" i="8"/>
  <c r="N16" i="8"/>
  <c r="M16" i="8"/>
  <c r="L16" i="8"/>
  <c r="K16" i="8"/>
  <c r="J16" i="8"/>
  <c r="I16" i="8"/>
  <c r="H16" i="8"/>
  <c r="Q11" i="8"/>
  <c r="P11" i="8"/>
  <c r="O11" i="8"/>
  <c r="N11" i="8"/>
  <c r="M11" i="8"/>
  <c r="L11" i="8"/>
  <c r="K11" i="8"/>
  <c r="J11" i="8"/>
  <c r="I11" i="8"/>
  <c r="H11" i="8"/>
  <c r="Q10" i="8"/>
  <c r="Q13" i="8" s="1"/>
  <c r="Q9" i="8"/>
  <c r="P9" i="8"/>
  <c r="P10" i="8" s="1"/>
  <c r="P13" i="8" s="1"/>
  <c r="O9" i="8"/>
  <c r="O10" i="8" s="1"/>
  <c r="O13" i="8" s="1"/>
  <c r="N9" i="8"/>
  <c r="N10" i="8" s="1"/>
  <c r="N13" i="8" s="1"/>
  <c r="M9" i="8"/>
  <c r="L9" i="8"/>
  <c r="K9" i="8"/>
  <c r="J9" i="8"/>
  <c r="I9" i="8"/>
  <c r="H9" i="8"/>
  <c r="Q8" i="8"/>
  <c r="P8" i="8"/>
  <c r="O8" i="8"/>
  <c r="N8" i="8"/>
  <c r="M8" i="8"/>
  <c r="M10" i="8" s="1"/>
  <c r="M13" i="8" s="1"/>
  <c r="L8" i="8"/>
  <c r="L10" i="8" s="1"/>
  <c r="L13" i="8" s="1"/>
  <c r="K8" i="8"/>
  <c r="K10" i="8" s="1"/>
  <c r="K13" i="8" s="1"/>
  <c r="J8" i="8"/>
  <c r="J10" i="8" s="1"/>
  <c r="J13" i="8" s="1"/>
  <c r="I8" i="8"/>
  <c r="I10" i="8" s="1"/>
  <c r="I13" i="8" s="1"/>
  <c r="H8" i="8"/>
  <c r="H10" i="8" s="1"/>
  <c r="H13" i="8" s="1"/>
  <c r="Q5" i="8"/>
  <c r="P5" i="8"/>
  <c r="O5" i="8"/>
  <c r="N5" i="8"/>
  <c r="M5" i="8"/>
  <c r="L5" i="8"/>
  <c r="K5" i="8"/>
  <c r="J5" i="8"/>
  <c r="I5" i="8"/>
  <c r="H5" i="8"/>
  <c r="H5" i="7"/>
  <c r="Q19" i="7"/>
  <c r="P19" i="7"/>
  <c r="O19" i="7"/>
  <c r="N19" i="7"/>
  <c r="M19" i="7"/>
  <c r="L19" i="7"/>
  <c r="K19" i="7"/>
  <c r="J19" i="7"/>
  <c r="I19" i="7"/>
  <c r="H19" i="7"/>
  <c r="Q16" i="7"/>
  <c r="P16" i="7"/>
  <c r="O16" i="7"/>
  <c r="N16" i="7"/>
  <c r="M16" i="7"/>
  <c r="L16" i="7"/>
  <c r="K16" i="7"/>
  <c r="J16" i="7"/>
  <c r="I16" i="7"/>
  <c r="H16" i="7"/>
  <c r="Q11" i="7"/>
  <c r="P11" i="7"/>
  <c r="O11" i="7"/>
  <c r="N11" i="7"/>
  <c r="M11" i="7"/>
  <c r="L11" i="7"/>
  <c r="K11" i="7"/>
  <c r="J11" i="7"/>
  <c r="I11" i="7"/>
  <c r="H11" i="7"/>
  <c r="M10" i="7"/>
  <c r="M13" i="7" s="1"/>
  <c r="L10" i="7"/>
  <c r="L13" i="7" s="1"/>
  <c r="K10" i="7"/>
  <c r="K13" i="7" s="1"/>
  <c r="J10" i="7"/>
  <c r="J13" i="7" s="1"/>
  <c r="Q9" i="7"/>
  <c r="P9" i="7"/>
  <c r="O9" i="7"/>
  <c r="N9" i="7"/>
  <c r="M9" i="7"/>
  <c r="L9" i="7"/>
  <c r="K9" i="7"/>
  <c r="J9" i="7"/>
  <c r="I9" i="7"/>
  <c r="H9" i="7"/>
  <c r="Q8" i="7"/>
  <c r="Q10" i="7" s="1"/>
  <c r="Q13" i="7" s="1"/>
  <c r="P8" i="7"/>
  <c r="P10" i="7" s="1"/>
  <c r="P13" i="7" s="1"/>
  <c r="O8" i="7"/>
  <c r="O10" i="7" s="1"/>
  <c r="O13" i="7" s="1"/>
  <c r="N8" i="7"/>
  <c r="N10" i="7" s="1"/>
  <c r="N13" i="7" s="1"/>
  <c r="M8" i="7"/>
  <c r="L8" i="7"/>
  <c r="K8" i="7"/>
  <c r="J8" i="7"/>
  <c r="I8" i="7"/>
  <c r="I10" i="7" s="1"/>
  <c r="H8" i="7"/>
  <c r="H10" i="7" s="1"/>
  <c r="Q5" i="7"/>
  <c r="P5" i="7"/>
  <c r="O5" i="7"/>
  <c r="N5" i="7"/>
  <c r="M5" i="7"/>
  <c r="L5" i="7"/>
  <c r="K5" i="7"/>
  <c r="J5" i="7"/>
  <c r="I5" i="7"/>
  <c r="N5" i="6"/>
  <c r="H9" i="6"/>
  <c r="I9" i="6"/>
  <c r="J9" i="6"/>
  <c r="K9" i="6"/>
  <c r="L9" i="6"/>
  <c r="M9" i="6"/>
  <c r="N9" i="6"/>
  <c r="N10" i="6" s="1"/>
  <c r="N13" i="6" s="1"/>
  <c r="O9" i="6"/>
  <c r="O10" i="6" s="1"/>
  <c r="O13" i="6" s="1"/>
  <c r="P9" i="6"/>
  <c r="P10" i="6" s="1"/>
  <c r="P13" i="6" s="1"/>
  <c r="Q9" i="6"/>
  <c r="Q10" i="6" s="1"/>
  <c r="Q13" i="6" s="1"/>
  <c r="P8" i="6"/>
  <c r="Q8" i="6"/>
  <c r="O8" i="6"/>
  <c r="N8" i="6"/>
  <c r="M8" i="6"/>
  <c r="L8" i="6"/>
  <c r="K8" i="6"/>
  <c r="J8" i="6"/>
  <c r="I8" i="6"/>
  <c r="H8" i="6"/>
  <c r="H19" i="6"/>
  <c r="I16" i="6"/>
  <c r="H16" i="6"/>
  <c r="Q19" i="6"/>
  <c r="P19" i="6"/>
  <c r="O19" i="6"/>
  <c r="N19" i="6"/>
  <c r="M19" i="6"/>
  <c r="L19" i="6"/>
  <c r="K19" i="6"/>
  <c r="J19" i="6"/>
  <c r="I19" i="6"/>
  <c r="Q16" i="6"/>
  <c r="P16" i="6"/>
  <c r="O16" i="6"/>
  <c r="N16" i="6"/>
  <c r="M16" i="6"/>
  <c r="L16" i="6"/>
  <c r="K16" i="6"/>
  <c r="J16" i="6"/>
  <c r="Q11" i="6"/>
  <c r="P11" i="6"/>
  <c r="O11" i="6"/>
  <c r="N11" i="6"/>
  <c r="M11" i="6"/>
  <c r="L11" i="6"/>
  <c r="K11" i="6"/>
  <c r="J11" i="6"/>
  <c r="I11" i="6"/>
  <c r="H11" i="6"/>
  <c r="M10" i="6"/>
  <c r="M13" i="6" s="1"/>
  <c r="L10" i="6"/>
  <c r="L13" i="6" s="1"/>
  <c r="K10" i="6"/>
  <c r="K13" i="6" s="1"/>
  <c r="J10" i="6"/>
  <c r="J13" i="6" s="1"/>
  <c r="I10" i="6"/>
  <c r="I13" i="6" s="1"/>
  <c r="H10" i="6"/>
  <c r="H13" i="6" s="1"/>
  <c r="Q5" i="6"/>
  <c r="P5" i="6"/>
  <c r="O5" i="6"/>
  <c r="M5" i="6"/>
  <c r="L5" i="6"/>
  <c r="K5" i="6"/>
  <c r="J5" i="6"/>
  <c r="I5" i="6"/>
  <c r="H5" i="6"/>
  <c r="Q5" i="5"/>
  <c r="P5" i="5"/>
  <c r="O5" i="5"/>
  <c r="N5" i="5"/>
  <c r="M5" i="5"/>
  <c r="L5" i="5"/>
  <c r="K5" i="5"/>
  <c r="J5" i="5"/>
  <c r="I5" i="5"/>
  <c r="H5" i="5"/>
  <c r="Q19" i="5"/>
  <c r="P19" i="5"/>
  <c r="O19" i="5"/>
  <c r="N19" i="5"/>
  <c r="M19" i="5"/>
  <c r="L19" i="5"/>
  <c r="L16" i="5"/>
  <c r="K19" i="5"/>
  <c r="K16" i="5"/>
  <c r="J19" i="5"/>
  <c r="J16" i="5"/>
  <c r="I19" i="5"/>
  <c r="I16" i="5"/>
  <c r="H19" i="5"/>
  <c r="H16" i="5"/>
  <c r="Q11" i="5"/>
  <c r="P11" i="5"/>
  <c r="O11" i="5"/>
  <c r="N11" i="5"/>
  <c r="M11" i="5"/>
  <c r="L11" i="5"/>
  <c r="K11" i="5"/>
  <c r="J11" i="5"/>
  <c r="I11" i="5"/>
  <c r="H11" i="5"/>
  <c r="Q13" i="5"/>
  <c r="I13" i="5"/>
  <c r="J13" i="5"/>
  <c r="K13" i="5"/>
  <c r="L13" i="5"/>
  <c r="M13" i="5"/>
  <c r="N13" i="5"/>
  <c r="O13" i="5"/>
  <c r="P13" i="5"/>
  <c r="H13" i="5"/>
  <c r="I10" i="5"/>
  <c r="J10" i="5"/>
  <c r="K10" i="5"/>
  <c r="L10" i="5"/>
  <c r="M10" i="5"/>
  <c r="N10" i="5"/>
  <c r="O10" i="5"/>
  <c r="P10" i="5"/>
  <c r="Q10" i="5"/>
  <c r="H10" i="5"/>
  <c r="H13" i="7" l="1"/>
  <c r="I13" i="7"/>
  <c r="N31" i="1" l="1"/>
  <c r="O31" i="1"/>
  <c r="P31" i="1"/>
  <c r="Q31" i="1"/>
  <c r="R31" i="1"/>
  <c r="S31" i="1"/>
  <c r="T31" i="1"/>
  <c r="M22" i="1"/>
  <c r="S12" i="1" l="1"/>
  <c r="F4" i="1" l="1"/>
  <c r="G4" i="1"/>
  <c r="I4" i="1"/>
  <c r="H4" i="1"/>
  <c r="D4" i="1"/>
  <c r="E4" i="1"/>
  <c r="C4" i="1"/>
  <c r="B4" i="1"/>
  <c r="Q30" i="3"/>
  <c r="P30" i="3"/>
  <c r="O30" i="3"/>
  <c r="N30" i="3"/>
  <c r="M30" i="3"/>
  <c r="T19" i="3"/>
  <c r="S19" i="3"/>
  <c r="R19" i="3"/>
  <c r="Q19" i="3"/>
  <c r="P19" i="3"/>
  <c r="O19" i="3"/>
  <c r="N19" i="3"/>
  <c r="M19" i="3"/>
  <c r="T16" i="3"/>
  <c r="T27" i="3" s="1"/>
  <c r="S16" i="3"/>
  <c r="S31" i="3" s="1"/>
  <c r="R16" i="3"/>
  <c r="R27" i="3" s="1"/>
  <c r="Q16" i="3"/>
  <c r="Q22" i="3" s="1"/>
  <c r="P16" i="3"/>
  <c r="P22" i="3" s="1"/>
  <c r="O16" i="3"/>
  <c r="O31" i="3" s="1"/>
  <c r="N16" i="3"/>
  <c r="N22" i="3" s="1"/>
  <c r="M16" i="3"/>
  <c r="M22" i="3" s="1"/>
  <c r="T12" i="3"/>
  <c r="T26" i="3" s="1"/>
  <c r="S12" i="3"/>
  <c r="S26" i="3" s="1"/>
  <c r="R12" i="3"/>
  <c r="R26" i="3" s="1"/>
  <c r="Q12" i="3"/>
  <c r="Q26" i="3" s="1"/>
  <c r="P12" i="3"/>
  <c r="P26" i="3" s="1"/>
  <c r="O12" i="3"/>
  <c r="O26" i="3" s="1"/>
  <c r="N12" i="3"/>
  <c r="N26" i="3" s="1"/>
  <c r="M12" i="3"/>
  <c r="M26" i="3" s="1"/>
  <c r="T9" i="3"/>
  <c r="S9" i="3"/>
  <c r="S29" i="3" s="1"/>
  <c r="R9" i="3"/>
  <c r="Q9" i="3"/>
  <c r="P9" i="3"/>
  <c r="O9" i="3"/>
  <c r="O29" i="3" s="1"/>
  <c r="N9" i="3"/>
  <c r="M9" i="3"/>
  <c r="M29" i="3" s="1"/>
  <c r="P2" i="3"/>
  <c r="T31" i="3" s="1"/>
  <c r="T19" i="2"/>
  <c r="S19" i="2"/>
  <c r="R19" i="2"/>
  <c r="Q19" i="2"/>
  <c r="P19" i="2"/>
  <c r="O19" i="2"/>
  <c r="N19" i="2"/>
  <c r="M19" i="2"/>
  <c r="T16" i="2"/>
  <c r="T27" i="2" s="1"/>
  <c r="S16" i="2"/>
  <c r="S27" i="2" s="1"/>
  <c r="R16" i="2"/>
  <c r="R27" i="2" s="1"/>
  <c r="Q16" i="2"/>
  <c r="Q27" i="2" s="1"/>
  <c r="P16" i="2"/>
  <c r="P27" i="2" s="1"/>
  <c r="O16" i="2"/>
  <c r="O27" i="2" s="1"/>
  <c r="N16" i="2"/>
  <c r="N27" i="2" s="1"/>
  <c r="M16" i="2"/>
  <c r="M27" i="2" s="1"/>
  <c r="T12" i="2"/>
  <c r="T26" i="2" s="1"/>
  <c r="S12" i="2"/>
  <c r="S26" i="2" s="1"/>
  <c r="R12" i="2"/>
  <c r="R26" i="2" s="1"/>
  <c r="Q12" i="2"/>
  <c r="Q26" i="2" s="1"/>
  <c r="P12" i="2"/>
  <c r="P26" i="2" s="1"/>
  <c r="O12" i="2"/>
  <c r="O26" i="2" s="1"/>
  <c r="N12" i="2"/>
  <c r="N26" i="2" s="1"/>
  <c r="M12" i="2"/>
  <c r="M26" i="2" s="1"/>
  <c r="T9" i="2"/>
  <c r="S9" i="2"/>
  <c r="R9" i="2"/>
  <c r="Q9" i="2"/>
  <c r="P9" i="2"/>
  <c r="O9" i="2"/>
  <c r="N9" i="2"/>
  <c r="M9" i="2"/>
  <c r="P2" i="2"/>
  <c r="S31" i="2" s="1"/>
  <c r="T19" i="1"/>
  <c r="S19" i="1"/>
  <c r="R19" i="1"/>
  <c r="Q19" i="1"/>
  <c r="P19" i="1"/>
  <c r="O19" i="1"/>
  <c r="N19" i="1"/>
  <c r="M19" i="1"/>
  <c r="T16" i="1"/>
  <c r="N16" i="1"/>
  <c r="O16" i="1"/>
  <c r="P16" i="1"/>
  <c r="Q16" i="1"/>
  <c r="R16" i="1"/>
  <c r="S16" i="1"/>
  <c r="M16" i="1"/>
  <c r="N12" i="1"/>
  <c r="O12" i="1"/>
  <c r="P12" i="1"/>
  <c r="Q12" i="1"/>
  <c r="R12" i="1"/>
  <c r="T12" i="1"/>
  <c r="M12" i="1"/>
  <c r="N9" i="1"/>
  <c r="O9" i="1"/>
  <c r="P9" i="1"/>
  <c r="Q9" i="1"/>
  <c r="R9" i="1"/>
  <c r="S9" i="1"/>
  <c r="T9" i="1"/>
  <c r="M9" i="1"/>
  <c r="M27" i="3" l="1"/>
  <c r="O22" i="3"/>
  <c r="Q27" i="3"/>
  <c r="R22" i="3"/>
  <c r="R30" i="3"/>
  <c r="S22" i="3"/>
  <c r="S27" i="3"/>
  <c r="S30" i="3"/>
  <c r="T22" i="3"/>
  <c r="T30" i="3"/>
  <c r="O27" i="3"/>
  <c r="M31" i="3"/>
  <c r="N29" i="3"/>
  <c r="N31" i="3"/>
  <c r="P27" i="3"/>
  <c r="P31" i="3"/>
  <c r="Q29" i="3"/>
  <c r="Q31" i="3"/>
  <c r="N27" i="3"/>
  <c r="P29" i="3"/>
  <c r="R29" i="3"/>
  <c r="R31" i="3"/>
  <c r="T29" i="3"/>
  <c r="M22" i="2"/>
  <c r="O30" i="2"/>
  <c r="M30" i="2"/>
  <c r="N22" i="2"/>
  <c r="N30" i="2"/>
  <c r="O22" i="2"/>
  <c r="P22" i="2"/>
  <c r="P30" i="2"/>
  <c r="Q22" i="2"/>
  <c r="Q30" i="2"/>
  <c r="R22" i="2"/>
  <c r="S22" i="2"/>
  <c r="S30" i="2"/>
  <c r="T22" i="2"/>
  <c r="T30" i="2"/>
  <c r="M31" i="2"/>
  <c r="N29" i="2"/>
  <c r="N31" i="2"/>
  <c r="R30" i="2"/>
  <c r="M29" i="2"/>
  <c r="O29" i="2"/>
  <c r="O31" i="2"/>
  <c r="T29" i="2"/>
  <c r="P29" i="2"/>
  <c r="P31" i="2"/>
  <c r="Q29" i="2"/>
  <c r="Q31" i="2"/>
  <c r="T31" i="2"/>
  <c r="R29" i="2"/>
  <c r="R31" i="2"/>
  <c r="S29" i="2"/>
  <c r="T27" i="1" l="1"/>
  <c r="S27" i="1"/>
  <c r="R27" i="1"/>
  <c r="Q27" i="1"/>
  <c r="P27" i="1"/>
  <c r="O27" i="1"/>
  <c r="N27" i="1"/>
  <c r="M27" i="1"/>
  <c r="T26" i="1"/>
  <c r="S26" i="1"/>
  <c r="R26" i="1"/>
  <c r="Q26" i="1"/>
  <c r="P26" i="1"/>
  <c r="O26" i="1"/>
  <c r="N26" i="1"/>
  <c r="M26" i="1"/>
  <c r="P2" i="1"/>
  <c r="M31" i="1" s="1"/>
  <c r="S22" i="1" l="1"/>
  <c r="P30" i="1"/>
  <c r="R22" i="1"/>
  <c r="O29" i="1"/>
  <c r="M30" i="1"/>
  <c r="T22" i="1"/>
  <c r="S30" i="1"/>
  <c r="S29" i="1"/>
  <c r="Q22" i="1"/>
  <c r="M29" i="1"/>
  <c r="N29" i="1"/>
  <c r="P29" i="1"/>
  <c r="N30" i="1"/>
  <c r="Q29" i="1"/>
  <c r="O30" i="1"/>
  <c r="R29" i="1"/>
  <c r="T29" i="1"/>
  <c r="N22" i="1"/>
  <c r="O22" i="1"/>
  <c r="T30" i="1"/>
  <c r="Q30" i="1"/>
  <c r="R30" i="1"/>
  <c r="P22" i="1"/>
</calcChain>
</file>

<file path=xl/sharedStrings.xml><?xml version="1.0" encoding="utf-8"?>
<sst xmlns="http://schemas.openxmlformats.org/spreadsheetml/2006/main" count="1481" uniqueCount="101">
  <si>
    <t xml:space="preserve">Conventional </t>
  </si>
  <si>
    <t>Tank volume</t>
  </si>
  <si>
    <t>Tank error</t>
  </si>
  <si>
    <t>Tank weight total</t>
  </si>
  <si>
    <t>Fuel mass</t>
  </si>
  <si>
    <t>OEM</t>
  </si>
  <si>
    <t>AR</t>
  </si>
  <si>
    <t>Fuselage</t>
  </si>
  <si>
    <t>External</t>
  </si>
  <si>
    <t>Conventional</t>
  </si>
  <si>
    <t>rho</t>
  </si>
  <si>
    <t>speed</t>
  </si>
  <si>
    <t>area</t>
  </si>
  <si>
    <t>Extended</t>
  </si>
  <si>
    <t xml:space="preserve">Fuselage </t>
  </si>
  <si>
    <t>correction</t>
  </si>
  <si>
    <t xml:space="preserve">area </t>
  </si>
  <si>
    <t xml:space="preserve">Component         </t>
  </si>
  <si>
    <t xml:space="preserve">Mass[kg]  </t>
  </si>
  <si>
    <t xml:space="preserve">Engine.1          </t>
  </si>
  <si>
    <t xml:space="preserve">Wing              </t>
  </si>
  <si>
    <t xml:space="preserve">Horizontal Tail   </t>
  </si>
  <si>
    <t xml:space="preserve">Vertical Tail     </t>
  </si>
  <si>
    <t xml:space="preserve">Fuselage          </t>
  </si>
  <si>
    <t xml:space="preserve">Nacelle           </t>
  </si>
  <si>
    <t xml:space="preserve">Nose Landing Gear </t>
  </si>
  <si>
    <t xml:space="preserve">Main Landing Gear </t>
  </si>
  <si>
    <t xml:space="preserve">Systems           </t>
  </si>
  <si>
    <t xml:space="preserve">Crew              </t>
  </si>
  <si>
    <t xml:space="preserve">Passenger         </t>
  </si>
  <si>
    <t xml:space="preserve">Luggage           </t>
  </si>
  <si>
    <t xml:space="preserve">Fuselage Tank  2  </t>
  </si>
  <si>
    <t xml:space="preserve">Fuel              </t>
  </si>
  <si>
    <t>MTOM</t>
  </si>
  <si>
    <t>Crew</t>
  </si>
  <si>
    <t>Passenger</t>
  </si>
  <si>
    <t>Luggage</t>
  </si>
  <si>
    <t>Fuel</t>
  </si>
  <si>
    <t xml:space="preserve">Strut             </t>
  </si>
  <si>
    <t>ZFM</t>
  </si>
  <si>
    <t>Fuselage tank</t>
  </si>
  <si>
    <t>fuel system total</t>
  </si>
  <si>
    <t>fuel / pax ratio</t>
  </si>
  <si>
    <t xml:space="preserve">Engine.2          </t>
  </si>
  <si>
    <t>wing span</t>
  </si>
  <si>
    <t>fuel tank volume</t>
  </si>
  <si>
    <t>fuel consumption</t>
  </si>
  <si>
    <t xml:space="preserve">wing mass </t>
  </si>
  <si>
    <t>chord factor</t>
  </si>
  <si>
    <t xml:space="preserve">OEM </t>
  </si>
  <si>
    <t>range</t>
  </si>
  <si>
    <t>wing area (gross)</t>
  </si>
  <si>
    <t xml:space="preserve">X_cg[m]   </t>
  </si>
  <si>
    <t>cg</t>
  </si>
  <si>
    <t>NP</t>
  </si>
  <si>
    <t xml:space="preserve">NP </t>
  </si>
  <si>
    <t>LH2</t>
  </si>
  <si>
    <t>LNG</t>
  </si>
  <si>
    <t>Ammonia</t>
  </si>
  <si>
    <t>Biofuel</t>
  </si>
  <si>
    <t>Kerosene</t>
  </si>
  <si>
    <t>E jet E2</t>
  </si>
  <si>
    <t>A330neo</t>
  </si>
  <si>
    <t>https://www.modernairliners.com/comac-c919</t>
  </si>
  <si>
    <t>C919</t>
  </si>
  <si>
    <t>A220</t>
  </si>
  <si>
    <t>ARJ21</t>
  </si>
  <si>
    <t>A350XWB</t>
  </si>
  <si>
    <t>https://www.lissys.uk/samp1/index.html</t>
  </si>
  <si>
    <t>B787</t>
  </si>
  <si>
    <t>https://leehamnews.com/2017/07/05/a380plus-first-analysis/</t>
  </si>
  <si>
    <t>A380</t>
  </si>
  <si>
    <t>A318</t>
  </si>
  <si>
    <t>B717</t>
  </si>
  <si>
    <t>Tu214</t>
  </si>
  <si>
    <t>B777</t>
  </si>
  <si>
    <t>A330</t>
  </si>
  <si>
    <t>A340</t>
  </si>
  <si>
    <t>IL 96</t>
  </si>
  <si>
    <t>https://booksite.elsevier.com/9780340741528/appendices/data-a/default.htm</t>
  </si>
  <si>
    <t>A320</t>
  </si>
  <si>
    <t>https://www.b757.info/boeing-757-200-specifications/</t>
  </si>
  <si>
    <t>B757</t>
  </si>
  <si>
    <t>A310</t>
  </si>
  <si>
    <t>https://janes.migavia.com/usa/boeing/boeing-767.html</t>
  </si>
  <si>
    <t>B767</t>
  </si>
  <si>
    <t>A300</t>
  </si>
  <si>
    <t>Tu154</t>
  </si>
  <si>
    <t>DC 10</t>
  </si>
  <si>
    <t>B747</t>
  </si>
  <si>
    <t>http://www.b737.org.uk/techspecsdetailed.htm</t>
  </si>
  <si>
    <t>B737</t>
  </si>
  <si>
    <t xml:space="preserve">DC 9 </t>
  </si>
  <si>
    <t>https://aerodyn.org/ar-tables/</t>
  </si>
  <si>
    <t>B727</t>
  </si>
  <si>
    <t>https://aircraft.fandom.com/wiki/Douglas_DC-8</t>
  </si>
  <si>
    <t>DC 8</t>
  </si>
  <si>
    <t>reference</t>
  </si>
  <si>
    <t xml:space="preserve">ar </t>
  </si>
  <si>
    <t xml:space="preserve">year </t>
  </si>
  <si>
    <t>aircraft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</si>
</sst>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u/>
      <sz val="11"/>
      <color theme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'200'!$L$29</c:f>
              <c:strCache>
                <c:ptCount val="1"/>
                <c:pt idx="0">
                  <c:v>Conventional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'200'!$M$8:$T$8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'200'!$M$29:$T$29</c:f>
              <c:numCache>
                <c:formatCode>General</c:formatCode>
                <c:ptCount val="8"/>
                <c:pt idx="0">
                  <c:v>161118.62652639364</c:v>
                </c:pt>
                <c:pt idx="1">
                  <c:v>161118.62652639364</c:v>
                </c:pt>
                <c:pt idx="2">
                  <c:v>161118.62652639364</c:v>
                </c:pt>
                <c:pt idx="3">
                  <c:v>161118.62652639364</c:v>
                </c:pt>
                <c:pt idx="4">
                  <c:v>157969.2379681117</c:v>
                </c:pt>
                <c:pt idx="5">
                  <c:v>150965.56634509019</c:v>
                </c:pt>
                <c:pt idx="6">
                  <c:v>146711.2880276241</c:v>
                </c:pt>
                <c:pt idx="7">
                  <c:v>142976.74834504488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D91-437A-BEA3-3FB6D7B414A5}"/>
            </c:ext>
          </c:extLst>
        </c:ser>
        <c:ser>
          <c:idx val="1"/>
          <c:order val="1"/>
          <c:tx>
            <c:strRef>
              <c:f>'200'!$L$30</c:f>
              <c:strCache>
                <c:ptCount val="1"/>
                <c:pt idx="0">
                  <c:v>Fuselage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'200'!$M$8:$T$8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'200'!$M$30:$T$30</c:f>
              <c:numCache>
                <c:formatCode>General</c:formatCode>
                <c:ptCount val="8"/>
                <c:pt idx="0">
                  <c:v>157510.21131391305</c:v>
                </c:pt>
                <c:pt idx="1">
                  <c:v>159852.55398976241</c:v>
                </c:pt>
                <c:pt idx="2">
                  <c:v>163052.35242385743</c:v>
                </c:pt>
                <c:pt idx="3">
                  <c:v>166294.05963248928</c:v>
                </c:pt>
                <c:pt idx="4">
                  <c:v>169558.39532543728</c:v>
                </c:pt>
                <c:pt idx="5">
                  <c:v>172876.05580988576</c:v>
                </c:pt>
                <c:pt idx="6">
                  <c:v>176217.18054837847</c:v>
                </c:pt>
                <c:pt idx="7">
                  <c:v>179602.83420326756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D91-437A-BEA3-3FB6D7B414A5}"/>
            </c:ext>
          </c:extLst>
        </c:ser>
        <c:ser>
          <c:idx val="2"/>
          <c:order val="2"/>
          <c:tx>
            <c:strRef>
              <c:f>'200'!$L$31</c:f>
              <c:strCache>
                <c:ptCount val="1"/>
                <c:pt idx="0">
                  <c:v>Extended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'200'!$M$8:$T$8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'200'!$M$31:$T$31</c:f>
              <c:numCache>
                <c:formatCode>General</c:formatCode>
                <c:ptCount val="8"/>
                <c:pt idx="0">
                  <c:v>154806.83109506001</c:v>
                </c:pt>
                <c:pt idx="1">
                  <c:v>158620.41569252691</c:v>
                </c:pt>
                <c:pt idx="2">
                  <c:v>161946.49633273159</c:v>
                </c:pt>
                <c:pt idx="3">
                  <c:v>165005.50750526928</c:v>
                </c:pt>
                <c:pt idx="4">
                  <c:v>167847.23158902879</c:v>
                </c:pt>
                <c:pt idx="5">
                  <c:v>170565.0797918663</c:v>
                </c:pt>
                <c:pt idx="6">
                  <c:v>173147.45209732791</c:v>
                </c:pt>
                <c:pt idx="7">
                  <c:v>175046.86393868938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D91-437A-BEA3-3FB6D7B414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9671600"/>
        <c:axId val="530853280"/>
      </c:scatterChart>
      <c:valAx>
        <c:axId val="13796716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0853280"/>
        <c:crosses val="autoZero"/>
        <c:crossBetween val="midCat"/>
      </c:valAx>
      <c:valAx>
        <c:axId val="530853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96716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AR!$C$1</c:f>
              <c:strCache>
                <c:ptCount val="1"/>
                <c:pt idx="0">
                  <c:v>fuel consumption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AR!$B$2:$B$10</c:f>
              <c:numCache>
                <c:formatCode>General</c:formatCode>
                <c:ptCount val="9"/>
                <c:pt idx="0">
                  <c:v>11.9093922903561</c:v>
                </c:pt>
                <c:pt idx="1">
                  <c:v>13.750314079329801</c:v>
                </c:pt>
                <c:pt idx="2">
                  <c:v>15.948889150139401</c:v>
                </c:pt>
                <c:pt idx="3">
                  <c:v>18.595335670337899</c:v>
                </c:pt>
                <c:pt idx="4">
                  <c:v>21.808405944719201</c:v>
                </c:pt>
                <c:pt idx="5">
                  <c:v>25.746476763004999</c:v>
                </c:pt>
                <c:pt idx="6">
                  <c:v>30.623843228491499</c:v>
                </c:pt>
                <c:pt idx="7">
                  <c:v>36.735136063054398</c:v>
                </c:pt>
                <c:pt idx="8">
                  <c:v>44.492708611465197</c:v>
                </c:pt>
              </c:numCache>
            </c:numRef>
          </c:xVal>
          <c:yVal>
            <c:numRef>
              <c:f>AR!$C$2:$C$10</c:f>
              <c:numCache>
                <c:formatCode>General</c:formatCode>
                <c:ptCount val="9"/>
                <c:pt idx="0">
                  <c:v>13074.0603744704</c:v>
                </c:pt>
                <c:pt idx="1">
                  <c:v>12457.776278634101</c:v>
                </c:pt>
                <c:pt idx="2">
                  <c:v>11653.2824004267</c:v>
                </c:pt>
                <c:pt idx="3">
                  <c:v>11263.488321020701</c:v>
                </c:pt>
                <c:pt idx="4">
                  <c:v>10964.6278574275</c:v>
                </c:pt>
                <c:pt idx="5">
                  <c:v>10964.4832167309</c:v>
                </c:pt>
                <c:pt idx="6">
                  <c:v>11247.1448695287</c:v>
                </c:pt>
                <c:pt idx="7">
                  <c:v>11892.5012546042</c:v>
                </c:pt>
                <c:pt idx="8">
                  <c:v>12925.500448975101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0D9-4E80-BD3C-65CDEE9B8C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1987376"/>
        <c:axId val="832159600"/>
      </c:scatterChart>
      <c:scatterChart>
        <c:scatterStyle val="lineMarker"/>
        <c:varyColors val="0"/>
        <c:ser>
          <c:idx val="1"/>
          <c:order val="1"/>
          <c:tx>
            <c:strRef>
              <c:f>AR!$D$1</c:f>
              <c:strCache>
                <c:ptCount val="1"/>
                <c:pt idx="0">
                  <c:v>wing mass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AR!$B$2:$B$10</c:f>
              <c:numCache>
                <c:formatCode>General</c:formatCode>
                <c:ptCount val="9"/>
                <c:pt idx="0">
                  <c:v>11.9093922903561</c:v>
                </c:pt>
                <c:pt idx="1">
                  <c:v>13.750314079329801</c:v>
                </c:pt>
                <c:pt idx="2">
                  <c:v>15.948889150139401</c:v>
                </c:pt>
                <c:pt idx="3">
                  <c:v>18.595335670337899</c:v>
                </c:pt>
                <c:pt idx="4">
                  <c:v>21.808405944719201</c:v>
                </c:pt>
                <c:pt idx="5">
                  <c:v>25.746476763004999</c:v>
                </c:pt>
                <c:pt idx="6">
                  <c:v>30.623843228491499</c:v>
                </c:pt>
                <c:pt idx="7">
                  <c:v>36.735136063054398</c:v>
                </c:pt>
                <c:pt idx="8">
                  <c:v>44.492708611465197</c:v>
                </c:pt>
              </c:numCache>
            </c:numRef>
          </c:xVal>
          <c:yVal>
            <c:numRef>
              <c:f>AR!$D$2:$D$10</c:f>
              <c:numCache>
                <c:formatCode>General</c:formatCode>
                <c:ptCount val="9"/>
                <c:pt idx="0">
                  <c:v>6307.4030000000002</c:v>
                </c:pt>
                <c:pt idx="1">
                  <c:v>7107.38</c:v>
                </c:pt>
                <c:pt idx="2">
                  <c:v>6416.9989999999998</c:v>
                </c:pt>
                <c:pt idx="3">
                  <c:v>7973.8649999999998</c:v>
                </c:pt>
                <c:pt idx="4">
                  <c:v>10339.387000000001</c:v>
                </c:pt>
                <c:pt idx="5">
                  <c:v>14341.556</c:v>
                </c:pt>
                <c:pt idx="6">
                  <c:v>20868.648000000001</c:v>
                </c:pt>
                <c:pt idx="7">
                  <c:v>31715.345000000001</c:v>
                </c:pt>
                <c:pt idx="8">
                  <c:v>50189.074999999997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0D9-4E80-BD3C-65CDEE9B8C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3324784"/>
        <c:axId val="983319824"/>
      </c:scatterChart>
      <c:valAx>
        <c:axId val="831987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Aspect ratio</a:t>
                </a:r>
                <a:endParaRPr lang="en-GB" baseline="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2159600"/>
        <c:crosses val="autoZero"/>
        <c:crossBetween val="midCat"/>
      </c:valAx>
      <c:valAx>
        <c:axId val="832159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Fuel consumption (kg)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1987376"/>
        <c:crosses val="autoZero"/>
        <c:crossBetween val="midCat"/>
      </c:valAx>
      <c:valAx>
        <c:axId val="98331982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Wing mass (kg)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3324784"/>
        <c:crosses val="max"/>
        <c:crossBetween val="midCat"/>
      </c:valAx>
      <c:valAx>
        <c:axId val="9833247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833198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'AR history'!$H$2:$H$15</c:f>
              <c:numCache>
                <c:formatCode>General</c:formatCode>
                <c:ptCount val="14"/>
                <c:pt idx="1">
                  <c:v>1968</c:v>
                </c:pt>
                <c:pt idx="2">
                  <c:v>1970</c:v>
                </c:pt>
                <c:pt idx="3">
                  <c:v>1971</c:v>
                </c:pt>
                <c:pt idx="4">
                  <c:v>1982</c:v>
                </c:pt>
                <c:pt idx="5">
                  <c:v>1983</c:v>
                </c:pt>
                <c:pt idx="6">
                  <c:v>1988</c:v>
                </c:pt>
                <c:pt idx="7">
                  <c:v>1993</c:v>
                </c:pt>
                <c:pt idx="8">
                  <c:v>1995</c:v>
                </c:pt>
                <c:pt idx="9">
                  <c:v>2007</c:v>
                </c:pt>
                <c:pt idx="10">
                  <c:v>2011</c:v>
                </c:pt>
                <c:pt idx="11">
                  <c:v>2014</c:v>
                </c:pt>
                <c:pt idx="12">
                  <c:v>2016</c:v>
                </c:pt>
                <c:pt idx="13">
                  <c:v>2017</c:v>
                </c:pt>
              </c:numCache>
            </c:numRef>
          </c:xVal>
          <c:yVal>
            <c:numRef>
              <c:f>'AR history'!$I$2:$I$15</c:f>
              <c:numCache>
                <c:formatCode>General</c:formatCode>
                <c:ptCount val="14"/>
                <c:pt idx="1">
                  <c:v>9.16</c:v>
                </c:pt>
                <c:pt idx="2">
                  <c:v>7</c:v>
                </c:pt>
                <c:pt idx="3">
                  <c:v>6.2</c:v>
                </c:pt>
                <c:pt idx="4">
                  <c:v>8</c:v>
                </c:pt>
                <c:pt idx="5">
                  <c:v>7.8</c:v>
                </c:pt>
                <c:pt idx="6">
                  <c:v>9.39</c:v>
                </c:pt>
                <c:pt idx="7">
                  <c:v>9.26</c:v>
                </c:pt>
                <c:pt idx="8">
                  <c:v>8.67</c:v>
                </c:pt>
                <c:pt idx="9">
                  <c:v>7.5</c:v>
                </c:pt>
                <c:pt idx="10">
                  <c:v>9.58</c:v>
                </c:pt>
                <c:pt idx="11">
                  <c:v>9.5</c:v>
                </c:pt>
                <c:pt idx="12">
                  <c:v>10.97</c:v>
                </c:pt>
                <c:pt idx="13">
                  <c:v>9.9236546651180788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616-4885-B8C6-6753544F80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31744464"/>
        <c:axId val="2039875568"/>
      </c:scatterChart>
      <c:valAx>
        <c:axId val="2031744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9875568"/>
        <c:crosses val="autoZero"/>
        <c:crossBetween val="midCat"/>
      </c:valAx>
      <c:valAx>
        <c:axId val="2039875568"/>
        <c:scaling>
          <c:orientation val="minMax"/>
          <c:min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17444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'MJ-pax-nm'!$I$1</c:f>
              <c:strCache>
                <c:ptCount val="1"/>
                <c:pt idx="0">
                  <c:v>Kerosene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'MJ-pax-nm'!$A$2:$A$15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'MJ-pax-nm'!$I$2:$I$15</c:f>
              <c:numCache>
                <c:formatCode>General</c:formatCode>
                <c:ptCount val="14"/>
                <c:pt idx="0">
                  <c:v>0.48384235425036232</c:v>
                </c:pt>
                <c:pt idx="1">
                  <c:v>0.48415613546903635</c:v>
                </c:pt>
                <c:pt idx="2">
                  <c:v>0.47775896411534513</c:v>
                </c:pt>
                <c:pt idx="3">
                  <c:v>0.47973761780233504</c:v>
                </c:pt>
                <c:pt idx="4">
                  <c:v>0.47677262987525354</c:v>
                </c:pt>
                <c:pt idx="5">
                  <c:v>0.48994680714609073</c:v>
                </c:pt>
                <c:pt idx="6">
                  <c:v>0.48985504908964883</c:v>
                </c:pt>
                <c:pt idx="7">
                  <c:v>0.49822020963116564</c:v>
                </c:pt>
                <c:pt idx="8">
                  <c:v>0.50828626350154926</c:v>
                </c:pt>
                <c:pt idx="9">
                  <c:v>0.53326321513029307</c:v>
                </c:pt>
                <c:pt idx="10">
                  <c:v>0.54766548966351203</c:v>
                </c:pt>
                <c:pt idx="11">
                  <c:v>0.57514344364196324</c:v>
                </c:pt>
                <c:pt idx="12">
                  <c:v>0.58973271445089093</c:v>
                </c:pt>
                <c:pt idx="13">
                  <c:v>0.61768296572243675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6CC-4C97-9E92-1758E7AA9DEE}"/>
            </c:ext>
          </c:extLst>
        </c:ser>
        <c:ser>
          <c:idx val="1"/>
          <c:order val="1"/>
          <c:tx>
            <c:strRef>
              <c:f>'MJ-pax-nm'!$J$1</c:f>
              <c:strCache>
                <c:ptCount val="1"/>
                <c:pt idx="0">
                  <c:v>Biofuel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'MJ-pax-nm'!$A$2:$A$15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'MJ-pax-nm'!$J$2:$J$15</c:f>
              <c:numCache>
                <c:formatCode>General</c:formatCode>
                <c:ptCount val="14"/>
                <c:pt idx="0">
                  <c:v>0.48310376130183952</c:v>
                </c:pt>
                <c:pt idx="1">
                  <c:v>0.54669000153463621</c:v>
                </c:pt>
                <c:pt idx="2">
                  <c:v>0.53734121503687904</c:v>
                </c:pt>
                <c:pt idx="3">
                  <c:v>0.53826331479386258</c:v>
                </c:pt>
                <c:pt idx="4">
                  <c:v>0.54015465445464084</c:v>
                </c:pt>
                <c:pt idx="5">
                  <c:v>0.54814822155055987</c:v>
                </c:pt>
                <c:pt idx="6">
                  <c:v>0.55778969288698999</c:v>
                </c:pt>
                <c:pt idx="7">
                  <c:v>0.59100775566669228</c:v>
                </c:pt>
                <c:pt idx="8">
                  <c:v>0.60381314578038403</c:v>
                </c:pt>
                <c:pt idx="9">
                  <c:v>0.66212832839074698</c:v>
                </c:pt>
                <c:pt idx="10">
                  <c:v>0.67840827188056441</c:v>
                </c:pt>
                <c:pt idx="11">
                  <c:v>0.69749851830035403</c:v>
                </c:pt>
                <c:pt idx="12">
                  <c:v>0.71979831274547346</c:v>
                </c:pt>
                <c:pt idx="13">
                  <c:v>0.71411265085475284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6CC-4C97-9E92-1758E7AA9DEE}"/>
            </c:ext>
          </c:extLst>
        </c:ser>
        <c:ser>
          <c:idx val="2"/>
          <c:order val="2"/>
          <c:tx>
            <c:strRef>
              <c:f>'MJ-pax-nm'!$K$1</c:f>
              <c:strCache>
                <c:ptCount val="1"/>
                <c:pt idx="0">
                  <c:v>Ammonia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'MJ-pax-nm'!$A$2:$A$9</c:f>
              <c:numCache>
                <c:formatCode>General</c:formatCode>
                <c:ptCount val="8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</c:numCache>
            </c:numRef>
          </c:xVal>
          <c:yVal>
            <c:numRef>
              <c:f>'MJ-pax-nm'!$K$2:$K$9</c:f>
              <c:numCache>
                <c:formatCode>General</c:formatCode>
                <c:ptCount val="8"/>
                <c:pt idx="0">
                  <c:v>0.85453916171206468</c:v>
                </c:pt>
                <c:pt idx="1">
                  <c:v>0.83005406600432552</c:v>
                </c:pt>
                <c:pt idx="2">
                  <c:v>0.90244471264635262</c:v>
                </c:pt>
                <c:pt idx="3">
                  <c:v>0.9300561317297128</c:v>
                </c:pt>
                <c:pt idx="4">
                  <c:v>0.96871226481343065</c:v>
                </c:pt>
                <c:pt idx="5">
                  <c:v>0.99561079911234618</c:v>
                </c:pt>
                <c:pt idx="6">
                  <c:v>0.99298923742324963</c:v>
                </c:pt>
                <c:pt idx="7">
                  <c:v>1.077339442887786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6CC-4C97-9E92-1758E7AA9DEE}"/>
            </c:ext>
          </c:extLst>
        </c:ser>
        <c:ser>
          <c:idx val="3"/>
          <c:order val="3"/>
          <c:tx>
            <c:strRef>
              <c:f>'MJ-pax-nm'!$L$1</c:f>
              <c:strCache>
                <c:ptCount val="1"/>
                <c:pt idx="0">
                  <c:v>LNG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'MJ-pax-nm'!$A$2:$A$15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'MJ-pax-nm'!$L$2:$L$15</c:f>
              <c:numCache>
                <c:formatCode>General</c:formatCode>
                <c:ptCount val="14"/>
                <c:pt idx="0">
                  <c:v>0.64512534910823194</c:v>
                </c:pt>
                <c:pt idx="1">
                  <c:v>0.59902849930217883</c:v>
                </c:pt>
                <c:pt idx="2">
                  <c:v>0.59630991517641907</c:v>
                </c:pt>
                <c:pt idx="3">
                  <c:v>0.58378775703194197</c:v>
                </c:pt>
                <c:pt idx="4">
                  <c:v>0.54470748329655616</c:v>
                </c:pt>
                <c:pt idx="5">
                  <c:v>0.57940579468653997</c:v>
                </c:pt>
                <c:pt idx="6">
                  <c:v>0.57912963218932878</c:v>
                </c:pt>
                <c:pt idx="7">
                  <c:v>0.57578292353639504</c:v>
                </c:pt>
                <c:pt idx="8">
                  <c:v>0.57585064677124398</c:v>
                </c:pt>
                <c:pt idx="9">
                  <c:v>0.5994374114244273</c:v>
                </c:pt>
                <c:pt idx="10">
                  <c:v>0.61283997855157168</c:v>
                </c:pt>
                <c:pt idx="11">
                  <c:v>0.61243356573779173</c:v>
                </c:pt>
                <c:pt idx="12">
                  <c:v>0.64779309618461023</c:v>
                </c:pt>
                <c:pt idx="13">
                  <c:v>0.64755613482050167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6CC-4C97-9E92-1758E7AA9DEE}"/>
            </c:ext>
          </c:extLst>
        </c:ser>
        <c:ser>
          <c:idx val="4"/>
          <c:order val="4"/>
          <c:tx>
            <c:strRef>
              <c:f>'MJ-pax-nm'!$M$1</c:f>
              <c:strCache>
                <c:ptCount val="1"/>
                <c:pt idx="0">
                  <c:v>LH2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'MJ-pax-nm'!$A$2:$A$15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'MJ-pax-nm'!$M$2:$M$15</c:f>
              <c:numCache>
                <c:formatCode>General</c:formatCode>
                <c:ptCount val="14"/>
                <c:pt idx="0">
                  <c:v>0.43214816829399777</c:v>
                </c:pt>
                <c:pt idx="1">
                  <c:v>0.43544395549118359</c:v>
                </c:pt>
                <c:pt idx="2">
                  <c:v>0.40025857154283478</c:v>
                </c:pt>
                <c:pt idx="3">
                  <c:v>0.39940194339991364</c:v>
                </c:pt>
                <c:pt idx="4">
                  <c:v>0.40516795737690958</c:v>
                </c:pt>
                <c:pt idx="5">
                  <c:v>0.40015413888354567</c:v>
                </c:pt>
                <c:pt idx="6">
                  <c:v>0.40609353839817602</c:v>
                </c:pt>
                <c:pt idx="7">
                  <c:v>0.42567825576360374</c:v>
                </c:pt>
                <c:pt idx="8">
                  <c:v>0.42618522183754803</c:v>
                </c:pt>
                <c:pt idx="9">
                  <c:v>0.45415333918947381</c:v>
                </c:pt>
                <c:pt idx="10">
                  <c:v>0.45248753238157957</c:v>
                </c:pt>
                <c:pt idx="11">
                  <c:v>0.44733249952291571</c:v>
                </c:pt>
                <c:pt idx="12">
                  <c:v>0.45165296231036989</c:v>
                </c:pt>
                <c:pt idx="13">
                  <c:v>0.49139914860780204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6CC-4C97-9E92-1758E7AA9D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45919519"/>
        <c:axId val="1555605151"/>
      </c:scatterChart>
      <c:valAx>
        <c:axId val="14459195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605151"/>
        <c:crosses val="autoZero"/>
        <c:crossBetween val="midCat"/>
      </c:valAx>
      <c:valAx>
        <c:axId val="1555605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591951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'MJ-pax-nm'!$I$1</c:f>
              <c:strCache>
                <c:ptCount val="1"/>
                <c:pt idx="0">
                  <c:v>Kerosene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'MJ-pax-nm'!$A$2:$A$15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'MJ-pax-nm'!$I$20:$I$33</c:f>
              <c:numCache>
                <c:formatCode>General</c:formatCode>
                <c:ptCount val="14"/>
                <c:pt idx="0">
                  <c:v>0.54826193204106999</c:v>
                </c:pt>
                <c:pt idx="1">
                  <c:v>0.54358777564908334</c:v>
                </c:pt>
                <c:pt idx="2">
                  <c:v>0.53222807089583857</c:v>
                </c:pt>
                <c:pt idx="3">
                  <c:v>0.52014834106183616</c:v>
                </c:pt>
                <c:pt idx="4">
                  <c:v>0.50802986616991908</c:v>
                </c:pt>
                <c:pt idx="5">
                  <c:v>0.50479388849609819</c:v>
                </c:pt>
                <c:pt idx="6">
                  <c:v>0.54445709497717709</c:v>
                </c:pt>
                <c:pt idx="7">
                  <c:v>0.52797952916705382</c:v>
                </c:pt>
                <c:pt idx="8">
                  <c:v>0.54838478799952295</c:v>
                </c:pt>
                <c:pt idx="9">
                  <c:v>0.56002347727269564</c:v>
                </c:pt>
                <c:pt idx="10">
                  <c:v>0.59163442952450518</c:v>
                </c:pt>
                <c:pt idx="11">
                  <c:v>0.60605405159751369</c:v>
                </c:pt>
                <c:pt idx="12">
                  <c:v>0.60678258952230124</c:v>
                </c:pt>
                <c:pt idx="13">
                  <c:v>0.6166576985061627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9E-4C6D-BBDE-6692F97AE79B}"/>
            </c:ext>
          </c:extLst>
        </c:ser>
        <c:ser>
          <c:idx val="1"/>
          <c:order val="1"/>
          <c:tx>
            <c:strRef>
              <c:f>'MJ-pax-nm'!$J$1</c:f>
              <c:strCache>
                <c:ptCount val="1"/>
                <c:pt idx="0">
                  <c:v>Biofuel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'MJ-pax-nm'!$A$2:$A$15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'MJ-pax-nm'!$J$20:$J$33</c:f>
              <c:numCache>
                <c:formatCode>General</c:formatCode>
                <c:ptCount val="14"/>
                <c:pt idx="0">
                  <c:v>0.49426365221997015</c:v>
                </c:pt>
                <c:pt idx="1">
                  <c:v>0.49453748053829222</c:v>
                </c:pt>
                <c:pt idx="2">
                  <c:v>0.49845811177334981</c:v>
                </c:pt>
                <c:pt idx="3">
                  <c:v>0.51723018820564681</c:v>
                </c:pt>
                <c:pt idx="4">
                  <c:v>0.5356881805871806</c:v>
                </c:pt>
                <c:pt idx="5">
                  <c:v>0.55441368381788037</c:v>
                </c:pt>
                <c:pt idx="6">
                  <c:v>0.571604387931271</c:v>
                </c:pt>
                <c:pt idx="7">
                  <c:v>0.55079938020082575</c:v>
                </c:pt>
                <c:pt idx="8">
                  <c:v>0.58842461057724682</c:v>
                </c:pt>
                <c:pt idx="9">
                  <c:v>0.62614558773635975</c:v>
                </c:pt>
                <c:pt idx="10">
                  <c:v>0.64692166344305535</c:v>
                </c:pt>
                <c:pt idx="11">
                  <c:v>0.66158684487121933</c:v>
                </c:pt>
                <c:pt idx="12">
                  <c:v>0.64018503013937633</c:v>
                </c:pt>
                <c:pt idx="13">
                  <c:v>0.69179660523382736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E9E-4C6D-BBDE-6692F97AE79B}"/>
            </c:ext>
          </c:extLst>
        </c:ser>
        <c:ser>
          <c:idx val="2"/>
          <c:order val="2"/>
          <c:tx>
            <c:strRef>
              <c:f>'MJ-pax-nm'!$K$1</c:f>
              <c:strCache>
                <c:ptCount val="1"/>
                <c:pt idx="0">
                  <c:v>Ammonia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'MJ-pax-nm'!$A$2:$A$9</c:f>
              <c:numCache>
                <c:formatCode>General</c:formatCode>
                <c:ptCount val="8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</c:numCache>
            </c:numRef>
          </c:xVal>
          <c:yVal>
            <c:numRef>
              <c:f>'MJ-pax-nm'!$K$20:$K$27</c:f>
              <c:numCache>
                <c:formatCode>General</c:formatCode>
                <c:ptCount val="8"/>
                <c:pt idx="0">
                  <c:v>0.82088582079493899</c:v>
                </c:pt>
                <c:pt idx="1">
                  <c:v>0.87716859679771453</c:v>
                </c:pt>
                <c:pt idx="2">
                  <c:v>1.0275411323238053</c:v>
                </c:pt>
                <c:pt idx="3">
                  <c:v>1.167260851575217</c:v>
                </c:pt>
                <c:pt idx="4">
                  <c:v>1.4360825738926168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E9E-4C6D-BBDE-6692F97AE79B}"/>
            </c:ext>
          </c:extLst>
        </c:ser>
        <c:ser>
          <c:idx val="3"/>
          <c:order val="3"/>
          <c:tx>
            <c:strRef>
              <c:f>'MJ-pax-nm'!$L$1</c:f>
              <c:strCache>
                <c:ptCount val="1"/>
                <c:pt idx="0">
                  <c:v>LNG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'MJ-pax-nm'!$A$2:$A$15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'MJ-pax-nm'!$L$20:$L$33</c:f>
              <c:numCache>
                <c:formatCode>General</c:formatCode>
                <c:ptCount val="14"/>
                <c:pt idx="0">
                  <c:v>0.68368730670541045</c:v>
                </c:pt>
                <c:pt idx="1">
                  <c:v>0.63705766837459954</c:v>
                </c:pt>
                <c:pt idx="2">
                  <c:v>0.631672884352946</c:v>
                </c:pt>
                <c:pt idx="3">
                  <c:v>0.63228886627511205</c:v>
                </c:pt>
                <c:pt idx="4">
                  <c:v>0.62592320385397027</c:v>
                </c:pt>
                <c:pt idx="5">
                  <c:v>0.66062597446024052</c:v>
                </c:pt>
                <c:pt idx="6">
                  <c:v>0.68539518948773792</c:v>
                </c:pt>
                <c:pt idx="7">
                  <c:v>0.70088465866336058</c:v>
                </c:pt>
                <c:pt idx="8">
                  <c:v>0.70646107883284881</c:v>
                </c:pt>
                <c:pt idx="9">
                  <c:v>0.69777127505500081</c:v>
                </c:pt>
                <c:pt idx="10">
                  <c:v>0.70568866819403908</c:v>
                </c:pt>
                <c:pt idx="11">
                  <c:v>0.72908502224846294</c:v>
                </c:pt>
                <c:pt idx="12">
                  <c:v>0.77721139949783913</c:v>
                </c:pt>
                <c:pt idx="13">
                  <c:v>0.84275790452491173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E9E-4C6D-BBDE-6692F97AE79B}"/>
            </c:ext>
          </c:extLst>
        </c:ser>
        <c:ser>
          <c:idx val="4"/>
          <c:order val="4"/>
          <c:tx>
            <c:strRef>
              <c:f>'MJ-pax-nm'!$M$1</c:f>
              <c:strCache>
                <c:ptCount val="1"/>
                <c:pt idx="0">
                  <c:v>LH2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'MJ-pax-nm'!$A$2:$A$15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'MJ-pax-nm'!$M$20:$M$33</c:f>
              <c:numCache>
                <c:formatCode>General</c:formatCode>
                <c:ptCount val="14"/>
                <c:pt idx="0">
                  <c:v>0.49462635458156534</c:v>
                </c:pt>
                <c:pt idx="1">
                  <c:v>0.49755876266072269</c:v>
                </c:pt>
                <c:pt idx="2">
                  <c:v>0.50162003330575056</c:v>
                </c:pt>
                <c:pt idx="3">
                  <c:v>0.49349084105430274</c:v>
                </c:pt>
                <c:pt idx="4">
                  <c:v>0.50598216900360427</c:v>
                </c:pt>
                <c:pt idx="5">
                  <c:v>0.52783503474245141</c:v>
                </c:pt>
                <c:pt idx="6">
                  <c:v>0.52611182486652375</c:v>
                </c:pt>
                <c:pt idx="7">
                  <c:v>0.51522227487884442</c:v>
                </c:pt>
                <c:pt idx="8">
                  <c:v>0.51109366322277805</c:v>
                </c:pt>
                <c:pt idx="9">
                  <c:v>0.52280486597489118</c:v>
                </c:pt>
                <c:pt idx="10">
                  <c:v>0.52957133500751075</c:v>
                </c:pt>
                <c:pt idx="11">
                  <c:v>0.54628709568802591</c:v>
                </c:pt>
                <c:pt idx="12">
                  <c:v>0.53974623508194652</c:v>
                </c:pt>
                <c:pt idx="13">
                  <c:v>0.58362617760915325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E9E-4C6D-BBDE-6692F97AE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45919519"/>
        <c:axId val="1555605151"/>
      </c:scatterChart>
      <c:valAx>
        <c:axId val="14459195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605151"/>
        <c:crosses val="autoZero"/>
        <c:crossBetween val="midCat"/>
      </c:valAx>
      <c:valAx>
        <c:axId val="1555605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591951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'MJ-pax-nm'!$I$1</c:f>
              <c:strCache>
                <c:ptCount val="1"/>
                <c:pt idx="0">
                  <c:v>Kerosene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'MJ-pax-nm'!$A$2:$A$15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'MJ-pax-nm'!$I$37:$I$50</c:f>
              <c:numCache>
                <c:formatCode>General</c:formatCode>
                <c:ptCount val="14"/>
                <c:pt idx="0">
                  <c:v>0.82883485956680569</c:v>
                </c:pt>
                <c:pt idx="1">
                  <c:v>0.81030162757371915</c:v>
                </c:pt>
                <c:pt idx="2">
                  <c:v>0.78683893951280548</c:v>
                </c:pt>
                <c:pt idx="3">
                  <c:v>0.78452527447585541</c:v>
                </c:pt>
                <c:pt idx="4">
                  <c:v>0.78652040173872328</c:v>
                </c:pt>
                <c:pt idx="5">
                  <c:v>0.79078203673508418</c:v>
                </c:pt>
                <c:pt idx="6">
                  <c:v>0.82796826563550396</c:v>
                </c:pt>
                <c:pt idx="7">
                  <c:v>0.80166176472974993</c:v>
                </c:pt>
                <c:pt idx="8">
                  <c:v>0.81902984764358111</c:v>
                </c:pt>
                <c:pt idx="9">
                  <c:v>0.82280801945831894</c:v>
                </c:pt>
                <c:pt idx="10">
                  <c:v>0.84064115190455879</c:v>
                </c:pt>
                <c:pt idx="11">
                  <c:v>0.85526384499724661</c:v>
                </c:pt>
                <c:pt idx="12">
                  <c:v>0.85860600963590494</c:v>
                </c:pt>
                <c:pt idx="13">
                  <c:v>0.86014622073629388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5FA-44EC-AF2A-9BACEFE03945}"/>
            </c:ext>
          </c:extLst>
        </c:ser>
        <c:ser>
          <c:idx val="1"/>
          <c:order val="1"/>
          <c:tx>
            <c:strRef>
              <c:f>'MJ-pax-nm'!$J$1</c:f>
              <c:strCache>
                <c:ptCount val="1"/>
                <c:pt idx="0">
                  <c:v>Biofuel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'MJ-pax-nm'!$A$2:$A$15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'MJ-pax-nm'!$J$37:$J$50</c:f>
              <c:numCache>
                <c:formatCode>General</c:formatCode>
                <c:ptCount val="14"/>
                <c:pt idx="0">
                  <c:v>0.81545434351493462</c:v>
                </c:pt>
                <c:pt idx="1">
                  <c:v>0.91485649662917556</c:v>
                </c:pt>
                <c:pt idx="2">
                  <c:v>0.94414644264673486</c:v>
                </c:pt>
                <c:pt idx="3">
                  <c:v>0.89522122047313335</c:v>
                </c:pt>
                <c:pt idx="4">
                  <c:v>0.91647314504548549</c:v>
                </c:pt>
                <c:pt idx="5">
                  <c:v>0.91987943495546454</c:v>
                </c:pt>
                <c:pt idx="6">
                  <c:v>0.93672801260424632</c:v>
                </c:pt>
                <c:pt idx="7">
                  <c:v>0.91729968310079202</c:v>
                </c:pt>
                <c:pt idx="8">
                  <c:v>0.92171419943052546</c:v>
                </c:pt>
                <c:pt idx="9">
                  <c:v>0.97748717859918854</c:v>
                </c:pt>
                <c:pt idx="10">
                  <c:v>0.9847745326813705</c:v>
                </c:pt>
                <c:pt idx="11">
                  <c:v>1.0086072646824</c:v>
                </c:pt>
                <c:pt idx="12">
                  <c:v>1.0223309005566088</c:v>
                </c:pt>
                <c:pt idx="13">
                  <c:v>1.0594967293457678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5FA-44EC-AF2A-9BACEFE03945}"/>
            </c:ext>
          </c:extLst>
        </c:ser>
        <c:ser>
          <c:idx val="2"/>
          <c:order val="2"/>
          <c:tx>
            <c:strRef>
              <c:f>'MJ-pax-nm'!$K$1</c:f>
              <c:strCache>
                <c:ptCount val="1"/>
                <c:pt idx="0">
                  <c:v>Ammonia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'MJ-pax-nm'!$A$2:$A$9</c:f>
              <c:numCache>
                <c:formatCode>General</c:formatCode>
                <c:ptCount val="8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</c:numCache>
            </c:numRef>
          </c:xVal>
          <c:yVal>
            <c:numRef>
              <c:f>'MJ-pax-nm'!$K$37:$K$44</c:f>
              <c:numCache>
                <c:formatCode>General</c:formatCode>
                <c:ptCount val="8"/>
                <c:pt idx="0">
                  <c:v>1.2733436649301573</c:v>
                </c:pt>
                <c:pt idx="1">
                  <c:v>1.2135118894619443</c:v>
                </c:pt>
                <c:pt idx="2">
                  <c:v>1.255628041955472</c:v>
                </c:pt>
                <c:pt idx="3">
                  <c:v>1.2222803717800625</c:v>
                </c:pt>
                <c:pt idx="4">
                  <c:v>1.3416022142876913</c:v>
                </c:pt>
                <c:pt idx="5">
                  <c:v>1.3220142080838824</c:v>
                </c:pt>
                <c:pt idx="6">
                  <c:v>1.4575025308551846</c:v>
                </c:pt>
                <c:pt idx="7">
                  <c:v>1.610365927957734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5FA-44EC-AF2A-9BACEFE03945}"/>
            </c:ext>
          </c:extLst>
        </c:ser>
        <c:ser>
          <c:idx val="3"/>
          <c:order val="3"/>
          <c:tx>
            <c:strRef>
              <c:f>'MJ-pax-nm'!$L$1</c:f>
              <c:strCache>
                <c:ptCount val="1"/>
                <c:pt idx="0">
                  <c:v>LNG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'MJ-pax-nm'!$A$2:$A$15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'MJ-pax-nm'!$L$37:$L$50</c:f>
              <c:numCache>
                <c:formatCode>General</c:formatCode>
                <c:ptCount val="14"/>
                <c:pt idx="0">
                  <c:v>0.8327172233275254</c:v>
                </c:pt>
                <c:pt idx="1">
                  <c:v>0.82555197499530719</c:v>
                </c:pt>
                <c:pt idx="2">
                  <c:v>0.81542088021139203</c:v>
                </c:pt>
                <c:pt idx="3">
                  <c:v>0.80391140341343559</c:v>
                </c:pt>
                <c:pt idx="4">
                  <c:v>0.80140006767302352</c:v>
                </c:pt>
                <c:pt idx="5">
                  <c:v>0.79452575561733618</c:v>
                </c:pt>
                <c:pt idx="6">
                  <c:v>0.8003739550456912</c:v>
                </c:pt>
                <c:pt idx="7">
                  <c:v>0.8217408279014019</c:v>
                </c:pt>
                <c:pt idx="8">
                  <c:v>0.8180116995935528</c:v>
                </c:pt>
                <c:pt idx="9">
                  <c:v>0.81661273094260345</c:v>
                </c:pt>
                <c:pt idx="10">
                  <c:v>0.85381748574652572</c:v>
                </c:pt>
                <c:pt idx="11">
                  <c:v>0.85843652130506265</c:v>
                </c:pt>
                <c:pt idx="12">
                  <c:v>0.86086845220518216</c:v>
                </c:pt>
                <c:pt idx="13">
                  <c:v>0.9037301508373905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5FA-44EC-AF2A-9BACEFE03945}"/>
            </c:ext>
          </c:extLst>
        </c:ser>
        <c:ser>
          <c:idx val="4"/>
          <c:order val="4"/>
          <c:tx>
            <c:strRef>
              <c:f>'MJ-pax-nm'!$M$1</c:f>
              <c:strCache>
                <c:ptCount val="1"/>
                <c:pt idx="0">
                  <c:v>LH2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'MJ-pax-nm'!$A$2:$A$15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'MJ-pax-nm'!$M$37:$M$50</c:f>
              <c:numCache>
                <c:formatCode>General</c:formatCode>
                <c:ptCount val="14"/>
                <c:pt idx="0">
                  <c:v>0.67559450036510793</c:v>
                </c:pt>
                <c:pt idx="1">
                  <c:v>0.68793521250461342</c:v>
                </c:pt>
                <c:pt idx="2">
                  <c:v>0.66025534539221931</c:v>
                </c:pt>
                <c:pt idx="3">
                  <c:v>0.64980507600188597</c:v>
                </c:pt>
                <c:pt idx="4">
                  <c:v>0.64607010187289216</c:v>
                </c:pt>
                <c:pt idx="5">
                  <c:v>0.66948954119573789</c:v>
                </c:pt>
                <c:pt idx="6">
                  <c:v>0.67879459995318303</c:v>
                </c:pt>
                <c:pt idx="7">
                  <c:v>0.66028172443723687</c:v>
                </c:pt>
                <c:pt idx="8">
                  <c:v>0.65575905514547517</c:v>
                </c:pt>
                <c:pt idx="9">
                  <c:v>0.64597730899721539</c:v>
                </c:pt>
                <c:pt idx="10">
                  <c:v>0.66190399087605301</c:v>
                </c:pt>
                <c:pt idx="11">
                  <c:v>0.6584571775022634</c:v>
                </c:pt>
                <c:pt idx="12">
                  <c:v>0.68068360500683578</c:v>
                </c:pt>
                <c:pt idx="13">
                  <c:v>0.68191287175738691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5FA-44EC-AF2A-9BACEFE039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45919519"/>
        <c:axId val="1555605151"/>
      </c:scatterChart>
      <c:valAx>
        <c:axId val="14459195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605151"/>
        <c:crosses val="autoZero"/>
        <c:crossBetween val="midCat"/>
      </c:valAx>
      <c:valAx>
        <c:axId val="1555605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591951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'MJ-pax-nm'!$B$1</c:f>
              <c:strCache>
                <c:ptCount val="1"/>
                <c:pt idx="0">
                  <c:v>Kerosene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'MJ-pax-nm'!$A$2:$A$15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'MJ-pax-nm'!$I$2:$I$15</c:f>
              <c:numCache>
                <c:formatCode>General</c:formatCode>
                <c:ptCount val="14"/>
                <c:pt idx="0">
                  <c:v>0.48384235425036232</c:v>
                </c:pt>
                <c:pt idx="1">
                  <c:v>0.48415613546903635</c:v>
                </c:pt>
                <c:pt idx="2">
                  <c:v>0.47775896411534513</c:v>
                </c:pt>
                <c:pt idx="3">
                  <c:v>0.47973761780233504</c:v>
                </c:pt>
                <c:pt idx="4">
                  <c:v>0.47677262987525354</c:v>
                </c:pt>
                <c:pt idx="5">
                  <c:v>0.48994680714609073</c:v>
                </c:pt>
                <c:pt idx="6">
                  <c:v>0.48985504908964883</c:v>
                </c:pt>
                <c:pt idx="7">
                  <c:v>0.49822020963116564</c:v>
                </c:pt>
                <c:pt idx="8">
                  <c:v>0.50828626350154926</c:v>
                </c:pt>
                <c:pt idx="9">
                  <c:v>0.53326321513029307</c:v>
                </c:pt>
                <c:pt idx="10">
                  <c:v>0.54766548966351203</c:v>
                </c:pt>
                <c:pt idx="11">
                  <c:v>0.57514344364196324</c:v>
                </c:pt>
                <c:pt idx="12">
                  <c:v>0.58973271445089093</c:v>
                </c:pt>
                <c:pt idx="13">
                  <c:v>0.61768296572243675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790-4E8D-A299-9B7FF5EFACF8}"/>
            </c:ext>
          </c:extLst>
        </c:ser>
        <c:ser>
          <c:idx val="1"/>
          <c:order val="1"/>
          <c:tx>
            <c:strRef>
              <c:f>'MJ-pax-nm'!$M$1</c:f>
              <c:strCache>
                <c:ptCount val="1"/>
                <c:pt idx="0">
                  <c:v>LH2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'MJ-pax-nm'!$A$2:$A$15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'MJ-pax-nm'!$M$2:$M$15</c:f>
              <c:numCache>
                <c:formatCode>General</c:formatCode>
                <c:ptCount val="14"/>
                <c:pt idx="0">
                  <c:v>0.43214816829399777</c:v>
                </c:pt>
                <c:pt idx="1">
                  <c:v>0.43544395549118359</c:v>
                </c:pt>
                <c:pt idx="2">
                  <c:v>0.40025857154283478</c:v>
                </c:pt>
                <c:pt idx="3">
                  <c:v>0.39940194339991364</c:v>
                </c:pt>
                <c:pt idx="4">
                  <c:v>0.40516795737690958</c:v>
                </c:pt>
                <c:pt idx="5">
                  <c:v>0.40015413888354567</c:v>
                </c:pt>
                <c:pt idx="6">
                  <c:v>0.40609353839817602</c:v>
                </c:pt>
                <c:pt idx="7">
                  <c:v>0.42567825576360374</c:v>
                </c:pt>
                <c:pt idx="8">
                  <c:v>0.42618522183754803</c:v>
                </c:pt>
                <c:pt idx="9">
                  <c:v>0.45415333918947381</c:v>
                </c:pt>
                <c:pt idx="10">
                  <c:v>0.45248753238157957</c:v>
                </c:pt>
                <c:pt idx="11">
                  <c:v>0.44733249952291571</c:v>
                </c:pt>
                <c:pt idx="12">
                  <c:v>0.45165296231036989</c:v>
                </c:pt>
                <c:pt idx="13">
                  <c:v>0.49139914860780204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790-4E8D-A299-9B7FF5EFACF8}"/>
            </c:ext>
          </c:extLst>
        </c:ser>
        <c:ser>
          <c:idx val="2"/>
          <c:order val="2"/>
          <c:tx>
            <c:strRef>
              <c:f>'MJ-pax-nm'!$A$36</c:f>
              <c:strCache>
                <c:ptCount val="1"/>
                <c:pt idx="0">
                  <c:v>800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'MJ-pax-nm'!$A$37:$A$50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'MJ-pax-nm'!$I$37:$I$50</c:f>
              <c:numCache>
                <c:formatCode>General</c:formatCode>
                <c:ptCount val="14"/>
                <c:pt idx="0">
                  <c:v>0.82883485956680569</c:v>
                </c:pt>
                <c:pt idx="1">
                  <c:v>0.81030162757371915</c:v>
                </c:pt>
                <c:pt idx="2">
                  <c:v>0.78683893951280548</c:v>
                </c:pt>
                <c:pt idx="3">
                  <c:v>0.78452527447585541</c:v>
                </c:pt>
                <c:pt idx="4">
                  <c:v>0.78652040173872328</c:v>
                </c:pt>
                <c:pt idx="5">
                  <c:v>0.79078203673508418</c:v>
                </c:pt>
                <c:pt idx="6">
                  <c:v>0.82796826563550396</c:v>
                </c:pt>
                <c:pt idx="7">
                  <c:v>0.80166176472974993</c:v>
                </c:pt>
                <c:pt idx="8">
                  <c:v>0.81902984764358111</c:v>
                </c:pt>
                <c:pt idx="9">
                  <c:v>0.82280801945831894</c:v>
                </c:pt>
                <c:pt idx="10">
                  <c:v>0.84064115190455879</c:v>
                </c:pt>
                <c:pt idx="11">
                  <c:v>0.85526384499724661</c:v>
                </c:pt>
                <c:pt idx="12">
                  <c:v>0.85860600963590494</c:v>
                </c:pt>
                <c:pt idx="13">
                  <c:v>0.86014622073629388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790-4E8D-A299-9B7FF5EFACF8}"/>
            </c:ext>
          </c:extLst>
        </c:ser>
        <c:ser>
          <c:idx val="3"/>
          <c:order val="3"/>
          <c:tx>
            <c:v>800 LH2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'MJ-pax-nm'!$A$37:$A$50</c:f>
              <c:numCache>
                <c:formatCode>General</c:formatCode>
                <c:ptCount val="14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  <c:pt idx="10">
                  <c:v>7000</c:v>
                </c:pt>
                <c:pt idx="11">
                  <c:v>7500</c:v>
                </c:pt>
                <c:pt idx="12">
                  <c:v>8000</c:v>
                </c:pt>
                <c:pt idx="13">
                  <c:v>8500</c:v>
                </c:pt>
              </c:numCache>
            </c:numRef>
          </c:xVal>
          <c:yVal>
            <c:numRef>
              <c:f>'MJ-pax-nm'!$M$37:$M$50</c:f>
              <c:numCache>
                <c:formatCode>General</c:formatCode>
                <c:ptCount val="14"/>
                <c:pt idx="0">
                  <c:v>0.67559450036510793</c:v>
                </c:pt>
                <c:pt idx="1">
                  <c:v>0.68793521250461342</c:v>
                </c:pt>
                <c:pt idx="2">
                  <c:v>0.66025534539221931</c:v>
                </c:pt>
                <c:pt idx="3">
                  <c:v>0.64980507600188597</c:v>
                </c:pt>
                <c:pt idx="4">
                  <c:v>0.64607010187289216</c:v>
                </c:pt>
                <c:pt idx="5">
                  <c:v>0.66948954119573789</c:v>
                </c:pt>
                <c:pt idx="6">
                  <c:v>0.67879459995318303</c:v>
                </c:pt>
                <c:pt idx="7">
                  <c:v>0.66028172443723687</c:v>
                </c:pt>
                <c:pt idx="8">
                  <c:v>0.65575905514547517</c:v>
                </c:pt>
                <c:pt idx="9">
                  <c:v>0.64597730899721539</c:v>
                </c:pt>
                <c:pt idx="10">
                  <c:v>0.66190399087605301</c:v>
                </c:pt>
                <c:pt idx="11">
                  <c:v>0.6584571775022634</c:v>
                </c:pt>
                <c:pt idx="12">
                  <c:v>0.68068360500683578</c:v>
                </c:pt>
                <c:pt idx="13">
                  <c:v>0.68191287175738691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790-4E8D-A299-9B7FF5EFAC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33252767"/>
        <c:axId val="421000735"/>
      </c:scatterChart>
      <c:valAx>
        <c:axId val="16332527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000735"/>
        <c:crosses val="autoZero"/>
        <c:crossBetween val="midCat"/>
      </c:valAx>
      <c:valAx>
        <c:axId val="42100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325276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'200'!$A$1</c:f>
              <c:strCache>
                <c:ptCount val="1"/>
                <c:pt idx="0">
                  <c:v>Conventional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('200'!$B$1:$E$1,'200'!$F$1:$I$1)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('200'!$B$4:$E$4,'200'!$F$4:$I$4)</c:f>
              <c:numCache>
                <c:formatCode>General</c:formatCode>
                <c:ptCount val="8"/>
                <c:pt idx="0">
                  <c:v>232.386</c:v>
                </c:pt>
                <c:pt idx="1">
                  <c:v>232.386</c:v>
                </c:pt>
                <c:pt idx="2">
                  <c:v>232.386</c:v>
                </c:pt>
                <c:pt idx="3">
                  <c:v>232.386</c:v>
                </c:pt>
                <c:pt idx="4">
                  <c:v>250.00099999999998</c:v>
                </c:pt>
                <c:pt idx="5">
                  <c:v>300</c:v>
                </c:pt>
                <c:pt idx="6">
                  <c:v>350.00100000000003</c:v>
                </c:pt>
                <c:pt idx="7">
                  <c:v>399.99900000000002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34A-4234-8E52-54BCADD522A7}"/>
            </c:ext>
          </c:extLst>
        </c:ser>
        <c:ser>
          <c:idx val="1"/>
          <c:order val="1"/>
          <c:tx>
            <c:strRef>
              <c:f>'200'!$A$21</c:f>
              <c:strCache>
                <c:ptCount val="1"/>
                <c:pt idx="0">
                  <c:v>Fuselage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'200'!$B$21:$I$21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'200'!$B$24:$I$24</c:f>
              <c:numCache>
                <c:formatCode>General</c:formatCode>
                <c:ptCount val="8"/>
                <c:pt idx="0">
                  <c:v>386.24900000000002</c:v>
                </c:pt>
                <c:pt idx="1">
                  <c:v>616.16300000000001</c:v>
                </c:pt>
                <c:pt idx="2">
                  <c:v>835.59699999999998</c:v>
                </c:pt>
                <c:pt idx="3">
                  <c:v>1055.028</c:v>
                </c:pt>
                <c:pt idx="4">
                  <c:v>1274.4590000000001</c:v>
                </c:pt>
                <c:pt idx="5">
                  <c:v>1493.89</c:v>
                </c:pt>
                <c:pt idx="6">
                  <c:v>1713.32</c:v>
                </c:pt>
                <c:pt idx="7">
                  <c:v>1932.751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34A-4234-8E52-54BCADD522A7}"/>
            </c:ext>
          </c:extLst>
        </c:ser>
        <c:ser>
          <c:idx val="2"/>
          <c:order val="2"/>
          <c:tx>
            <c:strRef>
              <c:f>'200'!$A$41</c:f>
              <c:strCache>
                <c:ptCount val="1"/>
                <c:pt idx="0">
                  <c:v>External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'200'!$B$41:$I$41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'200'!$B$44:$I$44</c:f>
              <c:numCache>
                <c:formatCode>General</c:formatCode>
                <c:ptCount val="8"/>
                <c:pt idx="0">
                  <c:v>258.53699999999998</c:v>
                </c:pt>
                <c:pt idx="1">
                  <c:v>500.15499999999997</c:v>
                </c:pt>
                <c:pt idx="2">
                  <c:v>737.44200000000001</c:v>
                </c:pt>
                <c:pt idx="3">
                  <c:v>972.23299999999995</c:v>
                </c:pt>
                <c:pt idx="4">
                  <c:v>1205.3240000000001</c:v>
                </c:pt>
                <c:pt idx="5">
                  <c:v>1437.123</c:v>
                </c:pt>
                <c:pt idx="6">
                  <c:v>1667.9380000000001</c:v>
                </c:pt>
                <c:pt idx="7">
                  <c:v>1898.9359999999999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34A-4234-8E52-54BCADD522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5220063"/>
        <c:axId val="509908415"/>
      </c:scatterChart>
      <c:valAx>
        <c:axId val="4652200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9908415"/>
        <c:crosses val="autoZero"/>
        <c:crossBetween val="midCat"/>
      </c:valAx>
      <c:valAx>
        <c:axId val="509908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52200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'200'!$A$1</c:f>
              <c:strCache>
                <c:ptCount val="1"/>
                <c:pt idx="0">
                  <c:v>Conventional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('200'!$B$1:$E$1,'200'!$F$1:$I$1)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('200'!$B$6:$E$6,'200'!$F$6:$I$6)</c:f>
              <c:numCache>
                <c:formatCode>General</c:formatCode>
                <c:ptCount val="8"/>
                <c:pt idx="0">
                  <c:v>30814.69</c:v>
                </c:pt>
                <c:pt idx="1">
                  <c:v>31921.605</c:v>
                </c:pt>
                <c:pt idx="2">
                  <c:v>32989.43</c:v>
                </c:pt>
                <c:pt idx="3">
                  <c:v>34029.96</c:v>
                </c:pt>
                <c:pt idx="4">
                  <c:v>35981.705999999998</c:v>
                </c:pt>
                <c:pt idx="5">
                  <c:v>39912.124000000003</c:v>
                </c:pt>
                <c:pt idx="6">
                  <c:v>40708.874000000003</c:v>
                </c:pt>
                <c:pt idx="7">
                  <c:v>43923.31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D1F-4C43-905B-62A94D2AF49F}"/>
            </c:ext>
          </c:extLst>
        </c:ser>
        <c:ser>
          <c:idx val="1"/>
          <c:order val="1"/>
          <c:tx>
            <c:strRef>
              <c:f>'200'!$A$21</c:f>
              <c:strCache>
                <c:ptCount val="1"/>
                <c:pt idx="0">
                  <c:v>Fuselage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'200'!$B$21:$I$21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'200'!$B$26:$I$26</c:f>
              <c:numCache>
                <c:formatCode>General</c:formatCode>
                <c:ptCount val="8"/>
                <c:pt idx="0">
                  <c:v>35569.487000000001</c:v>
                </c:pt>
                <c:pt idx="1">
                  <c:v>37249.033000000003</c:v>
                </c:pt>
                <c:pt idx="2">
                  <c:v>38974.133000000002</c:v>
                </c:pt>
                <c:pt idx="3">
                  <c:v>40678.654000000002</c:v>
                </c:pt>
                <c:pt idx="4">
                  <c:v>42366.639000000003</c:v>
                </c:pt>
                <c:pt idx="5">
                  <c:v>44041.517999999996</c:v>
                </c:pt>
                <c:pt idx="6">
                  <c:v>45705.648999999998</c:v>
                </c:pt>
                <c:pt idx="7">
                  <c:v>47514.976000000002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D1F-4C43-905B-62A94D2AF49F}"/>
            </c:ext>
          </c:extLst>
        </c:ser>
        <c:ser>
          <c:idx val="2"/>
          <c:order val="2"/>
          <c:tx>
            <c:strRef>
              <c:f>'200'!$A$41</c:f>
              <c:strCache>
                <c:ptCount val="1"/>
                <c:pt idx="0">
                  <c:v>External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'200'!$B$41:$I$41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'200'!$B$46:$I$46</c:f>
              <c:numCache>
                <c:formatCode>General</c:formatCode>
                <c:ptCount val="8"/>
                <c:pt idx="0">
                  <c:v>34482.983999999997</c:v>
                </c:pt>
                <c:pt idx="1">
                  <c:v>35891.805</c:v>
                </c:pt>
                <c:pt idx="2">
                  <c:v>37253.656999999999</c:v>
                </c:pt>
                <c:pt idx="3">
                  <c:v>38583.366999999998</c:v>
                </c:pt>
                <c:pt idx="4">
                  <c:v>39887.97</c:v>
                </c:pt>
                <c:pt idx="5">
                  <c:v>41171.764000000003</c:v>
                </c:pt>
                <c:pt idx="6">
                  <c:v>42437.811999999998</c:v>
                </c:pt>
                <c:pt idx="7">
                  <c:v>43702.01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D1F-4C43-905B-62A94D2AF4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32862527"/>
        <c:axId val="426263567"/>
      </c:scatterChart>
      <c:valAx>
        <c:axId val="1732862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6263567"/>
        <c:crosses val="autoZero"/>
        <c:crossBetween val="midCat"/>
      </c:valAx>
      <c:valAx>
        <c:axId val="4262635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286252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'200'!$L$29</c:f>
              <c:strCache>
                <c:ptCount val="1"/>
                <c:pt idx="0">
                  <c:v>Conventional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'200'!$M$8:$T$8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'200'!$M$29:$T$29</c:f>
              <c:numCache>
                <c:formatCode>General</c:formatCode>
                <c:ptCount val="8"/>
                <c:pt idx="0">
                  <c:v>161118.62652639364</c:v>
                </c:pt>
                <c:pt idx="1">
                  <c:v>161118.62652639364</c:v>
                </c:pt>
                <c:pt idx="2">
                  <c:v>161118.62652639364</c:v>
                </c:pt>
                <c:pt idx="3">
                  <c:v>161118.62652639364</c:v>
                </c:pt>
                <c:pt idx="4">
                  <c:v>157969.2379681117</c:v>
                </c:pt>
                <c:pt idx="5">
                  <c:v>150965.56634509019</c:v>
                </c:pt>
                <c:pt idx="6">
                  <c:v>146711.2880276241</c:v>
                </c:pt>
                <c:pt idx="7">
                  <c:v>142976.74834504488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1E-4375-AFDE-390EF28B1E1D}"/>
            </c:ext>
          </c:extLst>
        </c:ser>
        <c:ser>
          <c:idx val="1"/>
          <c:order val="1"/>
          <c:tx>
            <c:strRef>
              <c:f>'200'!$L$30</c:f>
              <c:strCache>
                <c:ptCount val="1"/>
                <c:pt idx="0">
                  <c:v>Fuselage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'200'!$M$8:$T$8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'200'!$M$30:$T$30</c:f>
              <c:numCache>
                <c:formatCode>General</c:formatCode>
                <c:ptCount val="8"/>
                <c:pt idx="0">
                  <c:v>157510.21131391305</c:v>
                </c:pt>
                <c:pt idx="1">
                  <c:v>159852.55398976241</c:v>
                </c:pt>
                <c:pt idx="2">
                  <c:v>163052.35242385743</c:v>
                </c:pt>
                <c:pt idx="3">
                  <c:v>166294.05963248928</c:v>
                </c:pt>
                <c:pt idx="4">
                  <c:v>169558.39532543728</c:v>
                </c:pt>
                <c:pt idx="5">
                  <c:v>172876.05580988576</c:v>
                </c:pt>
                <c:pt idx="6">
                  <c:v>176217.18054837847</c:v>
                </c:pt>
                <c:pt idx="7">
                  <c:v>179602.83420326756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81E-4375-AFDE-390EF28B1E1D}"/>
            </c:ext>
          </c:extLst>
        </c:ser>
        <c:ser>
          <c:idx val="2"/>
          <c:order val="2"/>
          <c:tx>
            <c:strRef>
              <c:f>'200'!$L$31</c:f>
              <c:strCache>
                <c:ptCount val="1"/>
                <c:pt idx="0">
                  <c:v>Extended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'200'!$M$8:$T$8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'200'!$M$31:$T$31</c:f>
              <c:numCache>
                <c:formatCode>General</c:formatCode>
                <c:ptCount val="8"/>
                <c:pt idx="0">
                  <c:v>154806.83109506001</c:v>
                </c:pt>
                <c:pt idx="1">
                  <c:v>158620.41569252691</c:v>
                </c:pt>
                <c:pt idx="2">
                  <c:v>161946.49633273159</c:v>
                </c:pt>
                <c:pt idx="3">
                  <c:v>165005.50750526928</c:v>
                </c:pt>
                <c:pt idx="4">
                  <c:v>167847.23158902879</c:v>
                </c:pt>
                <c:pt idx="5">
                  <c:v>170565.0797918663</c:v>
                </c:pt>
                <c:pt idx="6">
                  <c:v>173147.45209732791</c:v>
                </c:pt>
                <c:pt idx="7">
                  <c:v>175046.86393868938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81E-4375-AFDE-390EF28B1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9671600"/>
        <c:axId val="530853280"/>
      </c:scatterChart>
      <c:valAx>
        <c:axId val="13796716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0853280"/>
        <c:crosses val="autoZero"/>
        <c:crossBetween val="midCat"/>
      </c:valAx>
      <c:valAx>
        <c:axId val="530853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96716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'200'!$A$1</c:f>
              <c:strCache>
                <c:ptCount val="1"/>
                <c:pt idx="0">
                  <c:v>Conventional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('200'!$B$1:$E$1,'200'!$F$1:$I$1)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('200'!$B$4:$E$4,'200'!$F$4:$I$4)</c:f>
              <c:numCache>
                <c:formatCode>General</c:formatCode>
                <c:ptCount val="8"/>
                <c:pt idx="0">
                  <c:v>232.386</c:v>
                </c:pt>
                <c:pt idx="1">
                  <c:v>232.386</c:v>
                </c:pt>
                <c:pt idx="2">
                  <c:v>232.386</c:v>
                </c:pt>
                <c:pt idx="3">
                  <c:v>232.386</c:v>
                </c:pt>
                <c:pt idx="4">
                  <c:v>250.00099999999998</c:v>
                </c:pt>
                <c:pt idx="5">
                  <c:v>300</c:v>
                </c:pt>
                <c:pt idx="6">
                  <c:v>350.00100000000003</c:v>
                </c:pt>
                <c:pt idx="7">
                  <c:v>399.99900000000002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D3-43E3-BA72-E21C13C8D182}"/>
            </c:ext>
          </c:extLst>
        </c:ser>
        <c:ser>
          <c:idx val="1"/>
          <c:order val="1"/>
          <c:tx>
            <c:strRef>
              <c:f>'200'!$A$21</c:f>
              <c:strCache>
                <c:ptCount val="1"/>
                <c:pt idx="0">
                  <c:v>Fuselage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'200'!$B$21:$I$21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'200'!$B$24:$I$24</c:f>
              <c:numCache>
                <c:formatCode>General</c:formatCode>
                <c:ptCount val="8"/>
                <c:pt idx="0">
                  <c:v>386.24900000000002</c:v>
                </c:pt>
                <c:pt idx="1">
                  <c:v>616.16300000000001</c:v>
                </c:pt>
                <c:pt idx="2">
                  <c:v>835.59699999999998</c:v>
                </c:pt>
                <c:pt idx="3">
                  <c:v>1055.028</c:v>
                </c:pt>
                <c:pt idx="4">
                  <c:v>1274.4590000000001</c:v>
                </c:pt>
                <c:pt idx="5">
                  <c:v>1493.89</c:v>
                </c:pt>
                <c:pt idx="6">
                  <c:v>1713.32</c:v>
                </c:pt>
                <c:pt idx="7">
                  <c:v>1932.751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8D3-43E3-BA72-E21C13C8D182}"/>
            </c:ext>
          </c:extLst>
        </c:ser>
        <c:ser>
          <c:idx val="2"/>
          <c:order val="2"/>
          <c:tx>
            <c:strRef>
              <c:f>'200'!$A$41</c:f>
              <c:strCache>
                <c:ptCount val="1"/>
                <c:pt idx="0">
                  <c:v>External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'200'!$B$41:$I$41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'200'!$B$44:$I$44</c:f>
              <c:numCache>
                <c:formatCode>General</c:formatCode>
                <c:ptCount val="8"/>
                <c:pt idx="0">
                  <c:v>258.53699999999998</c:v>
                </c:pt>
                <c:pt idx="1">
                  <c:v>500.15499999999997</c:v>
                </c:pt>
                <c:pt idx="2">
                  <c:v>737.44200000000001</c:v>
                </c:pt>
                <c:pt idx="3">
                  <c:v>972.23299999999995</c:v>
                </c:pt>
                <c:pt idx="4">
                  <c:v>1205.3240000000001</c:v>
                </c:pt>
                <c:pt idx="5">
                  <c:v>1437.123</c:v>
                </c:pt>
                <c:pt idx="6">
                  <c:v>1667.9380000000001</c:v>
                </c:pt>
                <c:pt idx="7">
                  <c:v>1898.9359999999999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8D3-43E3-BA72-E21C13C8D1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5220063"/>
        <c:axId val="509908415"/>
      </c:scatterChart>
      <c:valAx>
        <c:axId val="4652200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9908415"/>
        <c:crosses val="autoZero"/>
        <c:crossBetween val="midCat"/>
      </c:valAx>
      <c:valAx>
        <c:axId val="509908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52200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'200'!$A$1</c:f>
              <c:strCache>
                <c:ptCount val="1"/>
                <c:pt idx="0">
                  <c:v>Conventional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('200'!$B$1:$E$1,'200'!$F$1:$I$1)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('200'!$B$6:$E$6,'200'!$F$6:$I$6)</c:f>
              <c:numCache>
                <c:formatCode>General</c:formatCode>
                <c:ptCount val="8"/>
                <c:pt idx="0">
                  <c:v>30814.69</c:v>
                </c:pt>
                <c:pt idx="1">
                  <c:v>31921.605</c:v>
                </c:pt>
                <c:pt idx="2">
                  <c:v>32989.43</c:v>
                </c:pt>
                <c:pt idx="3">
                  <c:v>34029.96</c:v>
                </c:pt>
                <c:pt idx="4">
                  <c:v>35981.705999999998</c:v>
                </c:pt>
                <c:pt idx="5">
                  <c:v>39912.124000000003</c:v>
                </c:pt>
                <c:pt idx="6">
                  <c:v>40708.874000000003</c:v>
                </c:pt>
                <c:pt idx="7">
                  <c:v>43923.31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156-4C93-A569-342A0C481C7F}"/>
            </c:ext>
          </c:extLst>
        </c:ser>
        <c:ser>
          <c:idx val="1"/>
          <c:order val="1"/>
          <c:tx>
            <c:strRef>
              <c:f>'200'!$A$21</c:f>
              <c:strCache>
                <c:ptCount val="1"/>
                <c:pt idx="0">
                  <c:v>Fuselage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'200'!$B$21:$I$21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'200'!$B$26:$I$26</c:f>
              <c:numCache>
                <c:formatCode>General</c:formatCode>
                <c:ptCount val="8"/>
                <c:pt idx="0">
                  <c:v>35569.487000000001</c:v>
                </c:pt>
                <c:pt idx="1">
                  <c:v>37249.033000000003</c:v>
                </c:pt>
                <c:pt idx="2">
                  <c:v>38974.133000000002</c:v>
                </c:pt>
                <c:pt idx="3">
                  <c:v>40678.654000000002</c:v>
                </c:pt>
                <c:pt idx="4">
                  <c:v>42366.639000000003</c:v>
                </c:pt>
                <c:pt idx="5">
                  <c:v>44041.517999999996</c:v>
                </c:pt>
                <c:pt idx="6">
                  <c:v>45705.648999999998</c:v>
                </c:pt>
                <c:pt idx="7">
                  <c:v>47514.976000000002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156-4C93-A569-342A0C481C7F}"/>
            </c:ext>
          </c:extLst>
        </c:ser>
        <c:ser>
          <c:idx val="2"/>
          <c:order val="2"/>
          <c:tx>
            <c:strRef>
              <c:f>'200'!$A$41</c:f>
              <c:strCache>
                <c:ptCount val="1"/>
                <c:pt idx="0">
                  <c:v>External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'200'!$B$41:$I$41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'200'!$B$46:$I$46</c:f>
              <c:numCache>
                <c:formatCode>General</c:formatCode>
                <c:ptCount val="8"/>
                <c:pt idx="0">
                  <c:v>34482.983999999997</c:v>
                </c:pt>
                <c:pt idx="1">
                  <c:v>35891.805</c:v>
                </c:pt>
                <c:pt idx="2">
                  <c:v>37253.656999999999</c:v>
                </c:pt>
                <c:pt idx="3">
                  <c:v>38583.366999999998</c:v>
                </c:pt>
                <c:pt idx="4">
                  <c:v>39887.97</c:v>
                </c:pt>
                <c:pt idx="5">
                  <c:v>41171.764000000003</c:v>
                </c:pt>
                <c:pt idx="6">
                  <c:v>42437.811999999998</c:v>
                </c:pt>
                <c:pt idx="7">
                  <c:v>43702.01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156-4C93-A569-342A0C481C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32862527"/>
        <c:axId val="426263567"/>
      </c:scatterChart>
      <c:valAx>
        <c:axId val="1732862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6263567"/>
        <c:crosses val="autoZero"/>
        <c:crossBetween val="midCat"/>
      </c:valAx>
      <c:valAx>
        <c:axId val="4262635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286252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'200'!$L$29</c:f>
              <c:strCache>
                <c:ptCount val="1"/>
                <c:pt idx="0">
                  <c:v>Conventional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'200'!$M$8:$T$8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'200'!$M$29:$T$29</c:f>
              <c:numCache>
                <c:formatCode>General</c:formatCode>
                <c:ptCount val="8"/>
                <c:pt idx="0">
                  <c:v>161118.62652639364</c:v>
                </c:pt>
                <c:pt idx="1">
                  <c:v>161118.62652639364</c:v>
                </c:pt>
                <c:pt idx="2">
                  <c:v>161118.62652639364</c:v>
                </c:pt>
                <c:pt idx="3">
                  <c:v>161118.62652639364</c:v>
                </c:pt>
                <c:pt idx="4">
                  <c:v>157969.2379681117</c:v>
                </c:pt>
                <c:pt idx="5">
                  <c:v>150965.56634509019</c:v>
                </c:pt>
                <c:pt idx="6">
                  <c:v>146711.2880276241</c:v>
                </c:pt>
                <c:pt idx="7">
                  <c:v>142976.74834504488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153-45B2-9207-89AF6D4BFC13}"/>
            </c:ext>
          </c:extLst>
        </c:ser>
        <c:ser>
          <c:idx val="1"/>
          <c:order val="1"/>
          <c:tx>
            <c:strRef>
              <c:f>'200'!$L$30</c:f>
              <c:strCache>
                <c:ptCount val="1"/>
                <c:pt idx="0">
                  <c:v>Fuselage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'200'!$M$8:$T$8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'200'!$M$30:$T$30</c:f>
              <c:numCache>
                <c:formatCode>General</c:formatCode>
                <c:ptCount val="8"/>
                <c:pt idx="0">
                  <c:v>157510.21131391305</c:v>
                </c:pt>
                <c:pt idx="1">
                  <c:v>159852.55398976241</c:v>
                </c:pt>
                <c:pt idx="2">
                  <c:v>163052.35242385743</c:v>
                </c:pt>
                <c:pt idx="3">
                  <c:v>166294.05963248928</c:v>
                </c:pt>
                <c:pt idx="4">
                  <c:v>169558.39532543728</c:v>
                </c:pt>
                <c:pt idx="5">
                  <c:v>172876.05580988576</c:v>
                </c:pt>
                <c:pt idx="6">
                  <c:v>176217.18054837847</c:v>
                </c:pt>
                <c:pt idx="7">
                  <c:v>179602.83420326756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153-45B2-9207-89AF6D4BFC13}"/>
            </c:ext>
          </c:extLst>
        </c:ser>
        <c:ser>
          <c:idx val="2"/>
          <c:order val="2"/>
          <c:tx>
            <c:strRef>
              <c:f>'200'!$L$31</c:f>
              <c:strCache>
                <c:ptCount val="1"/>
                <c:pt idx="0">
                  <c:v>Extended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'200'!$M$8:$T$8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'200'!$M$31:$T$31</c:f>
              <c:numCache>
                <c:formatCode>General</c:formatCode>
                <c:ptCount val="8"/>
                <c:pt idx="0">
                  <c:v>154806.83109506001</c:v>
                </c:pt>
                <c:pt idx="1">
                  <c:v>158620.41569252691</c:v>
                </c:pt>
                <c:pt idx="2">
                  <c:v>161946.49633273159</c:v>
                </c:pt>
                <c:pt idx="3">
                  <c:v>165005.50750526928</c:v>
                </c:pt>
                <c:pt idx="4">
                  <c:v>167847.23158902879</c:v>
                </c:pt>
                <c:pt idx="5">
                  <c:v>170565.0797918663</c:v>
                </c:pt>
                <c:pt idx="6">
                  <c:v>173147.45209732791</c:v>
                </c:pt>
                <c:pt idx="7">
                  <c:v>175046.86393868938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153-45B2-9207-89AF6D4BFC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9671600"/>
        <c:axId val="530853280"/>
      </c:scatterChart>
      <c:valAx>
        <c:axId val="13796716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0853280"/>
        <c:crosses val="autoZero"/>
        <c:crossBetween val="midCat"/>
      </c:valAx>
      <c:valAx>
        <c:axId val="530853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96716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'200'!$A$1</c:f>
              <c:strCache>
                <c:ptCount val="1"/>
                <c:pt idx="0">
                  <c:v>Conventional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('200'!$B$1:$E$1,'200'!$F$1:$I$1)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('200'!$B$4:$E$4,'200'!$F$4:$I$4)</c:f>
              <c:numCache>
                <c:formatCode>General</c:formatCode>
                <c:ptCount val="8"/>
                <c:pt idx="0">
                  <c:v>232.386</c:v>
                </c:pt>
                <c:pt idx="1">
                  <c:v>232.386</c:v>
                </c:pt>
                <c:pt idx="2">
                  <c:v>232.386</c:v>
                </c:pt>
                <c:pt idx="3">
                  <c:v>232.386</c:v>
                </c:pt>
                <c:pt idx="4">
                  <c:v>250.00099999999998</c:v>
                </c:pt>
                <c:pt idx="5">
                  <c:v>300</c:v>
                </c:pt>
                <c:pt idx="6">
                  <c:v>350.00100000000003</c:v>
                </c:pt>
                <c:pt idx="7">
                  <c:v>399.99900000000002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2F-428C-B00E-D6C10B906E23}"/>
            </c:ext>
          </c:extLst>
        </c:ser>
        <c:ser>
          <c:idx val="1"/>
          <c:order val="1"/>
          <c:tx>
            <c:strRef>
              <c:f>'200'!$A$21</c:f>
              <c:strCache>
                <c:ptCount val="1"/>
                <c:pt idx="0">
                  <c:v>Fuselage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'200'!$B$21:$I$21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'200'!$B$24:$I$24</c:f>
              <c:numCache>
                <c:formatCode>General</c:formatCode>
                <c:ptCount val="8"/>
                <c:pt idx="0">
                  <c:v>386.24900000000002</c:v>
                </c:pt>
                <c:pt idx="1">
                  <c:v>616.16300000000001</c:v>
                </c:pt>
                <c:pt idx="2">
                  <c:v>835.59699999999998</c:v>
                </c:pt>
                <c:pt idx="3">
                  <c:v>1055.028</c:v>
                </c:pt>
                <c:pt idx="4">
                  <c:v>1274.4590000000001</c:v>
                </c:pt>
                <c:pt idx="5">
                  <c:v>1493.89</c:v>
                </c:pt>
                <c:pt idx="6">
                  <c:v>1713.32</c:v>
                </c:pt>
                <c:pt idx="7">
                  <c:v>1932.751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E2F-428C-B00E-D6C10B906E23}"/>
            </c:ext>
          </c:extLst>
        </c:ser>
        <c:ser>
          <c:idx val="2"/>
          <c:order val="2"/>
          <c:tx>
            <c:strRef>
              <c:f>'200'!$A$41</c:f>
              <c:strCache>
                <c:ptCount val="1"/>
                <c:pt idx="0">
                  <c:v>External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'200'!$B$41:$I$41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'200'!$B$44:$I$44</c:f>
              <c:numCache>
                <c:formatCode>General</c:formatCode>
                <c:ptCount val="8"/>
                <c:pt idx="0">
                  <c:v>258.53699999999998</c:v>
                </c:pt>
                <c:pt idx="1">
                  <c:v>500.15499999999997</c:v>
                </c:pt>
                <c:pt idx="2">
                  <c:v>737.44200000000001</c:v>
                </c:pt>
                <c:pt idx="3">
                  <c:v>972.23299999999995</c:v>
                </c:pt>
                <c:pt idx="4">
                  <c:v>1205.3240000000001</c:v>
                </c:pt>
                <c:pt idx="5">
                  <c:v>1437.123</c:v>
                </c:pt>
                <c:pt idx="6">
                  <c:v>1667.9380000000001</c:v>
                </c:pt>
                <c:pt idx="7">
                  <c:v>1898.9359999999999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E2F-428C-B00E-D6C10B906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5220063"/>
        <c:axId val="509908415"/>
      </c:scatterChart>
      <c:valAx>
        <c:axId val="4652200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9908415"/>
        <c:crosses val="autoZero"/>
        <c:crossBetween val="midCat"/>
      </c:valAx>
      <c:valAx>
        <c:axId val="509908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52200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'200'!$A$1</c:f>
              <c:strCache>
                <c:ptCount val="1"/>
                <c:pt idx="0">
                  <c:v>Conventional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('200'!$B$1:$E$1,'200'!$F$1:$I$1)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('200'!$B$6:$E$6,'200'!$F$6:$I$6)</c:f>
              <c:numCache>
                <c:formatCode>General</c:formatCode>
                <c:ptCount val="8"/>
                <c:pt idx="0">
                  <c:v>30814.69</c:v>
                </c:pt>
                <c:pt idx="1">
                  <c:v>31921.605</c:v>
                </c:pt>
                <c:pt idx="2">
                  <c:v>32989.43</c:v>
                </c:pt>
                <c:pt idx="3">
                  <c:v>34029.96</c:v>
                </c:pt>
                <c:pt idx="4">
                  <c:v>35981.705999999998</c:v>
                </c:pt>
                <c:pt idx="5">
                  <c:v>39912.124000000003</c:v>
                </c:pt>
                <c:pt idx="6">
                  <c:v>40708.874000000003</c:v>
                </c:pt>
                <c:pt idx="7">
                  <c:v>43923.31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DE6-4594-AF96-6CAF50EA7875}"/>
            </c:ext>
          </c:extLst>
        </c:ser>
        <c:ser>
          <c:idx val="1"/>
          <c:order val="1"/>
          <c:tx>
            <c:strRef>
              <c:f>'200'!$A$21</c:f>
              <c:strCache>
                <c:ptCount val="1"/>
                <c:pt idx="0">
                  <c:v>Fuselage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'200'!$B$21:$I$21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'200'!$B$26:$I$26</c:f>
              <c:numCache>
                <c:formatCode>General</c:formatCode>
                <c:ptCount val="8"/>
                <c:pt idx="0">
                  <c:v>35569.487000000001</c:v>
                </c:pt>
                <c:pt idx="1">
                  <c:v>37249.033000000003</c:v>
                </c:pt>
                <c:pt idx="2">
                  <c:v>38974.133000000002</c:v>
                </c:pt>
                <c:pt idx="3">
                  <c:v>40678.654000000002</c:v>
                </c:pt>
                <c:pt idx="4">
                  <c:v>42366.639000000003</c:v>
                </c:pt>
                <c:pt idx="5">
                  <c:v>44041.517999999996</c:v>
                </c:pt>
                <c:pt idx="6">
                  <c:v>45705.648999999998</c:v>
                </c:pt>
                <c:pt idx="7">
                  <c:v>47514.976000000002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DE6-4594-AF96-6CAF50EA7875}"/>
            </c:ext>
          </c:extLst>
        </c:ser>
        <c:ser>
          <c:idx val="2"/>
          <c:order val="2"/>
          <c:tx>
            <c:strRef>
              <c:f>'200'!$A$41</c:f>
              <c:strCache>
                <c:ptCount val="1"/>
                <c:pt idx="0">
                  <c:v>External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'200'!$B$41:$I$41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</c:numCache>
            </c:numRef>
          </c:xVal>
          <c:yVal>
            <c:numRef>
              <c:f>'200'!$B$46:$I$46</c:f>
              <c:numCache>
                <c:formatCode>General</c:formatCode>
                <c:ptCount val="8"/>
                <c:pt idx="0">
                  <c:v>34482.983999999997</c:v>
                </c:pt>
                <c:pt idx="1">
                  <c:v>35891.805</c:v>
                </c:pt>
                <c:pt idx="2">
                  <c:v>37253.656999999999</c:v>
                </c:pt>
                <c:pt idx="3">
                  <c:v>38583.366999999998</c:v>
                </c:pt>
                <c:pt idx="4">
                  <c:v>39887.97</c:v>
                </c:pt>
                <c:pt idx="5">
                  <c:v>41171.764000000003</c:v>
                </c:pt>
                <c:pt idx="6">
                  <c:v>42437.811999999998</c:v>
                </c:pt>
                <c:pt idx="7">
                  <c:v>43702.01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DE6-4594-AF96-6CAF50EA78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32862527"/>
        <c:axId val="426263567"/>
      </c:scatterChart>
      <c:valAx>
        <c:axId val="1732862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6263567"/>
        <c:crosses val="autoZero"/>
        <c:crossBetween val="midCat"/>
      </c:valAx>
      <c:valAx>
        <c:axId val="4262635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286252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4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33337</xdr:colOff>
      <xdr:row>58</xdr:row>
      <xdr:rowOff>42861</xdr:rowOff>
    </xdr:from>
    <xdr:to>
      <xdr:col>25</xdr:col>
      <xdr:colOff>161925</xdr:colOff>
      <xdr:row>84</xdr:row>
      <xdr:rowOff>76199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A2D2257-D4D3-73E6-A762-9843A32FDD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423862</xdr:colOff>
      <xdr:row>43</xdr:row>
      <xdr:rowOff>90487</xdr:rowOff>
    </xdr:from>
    <xdr:to>
      <xdr:col>16</xdr:col>
      <xdr:colOff>14287</xdr:colOff>
      <xdr:row>57</xdr:row>
      <xdr:rowOff>119062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95766F5-5639-1CCB-1A65-559B26691A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185737</xdr:colOff>
      <xdr:row>73</xdr:row>
      <xdr:rowOff>4761</xdr:rowOff>
    </xdr:from>
    <xdr:to>
      <xdr:col>18</xdr:col>
      <xdr:colOff>0</xdr:colOff>
      <xdr:row>91</xdr:row>
      <xdr:rowOff>142874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3849B9C-A348-D82D-4DD3-E2269023E8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204787</xdr:colOff>
      <xdr:row>45</xdr:row>
      <xdr:rowOff>138111</xdr:rowOff>
    </xdr:from>
    <xdr:to>
      <xdr:col>18</xdr:col>
      <xdr:colOff>152400</xdr:colOff>
      <xdr:row>71</xdr:row>
      <xdr:rowOff>171449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47522F2-2836-4A7F-8F5B-1038BA13F7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157162</xdr:colOff>
      <xdr:row>44</xdr:row>
      <xdr:rowOff>61912</xdr:rowOff>
    </xdr:from>
    <xdr:to>
      <xdr:col>24</xdr:col>
      <xdr:colOff>614362</xdr:colOff>
      <xdr:row>58</xdr:row>
      <xdr:rowOff>90487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14E99B0-8496-446A-88B9-FF13F0BCEB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185737</xdr:colOff>
      <xdr:row>73</xdr:row>
      <xdr:rowOff>4761</xdr:rowOff>
    </xdr:from>
    <xdr:to>
      <xdr:col>18</xdr:col>
      <xdr:colOff>0</xdr:colOff>
      <xdr:row>91</xdr:row>
      <xdr:rowOff>142874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4BC4D3E-C3F5-4E28-AF98-15C24F8E5A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204787</xdr:colOff>
      <xdr:row>45</xdr:row>
      <xdr:rowOff>138111</xdr:rowOff>
    </xdr:from>
    <xdr:to>
      <xdr:col>18</xdr:col>
      <xdr:colOff>152400</xdr:colOff>
      <xdr:row>71</xdr:row>
      <xdr:rowOff>171449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0608B37-25E9-4638-81E0-A45868BA8F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157162</xdr:colOff>
      <xdr:row>44</xdr:row>
      <xdr:rowOff>61912</xdr:rowOff>
    </xdr:from>
    <xdr:to>
      <xdr:col>24</xdr:col>
      <xdr:colOff>614362</xdr:colOff>
      <xdr:row>58</xdr:row>
      <xdr:rowOff>90487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6B38F2A-6433-4F75-A52D-2619AF8EAC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185737</xdr:colOff>
      <xdr:row>73</xdr:row>
      <xdr:rowOff>4761</xdr:rowOff>
    </xdr:from>
    <xdr:to>
      <xdr:col>18</xdr:col>
      <xdr:colOff>0</xdr:colOff>
      <xdr:row>91</xdr:row>
      <xdr:rowOff>142874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DE5F516-66F7-4A58-BBFB-D9B304CCC6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309562</xdr:colOff>
      <xdr:row>3</xdr:row>
      <xdr:rowOff>71436</xdr:rowOff>
    </xdr:from>
    <xdr:to>
      <xdr:col>21</xdr:col>
      <xdr:colOff>152400</xdr:colOff>
      <xdr:row>23</xdr:row>
      <xdr:rowOff>57149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DAA3E2A-931C-FC0F-103D-8F0287F2EA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377190</xdr:colOff>
      <xdr:row>19</xdr:row>
      <xdr:rowOff>163830</xdr:rowOff>
    </xdr:from>
    <xdr:to>
      <xdr:col>12</xdr:col>
      <xdr:colOff>255270</xdr:colOff>
      <xdr:row>35</xdr:row>
      <xdr:rowOff>102870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B8830A0-6D16-4DA6-AC8D-2C704EEA5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528636</xdr:colOff>
      <xdr:row>2</xdr:row>
      <xdr:rowOff>23811</xdr:rowOff>
    </xdr:from>
    <xdr:to>
      <xdr:col>24</xdr:col>
      <xdr:colOff>533399</xdr:colOff>
      <xdr:row>22</xdr:row>
      <xdr:rowOff>66674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365E0E9-086C-45DB-9934-01AD391F03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228600</xdr:colOff>
      <xdr:row>25</xdr:row>
      <xdr:rowOff>28575</xdr:rowOff>
    </xdr:from>
    <xdr:to>
      <xdr:col>25</xdr:col>
      <xdr:colOff>233363</xdr:colOff>
      <xdr:row>45</xdr:row>
      <xdr:rowOff>71438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62BAA68-0E93-4DAE-B6D7-59217515D1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190500</xdr:colOff>
      <xdr:row>44</xdr:row>
      <xdr:rowOff>9525</xdr:rowOff>
    </xdr:from>
    <xdr:to>
      <xdr:col>22</xdr:col>
      <xdr:colOff>195263</xdr:colOff>
      <xdr:row>64</xdr:row>
      <xdr:rowOff>52388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53FE561-D7FB-488B-BA13-FABACD5E5A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452436</xdr:colOff>
      <xdr:row>58</xdr:row>
      <xdr:rowOff>71436</xdr:rowOff>
    </xdr:from>
    <xdr:to>
      <xdr:col>17</xdr:col>
      <xdr:colOff>438150</xdr:colOff>
      <xdr:row>80</xdr:row>
      <xdr:rowOff>47625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AAA428B-CB0E-4218-8ED5-5566358043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booksite.elsevier.com/9780340741528/appendices/data-a/default.htm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01FA3-EB69-4C46-B34F-6998240EBCDE}">
  <dimension ref="A1:T73"/>
  <sheetViews>
    <sheetView topLeftCell="A33" zoomScaleNormal="100" workbookViewId="0">
      <selection activeCell="B44" sqref="B44"/>
    </sheetView>
  </sheetViews>
  <sheetFormatPr defaultRowHeight="13.8" x14ac:dyDescent="0.25"/>
  <cols>
    <col min="1" max="1" width="14.59765625" bestFit="1" customWidth="1"/>
    <col min="12" max="12" width="11.3984375" bestFit="1" customWidth="1"/>
  </cols>
  <sheetData>
    <row r="1" spans="1:20" x14ac:dyDescent="0.25">
      <c r="A1" s="1" t="s">
        <v>0</v>
      </c>
      <c r="B1" s="1">
        <v>0.1</v>
      </c>
      <c r="C1" s="1">
        <v>0.2</v>
      </c>
      <c r="D1" s="1">
        <v>0.3</v>
      </c>
      <c r="E1" s="1">
        <v>0.4</v>
      </c>
      <c r="F1" s="1">
        <v>0.5</v>
      </c>
      <c r="G1" s="1">
        <v>0.6</v>
      </c>
      <c r="H1" s="1">
        <v>0.7</v>
      </c>
      <c r="I1" s="1">
        <v>0.8</v>
      </c>
      <c r="M1" t="s">
        <v>10</v>
      </c>
      <c r="N1" t="s">
        <v>11</v>
      </c>
    </row>
    <row r="2" spans="1:20" x14ac:dyDescent="0.25">
      <c r="A2" t="s">
        <v>1</v>
      </c>
      <c r="B2">
        <v>23.238571192962201</v>
      </c>
      <c r="C2">
        <v>23.238571192962201</v>
      </c>
      <c r="D2">
        <v>23.238571192962201</v>
      </c>
      <c r="E2">
        <v>23.238571192962201</v>
      </c>
      <c r="F2">
        <v>25</v>
      </c>
      <c r="G2">
        <v>30</v>
      </c>
      <c r="H2">
        <v>35</v>
      </c>
      <c r="I2">
        <v>40</v>
      </c>
      <c r="L2" t="s">
        <v>9</v>
      </c>
      <c r="M2">
        <v>0.36480000000000001</v>
      </c>
      <c r="N2">
        <v>264.11</v>
      </c>
      <c r="P2">
        <f>0.5*M2*N2*N2</f>
        <v>12723.146399040001</v>
      </c>
    </row>
    <row r="3" spans="1:20" x14ac:dyDescent="0.25">
      <c r="A3" t="s">
        <v>2</v>
      </c>
      <c r="B3">
        <v>18.238571192962201</v>
      </c>
      <c r="C3">
        <v>13.238571192962199</v>
      </c>
      <c r="D3">
        <v>8.2385711929621994</v>
      </c>
      <c r="E3">
        <v>3.2385711929621999</v>
      </c>
      <c r="F3">
        <v>0</v>
      </c>
      <c r="G3">
        <v>0</v>
      </c>
      <c r="H3">
        <v>0</v>
      </c>
      <c r="I3">
        <v>0</v>
      </c>
    </row>
    <row r="4" spans="1:20" x14ac:dyDescent="0.25">
      <c r="A4" t="s">
        <v>3</v>
      </c>
      <c r="B4">
        <f>26.699+154.051+51.636</f>
        <v>232.386</v>
      </c>
      <c r="C4">
        <f>26.699+154.051+51.636</f>
        <v>232.386</v>
      </c>
      <c r="D4">
        <f>26.699+154.051+51.636</f>
        <v>232.386</v>
      </c>
      <c r="E4">
        <f>26.699+154.051+51.636</f>
        <v>232.386</v>
      </c>
      <c r="F4">
        <f>28.009+166.278+55.714</f>
        <v>250.00099999999998</v>
      </c>
      <c r="G4">
        <f>31.403+201.232+67.365</f>
        <v>300</v>
      </c>
      <c r="H4">
        <f>36.637+234.771+78.593</f>
        <v>350.00100000000003</v>
      </c>
      <c r="I4">
        <f>40.036+269.718+90.245</f>
        <v>399.99900000000002</v>
      </c>
    </row>
    <row r="5" spans="1:20" x14ac:dyDescent="0.25">
      <c r="A5" t="s">
        <v>4</v>
      </c>
      <c r="B5">
        <v>5000</v>
      </c>
      <c r="C5">
        <v>10000</v>
      </c>
      <c r="D5">
        <v>15000</v>
      </c>
      <c r="E5">
        <v>20000</v>
      </c>
      <c r="F5">
        <v>25000</v>
      </c>
      <c r="G5">
        <v>30000</v>
      </c>
      <c r="H5">
        <v>35000</v>
      </c>
      <c r="I5">
        <v>40000</v>
      </c>
    </row>
    <row r="6" spans="1:20" x14ac:dyDescent="0.25">
      <c r="A6" t="s">
        <v>5</v>
      </c>
      <c r="B6">
        <v>30814.69</v>
      </c>
      <c r="C6">
        <v>31921.605</v>
      </c>
      <c r="D6">
        <v>32989.43</v>
      </c>
      <c r="E6">
        <v>34029.96</v>
      </c>
      <c r="F6">
        <v>35981.705999999998</v>
      </c>
      <c r="G6">
        <v>39912.124000000003</v>
      </c>
      <c r="H6">
        <v>40708.874000000003</v>
      </c>
      <c r="I6">
        <v>43923.31</v>
      </c>
    </row>
    <row r="7" spans="1:20" x14ac:dyDescent="0.25">
      <c r="A7" t="s">
        <v>6</v>
      </c>
      <c r="B7">
        <v>23.041814135470698</v>
      </c>
      <c r="C7">
        <v>23.041814135470698</v>
      </c>
      <c r="D7">
        <v>23.041814135470698</v>
      </c>
      <c r="E7">
        <v>23.041814135470698</v>
      </c>
      <c r="F7">
        <v>23.145871214479399</v>
      </c>
      <c r="G7">
        <v>23.5928995420539</v>
      </c>
      <c r="H7">
        <v>21.842770559730599</v>
      </c>
      <c r="I7">
        <v>21.965136004964801</v>
      </c>
    </row>
    <row r="8" spans="1:20" x14ac:dyDescent="0.25">
      <c r="M8">
        <v>0.1</v>
      </c>
      <c r="N8">
        <v>0.2</v>
      </c>
      <c r="O8">
        <v>0.3</v>
      </c>
      <c r="P8">
        <v>0.4</v>
      </c>
      <c r="Q8">
        <v>0.5</v>
      </c>
      <c r="R8">
        <v>0.6</v>
      </c>
      <c r="S8">
        <v>0.7</v>
      </c>
      <c r="T8">
        <v>0.8</v>
      </c>
    </row>
    <row r="9" spans="1:20" ht="14.4" x14ac:dyDescent="0.3">
      <c r="A9" s="3" t="s">
        <v>9</v>
      </c>
      <c r="B9" s="3">
        <v>0.1</v>
      </c>
      <c r="C9" s="3">
        <v>0.2</v>
      </c>
      <c r="D9" s="3">
        <v>0.3</v>
      </c>
      <c r="E9" s="3">
        <v>0.4</v>
      </c>
      <c r="F9" s="3">
        <v>0.5</v>
      </c>
      <c r="G9" s="3">
        <v>0.6</v>
      </c>
      <c r="H9" s="3">
        <v>0.7</v>
      </c>
      <c r="I9" s="3">
        <v>0.8</v>
      </c>
      <c r="L9" t="s">
        <v>9</v>
      </c>
      <c r="M9" s="2">
        <f>B11</f>
        <v>1.8467999999999998E-2</v>
      </c>
      <c r="N9" s="2">
        <f t="shared" ref="N9:T9" si="0">C11</f>
        <v>1.8467999999999998E-2</v>
      </c>
      <c r="O9" s="2">
        <f t="shared" si="0"/>
        <v>1.8467999999999998E-2</v>
      </c>
      <c r="P9" s="2">
        <f t="shared" si="0"/>
        <v>1.8467999999999998E-2</v>
      </c>
      <c r="Q9" s="2">
        <f t="shared" si="0"/>
        <v>1.7912000000000001E-2</v>
      </c>
      <c r="R9" s="2">
        <f t="shared" si="0"/>
        <v>1.6618999999999998E-2</v>
      </c>
      <c r="S9" s="2">
        <f t="shared" si="0"/>
        <v>1.5842999999999999E-2</v>
      </c>
      <c r="T9" s="2">
        <f t="shared" si="0"/>
        <v>1.5070999999999999E-2</v>
      </c>
    </row>
    <row r="10" spans="1:20" ht="14.4" x14ac:dyDescent="0.3">
      <c r="A10" s="3">
        <v>-2</v>
      </c>
      <c r="B10">
        <v>1.9535E-2</v>
      </c>
      <c r="C10">
        <v>1.9535E-2</v>
      </c>
      <c r="D10">
        <v>1.9535E-2</v>
      </c>
      <c r="E10">
        <v>1.9535E-2</v>
      </c>
      <c r="F10">
        <v>1.8959E-2</v>
      </c>
      <c r="G10">
        <v>1.7614000000000001E-2</v>
      </c>
      <c r="H10">
        <v>1.6847999999999998E-2</v>
      </c>
      <c r="I10">
        <v>1.6048E-2</v>
      </c>
      <c r="L10" t="s">
        <v>12</v>
      </c>
      <c r="M10">
        <v>685.69559693126405</v>
      </c>
      <c r="N10">
        <v>685.69559693126405</v>
      </c>
      <c r="O10">
        <v>685.69559693126405</v>
      </c>
      <c r="P10">
        <v>685.69559693126405</v>
      </c>
      <c r="Q10">
        <v>693.16067849405204</v>
      </c>
      <c r="R10">
        <v>713.967574511159</v>
      </c>
      <c r="S10">
        <v>727.83273295720403</v>
      </c>
      <c r="T10">
        <v>745.63935417022606</v>
      </c>
    </row>
    <row r="11" spans="1:20" ht="14.4" x14ac:dyDescent="0.3">
      <c r="A11" s="3">
        <v>0</v>
      </c>
      <c r="B11">
        <v>1.8467999999999998E-2</v>
      </c>
      <c r="C11">
        <v>1.8467999999999998E-2</v>
      </c>
      <c r="D11">
        <v>1.8467999999999998E-2</v>
      </c>
      <c r="E11">
        <v>1.8467999999999998E-2</v>
      </c>
      <c r="F11">
        <v>1.7912000000000001E-2</v>
      </c>
      <c r="G11">
        <v>1.6618999999999998E-2</v>
      </c>
      <c r="H11">
        <v>1.5842999999999999E-2</v>
      </c>
      <c r="I11">
        <v>1.5070999999999999E-2</v>
      </c>
    </row>
    <row r="12" spans="1:20" ht="14.4" x14ac:dyDescent="0.3">
      <c r="A12" s="3">
        <v>2.8570000000000002</v>
      </c>
      <c r="B12">
        <v>2.0649000000000001E-2</v>
      </c>
      <c r="C12">
        <v>2.0649000000000001E-2</v>
      </c>
      <c r="D12">
        <v>2.0649000000000001E-2</v>
      </c>
      <c r="E12">
        <v>2.0649000000000001E-2</v>
      </c>
      <c r="F12">
        <v>2.0050999999999999E-2</v>
      </c>
      <c r="G12">
        <v>1.8651999999999998E-2</v>
      </c>
      <c r="H12">
        <v>1.7897E-2</v>
      </c>
      <c r="I12">
        <v>1.7066999999999999E-2</v>
      </c>
      <c r="L12" t="s">
        <v>7</v>
      </c>
      <c r="M12">
        <f>B31</f>
        <v>1.6535000000000001E-2</v>
      </c>
      <c r="N12">
        <f t="shared" ref="N12:T12" si="1">C31</f>
        <v>1.6584999999999999E-2</v>
      </c>
      <c r="O12">
        <f t="shared" si="1"/>
        <v>1.6655E-2</v>
      </c>
      <c r="P12">
        <f t="shared" si="1"/>
        <v>1.6726999999999999E-2</v>
      </c>
      <c r="Q12">
        <f t="shared" si="1"/>
        <v>1.6799000000000001E-2</v>
      </c>
      <c r="R12">
        <f t="shared" si="1"/>
        <v>1.6874E-2</v>
      </c>
      <c r="S12">
        <f>H31</f>
        <v>1.6948999999999999E-2</v>
      </c>
      <c r="T12">
        <f t="shared" si="1"/>
        <v>1.7025999999999999E-2</v>
      </c>
    </row>
    <row r="13" spans="1:20" ht="14.4" x14ac:dyDescent="0.3">
      <c r="A13" s="3">
        <v>5.7140000000000004</v>
      </c>
      <c r="B13">
        <v>2.6955E-2</v>
      </c>
      <c r="C13">
        <v>2.6955E-2</v>
      </c>
      <c r="D13">
        <v>2.6955E-2</v>
      </c>
      <c r="E13">
        <v>2.6955E-2</v>
      </c>
      <c r="F13">
        <v>2.6238000000000001E-2</v>
      </c>
      <c r="G13">
        <v>2.4539999999999999E-2</v>
      </c>
      <c r="H13">
        <v>2.3858000000000001E-2</v>
      </c>
      <c r="I13">
        <v>2.2870000000000001E-2</v>
      </c>
      <c r="L13" t="s">
        <v>12</v>
      </c>
      <c r="M13">
        <v>748.70371915845999</v>
      </c>
      <c r="N13">
        <v>757.54699391977294</v>
      </c>
      <c r="O13">
        <v>769.46329424214298</v>
      </c>
      <c r="P13">
        <v>781.38335249905697</v>
      </c>
      <c r="Q13">
        <v>793.30710386685098</v>
      </c>
      <c r="R13">
        <v>805.23431920924202</v>
      </c>
      <c r="S13">
        <v>817.16478757988898</v>
      </c>
      <c r="T13">
        <v>829.09831447827901</v>
      </c>
    </row>
    <row r="14" spans="1:20" ht="14.4" x14ac:dyDescent="0.3">
      <c r="A14" s="3">
        <v>8.5709999999999997</v>
      </c>
      <c r="B14">
        <v>3.6554000000000003E-2</v>
      </c>
      <c r="C14">
        <v>3.6554000000000003E-2</v>
      </c>
      <c r="D14">
        <v>3.6554000000000003E-2</v>
      </c>
      <c r="E14">
        <v>3.6554000000000003E-2</v>
      </c>
      <c r="F14">
        <v>3.5657000000000001E-2</v>
      </c>
      <c r="G14">
        <v>3.3510999999999999E-2</v>
      </c>
      <c r="H14">
        <v>3.2990999999999999E-2</v>
      </c>
      <c r="I14">
        <v>3.1777E-2</v>
      </c>
    </row>
    <row r="15" spans="1:20" ht="14.4" x14ac:dyDescent="0.3">
      <c r="A15" s="3">
        <v>11.429</v>
      </c>
      <c r="B15">
        <v>4.6906000000000003E-2</v>
      </c>
      <c r="C15">
        <v>4.6906000000000003E-2</v>
      </c>
      <c r="D15">
        <v>4.6906000000000003E-2</v>
      </c>
      <c r="E15">
        <v>4.6906000000000003E-2</v>
      </c>
      <c r="F15">
        <v>4.5781000000000002E-2</v>
      </c>
      <c r="G15">
        <v>4.3071999999999999E-2</v>
      </c>
      <c r="H15">
        <v>4.2689999999999999E-2</v>
      </c>
      <c r="I15">
        <v>4.1194000000000001E-2</v>
      </c>
    </row>
    <row r="16" spans="1:20" ht="14.4" x14ac:dyDescent="0.3">
      <c r="A16" s="3">
        <v>14.286</v>
      </c>
      <c r="B16">
        <v>5.8784999999999997E-2</v>
      </c>
      <c r="C16">
        <v>5.8784999999999997E-2</v>
      </c>
      <c r="D16">
        <v>5.8784999999999997E-2</v>
      </c>
      <c r="E16">
        <v>5.8784999999999997E-2</v>
      </c>
      <c r="F16">
        <v>5.7367000000000001E-2</v>
      </c>
      <c r="G16">
        <v>5.3946000000000001E-2</v>
      </c>
      <c r="H16">
        <v>5.3537000000000001E-2</v>
      </c>
      <c r="I16">
        <v>5.1656000000000001E-2</v>
      </c>
      <c r="L16" t="s">
        <v>13</v>
      </c>
      <c r="M16">
        <f t="shared" ref="M16:T16" si="2">B51</f>
        <v>1.6369000000000002E-2</v>
      </c>
      <c r="N16">
        <f t="shared" si="2"/>
        <v>1.6369000000000002E-2</v>
      </c>
      <c r="O16">
        <f t="shared" si="2"/>
        <v>1.6369000000000002E-2</v>
      </c>
      <c r="P16">
        <f t="shared" si="2"/>
        <v>1.6369000000000002E-2</v>
      </c>
      <c r="Q16">
        <f t="shared" si="2"/>
        <v>1.6369000000000002E-2</v>
      </c>
      <c r="R16">
        <f t="shared" si="2"/>
        <v>1.6369000000000002E-2</v>
      </c>
      <c r="S16">
        <f t="shared" si="2"/>
        <v>1.6369000000000002E-2</v>
      </c>
      <c r="T16">
        <f t="shared" si="2"/>
        <v>1.6369000000000002E-2</v>
      </c>
    </row>
    <row r="17" spans="1:20" ht="14.4" x14ac:dyDescent="0.3">
      <c r="A17" s="3">
        <v>17.143000000000001</v>
      </c>
      <c r="B17">
        <v>7.0211999999999997E-2</v>
      </c>
      <c r="C17">
        <v>7.0211999999999997E-2</v>
      </c>
      <c r="D17">
        <v>7.0211999999999997E-2</v>
      </c>
      <c r="E17">
        <v>7.0211999999999997E-2</v>
      </c>
      <c r="F17">
        <v>6.8485000000000004E-2</v>
      </c>
      <c r="G17">
        <v>6.4315999999999998E-2</v>
      </c>
      <c r="H17">
        <v>6.3553999999999999E-2</v>
      </c>
      <c r="I17">
        <v>6.1186999999999998E-2</v>
      </c>
      <c r="L17" t="s">
        <v>12</v>
      </c>
      <c r="M17">
        <v>718.21032320015797</v>
      </c>
      <c r="N17">
        <v>718.21032320015797</v>
      </c>
      <c r="O17">
        <v>718.21032320015797</v>
      </c>
      <c r="P17">
        <v>718.21032320015797</v>
      </c>
      <c r="Q17">
        <v>718.21032320015797</v>
      </c>
      <c r="R17">
        <v>718.21032320015797</v>
      </c>
      <c r="S17">
        <v>718.21032320015797</v>
      </c>
      <c r="T17">
        <v>718.21032320015797</v>
      </c>
    </row>
    <row r="18" spans="1:20" ht="14.4" x14ac:dyDescent="0.3">
      <c r="A18" s="3">
        <v>20</v>
      </c>
      <c r="B18">
        <v>8.1459000000000004E-2</v>
      </c>
      <c r="C18">
        <v>8.1459000000000004E-2</v>
      </c>
      <c r="D18">
        <v>8.1459000000000004E-2</v>
      </c>
      <c r="E18">
        <v>8.1459000000000004E-2</v>
      </c>
      <c r="F18">
        <v>7.9522999999999996E-2</v>
      </c>
      <c r="G18">
        <v>7.4797000000000002E-2</v>
      </c>
      <c r="H18">
        <v>7.3813000000000004E-2</v>
      </c>
      <c r="I18">
        <v>7.1039000000000005E-2</v>
      </c>
    </row>
    <row r="19" spans="1:20" ht="14.4" x14ac:dyDescent="0.3">
      <c r="A19" s="3"/>
      <c r="L19" t="s">
        <v>15</v>
      </c>
      <c r="M19">
        <f t="shared" ref="M19:T19" si="3">B72</f>
        <v>1.36E-4</v>
      </c>
      <c r="N19">
        <f t="shared" si="3"/>
        <v>2.2000000000000001E-4</v>
      </c>
      <c r="O19">
        <f t="shared" si="3"/>
        <v>2.8899999999999998E-4</v>
      </c>
      <c r="P19">
        <f t="shared" si="3"/>
        <v>3.5100000000000002E-4</v>
      </c>
      <c r="Q19">
        <f t="shared" si="3"/>
        <v>4.0700000000000003E-4</v>
      </c>
      <c r="R19">
        <f t="shared" si="3"/>
        <v>4.6000000000000001E-4</v>
      </c>
      <c r="S19">
        <f t="shared" si="3"/>
        <v>5.1000000000000004E-4</v>
      </c>
      <c r="T19">
        <f t="shared" si="3"/>
        <v>5.5400000000000002E-4</v>
      </c>
    </row>
    <row r="20" spans="1:20" ht="14.4" x14ac:dyDescent="0.3">
      <c r="A20" s="3"/>
      <c r="L20" t="s">
        <v>16</v>
      </c>
      <c r="M20">
        <v>9.4903749925382499</v>
      </c>
      <c r="N20">
        <v>16.658134275867098</v>
      </c>
      <c r="O20">
        <v>22.948335016526102</v>
      </c>
      <c r="P20">
        <v>28.721486752578802</v>
      </c>
      <c r="Q20">
        <v>34.083734878729999</v>
      </c>
      <c r="R20">
        <v>39.192073139464199</v>
      </c>
      <c r="S20">
        <v>44.024609478669397</v>
      </c>
      <c r="T20">
        <v>47.387266301389502</v>
      </c>
    </row>
    <row r="21" spans="1:20" x14ac:dyDescent="0.25">
      <c r="A21" s="1" t="s">
        <v>7</v>
      </c>
      <c r="B21" s="1">
        <v>0.1</v>
      </c>
      <c r="C21" s="1">
        <v>0.2</v>
      </c>
      <c r="D21" s="1">
        <v>0.3</v>
      </c>
      <c r="E21" s="1">
        <v>0.4</v>
      </c>
      <c r="F21" s="1">
        <v>0.5</v>
      </c>
      <c r="G21" s="1">
        <v>0.6</v>
      </c>
      <c r="H21" s="1">
        <v>0.7</v>
      </c>
      <c r="I21" s="1">
        <v>0.8</v>
      </c>
    </row>
    <row r="22" spans="1:20" x14ac:dyDescent="0.25">
      <c r="A22" t="s">
        <v>1</v>
      </c>
      <c r="B22">
        <v>5</v>
      </c>
      <c r="C22">
        <v>10</v>
      </c>
      <c r="D22">
        <v>15</v>
      </c>
      <c r="E22">
        <v>20</v>
      </c>
      <c r="F22">
        <v>25</v>
      </c>
      <c r="G22">
        <v>30</v>
      </c>
      <c r="H22">
        <v>35</v>
      </c>
      <c r="I22">
        <v>40</v>
      </c>
      <c r="M22">
        <f>$P$2*(M16+M19)*(M17+M20*2)</f>
        <v>154806.83109506001</v>
      </c>
      <c r="N22">
        <f t="shared" ref="N22:S22" si="4">$P$2*N16*N17+$P$2*N19*N20</f>
        <v>149624.83233912929</v>
      </c>
      <c r="O22">
        <f t="shared" si="4"/>
        <v>149662.58546780393</v>
      </c>
      <c r="P22">
        <f t="shared" si="4"/>
        <v>149706.46980122506</v>
      </c>
      <c r="Q22">
        <f t="shared" si="4"/>
        <v>149754.7011911975</v>
      </c>
      <c r="R22">
        <f t="shared" si="4"/>
        <v>149807.58206802965</v>
      </c>
      <c r="S22">
        <f t="shared" si="4"/>
        <v>149863.87177657583</v>
      </c>
      <c r="T22">
        <f>$P$2*T16*T17+$P$2*T19*T20</f>
        <v>149912.2196654194</v>
      </c>
    </row>
    <row r="23" spans="1:20" x14ac:dyDescent="0.25">
      <c r="A23" t="s">
        <v>2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20" x14ac:dyDescent="0.25">
      <c r="A24" t="s">
        <v>3</v>
      </c>
      <c r="B24">
        <v>386.24900000000002</v>
      </c>
      <c r="C24">
        <v>616.16300000000001</v>
      </c>
      <c r="D24">
        <v>835.59699999999998</v>
      </c>
      <c r="E24">
        <v>1055.028</v>
      </c>
      <c r="F24">
        <v>1274.4590000000001</v>
      </c>
      <c r="G24">
        <v>1493.89</v>
      </c>
      <c r="H24">
        <v>1713.32</v>
      </c>
      <c r="I24">
        <v>1932.751</v>
      </c>
    </row>
    <row r="25" spans="1:20" x14ac:dyDescent="0.25">
      <c r="A25" t="s">
        <v>4</v>
      </c>
      <c r="B25">
        <v>5000</v>
      </c>
      <c r="C25">
        <v>10000</v>
      </c>
      <c r="D25">
        <v>15000</v>
      </c>
      <c r="E25">
        <v>20000</v>
      </c>
      <c r="F25">
        <v>25000</v>
      </c>
      <c r="G25">
        <v>30000</v>
      </c>
      <c r="H25">
        <v>35000</v>
      </c>
      <c r="I25">
        <v>40000</v>
      </c>
    </row>
    <row r="26" spans="1:20" x14ac:dyDescent="0.25">
      <c r="A26" t="s">
        <v>5</v>
      </c>
      <c r="B26">
        <v>35569.487000000001</v>
      </c>
      <c r="C26">
        <v>37249.033000000003</v>
      </c>
      <c r="D26">
        <v>38974.133000000002</v>
      </c>
      <c r="E26">
        <v>40678.654000000002</v>
      </c>
      <c r="F26">
        <v>42366.639000000003</v>
      </c>
      <c r="G26">
        <v>44041.517999999996</v>
      </c>
      <c r="H26">
        <v>45705.648999999998</v>
      </c>
      <c r="I26">
        <v>47514.976000000002</v>
      </c>
      <c r="M26">
        <f t="shared" ref="M26:T26" si="5">(M12-$M$9)/$M$9*100</f>
        <v>-10.466753303010599</v>
      </c>
      <c r="N26">
        <f t="shared" si="5"/>
        <v>-10.196014728178469</v>
      </c>
      <c r="O26">
        <f t="shared" si="5"/>
        <v>-9.8169807234134652</v>
      </c>
      <c r="P26">
        <f t="shared" si="5"/>
        <v>-9.4271171756551855</v>
      </c>
      <c r="Q26">
        <f t="shared" si="5"/>
        <v>-9.0372536278968862</v>
      </c>
      <c r="R26">
        <f t="shared" si="5"/>
        <v>-8.6311457656486805</v>
      </c>
      <c r="S26">
        <f t="shared" si="5"/>
        <v>-8.2250379034004748</v>
      </c>
      <c r="T26">
        <f t="shared" si="5"/>
        <v>-7.8081004981589723</v>
      </c>
    </row>
    <row r="27" spans="1:20" x14ac:dyDescent="0.25">
      <c r="A27" t="s">
        <v>6</v>
      </c>
      <c r="B27">
        <v>23.028292182106298</v>
      </c>
      <c r="C27">
        <v>23.028292182106298</v>
      </c>
      <c r="D27">
        <v>23.028292182106298</v>
      </c>
      <c r="E27">
        <v>23.028292182106298</v>
      </c>
      <c r="F27">
        <v>23.028292182106298</v>
      </c>
      <c r="G27">
        <v>23.028292182106298</v>
      </c>
      <c r="H27">
        <v>23.028292182106298</v>
      </c>
      <c r="I27">
        <v>23.028292182106298</v>
      </c>
      <c r="M27">
        <f t="shared" ref="M27:T27" si="6">(M16-$M$9)/$M$9*100</f>
        <v>-11.365605371453308</v>
      </c>
      <c r="N27">
        <f t="shared" si="6"/>
        <v>-11.365605371453308</v>
      </c>
      <c r="O27">
        <f t="shared" si="6"/>
        <v>-11.365605371453308</v>
      </c>
      <c r="P27">
        <f t="shared" si="6"/>
        <v>-11.365605371453308</v>
      </c>
      <c r="Q27">
        <f t="shared" si="6"/>
        <v>-11.365605371453308</v>
      </c>
      <c r="R27">
        <f t="shared" si="6"/>
        <v>-11.365605371453308</v>
      </c>
      <c r="S27">
        <f t="shared" si="6"/>
        <v>-11.365605371453308</v>
      </c>
      <c r="T27">
        <f t="shared" si="6"/>
        <v>-11.365605371453308</v>
      </c>
    </row>
    <row r="29" spans="1:20" ht="14.4" x14ac:dyDescent="0.3">
      <c r="A29" s="3" t="s">
        <v>9</v>
      </c>
      <c r="B29" s="3">
        <v>0.1</v>
      </c>
      <c r="C29" s="3">
        <v>0.2</v>
      </c>
      <c r="D29" s="3">
        <v>0.3</v>
      </c>
      <c r="E29" s="3">
        <v>0.4</v>
      </c>
      <c r="F29" s="3">
        <v>0.5</v>
      </c>
      <c r="G29" s="3">
        <v>0.6</v>
      </c>
      <c r="H29" s="3">
        <v>0.7</v>
      </c>
      <c r="I29" s="3">
        <v>0.8</v>
      </c>
      <c r="L29" t="s">
        <v>9</v>
      </c>
      <c r="M29">
        <f t="shared" ref="M29:T29" si="7">$P$2*M10*M9</f>
        <v>161118.62652639364</v>
      </c>
      <c r="N29">
        <f t="shared" si="7"/>
        <v>161118.62652639364</v>
      </c>
      <c r="O29">
        <f t="shared" si="7"/>
        <v>161118.62652639364</v>
      </c>
      <c r="P29">
        <f t="shared" si="7"/>
        <v>161118.62652639364</v>
      </c>
      <c r="Q29">
        <f t="shared" si="7"/>
        <v>157969.2379681117</v>
      </c>
      <c r="R29">
        <f t="shared" si="7"/>
        <v>150965.56634509019</v>
      </c>
      <c r="S29">
        <f t="shared" si="7"/>
        <v>146711.2880276241</v>
      </c>
      <c r="T29">
        <f t="shared" si="7"/>
        <v>142976.74834504488</v>
      </c>
    </row>
    <row r="30" spans="1:20" ht="14.4" x14ac:dyDescent="0.3">
      <c r="A30" s="3">
        <v>-2</v>
      </c>
      <c r="B30">
        <v>1.7531999999999999E-2</v>
      </c>
      <c r="C30">
        <v>1.7583000000000001E-2</v>
      </c>
      <c r="D30">
        <v>1.7652000000000001E-2</v>
      </c>
      <c r="E30">
        <v>1.7724E-2</v>
      </c>
      <c r="F30">
        <v>1.7795999999999999E-2</v>
      </c>
      <c r="G30">
        <v>1.7871000000000001E-2</v>
      </c>
      <c r="H30">
        <v>1.7946E-2</v>
      </c>
      <c r="I30">
        <v>1.8023000000000001E-2</v>
      </c>
      <c r="L30" t="s">
        <v>14</v>
      </c>
      <c r="M30">
        <f t="shared" ref="M30:T30" si="8">$P$2*M13*M12</f>
        <v>157510.21131391305</v>
      </c>
      <c r="N30">
        <f t="shared" si="8"/>
        <v>159852.55398976241</v>
      </c>
      <c r="O30">
        <f t="shared" si="8"/>
        <v>163052.35242385743</v>
      </c>
      <c r="P30">
        <f t="shared" si="8"/>
        <v>166294.05963248928</v>
      </c>
      <c r="Q30">
        <f t="shared" si="8"/>
        <v>169558.39532543728</v>
      </c>
      <c r="R30">
        <f t="shared" si="8"/>
        <v>172876.05580988576</v>
      </c>
      <c r="S30">
        <f t="shared" si="8"/>
        <v>176217.18054837847</v>
      </c>
      <c r="T30">
        <f t="shared" si="8"/>
        <v>179602.83420326756</v>
      </c>
    </row>
    <row r="31" spans="1:20" ht="14.4" x14ac:dyDescent="0.3">
      <c r="A31" s="3">
        <v>0</v>
      </c>
      <c r="B31">
        <v>1.6535000000000001E-2</v>
      </c>
      <c r="C31">
        <v>1.6584999999999999E-2</v>
      </c>
      <c r="D31">
        <v>1.6655E-2</v>
      </c>
      <c r="E31">
        <v>1.6726999999999999E-2</v>
      </c>
      <c r="F31">
        <v>1.6799000000000001E-2</v>
      </c>
      <c r="G31">
        <v>1.6874E-2</v>
      </c>
      <c r="H31">
        <v>1.6948999999999999E-2</v>
      </c>
      <c r="I31">
        <v>1.7025999999999999E-2</v>
      </c>
      <c r="L31" t="s">
        <v>13</v>
      </c>
      <c r="M31">
        <f>$P$2*(M16+M19)*(M17+M20*2)</f>
        <v>154806.83109506001</v>
      </c>
      <c r="N31">
        <f t="shared" ref="N31:T31" si="9">$P$2*(N16+N19)*(N17+N20*2)</f>
        <v>158620.41569252691</v>
      </c>
      <c r="O31">
        <f t="shared" si="9"/>
        <v>161946.49633273159</v>
      </c>
      <c r="P31">
        <f t="shared" si="9"/>
        <v>165005.50750526928</v>
      </c>
      <c r="Q31">
        <f t="shared" si="9"/>
        <v>167847.23158902879</v>
      </c>
      <c r="R31">
        <f t="shared" si="9"/>
        <v>170565.0797918663</v>
      </c>
      <c r="S31">
        <f t="shared" si="9"/>
        <v>173147.45209732791</v>
      </c>
      <c r="T31">
        <f t="shared" si="9"/>
        <v>175046.86393868938</v>
      </c>
    </row>
    <row r="32" spans="1:20" ht="14.4" x14ac:dyDescent="0.3">
      <c r="A32" s="3">
        <v>2.8570000000000002</v>
      </c>
      <c r="B32">
        <v>1.8572999999999999E-2</v>
      </c>
      <c r="C32">
        <v>1.8624000000000002E-2</v>
      </c>
      <c r="D32">
        <v>1.8693000000000001E-2</v>
      </c>
      <c r="E32">
        <v>1.8763999999999999E-2</v>
      </c>
      <c r="F32">
        <v>1.8837E-2</v>
      </c>
      <c r="G32">
        <v>1.8911000000000001E-2</v>
      </c>
      <c r="H32">
        <v>1.8985999999999999E-2</v>
      </c>
      <c r="I32">
        <v>1.9063E-2</v>
      </c>
    </row>
    <row r="33" spans="1:9" ht="14.4" x14ac:dyDescent="0.3">
      <c r="A33" s="3">
        <v>5.7140000000000004</v>
      </c>
      <c r="B33">
        <v>2.4483999999999999E-2</v>
      </c>
      <c r="C33">
        <v>2.4535000000000001E-2</v>
      </c>
      <c r="D33">
        <v>2.4604999999999998E-2</v>
      </c>
      <c r="E33">
        <v>2.4676E-2</v>
      </c>
      <c r="F33">
        <v>2.4750000000000001E-2</v>
      </c>
      <c r="G33">
        <v>2.4823999999999999E-2</v>
      </c>
      <c r="H33">
        <v>2.4899999999999999E-2</v>
      </c>
      <c r="I33">
        <v>2.4978E-2</v>
      </c>
    </row>
    <row r="34" spans="1:9" ht="14.4" x14ac:dyDescent="0.3">
      <c r="A34" s="3">
        <v>8.5709999999999997</v>
      </c>
      <c r="B34">
        <v>3.3505E-2</v>
      </c>
      <c r="C34">
        <v>3.3556000000000002E-2</v>
      </c>
      <c r="D34">
        <v>3.3626999999999997E-2</v>
      </c>
      <c r="E34">
        <v>3.3700000000000001E-2</v>
      </c>
      <c r="F34">
        <v>3.3774999999999999E-2</v>
      </c>
      <c r="G34">
        <v>3.3850999999999999E-2</v>
      </c>
      <c r="H34">
        <v>3.3928E-2</v>
      </c>
      <c r="I34">
        <v>3.4007000000000003E-2</v>
      </c>
    </row>
    <row r="35" spans="1:9" ht="14.4" x14ac:dyDescent="0.3">
      <c r="A35" s="3">
        <v>11.429</v>
      </c>
      <c r="B35">
        <v>4.3104000000000003E-2</v>
      </c>
      <c r="C35">
        <v>4.3156E-2</v>
      </c>
      <c r="D35">
        <v>4.3227000000000002E-2</v>
      </c>
      <c r="E35">
        <v>4.3300999999999999E-2</v>
      </c>
      <c r="F35">
        <v>4.3375999999999998E-2</v>
      </c>
      <c r="G35">
        <v>4.3452999999999999E-2</v>
      </c>
      <c r="H35">
        <v>4.3531E-2</v>
      </c>
      <c r="I35">
        <v>4.3610999999999997E-2</v>
      </c>
    </row>
    <row r="36" spans="1:9" ht="14.4" x14ac:dyDescent="0.3">
      <c r="A36" s="3">
        <v>14.286</v>
      </c>
      <c r="B36">
        <v>5.3927999999999997E-2</v>
      </c>
      <c r="C36">
        <v>5.3970999999999998E-2</v>
      </c>
      <c r="D36">
        <v>5.4031000000000003E-2</v>
      </c>
      <c r="E36">
        <v>5.4094000000000003E-2</v>
      </c>
      <c r="F36">
        <v>5.4158999999999999E-2</v>
      </c>
      <c r="G36">
        <v>5.4226000000000003E-2</v>
      </c>
      <c r="H36">
        <v>5.4295000000000003E-2</v>
      </c>
      <c r="I36">
        <v>5.4365999999999998E-2</v>
      </c>
    </row>
    <row r="37" spans="1:9" ht="14.4" x14ac:dyDescent="0.3">
      <c r="A37" s="3">
        <v>17.143000000000001</v>
      </c>
      <c r="B37">
        <v>6.4144000000000007E-2</v>
      </c>
      <c r="C37">
        <v>6.4172999999999994E-2</v>
      </c>
      <c r="D37">
        <v>6.4214999999999994E-2</v>
      </c>
      <c r="E37">
        <v>6.4260999999999999E-2</v>
      </c>
      <c r="F37">
        <v>6.4310000000000006E-2</v>
      </c>
      <c r="G37">
        <v>6.4352999999999994E-2</v>
      </c>
      <c r="H37">
        <v>6.4296000000000006E-2</v>
      </c>
      <c r="I37">
        <v>6.4184000000000005E-2</v>
      </c>
    </row>
    <row r="38" spans="1:9" ht="14.4" x14ac:dyDescent="0.3">
      <c r="A38" s="3">
        <v>20</v>
      </c>
      <c r="B38">
        <v>7.4015999999999998E-2</v>
      </c>
      <c r="C38">
        <v>7.3970999999999995E-2</v>
      </c>
      <c r="D38">
        <v>7.4120000000000005E-2</v>
      </c>
      <c r="E38">
        <v>7.4411000000000005E-2</v>
      </c>
      <c r="F38">
        <v>7.4667999999999998E-2</v>
      </c>
      <c r="G38">
        <v>7.4767E-2</v>
      </c>
      <c r="H38">
        <v>7.4823000000000001E-2</v>
      </c>
      <c r="I38">
        <v>7.4878E-2</v>
      </c>
    </row>
    <row r="41" spans="1:9" x14ac:dyDescent="0.25">
      <c r="A41" s="1" t="s">
        <v>8</v>
      </c>
      <c r="B41" s="1">
        <v>0.1</v>
      </c>
      <c r="C41" s="1">
        <v>0.2</v>
      </c>
      <c r="D41" s="1">
        <v>0.3</v>
      </c>
      <c r="E41" s="1">
        <v>0.4</v>
      </c>
      <c r="F41" s="1">
        <v>0.5</v>
      </c>
      <c r="G41" s="1">
        <v>0.6</v>
      </c>
      <c r="H41" s="1">
        <v>0.7</v>
      </c>
      <c r="I41" s="1">
        <v>0.8</v>
      </c>
    </row>
    <row r="42" spans="1:9" x14ac:dyDescent="0.25">
      <c r="A42" t="s">
        <v>1</v>
      </c>
      <c r="B42">
        <v>5</v>
      </c>
      <c r="C42">
        <v>10</v>
      </c>
      <c r="D42">
        <v>15</v>
      </c>
      <c r="E42">
        <v>20</v>
      </c>
      <c r="F42">
        <v>25</v>
      </c>
      <c r="G42">
        <v>30</v>
      </c>
      <c r="H42">
        <v>35</v>
      </c>
      <c r="I42">
        <v>40</v>
      </c>
    </row>
    <row r="43" spans="1:9" x14ac:dyDescent="0.25">
      <c r="A43" t="s">
        <v>2</v>
      </c>
      <c r="B43">
        <v>0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</row>
    <row r="44" spans="1:9" x14ac:dyDescent="0.25">
      <c r="A44" t="s">
        <v>3</v>
      </c>
      <c r="B44">
        <v>258.53699999999998</v>
      </c>
      <c r="C44">
        <v>500.15499999999997</v>
      </c>
      <c r="D44">
        <v>737.44200000000001</v>
      </c>
      <c r="E44">
        <v>972.23299999999995</v>
      </c>
      <c r="F44">
        <v>1205.3240000000001</v>
      </c>
      <c r="G44">
        <v>1437.123</v>
      </c>
      <c r="H44">
        <v>1667.9380000000001</v>
      </c>
      <c r="I44">
        <v>1898.9359999999999</v>
      </c>
    </row>
    <row r="45" spans="1:9" x14ac:dyDescent="0.25">
      <c r="A45" t="s">
        <v>4</v>
      </c>
      <c r="B45">
        <v>5000</v>
      </c>
      <c r="C45">
        <v>10000</v>
      </c>
      <c r="D45">
        <v>15000</v>
      </c>
      <c r="E45">
        <v>20000</v>
      </c>
      <c r="F45">
        <v>25000</v>
      </c>
      <c r="G45">
        <v>30000</v>
      </c>
      <c r="H45">
        <v>35000</v>
      </c>
      <c r="I45">
        <v>40000</v>
      </c>
    </row>
    <row r="46" spans="1:9" x14ac:dyDescent="0.25">
      <c r="A46" t="s">
        <v>5</v>
      </c>
      <c r="B46">
        <v>34482.983999999997</v>
      </c>
      <c r="C46">
        <v>35891.805</v>
      </c>
      <c r="D46">
        <v>37253.656999999999</v>
      </c>
      <c r="E46">
        <v>38583.366999999998</v>
      </c>
      <c r="F46">
        <v>39887.97</v>
      </c>
      <c r="G46">
        <v>41171.764000000003</v>
      </c>
      <c r="H46">
        <v>42437.811999999998</v>
      </c>
      <c r="I46">
        <v>43702.01</v>
      </c>
    </row>
    <row r="47" spans="1:9" x14ac:dyDescent="0.25">
      <c r="A47" t="s">
        <v>6</v>
      </c>
      <c r="B47">
        <v>23.028292182106298</v>
      </c>
      <c r="C47">
        <v>23.028292182106298</v>
      </c>
      <c r="D47">
        <v>23.028292182106298</v>
      </c>
      <c r="E47">
        <v>23.028292182106298</v>
      </c>
      <c r="F47">
        <v>23.028292182106298</v>
      </c>
      <c r="G47">
        <v>23.028292182106298</v>
      </c>
      <c r="H47">
        <v>23.028292182106298</v>
      </c>
      <c r="I47">
        <v>23.028292182106298</v>
      </c>
    </row>
    <row r="49" spans="1:9" ht="14.4" x14ac:dyDescent="0.3">
      <c r="A49" s="3" t="s">
        <v>9</v>
      </c>
      <c r="B49" s="3">
        <v>0.1</v>
      </c>
      <c r="C49" s="3">
        <v>0.2</v>
      </c>
      <c r="D49" s="3">
        <v>0.3</v>
      </c>
      <c r="E49" s="3">
        <v>0.4</v>
      </c>
      <c r="F49" s="3">
        <v>0.5</v>
      </c>
      <c r="G49" s="3">
        <v>0.6</v>
      </c>
      <c r="H49" s="3">
        <v>0.7</v>
      </c>
      <c r="I49" s="3">
        <v>0.8</v>
      </c>
    </row>
    <row r="50" spans="1:9" ht="14.4" x14ac:dyDescent="0.3">
      <c r="A50" s="3">
        <v>-2</v>
      </c>
      <c r="B50">
        <v>1.7367E-2</v>
      </c>
      <c r="C50">
        <v>1.7367E-2</v>
      </c>
      <c r="D50">
        <v>1.7367E-2</v>
      </c>
      <c r="E50">
        <v>1.7367E-2</v>
      </c>
      <c r="F50">
        <v>1.7367E-2</v>
      </c>
      <c r="G50">
        <v>1.7367E-2</v>
      </c>
      <c r="H50">
        <v>1.7367E-2</v>
      </c>
      <c r="I50">
        <v>1.7367E-2</v>
      </c>
    </row>
    <row r="51" spans="1:9" ht="14.4" x14ac:dyDescent="0.3">
      <c r="A51" s="3">
        <v>0</v>
      </c>
      <c r="B51">
        <v>1.6369000000000002E-2</v>
      </c>
      <c r="C51">
        <v>1.6369000000000002E-2</v>
      </c>
      <c r="D51">
        <v>1.6369000000000002E-2</v>
      </c>
      <c r="E51">
        <v>1.6369000000000002E-2</v>
      </c>
      <c r="F51">
        <v>1.6369000000000002E-2</v>
      </c>
      <c r="G51">
        <v>1.6369000000000002E-2</v>
      </c>
      <c r="H51">
        <v>1.6369000000000002E-2</v>
      </c>
      <c r="I51">
        <v>1.6369000000000002E-2</v>
      </c>
    </row>
    <row r="52" spans="1:9" ht="14.4" x14ac:dyDescent="0.3">
      <c r="A52" s="3">
        <v>2.8570000000000002</v>
      </c>
      <c r="B52">
        <v>1.8408000000000001E-2</v>
      </c>
      <c r="C52">
        <v>1.8408000000000001E-2</v>
      </c>
      <c r="D52">
        <v>1.8408000000000001E-2</v>
      </c>
      <c r="E52">
        <v>1.8408000000000001E-2</v>
      </c>
      <c r="F52">
        <v>1.8408000000000001E-2</v>
      </c>
      <c r="G52">
        <v>1.8408000000000001E-2</v>
      </c>
      <c r="H52">
        <v>1.8408000000000001E-2</v>
      </c>
      <c r="I52">
        <v>1.8408000000000001E-2</v>
      </c>
    </row>
    <row r="53" spans="1:9" ht="14.4" x14ac:dyDescent="0.3">
      <c r="A53" s="3">
        <v>5.7140000000000004</v>
      </c>
      <c r="B53">
        <v>2.4316999999999998E-2</v>
      </c>
      <c r="C53">
        <v>2.4316999999999998E-2</v>
      </c>
      <c r="D53">
        <v>2.4316999999999998E-2</v>
      </c>
      <c r="E53">
        <v>2.4316999999999998E-2</v>
      </c>
      <c r="F53">
        <v>2.4316999999999998E-2</v>
      </c>
      <c r="G53">
        <v>2.4316999999999998E-2</v>
      </c>
      <c r="H53">
        <v>2.4316999999999998E-2</v>
      </c>
      <c r="I53">
        <v>2.4316999999999998E-2</v>
      </c>
    </row>
    <row r="54" spans="1:9" ht="14.4" x14ac:dyDescent="0.3">
      <c r="A54" s="3">
        <v>8.5709999999999997</v>
      </c>
      <c r="B54">
        <v>3.3334000000000003E-2</v>
      </c>
      <c r="C54">
        <v>3.3334000000000003E-2</v>
      </c>
      <c r="D54">
        <v>3.3334000000000003E-2</v>
      </c>
      <c r="E54">
        <v>3.3334000000000003E-2</v>
      </c>
      <c r="F54">
        <v>3.3334000000000003E-2</v>
      </c>
      <c r="G54">
        <v>3.3334000000000003E-2</v>
      </c>
      <c r="H54">
        <v>3.3334000000000003E-2</v>
      </c>
      <c r="I54">
        <v>3.3334000000000003E-2</v>
      </c>
    </row>
    <row r="55" spans="1:9" ht="14.4" x14ac:dyDescent="0.3">
      <c r="A55" s="3">
        <v>11.429</v>
      </c>
      <c r="B55">
        <v>4.2930999999999997E-2</v>
      </c>
      <c r="C55">
        <v>4.2930999999999997E-2</v>
      </c>
      <c r="D55">
        <v>4.2930999999999997E-2</v>
      </c>
      <c r="E55">
        <v>4.2930999999999997E-2</v>
      </c>
      <c r="F55">
        <v>4.2930999999999997E-2</v>
      </c>
      <c r="G55">
        <v>4.2930999999999997E-2</v>
      </c>
      <c r="H55">
        <v>4.2930999999999997E-2</v>
      </c>
      <c r="I55">
        <v>4.2930999999999997E-2</v>
      </c>
    </row>
    <row r="56" spans="1:9" ht="14.4" x14ac:dyDescent="0.3">
      <c r="A56" s="3">
        <v>14.286</v>
      </c>
      <c r="B56">
        <v>5.3788999999999997E-2</v>
      </c>
      <c r="C56">
        <v>5.3788999999999997E-2</v>
      </c>
      <c r="D56">
        <v>5.3788999999999997E-2</v>
      </c>
      <c r="E56">
        <v>5.3788999999999997E-2</v>
      </c>
      <c r="F56">
        <v>5.3788999999999997E-2</v>
      </c>
      <c r="G56">
        <v>5.3788999999999997E-2</v>
      </c>
      <c r="H56">
        <v>5.3788999999999997E-2</v>
      </c>
      <c r="I56">
        <v>5.3788999999999997E-2</v>
      </c>
    </row>
    <row r="57" spans="1:9" ht="14.4" x14ac:dyDescent="0.3">
      <c r="A57" s="3">
        <v>17.143000000000001</v>
      </c>
      <c r="B57">
        <v>6.4057000000000003E-2</v>
      </c>
      <c r="C57">
        <v>6.4057000000000003E-2</v>
      </c>
      <c r="D57">
        <v>6.4057000000000003E-2</v>
      </c>
      <c r="E57">
        <v>6.4057000000000003E-2</v>
      </c>
      <c r="F57">
        <v>6.4057000000000003E-2</v>
      </c>
      <c r="G57">
        <v>6.4057000000000003E-2</v>
      </c>
      <c r="H57">
        <v>6.4057000000000003E-2</v>
      </c>
      <c r="I57">
        <v>6.4057000000000003E-2</v>
      </c>
    </row>
    <row r="58" spans="1:9" ht="14.4" x14ac:dyDescent="0.3">
      <c r="A58" s="3">
        <v>20</v>
      </c>
      <c r="B58">
        <v>7.4481000000000006E-2</v>
      </c>
      <c r="C58">
        <v>7.4481000000000006E-2</v>
      </c>
      <c r="D58">
        <v>7.4481000000000006E-2</v>
      </c>
      <c r="E58">
        <v>7.4481000000000006E-2</v>
      </c>
      <c r="F58">
        <v>7.4481000000000006E-2</v>
      </c>
      <c r="G58">
        <v>7.4481000000000006E-2</v>
      </c>
      <c r="H58">
        <v>7.4481000000000006E-2</v>
      </c>
      <c r="I58">
        <v>7.4481000000000006E-2</v>
      </c>
    </row>
    <row r="59" spans="1:9" ht="14.4" x14ac:dyDescent="0.3">
      <c r="A59" s="3"/>
    </row>
    <row r="60" spans="1:9" ht="14.4" x14ac:dyDescent="0.3">
      <c r="A60" s="3"/>
    </row>
    <row r="61" spans="1:9" ht="14.4" x14ac:dyDescent="0.3">
      <c r="A61" s="3">
        <v>0</v>
      </c>
      <c r="B61">
        <v>1.15E-4</v>
      </c>
      <c r="C61">
        <v>1.8699999999999999E-4</v>
      </c>
      <c r="D61">
        <v>2.4699999999999999E-4</v>
      </c>
      <c r="E61">
        <v>2.9999999999999997E-4</v>
      </c>
      <c r="F61">
        <v>3.48E-4</v>
      </c>
      <c r="G61">
        <v>3.9300000000000001E-4</v>
      </c>
      <c r="H61">
        <v>4.3600000000000003E-4</v>
      </c>
      <c r="I61">
        <v>4.7399999999999997E-4</v>
      </c>
    </row>
    <row r="62" spans="1:9" ht="14.4" x14ac:dyDescent="0.3">
      <c r="A62" s="3">
        <v>1000</v>
      </c>
      <c r="B62">
        <v>1.17E-4</v>
      </c>
      <c r="C62">
        <v>1.8900000000000001E-4</v>
      </c>
      <c r="D62">
        <v>2.5000000000000001E-4</v>
      </c>
      <c r="E62">
        <v>3.0299999999999999E-4</v>
      </c>
      <c r="F62">
        <v>3.5199999999999999E-4</v>
      </c>
      <c r="G62">
        <v>3.9800000000000002E-4</v>
      </c>
      <c r="H62">
        <v>4.4099999999999999E-4</v>
      </c>
      <c r="I62">
        <v>4.7899999999999999E-4</v>
      </c>
    </row>
    <row r="63" spans="1:9" ht="14.4" x14ac:dyDescent="0.3">
      <c r="A63" s="3">
        <v>2000</v>
      </c>
      <c r="B63">
        <v>1.1900000000000001E-4</v>
      </c>
      <c r="C63">
        <v>1.92E-4</v>
      </c>
      <c r="D63">
        <v>2.5300000000000002E-4</v>
      </c>
      <c r="E63">
        <v>3.0699999999999998E-4</v>
      </c>
      <c r="F63">
        <v>3.57E-4</v>
      </c>
      <c r="G63">
        <v>4.0299999999999998E-4</v>
      </c>
      <c r="H63">
        <v>4.4700000000000002E-4</v>
      </c>
      <c r="I63">
        <v>4.86E-4</v>
      </c>
    </row>
    <row r="64" spans="1:9" ht="14.4" x14ac:dyDescent="0.3">
      <c r="A64" s="3">
        <v>3000</v>
      </c>
      <c r="B64">
        <v>1.2E-4</v>
      </c>
      <c r="C64">
        <v>1.95E-4</v>
      </c>
      <c r="D64">
        <v>2.5599999999999999E-4</v>
      </c>
      <c r="E64">
        <v>3.1100000000000002E-4</v>
      </c>
      <c r="F64">
        <v>3.6200000000000002E-4</v>
      </c>
      <c r="G64">
        <v>4.0900000000000002E-4</v>
      </c>
      <c r="H64">
        <v>4.5300000000000001E-4</v>
      </c>
      <c r="I64">
        <v>4.9200000000000003E-4</v>
      </c>
    </row>
    <row r="65" spans="1:9" ht="14.4" x14ac:dyDescent="0.3">
      <c r="A65" s="3">
        <v>4000</v>
      </c>
      <c r="B65">
        <v>1.22E-4</v>
      </c>
      <c r="C65">
        <v>1.9699999999999999E-4</v>
      </c>
      <c r="D65">
        <v>2.5999999999999998E-4</v>
      </c>
      <c r="E65">
        <v>3.1599999999999998E-4</v>
      </c>
      <c r="F65">
        <v>3.6600000000000001E-4</v>
      </c>
      <c r="G65">
        <v>4.1399999999999998E-4</v>
      </c>
      <c r="H65">
        <v>4.5899999999999999E-4</v>
      </c>
      <c r="I65">
        <v>4.9799999999999996E-4</v>
      </c>
    </row>
    <row r="66" spans="1:9" ht="14.4" x14ac:dyDescent="0.3">
      <c r="A66" s="3">
        <v>5000</v>
      </c>
      <c r="B66">
        <v>1.2400000000000001E-4</v>
      </c>
      <c r="C66">
        <v>2.0000000000000001E-4</v>
      </c>
      <c r="D66">
        <v>2.6400000000000002E-4</v>
      </c>
      <c r="E66">
        <v>3.2000000000000003E-4</v>
      </c>
      <c r="F66">
        <v>3.7199999999999999E-4</v>
      </c>
      <c r="G66">
        <v>4.2000000000000002E-4</v>
      </c>
      <c r="H66">
        <v>4.6500000000000003E-4</v>
      </c>
      <c r="I66">
        <v>5.0500000000000002E-4</v>
      </c>
    </row>
    <row r="67" spans="1:9" ht="14.4" x14ac:dyDescent="0.3">
      <c r="A67" s="3">
        <v>6000</v>
      </c>
      <c r="B67">
        <v>1.25E-4</v>
      </c>
      <c r="C67">
        <v>2.03E-4</v>
      </c>
      <c r="D67">
        <v>2.6699999999999998E-4</v>
      </c>
      <c r="E67">
        <v>3.2499999999999999E-4</v>
      </c>
      <c r="F67">
        <v>3.77E-4</v>
      </c>
      <c r="G67">
        <v>4.26E-4</v>
      </c>
      <c r="H67">
        <v>4.7199999999999998E-4</v>
      </c>
      <c r="I67">
        <v>5.1199999999999998E-4</v>
      </c>
    </row>
    <row r="68" spans="1:9" ht="14.4" x14ac:dyDescent="0.3">
      <c r="A68" s="3">
        <v>7000</v>
      </c>
      <c r="B68">
        <v>1.27E-4</v>
      </c>
      <c r="C68">
        <v>2.0599999999999999E-4</v>
      </c>
      <c r="D68">
        <v>2.7099999999999997E-4</v>
      </c>
      <c r="E68">
        <v>3.2899999999999997E-4</v>
      </c>
      <c r="F68">
        <v>3.8200000000000002E-4</v>
      </c>
      <c r="G68">
        <v>4.3199999999999998E-4</v>
      </c>
      <c r="H68">
        <v>4.7899999999999999E-4</v>
      </c>
      <c r="I68">
        <v>5.1999999999999995E-4</v>
      </c>
    </row>
    <row r="69" spans="1:9" ht="14.4" x14ac:dyDescent="0.3">
      <c r="A69" s="3">
        <v>8000</v>
      </c>
      <c r="B69">
        <v>1.2899999999999999E-4</v>
      </c>
      <c r="C69">
        <v>2.0900000000000001E-4</v>
      </c>
      <c r="D69">
        <v>2.7599999999999999E-4</v>
      </c>
      <c r="E69">
        <v>3.3399999999999999E-4</v>
      </c>
      <c r="F69">
        <v>3.88E-4</v>
      </c>
      <c r="G69">
        <v>4.3800000000000002E-4</v>
      </c>
      <c r="H69">
        <v>4.86E-4</v>
      </c>
      <c r="I69">
        <v>5.2800000000000004E-4</v>
      </c>
    </row>
    <row r="70" spans="1:9" ht="14.4" x14ac:dyDescent="0.3">
      <c r="A70" s="3">
        <v>9000</v>
      </c>
      <c r="B70">
        <v>1.3200000000000001E-4</v>
      </c>
      <c r="C70">
        <v>2.13E-4</v>
      </c>
      <c r="D70">
        <v>2.7999999999999998E-4</v>
      </c>
      <c r="E70">
        <v>3.4000000000000002E-4</v>
      </c>
      <c r="F70">
        <v>3.9399999999999998E-4</v>
      </c>
      <c r="G70">
        <v>4.4499999999999997E-4</v>
      </c>
      <c r="H70">
        <v>4.9299999999999995E-4</v>
      </c>
      <c r="I70">
        <v>5.3600000000000002E-4</v>
      </c>
    </row>
    <row r="71" spans="1:9" ht="14.4" x14ac:dyDescent="0.3">
      <c r="A71" s="3">
        <v>10000</v>
      </c>
      <c r="B71">
        <v>1.34E-4</v>
      </c>
      <c r="C71">
        <v>2.1599999999999999E-4</v>
      </c>
      <c r="D71">
        <v>2.8499999999999999E-4</v>
      </c>
      <c r="E71">
        <v>3.4499999999999998E-4</v>
      </c>
      <c r="F71">
        <v>4.0099999999999999E-4</v>
      </c>
      <c r="G71">
        <v>4.5300000000000001E-4</v>
      </c>
      <c r="H71">
        <v>5.0100000000000003E-4</v>
      </c>
      <c r="I71">
        <v>5.4500000000000002E-4</v>
      </c>
    </row>
    <row r="72" spans="1:9" ht="14.4" x14ac:dyDescent="0.3">
      <c r="A72" s="3">
        <v>11000</v>
      </c>
      <c r="B72">
        <v>1.36E-4</v>
      </c>
      <c r="C72">
        <v>2.2000000000000001E-4</v>
      </c>
      <c r="D72">
        <v>2.8899999999999998E-4</v>
      </c>
      <c r="E72">
        <v>3.5100000000000002E-4</v>
      </c>
      <c r="F72">
        <v>4.0700000000000003E-4</v>
      </c>
      <c r="G72">
        <v>4.6000000000000001E-4</v>
      </c>
      <c r="H72">
        <v>5.1000000000000004E-4</v>
      </c>
      <c r="I72">
        <v>5.5400000000000002E-4</v>
      </c>
    </row>
    <row r="73" spans="1:9" ht="14.4" x14ac:dyDescent="0.3">
      <c r="A73" s="3">
        <v>12000</v>
      </c>
      <c r="B73">
        <v>1.3999999999999999E-4</v>
      </c>
      <c r="C73">
        <v>2.2499999999999999E-4</v>
      </c>
      <c r="D73">
        <v>2.9599999999999998E-4</v>
      </c>
      <c r="E73">
        <v>3.59E-4</v>
      </c>
      <c r="F73">
        <v>4.17E-4</v>
      </c>
      <c r="G73">
        <v>4.7100000000000001E-4</v>
      </c>
      <c r="H73">
        <v>5.2099999999999998E-4</v>
      </c>
      <c r="I73">
        <v>5.6599999999999999E-4</v>
      </c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6A746-C41D-4056-B119-FE7378237C07}">
  <dimension ref="A1:V208"/>
  <sheetViews>
    <sheetView workbookViewId="0">
      <selection activeCell="I49" sqref="I49"/>
    </sheetView>
  </sheetViews>
  <sheetFormatPr defaultRowHeight="13.8" x14ac:dyDescent="0.25"/>
  <sheetData>
    <row r="1" spans="1:22" x14ac:dyDescent="0.25">
      <c r="A1">
        <v>200</v>
      </c>
      <c r="H1">
        <v>200</v>
      </c>
      <c r="I1">
        <v>220</v>
      </c>
      <c r="J1">
        <v>240</v>
      </c>
      <c r="K1">
        <v>260</v>
      </c>
      <c r="L1">
        <v>280</v>
      </c>
      <c r="M1">
        <v>300</v>
      </c>
      <c r="N1">
        <v>320</v>
      </c>
      <c r="O1">
        <v>340</v>
      </c>
      <c r="P1">
        <v>360</v>
      </c>
      <c r="Q1">
        <v>380</v>
      </c>
      <c r="U1" t="s">
        <v>54</v>
      </c>
      <c r="V1">
        <v>28.521999999999998</v>
      </c>
    </row>
    <row r="2" spans="1:22" x14ac:dyDescent="0.25">
      <c r="A2" t="s">
        <v>17</v>
      </c>
      <c r="B2" t="s">
        <v>18</v>
      </c>
      <c r="C2" t="s">
        <v>52</v>
      </c>
      <c r="G2" t="s">
        <v>34</v>
      </c>
      <c r="H2">
        <v>1350</v>
      </c>
      <c r="I2">
        <v>1350</v>
      </c>
      <c r="J2">
        <v>1350</v>
      </c>
      <c r="K2">
        <v>1350</v>
      </c>
      <c r="L2">
        <v>1350</v>
      </c>
      <c r="M2">
        <v>1350</v>
      </c>
      <c r="N2">
        <v>1350</v>
      </c>
      <c r="O2">
        <v>1350</v>
      </c>
      <c r="P2">
        <v>1350</v>
      </c>
      <c r="Q2">
        <v>1350</v>
      </c>
    </row>
    <row r="3" spans="1:22" x14ac:dyDescent="0.25">
      <c r="A3" t="s">
        <v>19</v>
      </c>
      <c r="B3">
        <v>10511.198</v>
      </c>
      <c r="C3">
        <v>25.87</v>
      </c>
      <c r="G3" t="s">
        <v>36</v>
      </c>
      <c r="H3">
        <v>9000</v>
      </c>
      <c r="I3">
        <v>9900</v>
      </c>
      <c r="J3">
        <v>10800</v>
      </c>
      <c r="K3">
        <v>11700</v>
      </c>
      <c r="L3">
        <v>12600</v>
      </c>
      <c r="M3">
        <v>13500</v>
      </c>
      <c r="N3">
        <v>14400</v>
      </c>
      <c r="O3">
        <v>15300</v>
      </c>
      <c r="P3">
        <v>16200</v>
      </c>
      <c r="Q3">
        <v>17100</v>
      </c>
    </row>
    <row r="4" spans="1:22" x14ac:dyDescent="0.25">
      <c r="A4" t="s">
        <v>38</v>
      </c>
      <c r="B4">
        <v>751.14800000000002</v>
      </c>
      <c r="C4">
        <v>29.864000000000001</v>
      </c>
      <c r="G4" t="s">
        <v>35</v>
      </c>
      <c r="H4">
        <v>18000</v>
      </c>
      <c r="I4">
        <v>19800</v>
      </c>
      <c r="J4">
        <v>21600</v>
      </c>
      <c r="K4">
        <v>23400</v>
      </c>
      <c r="L4">
        <v>25200</v>
      </c>
      <c r="M4">
        <v>27000</v>
      </c>
      <c r="N4">
        <v>28800</v>
      </c>
      <c r="O4">
        <v>30600</v>
      </c>
      <c r="P4">
        <v>32400</v>
      </c>
      <c r="Q4">
        <v>34200</v>
      </c>
    </row>
    <row r="5" spans="1:22" x14ac:dyDescent="0.25">
      <c r="A5" t="s">
        <v>20</v>
      </c>
      <c r="B5">
        <v>17942.469000000001</v>
      </c>
      <c r="C5">
        <v>28.32</v>
      </c>
      <c r="G5" t="s">
        <v>53</v>
      </c>
      <c r="H5">
        <f>C14</f>
        <v>18</v>
      </c>
      <c r="I5">
        <f>C35</f>
        <v>19</v>
      </c>
      <c r="J5">
        <f>C56</f>
        <v>20</v>
      </c>
      <c r="K5">
        <f>C77</f>
        <v>21</v>
      </c>
      <c r="L5">
        <f>C98</f>
        <v>22</v>
      </c>
      <c r="M5">
        <f>C119</f>
        <v>23</v>
      </c>
      <c r="N5">
        <f>C140</f>
        <v>24.5</v>
      </c>
      <c r="O5">
        <f>C161</f>
        <v>25</v>
      </c>
      <c r="P5">
        <f>C182</f>
        <v>27</v>
      </c>
      <c r="Q5">
        <f>C203</f>
        <v>28.905999999999999</v>
      </c>
    </row>
    <row r="6" spans="1:22" x14ac:dyDescent="0.25">
      <c r="A6" t="s">
        <v>21</v>
      </c>
      <c r="B6">
        <v>1625.9280000000001</v>
      </c>
      <c r="C6">
        <v>61.082000000000001</v>
      </c>
    </row>
    <row r="7" spans="1:22" x14ac:dyDescent="0.25">
      <c r="A7" t="s">
        <v>22</v>
      </c>
      <c r="B7">
        <v>865.53099999999995</v>
      </c>
      <c r="C7">
        <v>60.930999999999997</v>
      </c>
    </row>
    <row r="8" spans="1:22" x14ac:dyDescent="0.25">
      <c r="A8" t="s">
        <v>23</v>
      </c>
      <c r="B8">
        <v>13918.243</v>
      </c>
      <c r="C8">
        <v>29.076000000000001</v>
      </c>
      <c r="G8" t="s">
        <v>40</v>
      </c>
      <c r="H8">
        <f>B16</f>
        <v>17717.406999999999</v>
      </c>
      <c r="I8">
        <f>B37</f>
        <v>16034.114</v>
      </c>
      <c r="J8">
        <f>B58</f>
        <v>14350.82</v>
      </c>
      <c r="K8">
        <f>B79</f>
        <v>12667.527</v>
      </c>
      <c r="L8">
        <f>B100</f>
        <v>11545.331</v>
      </c>
      <c r="M8">
        <f>B121</f>
        <v>9862.0380000000005</v>
      </c>
      <c r="N8">
        <f>B142</f>
        <v>8178.7449999999999</v>
      </c>
      <c r="O8">
        <f>B163</f>
        <v>6606.0150000000003</v>
      </c>
      <c r="P8">
        <f>B184</f>
        <v>5494.491</v>
      </c>
      <c r="Q8">
        <f>B205</f>
        <v>3128.8649999999998</v>
      </c>
    </row>
    <row r="9" spans="1:22" x14ac:dyDescent="0.25">
      <c r="A9" t="s">
        <v>24</v>
      </c>
      <c r="B9">
        <v>2364.6390000000001</v>
      </c>
      <c r="C9">
        <v>25.864999999999998</v>
      </c>
      <c r="G9" t="s">
        <v>37</v>
      </c>
      <c r="H9">
        <f>B17</f>
        <v>19003.22</v>
      </c>
      <c r="I9">
        <f>B38</f>
        <v>17100.727999999999</v>
      </c>
      <c r="J9">
        <f>B59</f>
        <v>15198.235000000001</v>
      </c>
      <c r="K9">
        <f>B80</f>
        <v>13295.744000000001</v>
      </c>
      <c r="L9">
        <f>B101</f>
        <v>12027.415999999999</v>
      </c>
      <c r="M9">
        <f>B122</f>
        <v>10124.925999999999</v>
      </c>
      <c r="N9">
        <f>B143</f>
        <v>8222.4290000000001</v>
      </c>
      <c r="O9">
        <f>B164</f>
        <v>6319.9440000000004</v>
      </c>
      <c r="P9">
        <f>B185</f>
        <v>4417.451</v>
      </c>
      <c r="Q9">
        <f>B206</f>
        <v>2514.9580000000001</v>
      </c>
    </row>
    <row r="10" spans="1:22" x14ac:dyDescent="0.25">
      <c r="A10" t="s">
        <v>25</v>
      </c>
      <c r="B10">
        <v>1035.1189999999999</v>
      </c>
      <c r="C10">
        <v>10.667999999999999</v>
      </c>
      <c r="G10" t="s">
        <v>41</v>
      </c>
      <c r="H10">
        <f>H8+H9</f>
        <v>36720.627</v>
      </c>
      <c r="I10">
        <f t="shared" ref="I10:Q10" si="0">I8+I9</f>
        <v>33134.841999999997</v>
      </c>
      <c r="J10">
        <f t="shared" si="0"/>
        <v>29549.055</v>
      </c>
      <c r="K10">
        <f t="shared" si="0"/>
        <v>25963.271000000001</v>
      </c>
      <c r="L10">
        <f t="shared" si="0"/>
        <v>23572.746999999999</v>
      </c>
      <c r="M10">
        <f t="shared" si="0"/>
        <v>19986.964</v>
      </c>
      <c r="N10">
        <f t="shared" si="0"/>
        <v>16401.173999999999</v>
      </c>
      <c r="O10">
        <f t="shared" si="0"/>
        <v>12925.959000000001</v>
      </c>
      <c r="P10">
        <f t="shared" si="0"/>
        <v>9911.9419999999991</v>
      </c>
      <c r="Q10">
        <f t="shared" si="0"/>
        <v>5643.8230000000003</v>
      </c>
    </row>
    <row r="11" spans="1:22" x14ac:dyDescent="0.25">
      <c r="A11" t="s">
        <v>26</v>
      </c>
      <c r="B11">
        <v>6513.38</v>
      </c>
      <c r="C11">
        <v>31.209</v>
      </c>
      <c r="G11" t="s">
        <v>53</v>
      </c>
      <c r="H11">
        <f>C16</f>
        <v>42.664000000000001</v>
      </c>
      <c r="I11">
        <f>C37</f>
        <v>42.664000000000001</v>
      </c>
      <c r="J11">
        <f>C58</f>
        <v>42.664000000000001</v>
      </c>
      <c r="K11">
        <f>C79</f>
        <v>43.942999999999998</v>
      </c>
      <c r="L11">
        <f>C100</f>
        <v>47.143000000000001</v>
      </c>
      <c r="M11">
        <f>C121</f>
        <v>47.783000000000001</v>
      </c>
      <c r="N11">
        <f>C142</f>
        <v>49.061999999999998</v>
      </c>
      <c r="O11">
        <f>C163</f>
        <v>49.061999999999998</v>
      </c>
      <c r="P11">
        <f>C185</f>
        <v>49.701999999999998</v>
      </c>
      <c r="Q11">
        <f>C205</f>
        <v>52.262</v>
      </c>
    </row>
    <row r="12" spans="1:22" x14ac:dyDescent="0.25">
      <c r="A12" t="s">
        <v>27</v>
      </c>
      <c r="B12">
        <v>20022.014999999999</v>
      </c>
      <c r="C12">
        <v>29.076000000000001</v>
      </c>
    </row>
    <row r="13" spans="1:22" x14ac:dyDescent="0.25">
      <c r="A13" t="s">
        <v>28</v>
      </c>
      <c r="B13">
        <v>1350</v>
      </c>
      <c r="C13">
        <v>4.9089999999999998</v>
      </c>
      <c r="G13" t="s">
        <v>42</v>
      </c>
      <c r="H13">
        <f>H10/H4</f>
        <v>2.0400348333333334</v>
      </c>
      <c r="I13">
        <f t="shared" ref="I13:P13" si="1">I10/I4</f>
        <v>1.6734768686868686</v>
      </c>
      <c r="J13">
        <f t="shared" si="1"/>
        <v>1.3680118055555555</v>
      </c>
      <c r="K13">
        <f t="shared" si="1"/>
        <v>1.1095414957264957</v>
      </c>
      <c r="L13">
        <f t="shared" si="1"/>
        <v>0.93542646825396825</v>
      </c>
      <c r="M13">
        <f t="shared" si="1"/>
        <v>0.74025792592592587</v>
      </c>
      <c r="N13">
        <f t="shared" si="1"/>
        <v>0.56948520833333327</v>
      </c>
      <c r="O13">
        <f t="shared" si="1"/>
        <v>0.42241696078431373</v>
      </c>
      <c r="P13">
        <f t="shared" si="1"/>
        <v>0.30592413580246913</v>
      </c>
      <c r="Q13">
        <f>Q10/Q4</f>
        <v>0.1650240643274854</v>
      </c>
    </row>
    <row r="14" spans="1:22" x14ac:dyDescent="0.25">
      <c r="A14" t="s">
        <v>29</v>
      </c>
      <c r="B14">
        <v>18000</v>
      </c>
      <c r="C14">
        <v>18</v>
      </c>
    </row>
    <row r="15" spans="1:22" x14ac:dyDescent="0.25">
      <c r="A15" t="s">
        <v>30</v>
      </c>
      <c r="B15">
        <v>9000</v>
      </c>
      <c r="C15">
        <v>27.946000000000002</v>
      </c>
    </row>
    <row r="16" spans="1:22" x14ac:dyDescent="0.25">
      <c r="A16" t="s">
        <v>31</v>
      </c>
      <c r="B16">
        <v>17717.406999999999</v>
      </c>
      <c r="C16">
        <v>42.664000000000001</v>
      </c>
      <c r="G16" t="s">
        <v>33</v>
      </c>
      <c r="H16">
        <f>B18</f>
        <v>140620.29800000001</v>
      </c>
      <c r="I16">
        <f>B39</f>
        <v>139651.51</v>
      </c>
      <c r="J16">
        <f>B60</f>
        <v>138673.829</v>
      </c>
      <c r="K16">
        <f>B81</f>
        <v>137687.932</v>
      </c>
      <c r="L16">
        <f>B102</f>
        <v>138140.25099999999</v>
      </c>
      <c r="M16">
        <f>B123</f>
        <v>137140.24900000001</v>
      </c>
      <c r="N16">
        <f>B144</f>
        <v>136132.53400000001</v>
      </c>
      <c r="O16">
        <f>B165</f>
        <v>135249.28599999999</v>
      </c>
      <c r="P16">
        <f>B186</f>
        <v>134909.86199999999</v>
      </c>
      <c r="Q16">
        <f>B207</f>
        <v>133051.321</v>
      </c>
    </row>
    <row r="17" spans="1:17" x14ac:dyDescent="0.25">
      <c r="A17" t="s">
        <v>32</v>
      </c>
      <c r="B17">
        <v>19003.22</v>
      </c>
      <c r="C17">
        <v>42.664000000000001</v>
      </c>
      <c r="H17">
        <f>C18</f>
        <v>29.521000000000001</v>
      </c>
      <c r="I17">
        <f>C39</f>
        <v>29.175000000000001</v>
      </c>
      <c r="J17">
        <f>C60</f>
        <v>28.849</v>
      </c>
      <c r="K17">
        <f>C81</f>
        <v>28.786000000000001</v>
      </c>
      <c r="L17">
        <f>C102</f>
        <v>29.141999999999999</v>
      </c>
      <c r="M17">
        <f>C123</f>
        <v>28.867000000000001</v>
      </c>
      <c r="N17">
        <f>C144</f>
        <v>28.763999999999999</v>
      </c>
      <c r="O17">
        <f>C165</f>
        <v>28.3</v>
      </c>
      <c r="P17">
        <f>C186</f>
        <v>28.32</v>
      </c>
      <c r="Q17">
        <f>C207</f>
        <v>28.225000000000001</v>
      </c>
    </row>
    <row r="18" spans="1:17" x14ac:dyDescent="0.25">
      <c r="A18" t="s">
        <v>33</v>
      </c>
      <c r="B18">
        <v>140620.29800000001</v>
      </c>
      <c r="C18">
        <v>29.521000000000001</v>
      </c>
    </row>
    <row r="19" spans="1:17" x14ac:dyDescent="0.25">
      <c r="A19" t="s">
        <v>39</v>
      </c>
      <c r="B19">
        <v>121617.07799999999</v>
      </c>
      <c r="C19">
        <v>27.468</v>
      </c>
      <c r="G19" t="s">
        <v>39</v>
      </c>
      <c r="H19">
        <f>B19</f>
        <v>121617.07799999999</v>
      </c>
      <c r="I19">
        <f>B40</f>
        <v>122550.78200000001</v>
      </c>
      <c r="J19">
        <f>B61</f>
        <v>123475.594</v>
      </c>
      <c r="K19">
        <f>B82</f>
        <v>124392.18700000001</v>
      </c>
      <c r="L19">
        <f>B103</f>
        <v>126112.83500000001</v>
      </c>
      <c r="M19">
        <f>B124</f>
        <v>127015.322</v>
      </c>
      <c r="N19">
        <f>B145</f>
        <v>127910.105</v>
      </c>
      <c r="O19">
        <f>B166</f>
        <v>128929.34299999999</v>
      </c>
      <c r="P19">
        <f>B187</f>
        <v>130492.412</v>
      </c>
      <c r="Q19">
        <f>B208</f>
        <v>130536.363</v>
      </c>
    </row>
    <row r="20" spans="1:17" x14ac:dyDescent="0.25">
      <c r="H20">
        <f>C19</f>
        <v>27.468</v>
      </c>
      <c r="I20">
        <f>C40</f>
        <v>27.292000000000002</v>
      </c>
      <c r="J20">
        <f>C61</f>
        <v>27.148</v>
      </c>
      <c r="K20">
        <f>C82</f>
        <v>27.166</v>
      </c>
      <c r="L20">
        <f>C103</f>
        <v>27.425000000000001</v>
      </c>
      <c r="M20">
        <f>C124</f>
        <v>27.36</v>
      </c>
      <c r="N20">
        <f>C145</f>
        <v>27.46</v>
      </c>
      <c r="O20">
        <f>C166</f>
        <v>27.282</v>
      </c>
      <c r="P20">
        <f>C187</f>
        <v>27.596</v>
      </c>
      <c r="Q20">
        <f>C208</f>
        <v>27.760999999999999</v>
      </c>
    </row>
    <row r="22" spans="1:17" x14ac:dyDescent="0.25">
      <c r="A22">
        <v>220</v>
      </c>
    </row>
    <row r="23" spans="1:17" x14ac:dyDescent="0.25">
      <c r="A23" t="s">
        <v>17</v>
      </c>
      <c r="B23" t="s">
        <v>18</v>
      </c>
      <c r="C23" t="s">
        <v>52</v>
      </c>
    </row>
    <row r="24" spans="1:17" x14ac:dyDescent="0.25">
      <c r="A24" t="s">
        <v>19</v>
      </c>
      <c r="B24">
        <v>10511.198</v>
      </c>
      <c r="C24">
        <v>25.87</v>
      </c>
    </row>
    <row r="25" spans="1:17" x14ac:dyDescent="0.25">
      <c r="A25" t="s">
        <v>38</v>
      </c>
      <c r="B25">
        <v>748.89300000000003</v>
      </c>
      <c r="C25">
        <v>29.864000000000001</v>
      </c>
    </row>
    <row r="26" spans="1:17" x14ac:dyDescent="0.25">
      <c r="A26" t="s">
        <v>20</v>
      </c>
      <c r="B26">
        <v>17894.32</v>
      </c>
      <c r="C26">
        <v>28.32</v>
      </c>
    </row>
    <row r="27" spans="1:17" x14ac:dyDescent="0.25">
      <c r="A27" t="s">
        <v>21</v>
      </c>
      <c r="B27">
        <v>1618.761</v>
      </c>
      <c r="C27">
        <v>61.082000000000001</v>
      </c>
    </row>
    <row r="28" spans="1:17" x14ac:dyDescent="0.25">
      <c r="A28" t="s">
        <v>22</v>
      </c>
      <c r="B28">
        <v>862.21100000000001</v>
      </c>
      <c r="C28">
        <v>60.930999999999997</v>
      </c>
    </row>
    <row r="29" spans="1:17" x14ac:dyDescent="0.25">
      <c r="A29" t="s">
        <v>23</v>
      </c>
      <c r="B29">
        <v>13870.216</v>
      </c>
      <c r="C29">
        <v>29.076000000000001</v>
      </c>
    </row>
    <row r="30" spans="1:17" x14ac:dyDescent="0.25">
      <c r="A30" t="s">
        <v>24</v>
      </c>
      <c r="B30">
        <v>2364.6390000000001</v>
      </c>
      <c r="C30">
        <v>25.864999999999998</v>
      </c>
    </row>
    <row r="31" spans="1:17" x14ac:dyDescent="0.25">
      <c r="A31" t="s">
        <v>25</v>
      </c>
      <c r="B31">
        <v>1030.5070000000001</v>
      </c>
      <c r="C31">
        <v>10.667999999999999</v>
      </c>
    </row>
    <row r="32" spans="1:17" x14ac:dyDescent="0.25">
      <c r="A32" t="s">
        <v>26</v>
      </c>
      <c r="B32">
        <v>6473.5169999999998</v>
      </c>
      <c r="C32">
        <v>31.209</v>
      </c>
    </row>
    <row r="33" spans="1:3" x14ac:dyDescent="0.25">
      <c r="A33" t="s">
        <v>27</v>
      </c>
      <c r="B33">
        <v>20092.405999999999</v>
      </c>
      <c r="C33">
        <v>29.076000000000001</v>
      </c>
    </row>
    <row r="34" spans="1:3" x14ac:dyDescent="0.25">
      <c r="A34" t="s">
        <v>28</v>
      </c>
      <c r="B34">
        <v>1350</v>
      </c>
      <c r="C34">
        <v>4.9089999999999998</v>
      </c>
    </row>
    <row r="35" spans="1:3" x14ac:dyDescent="0.25">
      <c r="A35" t="s">
        <v>29</v>
      </c>
      <c r="B35">
        <v>19800</v>
      </c>
      <c r="C35">
        <v>19</v>
      </c>
    </row>
    <row r="36" spans="1:3" x14ac:dyDescent="0.25">
      <c r="A36" t="s">
        <v>30</v>
      </c>
      <c r="B36">
        <v>9900</v>
      </c>
      <c r="C36">
        <v>27.946000000000002</v>
      </c>
    </row>
    <row r="37" spans="1:3" x14ac:dyDescent="0.25">
      <c r="A37" t="s">
        <v>31</v>
      </c>
      <c r="B37">
        <v>16034.114</v>
      </c>
      <c r="C37">
        <v>42.664000000000001</v>
      </c>
    </row>
    <row r="38" spans="1:3" x14ac:dyDescent="0.25">
      <c r="A38" t="s">
        <v>32</v>
      </c>
      <c r="B38">
        <v>17100.727999999999</v>
      </c>
      <c r="C38">
        <v>42.664000000000001</v>
      </c>
    </row>
    <row r="39" spans="1:3" x14ac:dyDescent="0.25">
      <c r="A39" t="s">
        <v>33</v>
      </c>
      <c r="B39">
        <v>139651.51</v>
      </c>
      <c r="C39">
        <v>29.175000000000001</v>
      </c>
    </row>
    <row r="40" spans="1:3" x14ac:dyDescent="0.25">
      <c r="A40" t="s">
        <v>39</v>
      </c>
      <c r="B40">
        <v>122550.78200000001</v>
      </c>
      <c r="C40">
        <v>27.292000000000002</v>
      </c>
    </row>
    <row r="43" spans="1:3" x14ac:dyDescent="0.25">
      <c r="A43">
        <v>240</v>
      </c>
    </row>
    <row r="44" spans="1:3" x14ac:dyDescent="0.25">
      <c r="A44" t="s">
        <v>17</v>
      </c>
      <c r="B44" t="s">
        <v>18</v>
      </c>
      <c r="C44" t="s">
        <v>52</v>
      </c>
    </row>
    <row r="45" spans="1:3" x14ac:dyDescent="0.25">
      <c r="A45" t="s">
        <v>19</v>
      </c>
      <c r="B45">
        <v>10511.198</v>
      </c>
      <c r="C45">
        <v>25.87</v>
      </c>
    </row>
    <row r="46" spans="1:3" x14ac:dyDescent="0.25">
      <c r="A46" t="s">
        <v>38</v>
      </c>
      <c r="B46">
        <v>746.60799999999995</v>
      </c>
      <c r="C46">
        <v>29.864000000000001</v>
      </c>
    </row>
    <row r="47" spans="1:3" x14ac:dyDescent="0.25">
      <c r="A47" t="s">
        <v>20</v>
      </c>
      <c r="B47">
        <v>17845.705000000002</v>
      </c>
      <c r="C47">
        <v>28.32</v>
      </c>
    </row>
    <row r="48" spans="1:3" x14ac:dyDescent="0.25">
      <c r="A48" t="s">
        <v>21</v>
      </c>
      <c r="B48">
        <v>1611.51</v>
      </c>
      <c r="C48">
        <v>61.082000000000001</v>
      </c>
    </row>
    <row r="49" spans="1:3" x14ac:dyDescent="0.25">
      <c r="A49" t="s">
        <v>22</v>
      </c>
      <c r="B49">
        <v>858.84900000000005</v>
      </c>
      <c r="C49">
        <v>60.930999999999997</v>
      </c>
    </row>
    <row r="50" spans="1:3" x14ac:dyDescent="0.25">
      <c r="A50" t="s">
        <v>23</v>
      </c>
      <c r="B50">
        <v>13821.579</v>
      </c>
      <c r="C50">
        <v>29.076000000000001</v>
      </c>
    </row>
    <row r="51" spans="1:3" x14ac:dyDescent="0.25">
      <c r="A51" t="s">
        <v>24</v>
      </c>
      <c r="B51">
        <v>2364.6390000000001</v>
      </c>
      <c r="C51">
        <v>25.864999999999998</v>
      </c>
    </row>
    <row r="52" spans="1:3" x14ac:dyDescent="0.25">
      <c r="A52" t="s">
        <v>25</v>
      </c>
      <c r="B52">
        <v>1025.8399999999999</v>
      </c>
      <c r="C52">
        <v>10.667999999999999</v>
      </c>
    </row>
    <row r="53" spans="1:3" x14ac:dyDescent="0.25">
      <c r="A53" t="s">
        <v>26</v>
      </c>
      <c r="B53">
        <v>6433.2569999999996</v>
      </c>
      <c r="C53">
        <v>31.209</v>
      </c>
    </row>
    <row r="54" spans="1:3" x14ac:dyDescent="0.25">
      <c r="A54" t="s">
        <v>27</v>
      </c>
      <c r="B54">
        <v>20155.587</v>
      </c>
      <c r="C54">
        <v>29.076000000000001</v>
      </c>
    </row>
    <row r="55" spans="1:3" x14ac:dyDescent="0.25">
      <c r="A55" t="s">
        <v>28</v>
      </c>
      <c r="B55">
        <v>1350</v>
      </c>
      <c r="C55">
        <v>4.9089999999999998</v>
      </c>
    </row>
    <row r="56" spans="1:3" x14ac:dyDescent="0.25">
      <c r="A56" t="s">
        <v>29</v>
      </c>
      <c r="B56">
        <v>21600</v>
      </c>
      <c r="C56">
        <v>20</v>
      </c>
    </row>
    <row r="57" spans="1:3" x14ac:dyDescent="0.25">
      <c r="A57" t="s">
        <v>30</v>
      </c>
      <c r="B57">
        <v>10800</v>
      </c>
      <c r="C57">
        <v>27.946000000000002</v>
      </c>
    </row>
    <row r="58" spans="1:3" x14ac:dyDescent="0.25">
      <c r="A58" t="s">
        <v>31</v>
      </c>
      <c r="B58">
        <v>14350.82</v>
      </c>
      <c r="C58">
        <v>42.664000000000001</v>
      </c>
    </row>
    <row r="59" spans="1:3" x14ac:dyDescent="0.25">
      <c r="A59" t="s">
        <v>32</v>
      </c>
      <c r="B59">
        <v>15198.235000000001</v>
      </c>
      <c r="C59">
        <v>42.664000000000001</v>
      </c>
    </row>
    <row r="60" spans="1:3" x14ac:dyDescent="0.25">
      <c r="A60" t="s">
        <v>33</v>
      </c>
      <c r="B60">
        <v>138673.829</v>
      </c>
      <c r="C60">
        <v>28.849</v>
      </c>
    </row>
    <row r="61" spans="1:3" x14ac:dyDescent="0.25">
      <c r="A61" t="s">
        <v>39</v>
      </c>
      <c r="B61">
        <v>123475.594</v>
      </c>
      <c r="C61">
        <v>27.148</v>
      </c>
    </row>
    <row r="64" spans="1:3" x14ac:dyDescent="0.25">
      <c r="A64">
        <v>260</v>
      </c>
    </row>
    <row r="65" spans="1:3" x14ac:dyDescent="0.25">
      <c r="A65" t="s">
        <v>17</v>
      </c>
      <c r="B65" t="s">
        <v>18</v>
      </c>
      <c r="C65" t="s">
        <v>52</v>
      </c>
    </row>
    <row r="66" spans="1:3" x14ac:dyDescent="0.25">
      <c r="A66" t="s">
        <v>19</v>
      </c>
      <c r="B66">
        <v>10511.198</v>
      </c>
      <c r="C66">
        <v>25.87</v>
      </c>
    </row>
    <row r="67" spans="1:3" x14ac:dyDescent="0.25">
      <c r="A67" t="s">
        <v>38</v>
      </c>
      <c r="B67">
        <v>744.29399999999998</v>
      </c>
      <c r="C67">
        <v>29.864000000000001</v>
      </c>
    </row>
    <row r="68" spans="1:3" x14ac:dyDescent="0.25">
      <c r="A68" t="s">
        <v>20</v>
      </c>
      <c r="B68">
        <v>17796.655999999999</v>
      </c>
      <c r="C68">
        <v>28.32</v>
      </c>
    </row>
    <row r="69" spans="1:3" x14ac:dyDescent="0.25">
      <c r="A69" t="s">
        <v>21</v>
      </c>
      <c r="B69">
        <v>1604.18</v>
      </c>
      <c r="C69">
        <v>61.082000000000001</v>
      </c>
    </row>
    <row r="70" spans="1:3" x14ac:dyDescent="0.25">
      <c r="A70" t="s">
        <v>22</v>
      </c>
      <c r="B70">
        <v>855.44899999999996</v>
      </c>
      <c r="C70">
        <v>60.930999999999997</v>
      </c>
    </row>
    <row r="71" spans="1:3" x14ac:dyDescent="0.25">
      <c r="A71" t="s">
        <v>23</v>
      </c>
      <c r="B71">
        <v>13772.359</v>
      </c>
      <c r="C71">
        <v>29.076000000000001</v>
      </c>
    </row>
    <row r="72" spans="1:3" x14ac:dyDescent="0.25">
      <c r="A72" t="s">
        <v>24</v>
      </c>
      <c r="B72">
        <v>2364.6390000000001</v>
      </c>
      <c r="C72">
        <v>25.864999999999998</v>
      </c>
    </row>
    <row r="73" spans="1:3" x14ac:dyDescent="0.25">
      <c r="A73" t="s">
        <v>25</v>
      </c>
      <c r="B73">
        <v>1021.123</v>
      </c>
      <c r="C73">
        <v>10.667999999999999</v>
      </c>
    </row>
    <row r="74" spans="1:3" x14ac:dyDescent="0.25">
      <c r="A74" t="s">
        <v>26</v>
      </c>
      <c r="B74">
        <v>6392.6270000000004</v>
      </c>
      <c r="C74">
        <v>31.209</v>
      </c>
    </row>
    <row r="75" spans="1:3" x14ac:dyDescent="0.25">
      <c r="A75" t="s">
        <v>27</v>
      </c>
      <c r="B75">
        <v>20212.134999999998</v>
      </c>
      <c r="C75">
        <v>29.076000000000001</v>
      </c>
    </row>
    <row r="76" spans="1:3" x14ac:dyDescent="0.25">
      <c r="A76" t="s">
        <v>28</v>
      </c>
      <c r="B76">
        <v>1350</v>
      </c>
      <c r="C76">
        <v>4.9089999999999998</v>
      </c>
    </row>
    <row r="77" spans="1:3" x14ac:dyDescent="0.25">
      <c r="A77" t="s">
        <v>29</v>
      </c>
      <c r="B77">
        <v>23400</v>
      </c>
      <c r="C77">
        <v>21</v>
      </c>
    </row>
    <row r="78" spans="1:3" x14ac:dyDescent="0.25">
      <c r="A78" t="s">
        <v>30</v>
      </c>
      <c r="B78">
        <v>11700</v>
      </c>
      <c r="C78">
        <v>27.946000000000002</v>
      </c>
    </row>
    <row r="79" spans="1:3" x14ac:dyDescent="0.25">
      <c r="A79" t="s">
        <v>31</v>
      </c>
      <c r="B79">
        <v>12667.527</v>
      </c>
      <c r="C79">
        <v>43.942999999999998</v>
      </c>
    </row>
    <row r="80" spans="1:3" x14ac:dyDescent="0.25">
      <c r="A80" t="s">
        <v>32</v>
      </c>
      <c r="B80">
        <v>13295.744000000001</v>
      </c>
      <c r="C80">
        <v>43.942999999999998</v>
      </c>
    </row>
    <row r="81" spans="1:3" x14ac:dyDescent="0.25">
      <c r="A81" t="s">
        <v>33</v>
      </c>
      <c r="B81">
        <v>137687.932</v>
      </c>
      <c r="C81">
        <v>28.786000000000001</v>
      </c>
    </row>
    <row r="82" spans="1:3" x14ac:dyDescent="0.25">
      <c r="A82" t="s">
        <v>39</v>
      </c>
      <c r="B82">
        <v>124392.18700000001</v>
      </c>
      <c r="C82">
        <v>27.166</v>
      </c>
    </row>
    <row r="85" spans="1:3" x14ac:dyDescent="0.25">
      <c r="A85">
        <v>280</v>
      </c>
    </row>
    <row r="86" spans="1:3" x14ac:dyDescent="0.25">
      <c r="A86" t="s">
        <v>17</v>
      </c>
      <c r="B86" t="s">
        <v>18</v>
      </c>
      <c r="C86" t="s">
        <v>52</v>
      </c>
    </row>
    <row r="87" spans="1:3" x14ac:dyDescent="0.25">
      <c r="A87" t="s">
        <v>19</v>
      </c>
      <c r="B87">
        <v>10511.198</v>
      </c>
      <c r="C87">
        <v>25.87</v>
      </c>
    </row>
    <row r="88" spans="1:3" x14ac:dyDescent="0.25">
      <c r="A88" t="s">
        <v>38</v>
      </c>
      <c r="B88">
        <v>745.35699999999997</v>
      </c>
      <c r="C88">
        <v>29.864000000000001</v>
      </c>
    </row>
    <row r="89" spans="1:3" x14ac:dyDescent="0.25">
      <c r="A89" t="s">
        <v>20</v>
      </c>
      <c r="B89">
        <v>17819.162</v>
      </c>
      <c r="C89">
        <v>28.32</v>
      </c>
    </row>
    <row r="90" spans="1:3" x14ac:dyDescent="0.25">
      <c r="A90" t="s">
        <v>21</v>
      </c>
      <c r="B90">
        <v>1607.546</v>
      </c>
      <c r="C90">
        <v>61.082000000000001</v>
      </c>
    </row>
    <row r="91" spans="1:3" x14ac:dyDescent="0.25">
      <c r="A91" t="s">
        <v>22</v>
      </c>
      <c r="B91">
        <v>857.01</v>
      </c>
      <c r="C91">
        <v>60.930999999999997</v>
      </c>
    </row>
    <row r="92" spans="1:3" x14ac:dyDescent="0.25">
      <c r="A92" t="s">
        <v>23</v>
      </c>
      <c r="B92">
        <v>13794.962</v>
      </c>
      <c r="C92">
        <v>29.076000000000001</v>
      </c>
    </row>
    <row r="93" spans="1:3" x14ac:dyDescent="0.25">
      <c r="A93" t="s">
        <v>24</v>
      </c>
      <c r="B93">
        <v>2364.6390000000001</v>
      </c>
      <c r="C93">
        <v>25.864999999999998</v>
      </c>
    </row>
    <row r="94" spans="1:3" x14ac:dyDescent="0.25">
      <c r="A94" t="s">
        <v>25</v>
      </c>
      <c r="B94">
        <v>1023.289</v>
      </c>
      <c r="C94">
        <v>10.667999999999999</v>
      </c>
    </row>
    <row r="95" spans="1:3" x14ac:dyDescent="0.25">
      <c r="A95" t="s">
        <v>26</v>
      </c>
      <c r="B95">
        <v>6411.2719999999999</v>
      </c>
      <c r="C95">
        <v>31.209</v>
      </c>
    </row>
    <row r="96" spans="1:3" x14ac:dyDescent="0.25">
      <c r="A96" t="s">
        <v>27</v>
      </c>
      <c r="B96">
        <v>20283.067999999999</v>
      </c>
      <c r="C96">
        <v>29.076000000000001</v>
      </c>
    </row>
    <row r="97" spans="1:3" x14ac:dyDescent="0.25">
      <c r="A97" t="s">
        <v>28</v>
      </c>
      <c r="B97">
        <v>1350</v>
      </c>
      <c r="C97">
        <v>4.9089999999999998</v>
      </c>
    </row>
    <row r="98" spans="1:3" x14ac:dyDescent="0.25">
      <c r="A98" t="s">
        <v>29</v>
      </c>
      <c r="B98">
        <v>25200</v>
      </c>
      <c r="C98">
        <v>22</v>
      </c>
    </row>
    <row r="99" spans="1:3" x14ac:dyDescent="0.25">
      <c r="A99" t="s">
        <v>30</v>
      </c>
      <c r="B99">
        <v>12600</v>
      </c>
      <c r="C99">
        <v>27.946000000000002</v>
      </c>
    </row>
    <row r="100" spans="1:3" x14ac:dyDescent="0.25">
      <c r="A100" t="s">
        <v>31</v>
      </c>
      <c r="B100">
        <v>11545.331</v>
      </c>
      <c r="C100">
        <v>47.143000000000001</v>
      </c>
    </row>
    <row r="101" spans="1:3" x14ac:dyDescent="0.25">
      <c r="A101" t="s">
        <v>32</v>
      </c>
      <c r="B101">
        <v>12027.415999999999</v>
      </c>
      <c r="C101">
        <v>47.143000000000001</v>
      </c>
    </row>
    <row r="102" spans="1:3" x14ac:dyDescent="0.25">
      <c r="A102" t="s">
        <v>33</v>
      </c>
      <c r="B102">
        <v>138140.25099999999</v>
      </c>
      <c r="C102">
        <v>29.141999999999999</v>
      </c>
    </row>
    <row r="103" spans="1:3" x14ac:dyDescent="0.25">
      <c r="A103" t="s">
        <v>39</v>
      </c>
      <c r="B103">
        <v>126112.83500000001</v>
      </c>
      <c r="C103">
        <v>27.425000000000001</v>
      </c>
    </row>
    <row r="106" spans="1:3" x14ac:dyDescent="0.25">
      <c r="A106">
        <v>300</v>
      </c>
    </row>
    <row r="107" spans="1:3" x14ac:dyDescent="0.25">
      <c r="A107" t="s">
        <v>17</v>
      </c>
      <c r="B107" t="s">
        <v>18</v>
      </c>
      <c r="C107" t="s">
        <v>52</v>
      </c>
    </row>
    <row r="108" spans="1:3" x14ac:dyDescent="0.25">
      <c r="A108" t="s">
        <v>19</v>
      </c>
      <c r="B108">
        <v>10511.198</v>
      </c>
      <c r="C108">
        <v>25.87</v>
      </c>
    </row>
    <row r="109" spans="1:3" x14ac:dyDescent="0.25">
      <c r="A109" t="s">
        <v>38</v>
      </c>
      <c r="B109">
        <v>743.005</v>
      </c>
      <c r="C109">
        <v>29.864000000000001</v>
      </c>
    </row>
    <row r="110" spans="1:3" x14ac:dyDescent="0.25">
      <c r="A110" t="s">
        <v>20</v>
      </c>
      <c r="B110">
        <v>17769.396000000001</v>
      </c>
      <c r="C110">
        <v>28.32</v>
      </c>
    </row>
    <row r="111" spans="1:3" x14ac:dyDescent="0.25">
      <c r="A111" t="s">
        <v>21</v>
      </c>
      <c r="B111">
        <v>1600.1</v>
      </c>
      <c r="C111">
        <v>61.082000000000001</v>
      </c>
    </row>
    <row r="112" spans="1:3" x14ac:dyDescent="0.25">
      <c r="A112" t="s">
        <v>22</v>
      </c>
      <c r="B112">
        <v>853.55600000000004</v>
      </c>
      <c r="C112">
        <v>60.930999999999997</v>
      </c>
    </row>
    <row r="113" spans="1:3" x14ac:dyDescent="0.25">
      <c r="A113" t="s">
        <v>23</v>
      </c>
      <c r="B113">
        <v>13744.94</v>
      </c>
      <c r="C113">
        <v>29.076000000000001</v>
      </c>
    </row>
    <row r="114" spans="1:3" x14ac:dyDescent="0.25">
      <c r="A114" t="s">
        <v>24</v>
      </c>
      <c r="B114">
        <v>2364.6390000000001</v>
      </c>
      <c r="C114">
        <v>25.864999999999998</v>
      </c>
    </row>
    <row r="115" spans="1:3" x14ac:dyDescent="0.25">
      <c r="A115" t="s">
        <v>25</v>
      </c>
      <c r="B115">
        <v>1018.497</v>
      </c>
      <c r="C115">
        <v>10.667999999999999</v>
      </c>
    </row>
    <row r="116" spans="1:3" x14ac:dyDescent="0.25">
      <c r="A116" t="s">
        <v>26</v>
      </c>
      <c r="B116">
        <v>6370.0410000000002</v>
      </c>
      <c r="C116">
        <v>31.209</v>
      </c>
    </row>
    <row r="117" spans="1:3" x14ac:dyDescent="0.25">
      <c r="A117" t="s">
        <v>27</v>
      </c>
      <c r="B117">
        <v>20327.913</v>
      </c>
      <c r="C117">
        <v>29.076000000000001</v>
      </c>
    </row>
    <row r="118" spans="1:3" x14ac:dyDescent="0.25">
      <c r="A118" t="s">
        <v>28</v>
      </c>
      <c r="B118">
        <v>1350</v>
      </c>
      <c r="C118">
        <v>4.9089999999999998</v>
      </c>
    </row>
    <row r="119" spans="1:3" x14ac:dyDescent="0.25">
      <c r="A119" t="s">
        <v>29</v>
      </c>
      <c r="B119">
        <v>27000</v>
      </c>
      <c r="C119">
        <v>23</v>
      </c>
    </row>
    <row r="120" spans="1:3" x14ac:dyDescent="0.25">
      <c r="A120" t="s">
        <v>30</v>
      </c>
      <c r="B120">
        <v>13500</v>
      </c>
      <c r="C120">
        <v>27.946000000000002</v>
      </c>
    </row>
    <row r="121" spans="1:3" x14ac:dyDescent="0.25">
      <c r="A121" t="s">
        <v>31</v>
      </c>
      <c r="B121">
        <v>9862.0380000000005</v>
      </c>
      <c r="C121">
        <v>47.783000000000001</v>
      </c>
    </row>
    <row r="122" spans="1:3" x14ac:dyDescent="0.25">
      <c r="A122" t="s">
        <v>32</v>
      </c>
      <c r="B122">
        <v>10124.925999999999</v>
      </c>
      <c r="C122">
        <v>47.783000000000001</v>
      </c>
    </row>
    <row r="123" spans="1:3" x14ac:dyDescent="0.25">
      <c r="A123" t="s">
        <v>33</v>
      </c>
      <c r="B123">
        <v>137140.24900000001</v>
      </c>
      <c r="C123">
        <v>28.867000000000001</v>
      </c>
    </row>
    <row r="124" spans="1:3" x14ac:dyDescent="0.25">
      <c r="A124" t="s">
        <v>39</v>
      </c>
      <c r="B124">
        <v>127015.322</v>
      </c>
      <c r="C124">
        <v>27.36</v>
      </c>
    </row>
    <row r="127" spans="1:3" x14ac:dyDescent="0.25">
      <c r="A127">
        <v>320</v>
      </c>
    </row>
    <row r="128" spans="1:3" x14ac:dyDescent="0.25">
      <c r="A128" t="s">
        <v>17</v>
      </c>
      <c r="B128" t="s">
        <v>18</v>
      </c>
      <c r="C128" t="s">
        <v>52</v>
      </c>
    </row>
    <row r="129" spans="1:3" x14ac:dyDescent="0.25">
      <c r="A129" t="s">
        <v>19</v>
      </c>
      <c r="B129">
        <v>10511.198</v>
      </c>
      <c r="C129">
        <v>25.87</v>
      </c>
    </row>
    <row r="130" spans="1:3" x14ac:dyDescent="0.25">
      <c r="A130" t="s">
        <v>38</v>
      </c>
      <c r="B130">
        <v>740.62400000000002</v>
      </c>
      <c r="C130">
        <v>29.864000000000001</v>
      </c>
    </row>
    <row r="131" spans="1:3" x14ac:dyDescent="0.25">
      <c r="A131" t="s">
        <v>20</v>
      </c>
      <c r="B131">
        <v>17719.210999999999</v>
      </c>
      <c r="C131">
        <v>28.32</v>
      </c>
    </row>
    <row r="132" spans="1:3" x14ac:dyDescent="0.25">
      <c r="A132" t="s">
        <v>21</v>
      </c>
      <c r="B132">
        <v>1592.575</v>
      </c>
      <c r="C132">
        <v>61.082000000000001</v>
      </c>
    </row>
    <row r="133" spans="1:3" x14ac:dyDescent="0.25">
      <c r="A133" t="s">
        <v>22</v>
      </c>
      <c r="B133">
        <v>850.06200000000001</v>
      </c>
      <c r="C133">
        <v>60.930999999999997</v>
      </c>
    </row>
    <row r="134" spans="1:3" x14ac:dyDescent="0.25">
      <c r="A134" t="s">
        <v>23</v>
      </c>
      <c r="B134">
        <v>13694.34</v>
      </c>
      <c r="C134">
        <v>29.076000000000001</v>
      </c>
    </row>
    <row r="135" spans="1:3" x14ac:dyDescent="0.25">
      <c r="A135" t="s">
        <v>24</v>
      </c>
      <c r="B135">
        <v>2364.6390000000001</v>
      </c>
      <c r="C135">
        <v>25.864999999999998</v>
      </c>
    </row>
    <row r="136" spans="1:3" x14ac:dyDescent="0.25">
      <c r="A136" t="s">
        <v>25</v>
      </c>
      <c r="B136">
        <v>1013.6559999999999</v>
      </c>
      <c r="C136">
        <v>10.667999999999999</v>
      </c>
    </row>
    <row r="137" spans="1:3" x14ac:dyDescent="0.25">
      <c r="A137" t="s">
        <v>26</v>
      </c>
      <c r="B137">
        <v>6328.4530000000004</v>
      </c>
      <c r="C137">
        <v>31.209</v>
      </c>
    </row>
    <row r="138" spans="1:3" x14ac:dyDescent="0.25">
      <c r="A138" t="s">
        <v>27</v>
      </c>
      <c r="B138">
        <v>20366.601999999999</v>
      </c>
      <c r="C138">
        <v>29.076000000000001</v>
      </c>
    </row>
    <row r="139" spans="1:3" x14ac:dyDescent="0.25">
      <c r="A139" t="s">
        <v>28</v>
      </c>
      <c r="B139">
        <v>1350</v>
      </c>
      <c r="C139">
        <v>4.9089999999999998</v>
      </c>
    </row>
    <row r="140" spans="1:3" x14ac:dyDescent="0.25">
      <c r="A140" t="s">
        <v>29</v>
      </c>
      <c r="B140">
        <v>28800</v>
      </c>
      <c r="C140">
        <v>24.5</v>
      </c>
    </row>
    <row r="141" spans="1:3" x14ac:dyDescent="0.25">
      <c r="A141" t="s">
        <v>30</v>
      </c>
      <c r="B141">
        <v>14400</v>
      </c>
      <c r="C141">
        <v>27.946000000000002</v>
      </c>
    </row>
    <row r="142" spans="1:3" x14ac:dyDescent="0.25">
      <c r="A142" t="s">
        <v>31</v>
      </c>
      <c r="B142">
        <v>8178.7449999999999</v>
      </c>
      <c r="C142">
        <v>49.061999999999998</v>
      </c>
    </row>
    <row r="143" spans="1:3" x14ac:dyDescent="0.25">
      <c r="A143" t="s">
        <v>32</v>
      </c>
      <c r="B143">
        <v>8222.4290000000001</v>
      </c>
      <c r="C143">
        <v>49.061999999999998</v>
      </c>
    </row>
    <row r="144" spans="1:3" x14ac:dyDescent="0.25">
      <c r="A144" t="s">
        <v>33</v>
      </c>
      <c r="B144">
        <v>136132.53400000001</v>
      </c>
      <c r="C144">
        <v>28.763999999999999</v>
      </c>
    </row>
    <row r="145" spans="1:3" x14ac:dyDescent="0.25">
      <c r="A145" t="s">
        <v>39</v>
      </c>
      <c r="B145">
        <v>127910.105</v>
      </c>
      <c r="C145">
        <v>27.46</v>
      </c>
    </row>
    <row r="148" spans="1:3" x14ac:dyDescent="0.25">
      <c r="A148">
        <v>340</v>
      </c>
    </row>
    <row r="149" spans="1:3" x14ac:dyDescent="0.25">
      <c r="A149" t="s">
        <v>17</v>
      </c>
      <c r="B149" t="s">
        <v>18</v>
      </c>
      <c r="C149" t="s">
        <v>52</v>
      </c>
    </row>
    <row r="150" spans="1:3" x14ac:dyDescent="0.25">
      <c r="A150" t="s">
        <v>19</v>
      </c>
      <c r="B150">
        <v>10511.198</v>
      </c>
      <c r="C150">
        <v>25.87</v>
      </c>
    </row>
    <row r="151" spans="1:3" x14ac:dyDescent="0.25">
      <c r="A151" t="s">
        <v>38</v>
      </c>
      <c r="B151">
        <v>738.53099999999995</v>
      </c>
      <c r="C151">
        <v>29.864000000000001</v>
      </c>
    </row>
    <row r="152" spans="1:3" x14ac:dyDescent="0.25">
      <c r="A152" t="s">
        <v>20</v>
      </c>
      <c r="B152">
        <v>17675.218000000001</v>
      </c>
      <c r="C152">
        <v>28.32</v>
      </c>
    </row>
    <row r="153" spans="1:3" x14ac:dyDescent="0.25">
      <c r="A153" t="s">
        <v>21</v>
      </c>
      <c r="B153">
        <v>1585.9659999999999</v>
      </c>
      <c r="C153">
        <v>61.082000000000001</v>
      </c>
    </row>
    <row r="154" spans="1:3" x14ac:dyDescent="0.25">
      <c r="A154" t="s">
        <v>22</v>
      </c>
      <c r="B154">
        <v>846.99199999999996</v>
      </c>
      <c r="C154">
        <v>60.930999999999997</v>
      </c>
    </row>
    <row r="155" spans="1:3" x14ac:dyDescent="0.25">
      <c r="A155" t="s">
        <v>23</v>
      </c>
      <c r="B155">
        <v>13649.851000000001</v>
      </c>
      <c r="C155">
        <v>29.076000000000001</v>
      </c>
    </row>
    <row r="156" spans="1:3" x14ac:dyDescent="0.25">
      <c r="A156" t="s">
        <v>24</v>
      </c>
      <c r="B156">
        <v>2364.6390000000001</v>
      </c>
      <c r="C156">
        <v>25.864999999999998</v>
      </c>
    </row>
    <row r="157" spans="1:3" x14ac:dyDescent="0.25">
      <c r="A157" t="s">
        <v>25</v>
      </c>
      <c r="B157">
        <v>1009.403</v>
      </c>
      <c r="C157">
        <v>10.667999999999999</v>
      </c>
    </row>
    <row r="158" spans="1:3" x14ac:dyDescent="0.25">
      <c r="A158" t="s">
        <v>26</v>
      </c>
      <c r="B158">
        <v>6291.9849999999997</v>
      </c>
      <c r="C158">
        <v>31.209</v>
      </c>
    </row>
    <row r="159" spans="1:3" x14ac:dyDescent="0.25">
      <c r="A159" t="s">
        <v>27</v>
      </c>
      <c r="B159">
        <v>20399.544999999998</v>
      </c>
      <c r="C159">
        <v>29.076000000000001</v>
      </c>
    </row>
    <row r="160" spans="1:3" x14ac:dyDescent="0.25">
      <c r="A160" t="s">
        <v>28</v>
      </c>
      <c r="B160">
        <v>1350</v>
      </c>
      <c r="C160">
        <v>4.9089999999999998</v>
      </c>
    </row>
    <row r="161" spans="1:3" x14ac:dyDescent="0.25">
      <c r="A161" t="s">
        <v>29</v>
      </c>
      <c r="B161">
        <v>30600</v>
      </c>
      <c r="C161">
        <v>25</v>
      </c>
    </row>
    <row r="162" spans="1:3" x14ac:dyDescent="0.25">
      <c r="A162" t="s">
        <v>30</v>
      </c>
      <c r="B162">
        <v>15300</v>
      </c>
      <c r="C162">
        <v>27.946000000000002</v>
      </c>
    </row>
    <row r="163" spans="1:3" x14ac:dyDescent="0.25">
      <c r="A163" t="s">
        <v>31</v>
      </c>
      <c r="B163">
        <v>6606.0150000000003</v>
      </c>
      <c r="C163">
        <v>49.061999999999998</v>
      </c>
    </row>
    <row r="164" spans="1:3" x14ac:dyDescent="0.25">
      <c r="A164" t="s">
        <v>32</v>
      </c>
      <c r="B164">
        <v>6319.9440000000004</v>
      </c>
      <c r="C164">
        <v>49.061999999999998</v>
      </c>
    </row>
    <row r="165" spans="1:3" x14ac:dyDescent="0.25">
      <c r="A165" t="s">
        <v>33</v>
      </c>
      <c r="B165">
        <v>135249.28599999999</v>
      </c>
      <c r="C165">
        <v>28.3</v>
      </c>
    </row>
    <row r="166" spans="1:3" x14ac:dyDescent="0.25">
      <c r="A166" t="s">
        <v>39</v>
      </c>
      <c r="B166">
        <v>128929.34299999999</v>
      </c>
      <c r="C166">
        <v>27.282</v>
      </c>
    </row>
    <row r="169" spans="1:3" x14ac:dyDescent="0.25">
      <c r="A169">
        <v>360</v>
      </c>
    </row>
    <row r="170" spans="1:3" x14ac:dyDescent="0.25">
      <c r="A170" t="s">
        <v>17</v>
      </c>
      <c r="B170" t="s">
        <v>18</v>
      </c>
      <c r="C170" t="s">
        <v>52</v>
      </c>
    </row>
    <row r="171" spans="1:3" x14ac:dyDescent="0.25">
      <c r="A171" t="s">
        <v>19</v>
      </c>
      <c r="B171">
        <v>10511.198</v>
      </c>
      <c r="C171">
        <v>25.87</v>
      </c>
    </row>
    <row r="172" spans="1:3" x14ac:dyDescent="0.25">
      <c r="A172" t="s">
        <v>38</v>
      </c>
      <c r="B172">
        <v>737.72400000000005</v>
      </c>
      <c r="C172">
        <v>29.864000000000001</v>
      </c>
    </row>
    <row r="173" spans="1:3" x14ac:dyDescent="0.25">
      <c r="A173" t="s">
        <v>20</v>
      </c>
      <c r="B173">
        <v>17658.300999999999</v>
      </c>
      <c r="C173">
        <v>28.32</v>
      </c>
    </row>
    <row r="174" spans="1:3" x14ac:dyDescent="0.25">
      <c r="A174" t="s">
        <v>21</v>
      </c>
      <c r="B174">
        <v>1583.421</v>
      </c>
      <c r="C174">
        <v>61.082000000000001</v>
      </c>
    </row>
    <row r="175" spans="1:3" x14ac:dyDescent="0.25">
      <c r="A175" t="s">
        <v>22</v>
      </c>
      <c r="B175">
        <v>845.80899999999997</v>
      </c>
      <c r="C175">
        <v>60.930999999999997</v>
      </c>
    </row>
    <row r="176" spans="1:3" x14ac:dyDescent="0.25">
      <c r="A176" t="s">
        <v>23</v>
      </c>
      <c r="B176">
        <v>13632.71</v>
      </c>
      <c r="C176">
        <v>29.076000000000001</v>
      </c>
    </row>
    <row r="177" spans="1:3" x14ac:dyDescent="0.25">
      <c r="A177" t="s">
        <v>24</v>
      </c>
      <c r="B177">
        <v>2364.6390000000001</v>
      </c>
      <c r="C177">
        <v>25.864999999999998</v>
      </c>
    </row>
    <row r="178" spans="1:3" x14ac:dyDescent="0.25">
      <c r="A178" t="s">
        <v>25</v>
      </c>
      <c r="B178">
        <v>1007.766</v>
      </c>
      <c r="C178">
        <v>10.667999999999999</v>
      </c>
    </row>
    <row r="179" spans="1:3" x14ac:dyDescent="0.25">
      <c r="A179" t="s">
        <v>26</v>
      </c>
      <c r="B179">
        <v>6277.96</v>
      </c>
      <c r="C179">
        <v>31.209</v>
      </c>
    </row>
    <row r="180" spans="1:3" x14ac:dyDescent="0.25">
      <c r="A180" t="s">
        <v>27</v>
      </c>
      <c r="B180">
        <v>20428.393</v>
      </c>
      <c r="C180">
        <v>29.076000000000001</v>
      </c>
    </row>
    <row r="181" spans="1:3" x14ac:dyDescent="0.25">
      <c r="A181" t="s">
        <v>28</v>
      </c>
      <c r="B181">
        <v>1350</v>
      </c>
      <c r="C181">
        <v>4.9089999999999998</v>
      </c>
    </row>
    <row r="182" spans="1:3" x14ac:dyDescent="0.25">
      <c r="A182" t="s">
        <v>29</v>
      </c>
      <c r="B182">
        <v>32400</v>
      </c>
      <c r="C182">
        <v>27</v>
      </c>
    </row>
    <row r="183" spans="1:3" x14ac:dyDescent="0.25">
      <c r="A183" t="s">
        <v>30</v>
      </c>
      <c r="B183">
        <v>16200</v>
      </c>
      <c r="C183">
        <v>27.946000000000002</v>
      </c>
    </row>
    <row r="184" spans="1:3" x14ac:dyDescent="0.25">
      <c r="A184" t="s">
        <v>31</v>
      </c>
      <c r="B184">
        <v>5494.491</v>
      </c>
      <c r="C184">
        <v>49.701999999999998</v>
      </c>
    </row>
    <row r="185" spans="1:3" x14ac:dyDescent="0.25">
      <c r="A185" t="s">
        <v>32</v>
      </c>
      <c r="B185">
        <v>4417.451</v>
      </c>
      <c r="C185">
        <v>49.701999999999998</v>
      </c>
    </row>
    <row r="186" spans="1:3" x14ac:dyDescent="0.25">
      <c r="A186" t="s">
        <v>33</v>
      </c>
      <c r="B186">
        <v>134909.86199999999</v>
      </c>
      <c r="C186">
        <v>28.32</v>
      </c>
    </row>
    <row r="187" spans="1:3" x14ac:dyDescent="0.25">
      <c r="A187" t="s">
        <v>39</v>
      </c>
      <c r="B187">
        <v>130492.412</v>
      </c>
      <c r="C187">
        <v>27.596</v>
      </c>
    </row>
    <row r="190" spans="1:3" x14ac:dyDescent="0.25">
      <c r="A190">
        <v>380</v>
      </c>
    </row>
    <row r="191" spans="1:3" x14ac:dyDescent="0.25">
      <c r="A191" t="s">
        <v>17</v>
      </c>
      <c r="B191" t="s">
        <v>18</v>
      </c>
      <c r="C191" t="s">
        <v>52</v>
      </c>
    </row>
    <row r="192" spans="1:3" x14ac:dyDescent="0.25">
      <c r="A192" t="s">
        <v>19</v>
      </c>
      <c r="B192">
        <v>10511.198</v>
      </c>
      <c r="C192">
        <v>25.87</v>
      </c>
    </row>
    <row r="193" spans="1:3" x14ac:dyDescent="0.25">
      <c r="A193" t="s">
        <v>38</v>
      </c>
      <c r="B193">
        <v>733.28599999999994</v>
      </c>
      <c r="C193">
        <v>29.864000000000001</v>
      </c>
    </row>
    <row r="194" spans="1:3" x14ac:dyDescent="0.25">
      <c r="A194" t="s">
        <v>20</v>
      </c>
      <c r="B194">
        <v>17565.621999999999</v>
      </c>
      <c r="C194">
        <v>28.32</v>
      </c>
    </row>
    <row r="195" spans="1:3" x14ac:dyDescent="0.25">
      <c r="A195" t="s">
        <v>21</v>
      </c>
      <c r="B195">
        <v>1569.4480000000001</v>
      </c>
      <c r="C195">
        <v>61.082000000000001</v>
      </c>
    </row>
    <row r="196" spans="1:3" x14ac:dyDescent="0.25">
      <c r="A196" t="s">
        <v>22</v>
      </c>
      <c r="B196">
        <v>839.31100000000004</v>
      </c>
      <c r="C196">
        <v>60.930999999999997</v>
      </c>
    </row>
    <row r="197" spans="1:3" x14ac:dyDescent="0.25">
      <c r="A197" t="s">
        <v>23</v>
      </c>
      <c r="B197">
        <v>13538.481</v>
      </c>
      <c r="C197">
        <v>29.076000000000001</v>
      </c>
    </row>
    <row r="198" spans="1:3" x14ac:dyDescent="0.25">
      <c r="A198" t="s">
        <v>24</v>
      </c>
      <c r="B198">
        <v>2364.6390000000001</v>
      </c>
      <c r="C198">
        <v>25.864999999999998</v>
      </c>
    </row>
    <row r="199" spans="1:3" x14ac:dyDescent="0.25">
      <c r="A199" t="s">
        <v>25</v>
      </c>
      <c r="B199">
        <v>998.77499999999998</v>
      </c>
      <c r="C199">
        <v>10.667999999999999</v>
      </c>
    </row>
    <row r="200" spans="1:3" x14ac:dyDescent="0.25">
      <c r="A200" t="s">
        <v>26</v>
      </c>
      <c r="B200">
        <v>6201.1</v>
      </c>
      <c r="C200">
        <v>31.209</v>
      </c>
    </row>
    <row r="201" spans="1:3" x14ac:dyDescent="0.25">
      <c r="A201" t="s">
        <v>27</v>
      </c>
      <c r="B201">
        <v>20435.638999999999</v>
      </c>
      <c r="C201">
        <v>29.076000000000001</v>
      </c>
    </row>
    <row r="202" spans="1:3" x14ac:dyDescent="0.25">
      <c r="A202" t="s">
        <v>28</v>
      </c>
      <c r="B202">
        <v>1350</v>
      </c>
      <c r="C202">
        <v>4.9089999999999998</v>
      </c>
    </row>
    <row r="203" spans="1:3" x14ac:dyDescent="0.25">
      <c r="A203" t="s">
        <v>29</v>
      </c>
      <c r="B203">
        <v>34200</v>
      </c>
      <c r="C203">
        <v>28.905999999999999</v>
      </c>
    </row>
    <row r="204" spans="1:3" x14ac:dyDescent="0.25">
      <c r="A204" t="s">
        <v>30</v>
      </c>
      <c r="B204">
        <v>17100</v>
      </c>
      <c r="C204">
        <v>27.946000000000002</v>
      </c>
    </row>
    <row r="205" spans="1:3" x14ac:dyDescent="0.25">
      <c r="A205" t="s">
        <v>31</v>
      </c>
      <c r="B205">
        <v>3128.8649999999998</v>
      </c>
      <c r="C205">
        <v>52.262</v>
      </c>
    </row>
    <row r="206" spans="1:3" x14ac:dyDescent="0.25">
      <c r="A206" t="s">
        <v>32</v>
      </c>
      <c r="B206">
        <v>2514.9580000000001</v>
      </c>
      <c r="C206">
        <v>52.262</v>
      </c>
    </row>
    <row r="207" spans="1:3" x14ac:dyDescent="0.25">
      <c r="A207" t="s">
        <v>33</v>
      </c>
      <c r="B207">
        <v>133051.321</v>
      </c>
      <c r="C207">
        <v>28.225000000000001</v>
      </c>
    </row>
    <row r="208" spans="1:3" x14ac:dyDescent="0.25">
      <c r="A208" t="s">
        <v>39</v>
      </c>
      <c r="B208">
        <v>130536.363</v>
      </c>
      <c r="C208">
        <v>27.760999999999999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05015-2E4F-4ACD-B3D9-6C797CB2B196}">
  <dimension ref="A1:V218"/>
  <sheetViews>
    <sheetView workbookViewId="0">
      <selection activeCell="H17" sqref="H17:Q17"/>
    </sheetView>
  </sheetViews>
  <sheetFormatPr defaultRowHeight="13.8" x14ac:dyDescent="0.25"/>
  <sheetData>
    <row r="1" spans="1:22" x14ac:dyDescent="0.25">
      <c r="A1">
        <v>400</v>
      </c>
      <c r="H1">
        <v>400</v>
      </c>
      <c r="I1">
        <v>440</v>
      </c>
      <c r="J1">
        <v>480</v>
      </c>
      <c r="K1">
        <v>520</v>
      </c>
      <c r="L1">
        <v>560</v>
      </c>
      <c r="M1">
        <v>600</v>
      </c>
      <c r="N1">
        <v>640</v>
      </c>
      <c r="O1">
        <v>680</v>
      </c>
      <c r="P1">
        <v>720</v>
      </c>
      <c r="Q1">
        <v>760</v>
      </c>
      <c r="U1" t="s">
        <v>55</v>
      </c>
      <c r="V1">
        <v>32.805</v>
      </c>
    </row>
    <row r="2" spans="1:22" x14ac:dyDescent="0.25">
      <c r="A2" t="s">
        <v>17</v>
      </c>
      <c r="B2" t="s">
        <v>18</v>
      </c>
      <c r="C2" t="s">
        <v>52</v>
      </c>
      <c r="G2" t="s">
        <v>34</v>
      </c>
      <c r="H2">
        <v>3375</v>
      </c>
      <c r="I2">
        <v>3375</v>
      </c>
      <c r="J2">
        <v>3375</v>
      </c>
      <c r="K2">
        <v>3375</v>
      </c>
      <c r="L2">
        <v>3375</v>
      </c>
      <c r="M2">
        <v>3375</v>
      </c>
      <c r="N2">
        <v>3375</v>
      </c>
      <c r="O2">
        <v>3375</v>
      </c>
      <c r="P2">
        <v>3375</v>
      </c>
      <c r="Q2">
        <v>3375</v>
      </c>
    </row>
    <row r="3" spans="1:22" x14ac:dyDescent="0.25">
      <c r="A3" t="s">
        <v>19</v>
      </c>
      <c r="B3">
        <v>18163.350999999999</v>
      </c>
      <c r="C3">
        <v>27.37</v>
      </c>
      <c r="G3" t="s">
        <v>36</v>
      </c>
      <c r="H3">
        <v>18000</v>
      </c>
      <c r="I3">
        <v>19800</v>
      </c>
      <c r="J3">
        <v>21600</v>
      </c>
      <c r="K3">
        <v>23400</v>
      </c>
      <c r="L3">
        <v>25200</v>
      </c>
      <c r="M3">
        <v>27000</v>
      </c>
      <c r="N3">
        <v>28800</v>
      </c>
      <c r="O3">
        <v>30600</v>
      </c>
      <c r="P3">
        <v>32400</v>
      </c>
      <c r="Q3">
        <v>34200</v>
      </c>
    </row>
    <row r="4" spans="1:22" x14ac:dyDescent="0.25">
      <c r="A4" t="s">
        <v>43</v>
      </c>
      <c r="B4">
        <v>18163.350999999999</v>
      </c>
      <c r="C4">
        <v>27.37</v>
      </c>
      <c r="G4" t="s">
        <v>35</v>
      </c>
      <c r="H4">
        <v>36000</v>
      </c>
      <c r="I4">
        <v>39600</v>
      </c>
      <c r="J4">
        <v>43200</v>
      </c>
      <c r="K4">
        <v>46800</v>
      </c>
      <c r="L4">
        <v>50400</v>
      </c>
      <c r="M4">
        <v>54000</v>
      </c>
      <c r="N4">
        <v>57600</v>
      </c>
      <c r="O4">
        <v>61200</v>
      </c>
      <c r="P4">
        <v>64800</v>
      </c>
      <c r="Q4">
        <v>68400</v>
      </c>
    </row>
    <row r="5" spans="1:22" x14ac:dyDescent="0.25">
      <c r="A5" t="s">
        <v>38</v>
      </c>
      <c r="B5">
        <v>4904.2950000000001</v>
      </c>
      <c r="C5">
        <v>32.494999999999997</v>
      </c>
      <c r="G5" t="s">
        <v>53</v>
      </c>
      <c r="H5">
        <f>C15</f>
        <v>22</v>
      </c>
      <c r="I5">
        <f>C36</f>
        <v>6.141</v>
      </c>
      <c r="J5">
        <f>C57</f>
        <v>33.768000000000001</v>
      </c>
      <c r="K5">
        <f>C78</f>
        <v>35.189</v>
      </c>
      <c r="L5">
        <f>C99</f>
        <v>11.936</v>
      </c>
      <c r="M5">
        <f>C120</f>
        <v>27.364999999999998</v>
      </c>
      <c r="N5">
        <f>C141</f>
        <v>33.768000000000001</v>
      </c>
      <c r="O5">
        <f>C162</f>
        <v>70.093999999999994</v>
      </c>
      <c r="P5">
        <f>C183</f>
        <v>69.48</v>
      </c>
      <c r="Q5">
        <f>C204</f>
        <v>32.579000000000001</v>
      </c>
    </row>
    <row r="6" spans="1:22" x14ac:dyDescent="0.25">
      <c r="A6" t="s">
        <v>20</v>
      </c>
      <c r="B6">
        <v>88318.364000000001</v>
      </c>
      <c r="C6">
        <v>32.579000000000001</v>
      </c>
    </row>
    <row r="7" spans="1:22" x14ac:dyDescent="0.25">
      <c r="A7" t="s">
        <v>21</v>
      </c>
      <c r="B7">
        <v>7139.0140000000001</v>
      </c>
      <c r="C7">
        <v>69.48</v>
      </c>
    </row>
    <row r="8" spans="1:22" x14ac:dyDescent="0.25">
      <c r="A8" t="s">
        <v>22</v>
      </c>
      <c r="B8">
        <v>2711.13</v>
      </c>
      <c r="C8">
        <v>70.093999999999994</v>
      </c>
      <c r="G8" t="s">
        <v>40</v>
      </c>
      <c r="H8">
        <f>B17</f>
        <v>22249.468000000001</v>
      </c>
      <c r="I8">
        <f>B38</f>
        <v>19800</v>
      </c>
      <c r="J8">
        <f>B59</f>
        <v>43200</v>
      </c>
      <c r="K8">
        <f>B80</f>
        <v>3375</v>
      </c>
      <c r="L8">
        <f>B101</f>
        <v>38046.288999999997</v>
      </c>
      <c r="M8">
        <f>B122</f>
        <v>22811.385999999999</v>
      </c>
      <c r="N8">
        <f>B143</f>
        <v>2586.7469999999998</v>
      </c>
      <c r="O8">
        <f>B164</f>
        <v>6535.3320000000003</v>
      </c>
      <c r="P8">
        <f>B185</f>
        <v>25420.508999999998</v>
      </c>
      <c r="Q8">
        <f>B206</f>
        <v>1626.8</v>
      </c>
    </row>
    <row r="9" spans="1:22" x14ac:dyDescent="0.25">
      <c r="A9" t="s">
        <v>23</v>
      </c>
      <c r="B9">
        <v>37017.135000000002</v>
      </c>
      <c r="C9">
        <v>33.768000000000001</v>
      </c>
      <c r="G9" t="s">
        <v>37</v>
      </c>
      <c r="H9">
        <f>B18</f>
        <v>394131.81800000003</v>
      </c>
      <c r="I9">
        <f>B39</f>
        <v>20007.308000000001</v>
      </c>
      <c r="J9">
        <f>B60</f>
        <v>21600</v>
      </c>
      <c r="K9">
        <f>B81</f>
        <v>46800</v>
      </c>
      <c r="L9">
        <f>B102</f>
        <v>3375</v>
      </c>
      <c r="M9">
        <f>B123</f>
        <v>37657.133000000002</v>
      </c>
      <c r="N9">
        <f>B144</f>
        <v>20835.099999999999</v>
      </c>
      <c r="O9">
        <f>B165</f>
        <v>2401.808</v>
      </c>
      <c r="P9">
        <f>B186</f>
        <v>6535.3320000000003</v>
      </c>
      <c r="Q9">
        <f>B207</f>
        <v>23384.491000000002</v>
      </c>
    </row>
    <row r="10" spans="1:22" x14ac:dyDescent="0.25">
      <c r="A10" t="s">
        <v>24</v>
      </c>
      <c r="B10">
        <v>6535.3320000000003</v>
      </c>
      <c r="C10">
        <v>27.364999999999998</v>
      </c>
      <c r="G10" t="s">
        <v>41</v>
      </c>
      <c r="H10">
        <f>H8+H9</f>
        <v>416381.28600000002</v>
      </c>
      <c r="I10">
        <f t="shared" ref="I10:Q10" si="0">I8+I9</f>
        <v>39807.308000000005</v>
      </c>
      <c r="J10">
        <f t="shared" si="0"/>
        <v>64800</v>
      </c>
      <c r="K10">
        <f t="shared" si="0"/>
        <v>50175</v>
      </c>
      <c r="L10">
        <f t="shared" si="0"/>
        <v>41421.288999999997</v>
      </c>
      <c r="M10">
        <f t="shared" si="0"/>
        <v>60468.519</v>
      </c>
      <c r="N10">
        <f t="shared" si="0"/>
        <v>23421.846999999998</v>
      </c>
      <c r="O10">
        <f t="shared" si="0"/>
        <v>8937.14</v>
      </c>
      <c r="P10">
        <f t="shared" si="0"/>
        <v>31955.841</v>
      </c>
      <c r="Q10">
        <f t="shared" si="0"/>
        <v>25011.291000000001</v>
      </c>
    </row>
    <row r="11" spans="1:22" x14ac:dyDescent="0.25">
      <c r="A11" t="s">
        <v>25</v>
      </c>
      <c r="B11">
        <v>3552.0039999999999</v>
      </c>
      <c r="C11">
        <v>11.936</v>
      </c>
      <c r="G11" t="s">
        <v>53</v>
      </c>
      <c r="H11">
        <f>C17</f>
        <v>48.155999999999999</v>
      </c>
      <c r="I11">
        <f>C39</f>
        <v>48.155999999999999</v>
      </c>
      <c r="J11">
        <f>C61</f>
        <v>50.329000000000001</v>
      </c>
      <c r="K11">
        <f>C83</f>
        <v>49.604999999999997</v>
      </c>
      <c r="L11">
        <f>C105</f>
        <v>53.951000000000001</v>
      </c>
      <c r="M11">
        <f>C127</f>
        <v>54.676000000000002</v>
      </c>
      <c r="N11">
        <f>C149</f>
        <v>55.4</v>
      </c>
      <c r="O11">
        <f>C171</f>
        <v>55.4</v>
      </c>
      <c r="P11">
        <f>C193</f>
        <v>59.021999999999998</v>
      </c>
      <c r="Q11">
        <f>C215</f>
        <v>59.021999999999998</v>
      </c>
    </row>
    <row r="12" spans="1:22" x14ac:dyDescent="0.25">
      <c r="A12" t="s">
        <v>26</v>
      </c>
      <c r="B12">
        <v>32218.606</v>
      </c>
      <c r="C12">
        <v>35.189</v>
      </c>
    </row>
    <row r="13" spans="1:22" x14ac:dyDescent="0.25">
      <c r="A13" t="s">
        <v>27</v>
      </c>
      <c r="B13">
        <v>39351.82</v>
      </c>
      <c r="C13">
        <v>33.768000000000001</v>
      </c>
      <c r="G13" t="s">
        <v>42</v>
      </c>
      <c r="H13">
        <f>H10/H4</f>
        <v>11.566146833333335</v>
      </c>
      <c r="I13">
        <f t="shared" ref="I13:P13" si="1">I10/I4</f>
        <v>1.0052350505050507</v>
      </c>
      <c r="J13">
        <f t="shared" si="1"/>
        <v>1.5</v>
      </c>
      <c r="K13">
        <f t="shared" si="1"/>
        <v>1.0721153846153846</v>
      </c>
      <c r="L13">
        <f t="shared" si="1"/>
        <v>0.82185097222222214</v>
      </c>
      <c r="M13">
        <f t="shared" si="1"/>
        <v>1.119787388888889</v>
      </c>
      <c r="N13">
        <f t="shared" si="1"/>
        <v>0.40662928819444438</v>
      </c>
      <c r="O13">
        <f t="shared" si="1"/>
        <v>0.14603169934640522</v>
      </c>
      <c r="P13">
        <f t="shared" si="1"/>
        <v>0.49314569444444445</v>
      </c>
      <c r="Q13">
        <f>Q10/Q4</f>
        <v>0.36566214912280703</v>
      </c>
    </row>
    <row r="14" spans="1:22" x14ac:dyDescent="0.25">
      <c r="A14" t="s">
        <v>28</v>
      </c>
      <c r="B14">
        <v>3375</v>
      </c>
      <c r="C14">
        <v>6.141</v>
      </c>
    </row>
    <row r="15" spans="1:22" x14ac:dyDescent="0.25">
      <c r="A15" t="s">
        <v>29</v>
      </c>
      <c r="B15">
        <v>36000</v>
      </c>
      <c r="C15">
        <v>22</v>
      </c>
    </row>
    <row r="16" spans="1:22" x14ac:dyDescent="0.25">
      <c r="A16" t="s">
        <v>30</v>
      </c>
      <c r="B16">
        <v>18000</v>
      </c>
      <c r="C16">
        <v>26.423999999999999</v>
      </c>
      <c r="G16" t="s">
        <v>33</v>
      </c>
      <c r="H16">
        <f>B19</f>
        <v>731830.68599999999</v>
      </c>
      <c r="I16">
        <f>B40</f>
        <v>351519.77899999998</v>
      </c>
      <c r="J16">
        <f>B61</f>
        <v>17765.148000000001</v>
      </c>
      <c r="K16">
        <f>B82</f>
        <v>23400</v>
      </c>
      <c r="L16">
        <f>B103</f>
        <v>50400</v>
      </c>
      <c r="M16">
        <f>B124</f>
        <v>3375</v>
      </c>
      <c r="N16">
        <f>B145</f>
        <v>37234.998</v>
      </c>
      <c r="O16">
        <f>B166</f>
        <v>18815.325000000001</v>
      </c>
      <c r="P16">
        <f>B187</f>
        <v>2185.723</v>
      </c>
      <c r="Q16">
        <f>B208</f>
        <v>6535.3320000000003</v>
      </c>
    </row>
    <row r="17" spans="1:17" x14ac:dyDescent="0.25">
      <c r="A17" t="s">
        <v>31</v>
      </c>
      <c r="B17">
        <v>22249.468000000001</v>
      </c>
      <c r="C17">
        <v>48.155999999999999</v>
      </c>
      <c r="H17">
        <f>C19</f>
        <v>39.372999999999998</v>
      </c>
      <c r="I17">
        <f>C40</f>
        <v>48.155999999999999</v>
      </c>
      <c r="J17">
        <f>C61</f>
        <v>50.329000000000001</v>
      </c>
      <c r="K17">
        <f>C82</f>
        <v>26.423999999999999</v>
      </c>
      <c r="L17">
        <f>C103</f>
        <v>26</v>
      </c>
      <c r="M17">
        <f>C124</f>
        <v>6.141</v>
      </c>
      <c r="N17">
        <f>C145</f>
        <v>33.768000000000001</v>
      </c>
      <c r="O17">
        <f>C166</f>
        <v>35.189</v>
      </c>
      <c r="P17">
        <f>C187</f>
        <v>11.936</v>
      </c>
      <c r="Q17">
        <f>C208</f>
        <v>27.364999999999998</v>
      </c>
    </row>
    <row r="18" spans="1:17" x14ac:dyDescent="0.25">
      <c r="A18" t="s">
        <v>32</v>
      </c>
      <c r="B18">
        <v>394131.81800000003</v>
      </c>
      <c r="C18">
        <v>48.155999999999999</v>
      </c>
    </row>
    <row r="19" spans="1:17" x14ac:dyDescent="0.25">
      <c r="A19" t="s">
        <v>33</v>
      </c>
      <c r="B19">
        <v>731830.68599999999</v>
      </c>
      <c r="C19">
        <v>39.372999999999998</v>
      </c>
      <c r="G19" t="s">
        <v>39</v>
      </c>
      <c r="H19">
        <f>B20</f>
        <v>337698.86800000002</v>
      </c>
      <c r="I19">
        <f>B41</f>
        <v>685197.66899999999</v>
      </c>
      <c r="J19">
        <f>B62</f>
        <v>308907.82199999999</v>
      </c>
      <c r="K19">
        <f>B83</f>
        <v>15522.986999999999</v>
      </c>
      <c r="L19">
        <f>B104</f>
        <v>25200</v>
      </c>
      <c r="M19">
        <f>B125</f>
        <v>54000</v>
      </c>
      <c r="N19">
        <f>B146</f>
        <v>3375</v>
      </c>
      <c r="O19">
        <f>B167</f>
        <v>36769.178</v>
      </c>
      <c r="P19">
        <f>B188</f>
        <v>16528.391</v>
      </c>
      <c r="Q19">
        <f>B209</f>
        <v>1962.239</v>
      </c>
    </row>
    <row r="20" spans="1:17" x14ac:dyDescent="0.25">
      <c r="A20" t="s">
        <v>39</v>
      </c>
      <c r="B20">
        <v>337698.86800000002</v>
      </c>
      <c r="C20">
        <v>29.122</v>
      </c>
      <c r="H20">
        <f>C20</f>
        <v>29.122</v>
      </c>
      <c r="I20">
        <f>C41</f>
        <v>38.872</v>
      </c>
      <c r="J20">
        <f>C62</f>
        <v>50.329000000000001</v>
      </c>
      <c r="K20">
        <f>C83</f>
        <v>49.604999999999997</v>
      </c>
      <c r="L20">
        <f>C104</f>
        <v>26.423999999999999</v>
      </c>
      <c r="M20">
        <f>C125</f>
        <v>27</v>
      </c>
      <c r="N20">
        <f>C146</f>
        <v>6.141</v>
      </c>
      <c r="O20">
        <f>C167</f>
        <v>33.768000000000001</v>
      </c>
      <c r="P20">
        <f>C188</f>
        <v>35.189</v>
      </c>
      <c r="Q20">
        <f>C209</f>
        <v>11.936</v>
      </c>
    </row>
    <row r="23" spans="1:17" x14ac:dyDescent="0.25">
      <c r="A23">
        <v>440</v>
      </c>
    </row>
    <row r="24" spans="1:17" x14ac:dyDescent="0.25">
      <c r="A24" t="s">
        <v>17</v>
      </c>
      <c r="B24" t="s">
        <v>18</v>
      </c>
      <c r="C24" t="s">
        <v>52</v>
      </c>
    </row>
    <row r="25" spans="1:17" x14ac:dyDescent="0.25">
      <c r="A25" t="s">
        <v>19</v>
      </c>
      <c r="B25">
        <v>18163.350999999999</v>
      </c>
      <c r="C25">
        <v>27.37</v>
      </c>
    </row>
    <row r="26" spans="1:17" x14ac:dyDescent="0.25">
      <c r="A26" t="s">
        <v>43</v>
      </c>
      <c r="B26">
        <v>18163.350999999999</v>
      </c>
      <c r="C26">
        <v>27.37</v>
      </c>
    </row>
    <row r="27" spans="1:17" x14ac:dyDescent="0.25">
      <c r="A27" t="s">
        <v>38</v>
      </c>
      <c r="B27">
        <v>4765.8220000000001</v>
      </c>
      <c r="C27">
        <v>32.494999999999997</v>
      </c>
    </row>
    <row r="28" spans="1:17" x14ac:dyDescent="0.25">
      <c r="A28" t="s">
        <v>20</v>
      </c>
      <c r="B28">
        <v>85138.058999999994</v>
      </c>
      <c r="C28">
        <v>32.579000000000001</v>
      </c>
    </row>
    <row r="29" spans="1:17" x14ac:dyDescent="0.25">
      <c r="A29" t="s">
        <v>21</v>
      </c>
      <c r="B29">
        <v>6844.8850000000002</v>
      </c>
      <c r="C29">
        <v>69.48</v>
      </c>
    </row>
    <row r="30" spans="1:17" x14ac:dyDescent="0.25">
      <c r="A30" t="s">
        <v>22</v>
      </c>
      <c r="B30">
        <v>2613.6750000000002</v>
      </c>
      <c r="C30">
        <v>70.093999999999994</v>
      </c>
    </row>
    <row r="31" spans="1:17" x14ac:dyDescent="0.25">
      <c r="A31" t="s">
        <v>23</v>
      </c>
      <c r="B31">
        <v>35818.339</v>
      </c>
      <c r="C31">
        <v>33.768000000000001</v>
      </c>
    </row>
    <row r="32" spans="1:17" x14ac:dyDescent="0.25">
      <c r="A32" t="s">
        <v>24</v>
      </c>
      <c r="B32">
        <v>6535.3320000000003</v>
      </c>
      <c r="C32">
        <v>27.364999999999998</v>
      </c>
    </row>
    <row r="33" spans="1:3" x14ac:dyDescent="0.25">
      <c r="A33" t="s">
        <v>25</v>
      </c>
      <c r="B33">
        <v>3404.0920000000001</v>
      </c>
      <c r="C33">
        <v>11.936</v>
      </c>
    </row>
    <row r="34" spans="1:3" x14ac:dyDescent="0.25">
      <c r="A34" t="s">
        <v>26</v>
      </c>
      <c r="B34">
        <v>30388.875</v>
      </c>
      <c r="C34">
        <v>35.189</v>
      </c>
    </row>
    <row r="35" spans="1:3" x14ac:dyDescent="0.25">
      <c r="A35" t="s">
        <v>27</v>
      </c>
      <c r="B35">
        <v>39059.802000000003</v>
      </c>
      <c r="C35">
        <v>33.768000000000001</v>
      </c>
    </row>
    <row r="36" spans="1:3" x14ac:dyDescent="0.25">
      <c r="A36" t="s">
        <v>28</v>
      </c>
      <c r="B36">
        <v>3375</v>
      </c>
      <c r="C36">
        <v>6.141</v>
      </c>
    </row>
    <row r="37" spans="1:3" x14ac:dyDescent="0.25">
      <c r="A37" t="s">
        <v>29</v>
      </c>
      <c r="B37">
        <v>39600</v>
      </c>
      <c r="C37">
        <v>23</v>
      </c>
    </row>
    <row r="38" spans="1:3" x14ac:dyDescent="0.25">
      <c r="A38" t="s">
        <v>30</v>
      </c>
      <c r="B38">
        <v>19800</v>
      </c>
      <c r="C38">
        <v>26.423999999999999</v>
      </c>
    </row>
    <row r="39" spans="1:3" x14ac:dyDescent="0.25">
      <c r="A39" t="s">
        <v>31</v>
      </c>
      <c r="B39">
        <v>20007.308000000001</v>
      </c>
      <c r="C39">
        <v>48.155999999999999</v>
      </c>
    </row>
    <row r="40" spans="1:3" x14ac:dyDescent="0.25">
      <c r="A40" t="s">
        <v>32</v>
      </c>
      <c r="B40">
        <v>351519.77899999998</v>
      </c>
      <c r="C40">
        <v>48.155999999999999</v>
      </c>
    </row>
    <row r="41" spans="1:3" x14ac:dyDescent="0.25">
      <c r="A41" t="s">
        <v>33</v>
      </c>
      <c r="B41">
        <v>685197.66899999999</v>
      </c>
      <c r="C41">
        <v>38.872</v>
      </c>
    </row>
    <row r="42" spans="1:3" x14ac:dyDescent="0.25">
      <c r="A42" t="s">
        <v>39</v>
      </c>
      <c r="B42">
        <v>333677.89</v>
      </c>
      <c r="C42">
        <v>29.091000000000001</v>
      </c>
    </row>
    <row r="45" spans="1:3" x14ac:dyDescent="0.25">
      <c r="A45">
        <v>480</v>
      </c>
    </row>
    <row r="46" spans="1:3" x14ac:dyDescent="0.25">
      <c r="A46" t="s">
        <v>17</v>
      </c>
      <c r="B46" t="s">
        <v>18</v>
      </c>
      <c r="C46" t="s">
        <v>52</v>
      </c>
    </row>
    <row r="47" spans="1:3" x14ac:dyDescent="0.25">
      <c r="A47" t="s">
        <v>19</v>
      </c>
      <c r="B47">
        <v>18163.350999999999</v>
      </c>
      <c r="C47">
        <v>27.37</v>
      </c>
    </row>
    <row r="48" spans="1:3" x14ac:dyDescent="0.25">
      <c r="A48" t="s">
        <v>43</v>
      </c>
      <c r="B48">
        <v>18163.350999999999</v>
      </c>
      <c r="C48">
        <v>27.37</v>
      </c>
    </row>
    <row r="49" spans="1:3" x14ac:dyDescent="0.25">
      <c r="A49" t="s">
        <v>38</v>
      </c>
      <c r="B49">
        <v>4621.192</v>
      </c>
      <c r="C49">
        <v>32.494999999999997</v>
      </c>
    </row>
    <row r="50" spans="1:3" x14ac:dyDescent="0.25">
      <c r="A50" t="s">
        <v>20</v>
      </c>
      <c r="B50">
        <v>81843.89</v>
      </c>
      <c r="C50">
        <v>32.579000000000001</v>
      </c>
    </row>
    <row r="51" spans="1:3" x14ac:dyDescent="0.25">
      <c r="A51" t="s">
        <v>21</v>
      </c>
      <c r="B51">
        <v>6541.9279999999999</v>
      </c>
      <c r="C51">
        <v>69.48</v>
      </c>
    </row>
    <row r="52" spans="1:3" x14ac:dyDescent="0.25">
      <c r="A52" t="s">
        <v>22</v>
      </c>
      <c r="B52">
        <v>2512.7249999999999</v>
      </c>
      <c r="C52">
        <v>70.093999999999994</v>
      </c>
    </row>
    <row r="53" spans="1:3" x14ac:dyDescent="0.25">
      <c r="A53" t="s">
        <v>23</v>
      </c>
      <c r="B53">
        <v>34571.777000000002</v>
      </c>
      <c r="C53">
        <v>33.768000000000001</v>
      </c>
    </row>
    <row r="54" spans="1:3" x14ac:dyDescent="0.25">
      <c r="A54" t="s">
        <v>24</v>
      </c>
      <c r="B54">
        <v>6535.3320000000003</v>
      </c>
      <c r="C54">
        <v>27.364999999999998</v>
      </c>
    </row>
    <row r="55" spans="1:3" x14ac:dyDescent="0.25">
      <c r="A55" t="s">
        <v>25</v>
      </c>
      <c r="B55">
        <v>3251.8119999999999</v>
      </c>
      <c r="C55">
        <v>11.936</v>
      </c>
    </row>
    <row r="56" spans="1:3" x14ac:dyDescent="0.25">
      <c r="A56" t="s">
        <v>26</v>
      </c>
      <c r="B56">
        <v>28536</v>
      </c>
      <c r="C56">
        <v>35.189</v>
      </c>
    </row>
    <row r="57" spans="1:3" x14ac:dyDescent="0.25">
      <c r="A57" t="s">
        <v>27</v>
      </c>
      <c r="B57">
        <v>38745.35</v>
      </c>
      <c r="C57">
        <v>33.768000000000001</v>
      </c>
    </row>
    <row r="58" spans="1:3" x14ac:dyDescent="0.25">
      <c r="A58" t="s">
        <v>28</v>
      </c>
      <c r="B58">
        <v>3375</v>
      </c>
      <c r="C58">
        <v>6.141</v>
      </c>
    </row>
    <row r="59" spans="1:3" x14ac:dyDescent="0.25">
      <c r="A59" t="s">
        <v>29</v>
      </c>
      <c r="B59">
        <v>43200</v>
      </c>
      <c r="C59">
        <v>24</v>
      </c>
    </row>
    <row r="60" spans="1:3" x14ac:dyDescent="0.25">
      <c r="A60" t="s">
        <v>30</v>
      </c>
      <c r="B60">
        <v>21600</v>
      </c>
      <c r="C60">
        <v>26.423999999999999</v>
      </c>
    </row>
    <row r="61" spans="1:3" x14ac:dyDescent="0.25">
      <c r="A61" t="s">
        <v>31</v>
      </c>
      <c r="B61">
        <v>17765.148000000001</v>
      </c>
      <c r="C61">
        <v>50.329000000000001</v>
      </c>
    </row>
    <row r="62" spans="1:3" x14ac:dyDescent="0.25">
      <c r="A62" t="s">
        <v>32</v>
      </c>
      <c r="B62">
        <v>308907.82199999999</v>
      </c>
      <c r="C62">
        <v>50.329000000000001</v>
      </c>
    </row>
    <row r="63" spans="1:3" x14ac:dyDescent="0.25">
      <c r="A63" t="s">
        <v>33</v>
      </c>
      <c r="B63">
        <v>638334.67799999996</v>
      </c>
      <c r="C63">
        <v>39.423999999999999</v>
      </c>
    </row>
    <row r="64" spans="1:3" x14ac:dyDescent="0.25">
      <c r="A64" t="s">
        <v>39</v>
      </c>
      <c r="B64">
        <v>329426.85499999998</v>
      </c>
      <c r="C64">
        <v>29.198</v>
      </c>
    </row>
    <row r="67" spans="1:3" x14ac:dyDescent="0.25">
      <c r="A67">
        <v>520</v>
      </c>
    </row>
    <row r="68" spans="1:3" x14ac:dyDescent="0.25">
      <c r="A68" t="s">
        <v>17</v>
      </c>
      <c r="B68" t="s">
        <v>18</v>
      </c>
      <c r="C68" t="s">
        <v>52</v>
      </c>
    </row>
    <row r="69" spans="1:3" x14ac:dyDescent="0.25">
      <c r="A69" t="s">
        <v>19</v>
      </c>
      <c r="B69">
        <v>18163.350999999999</v>
      </c>
      <c r="C69">
        <v>27.37</v>
      </c>
    </row>
    <row r="70" spans="1:3" x14ac:dyDescent="0.25">
      <c r="A70" t="s">
        <v>43</v>
      </c>
      <c r="B70">
        <v>18163.350999999999</v>
      </c>
      <c r="C70">
        <v>27.37</v>
      </c>
    </row>
    <row r="71" spans="1:3" x14ac:dyDescent="0.25">
      <c r="A71" t="s">
        <v>38</v>
      </c>
      <c r="B71">
        <v>4469.5870000000004</v>
      </c>
      <c r="C71">
        <v>32.494999999999997</v>
      </c>
    </row>
    <row r="72" spans="1:3" x14ac:dyDescent="0.25">
      <c r="A72" t="s">
        <v>20</v>
      </c>
      <c r="B72">
        <v>78421.797999999995</v>
      </c>
      <c r="C72">
        <v>32.579000000000001</v>
      </c>
    </row>
    <row r="73" spans="1:3" x14ac:dyDescent="0.25">
      <c r="A73" t="s">
        <v>21</v>
      </c>
      <c r="B73">
        <v>6229.1030000000001</v>
      </c>
      <c r="C73">
        <v>69.48</v>
      </c>
    </row>
    <row r="74" spans="1:3" x14ac:dyDescent="0.25">
      <c r="A74" t="s">
        <v>22</v>
      </c>
      <c r="B74">
        <v>2407.846</v>
      </c>
      <c r="C74">
        <v>70.093999999999994</v>
      </c>
    </row>
    <row r="75" spans="1:3" x14ac:dyDescent="0.25">
      <c r="A75" t="s">
        <v>23</v>
      </c>
      <c r="B75">
        <v>33271.353999999999</v>
      </c>
      <c r="C75">
        <v>33.768000000000001</v>
      </c>
    </row>
    <row r="76" spans="1:3" x14ac:dyDescent="0.25">
      <c r="A76" t="s">
        <v>24</v>
      </c>
      <c r="B76">
        <v>6535.3320000000003</v>
      </c>
      <c r="C76">
        <v>27.364999999999998</v>
      </c>
    </row>
    <row r="77" spans="1:3" x14ac:dyDescent="0.25">
      <c r="A77" t="s">
        <v>25</v>
      </c>
      <c r="B77">
        <v>3094.654</v>
      </c>
      <c r="C77">
        <v>11.936</v>
      </c>
    </row>
    <row r="78" spans="1:3" x14ac:dyDescent="0.25">
      <c r="A78" t="s">
        <v>26</v>
      </c>
      <c r="B78">
        <v>26657.567999999999</v>
      </c>
      <c r="C78">
        <v>35.189</v>
      </c>
    </row>
    <row r="79" spans="1:3" x14ac:dyDescent="0.25">
      <c r="A79" t="s">
        <v>27</v>
      </c>
      <c r="B79">
        <v>38408.019</v>
      </c>
      <c r="C79">
        <v>33.768000000000001</v>
      </c>
    </row>
    <row r="80" spans="1:3" x14ac:dyDescent="0.25">
      <c r="A80" t="s">
        <v>28</v>
      </c>
      <c r="B80">
        <v>3375</v>
      </c>
      <c r="C80">
        <v>6.141</v>
      </c>
    </row>
    <row r="81" spans="1:3" x14ac:dyDescent="0.25">
      <c r="A81" t="s">
        <v>29</v>
      </c>
      <c r="B81">
        <v>46800</v>
      </c>
      <c r="C81">
        <v>24.5</v>
      </c>
    </row>
    <row r="82" spans="1:3" x14ac:dyDescent="0.25">
      <c r="A82" t="s">
        <v>30</v>
      </c>
      <c r="B82">
        <v>23400</v>
      </c>
      <c r="C82">
        <v>26.423999999999999</v>
      </c>
    </row>
    <row r="83" spans="1:3" x14ac:dyDescent="0.25">
      <c r="A83" t="s">
        <v>31</v>
      </c>
      <c r="B83">
        <v>15522.986999999999</v>
      </c>
      <c r="C83">
        <v>49.604999999999997</v>
      </c>
    </row>
    <row r="84" spans="1:3" x14ac:dyDescent="0.25">
      <c r="A84" t="s">
        <v>32</v>
      </c>
      <c r="B84">
        <v>266295.70799999998</v>
      </c>
      <c r="C84">
        <v>49.604999999999997</v>
      </c>
    </row>
    <row r="85" spans="1:3" x14ac:dyDescent="0.25">
      <c r="A85" t="s">
        <v>33</v>
      </c>
      <c r="B85">
        <v>591215.65700000001</v>
      </c>
      <c r="C85">
        <v>38.329000000000001</v>
      </c>
    </row>
    <row r="86" spans="1:3" x14ac:dyDescent="0.25">
      <c r="A86" t="s">
        <v>39</v>
      </c>
      <c r="B86">
        <v>324919.94799999997</v>
      </c>
      <c r="C86">
        <v>29.087</v>
      </c>
    </row>
    <row r="89" spans="1:3" x14ac:dyDescent="0.25">
      <c r="A89">
        <v>560</v>
      </c>
    </row>
    <row r="90" spans="1:3" x14ac:dyDescent="0.25">
      <c r="A90" t="s">
        <v>17</v>
      </c>
      <c r="B90" t="s">
        <v>18</v>
      </c>
      <c r="C90" t="s">
        <v>52</v>
      </c>
    </row>
    <row r="91" spans="1:3" x14ac:dyDescent="0.25">
      <c r="A91" t="s">
        <v>19</v>
      </c>
      <c r="B91">
        <v>18163.350999999999</v>
      </c>
      <c r="C91">
        <v>27.37</v>
      </c>
    </row>
    <row r="92" spans="1:3" x14ac:dyDescent="0.25">
      <c r="A92" t="s">
        <v>43</v>
      </c>
      <c r="B92">
        <v>18163.350999999999</v>
      </c>
      <c r="C92">
        <v>27.37</v>
      </c>
    </row>
    <row r="93" spans="1:3" x14ac:dyDescent="0.25">
      <c r="A93" t="s">
        <v>38</v>
      </c>
      <c r="B93">
        <v>4309.9949999999999</v>
      </c>
      <c r="C93">
        <v>32.494999999999997</v>
      </c>
    </row>
    <row r="94" spans="1:3" x14ac:dyDescent="0.25">
      <c r="A94" t="s">
        <v>20</v>
      </c>
      <c r="B94">
        <v>74854.429000000004</v>
      </c>
      <c r="C94">
        <v>32.579000000000001</v>
      </c>
    </row>
    <row r="95" spans="1:3" x14ac:dyDescent="0.25">
      <c r="A95" t="s">
        <v>21</v>
      </c>
      <c r="B95">
        <v>5905.1310000000003</v>
      </c>
      <c r="C95">
        <v>69.48</v>
      </c>
    </row>
    <row r="96" spans="1:3" x14ac:dyDescent="0.25">
      <c r="A96" t="s">
        <v>22</v>
      </c>
      <c r="B96">
        <v>2298.5059999999999</v>
      </c>
      <c r="C96">
        <v>70.093999999999994</v>
      </c>
    </row>
    <row r="97" spans="1:3" x14ac:dyDescent="0.25">
      <c r="A97" t="s">
        <v>23</v>
      </c>
      <c r="B97">
        <v>31909.522000000001</v>
      </c>
      <c r="C97">
        <v>33.768000000000001</v>
      </c>
    </row>
    <row r="98" spans="1:3" x14ac:dyDescent="0.25">
      <c r="A98" t="s">
        <v>24</v>
      </c>
      <c r="B98">
        <v>6535.3320000000003</v>
      </c>
      <c r="C98">
        <v>27.364999999999998</v>
      </c>
    </row>
    <row r="99" spans="1:3" x14ac:dyDescent="0.25">
      <c r="A99" t="s">
        <v>25</v>
      </c>
      <c r="B99">
        <v>2931.9870000000001</v>
      </c>
      <c r="C99">
        <v>11.936</v>
      </c>
    </row>
    <row r="100" spans="1:3" x14ac:dyDescent="0.25">
      <c r="A100" t="s">
        <v>26</v>
      </c>
      <c r="B100">
        <v>24750.605</v>
      </c>
      <c r="C100">
        <v>35.189</v>
      </c>
    </row>
    <row r="101" spans="1:3" x14ac:dyDescent="0.25">
      <c r="A101" t="s">
        <v>27</v>
      </c>
      <c r="B101">
        <v>38046.288999999997</v>
      </c>
      <c r="C101">
        <v>33.768000000000001</v>
      </c>
    </row>
    <row r="102" spans="1:3" x14ac:dyDescent="0.25">
      <c r="A102" t="s">
        <v>28</v>
      </c>
      <c r="B102">
        <v>3375</v>
      </c>
      <c r="C102">
        <v>6.141</v>
      </c>
    </row>
    <row r="103" spans="1:3" x14ac:dyDescent="0.25">
      <c r="A103" t="s">
        <v>29</v>
      </c>
      <c r="B103">
        <v>50400</v>
      </c>
      <c r="C103">
        <v>26</v>
      </c>
    </row>
    <row r="104" spans="1:3" x14ac:dyDescent="0.25">
      <c r="A104" t="s">
        <v>30</v>
      </c>
      <c r="B104">
        <v>25200</v>
      </c>
      <c r="C104">
        <v>26.423999999999999</v>
      </c>
    </row>
    <row r="105" spans="1:3" x14ac:dyDescent="0.25">
      <c r="A105" t="s">
        <v>31</v>
      </c>
      <c r="B105">
        <v>13280.826999999999</v>
      </c>
      <c r="C105">
        <v>53.951000000000001</v>
      </c>
    </row>
    <row r="106" spans="1:3" x14ac:dyDescent="0.25">
      <c r="A106" t="s">
        <v>32</v>
      </c>
      <c r="B106">
        <v>223683.73</v>
      </c>
      <c r="C106">
        <v>53.951000000000001</v>
      </c>
    </row>
    <row r="107" spans="1:3" x14ac:dyDescent="0.25">
      <c r="A107" t="s">
        <v>33</v>
      </c>
      <c r="B107">
        <v>543808.05500000005</v>
      </c>
      <c r="C107">
        <v>31.61</v>
      </c>
    </row>
    <row r="108" spans="1:3" x14ac:dyDescent="0.25">
      <c r="A108" t="s">
        <v>39</v>
      </c>
      <c r="B108">
        <v>320124.32500000001</v>
      </c>
      <c r="C108">
        <v>30.02</v>
      </c>
    </row>
    <row r="111" spans="1:3" x14ac:dyDescent="0.25">
      <c r="A111">
        <v>600</v>
      </c>
    </row>
    <row r="112" spans="1:3" x14ac:dyDescent="0.25">
      <c r="A112" t="s">
        <v>17</v>
      </c>
      <c r="B112" t="s">
        <v>18</v>
      </c>
      <c r="C112" t="s">
        <v>52</v>
      </c>
    </row>
    <row r="113" spans="1:3" x14ac:dyDescent="0.25">
      <c r="A113" t="s">
        <v>19</v>
      </c>
      <c r="B113">
        <v>18163.350999999999</v>
      </c>
      <c r="C113">
        <v>27.37</v>
      </c>
    </row>
    <row r="114" spans="1:3" x14ac:dyDescent="0.25">
      <c r="A114" t="s">
        <v>43</v>
      </c>
      <c r="B114">
        <v>18163.350999999999</v>
      </c>
      <c r="C114">
        <v>27.37</v>
      </c>
    </row>
    <row r="115" spans="1:3" x14ac:dyDescent="0.25">
      <c r="A115" t="s">
        <v>38</v>
      </c>
      <c r="B115">
        <v>4141.13</v>
      </c>
      <c r="C115">
        <v>32.494999999999997</v>
      </c>
    </row>
    <row r="116" spans="1:3" x14ac:dyDescent="0.25">
      <c r="A116" t="s">
        <v>20</v>
      </c>
      <c r="B116">
        <v>71119.937000000005</v>
      </c>
      <c r="C116">
        <v>32.579000000000001</v>
      </c>
    </row>
    <row r="117" spans="1:3" x14ac:dyDescent="0.25">
      <c r="A117" t="s">
        <v>21</v>
      </c>
      <c r="B117">
        <v>5568.4120000000003</v>
      </c>
      <c r="C117">
        <v>69.48</v>
      </c>
    </row>
    <row r="118" spans="1:3" x14ac:dyDescent="0.25">
      <c r="A118" t="s">
        <v>22</v>
      </c>
      <c r="B118">
        <v>2184.0340000000001</v>
      </c>
      <c r="C118">
        <v>70.093999999999994</v>
      </c>
    </row>
    <row r="119" spans="1:3" x14ac:dyDescent="0.25">
      <c r="A119" t="s">
        <v>23</v>
      </c>
      <c r="B119">
        <v>30476.75</v>
      </c>
      <c r="C119">
        <v>33.768000000000001</v>
      </c>
    </row>
    <row r="120" spans="1:3" x14ac:dyDescent="0.25">
      <c r="A120" t="s">
        <v>24</v>
      </c>
      <c r="B120">
        <v>6535.3320000000003</v>
      </c>
      <c r="C120">
        <v>27.364999999999998</v>
      </c>
    </row>
    <row r="121" spans="1:3" x14ac:dyDescent="0.25">
      <c r="A121" t="s">
        <v>25</v>
      </c>
      <c r="B121">
        <v>2763.0230000000001</v>
      </c>
      <c r="C121">
        <v>11.936</v>
      </c>
    </row>
    <row r="122" spans="1:3" x14ac:dyDescent="0.25">
      <c r="A122" t="s">
        <v>26</v>
      </c>
      <c r="B122">
        <v>22811.385999999999</v>
      </c>
      <c r="C122">
        <v>35.189</v>
      </c>
    </row>
    <row r="123" spans="1:3" x14ac:dyDescent="0.25">
      <c r="A123" t="s">
        <v>27</v>
      </c>
      <c r="B123">
        <v>37657.133000000002</v>
      </c>
      <c r="C123">
        <v>33.768000000000001</v>
      </c>
    </row>
    <row r="124" spans="1:3" x14ac:dyDescent="0.25">
      <c r="A124" t="s">
        <v>28</v>
      </c>
      <c r="B124">
        <v>3375</v>
      </c>
      <c r="C124">
        <v>6.141</v>
      </c>
    </row>
    <row r="125" spans="1:3" x14ac:dyDescent="0.25">
      <c r="A125" t="s">
        <v>29</v>
      </c>
      <c r="B125">
        <v>54000</v>
      </c>
      <c r="C125">
        <v>27</v>
      </c>
    </row>
    <row r="126" spans="1:3" x14ac:dyDescent="0.25">
      <c r="A126" t="s">
        <v>30</v>
      </c>
      <c r="B126">
        <v>27000</v>
      </c>
      <c r="C126">
        <v>26.423999999999999</v>
      </c>
    </row>
    <row r="127" spans="1:3" x14ac:dyDescent="0.25">
      <c r="A127" t="s">
        <v>31</v>
      </c>
      <c r="B127">
        <v>11038.666999999999</v>
      </c>
      <c r="C127">
        <v>54.676000000000002</v>
      </c>
    </row>
    <row r="128" spans="1:3" x14ac:dyDescent="0.25">
      <c r="A128" t="s">
        <v>32</v>
      </c>
      <c r="B128">
        <v>181071.74600000001</v>
      </c>
      <c r="C128">
        <v>54.676000000000002</v>
      </c>
    </row>
    <row r="129" spans="1:3" x14ac:dyDescent="0.25">
      <c r="A129" t="s">
        <v>33</v>
      </c>
      <c r="B129">
        <v>496069.25199999998</v>
      </c>
      <c r="C129">
        <v>38.625999999999998</v>
      </c>
    </row>
    <row r="130" spans="1:3" x14ac:dyDescent="0.25">
      <c r="A130" t="s">
        <v>39</v>
      </c>
      <c r="B130">
        <v>314997.50599999999</v>
      </c>
      <c r="C130">
        <v>29.401</v>
      </c>
    </row>
    <row r="133" spans="1:3" x14ac:dyDescent="0.25">
      <c r="A133">
        <v>640</v>
      </c>
    </row>
    <row r="134" spans="1:3" x14ac:dyDescent="0.25">
      <c r="A134" t="s">
        <v>17</v>
      </c>
      <c r="B134" t="s">
        <v>18</v>
      </c>
      <c r="C134" t="s">
        <v>52</v>
      </c>
    </row>
    <row r="135" spans="1:3" x14ac:dyDescent="0.25">
      <c r="A135" t="s">
        <v>19</v>
      </c>
      <c r="B135">
        <v>18163.350999999999</v>
      </c>
      <c r="C135">
        <v>27.37</v>
      </c>
    </row>
    <row r="136" spans="1:3" x14ac:dyDescent="0.25">
      <c r="A136" t="s">
        <v>43</v>
      </c>
      <c r="B136">
        <v>18163.350999999999</v>
      </c>
      <c r="C136">
        <v>27.37</v>
      </c>
    </row>
    <row r="137" spans="1:3" x14ac:dyDescent="0.25">
      <c r="A137" t="s">
        <v>38</v>
      </c>
      <c r="B137">
        <v>3961.3180000000002</v>
      </c>
      <c r="C137">
        <v>32.494999999999997</v>
      </c>
    </row>
    <row r="138" spans="1:3" x14ac:dyDescent="0.25">
      <c r="A138" t="s">
        <v>20</v>
      </c>
      <c r="B138">
        <v>67190.080000000002</v>
      </c>
      <c r="C138">
        <v>32.579000000000001</v>
      </c>
    </row>
    <row r="139" spans="1:3" x14ac:dyDescent="0.25">
      <c r="A139" t="s">
        <v>21</v>
      </c>
      <c r="B139">
        <v>5216.8810000000003</v>
      </c>
      <c r="C139">
        <v>69.48</v>
      </c>
    </row>
    <row r="140" spans="1:3" x14ac:dyDescent="0.25">
      <c r="A140" t="s">
        <v>22</v>
      </c>
      <c r="B140">
        <v>2063.5619999999999</v>
      </c>
      <c r="C140">
        <v>70.093999999999994</v>
      </c>
    </row>
    <row r="141" spans="1:3" x14ac:dyDescent="0.25">
      <c r="A141" t="s">
        <v>23</v>
      </c>
      <c r="B141">
        <v>28960.674999999999</v>
      </c>
      <c r="C141">
        <v>33.768000000000001</v>
      </c>
    </row>
    <row r="142" spans="1:3" x14ac:dyDescent="0.25">
      <c r="A142" t="s">
        <v>24</v>
      </c>
      <c r="B142">
        <v>6535.3320000000003</v>
      </c>
      <c r="C142">
        <v>27.364999999999998</v>
      </c>
    </row>
    <row r="143" spans="1:3" x14ac:dyDescent="0.25">
      <c r="A143" t="s">
        <v>25</v>
      </c>
      <c r="B143">
        <v>2586.7469999999998</v>
      </c>
      <c r="C143">
        <v>11.936</v>
      </c>
    </row>
    <row r="144" spans="1:3" x14ac:dyDescent="0.25">
      <c r="A144" t="s">
        <v>26</v>
      </c>
      <c r="B144">
        <v>20835.099999999999</v>
      </c>
      <c r="C144">
        <v>35.189</v>
      </c>
    </row>
    <row r="145" spans="1:3" x14ac:dyDescent="0.25">
      <c r="A145" t="s">
        <v>27</v>
      </c>
      <c r="B145">
        <v>37234.998</v>
      </c>
      <c r="C145">
        <v>33.768000000000001</v>
      </c>
    </row>
    <row r="146" spans="1:3" x14ac:dyDescent="0.25">
      <c r="A146" t="s">
        <v>28</v>
      </c>
      <c r="B146">
        <v>3375</v>
      </c>
      <c r="C146">
        <v>6.141</v>
      </c>
    </row>
    <row r="147" spans="1:3" x14ac:dyDescent="0.25">
      <c r="A147" t="s">
        <v>29</v>
      </c>
      <c r="B147">
        <v>57600</v>
      </c>
      <c r="C147">
        <v>28</v>
      </c>
    </row>
    <row r="148" spans="1:3" x14ac:dyDescent="0.25">
      <c r="A148" t="s">
        <v>30</v>
      </c>
      <c r="B148">
        <v>28800</v>
      </c>
      <c r="C148">
        <v>26.423999999999999</v>
      </c>
    </row>
    <row r="149" spans="1:3" x14ac:dyDescent="0.25">
      <c r="A149" t="s">
        <v>31</v>
      </c>
      <c r="B149">
        <v>8796.5069999999996</v>
      </c>
      <c r="C149">
        <v>55.4</v>
      </c>
    </row>
    <row r="150" spans="1:3" x14ac:dyDescent="0.25">
      <c r="A150" t="s">
        <v>32</v>
      </c>
      <c r="B150">
        <v>138459.69899999999</v>
      </c>
      <c r="C150">
        <v>55.4</v>
      </c>
    </row>
    <row r="151" spans="1:3" x14ac:dyDescent="0.25">
      <c r="A151" t="s">
        <v>33</v>
      </c>
      <c r="B151">
        <v>447942.59899999999</v>
      </c>
      <c r="C151">
        <v>37.472999999999999</v>
      </c>
    </row>
    <row r="152" spans="1:3" x14ac:dyDescent="0.25">
      <c r="A152" t="s">
        <v>39</v>
      </c>
      <c r="B152">
        <v>309482.90000000002</v>
      </c>
      <c r="C152">
        <v>29.452999999999999</v>
      </c>
    </row>
    <row r="155" spans="1:3" x14ac:dyDescent="0.25">
      <c r="A155">
        <v>680</v>
      </c>
    </row>
    <row r="156" spans="1:3" x14ac:dyDescent="0.25">
      <c r="A156" t="s">
        <v>17</v>
      </c>
      <c r="B156" t="s">
        <v>18</v>
      </c>
      <c r="C156" t="s">
        <v>52</v>
      </c>
    </row>
    <row r="157" spans="1:3" x14ac:dyDescent="0.25">
      <c r="A157" t="s">
        <v>19</v>
      </c>
      <c r="B157">
        <v>18163.350999999999</v>
      </c>
      <c r="C157">
        <v>27.37</v>
      </c>
    </row>
    <row r="158" spans="1:3" x14ac:dyDescent="0.25">
      <c r="A158" t="s">
        <v>43</v>
      </c>
      <c r="B158">
        <v>18163.350999999999</v>
      </c>
      <c r="C158">
        <v>27.37</v>
      </c>
    </row>
    <row r="159" spans="1:3" x14ac:dyDescent="0.25">
      <c r="A159" t="s">
        <v>38</v>
      </c>
      <c r="B159">
        <v>3768.31</v>
      </c>
      <c r="C159">
        <v>32.494999999999997</v>
      </c>
    </row>
    <row r="160" spans="1:3" x14ac:dyDescent="0.25">
      <c r="A160" t="s">
        <v>20</v>
      </c>
      <c r="B160">
        <v>63027.199999999997</v>
      </c>
      <c r="C160">
        <v>32.579000000000001</v>
      </c>
    </row>
    <row r="161" spans="1:3" x14ac:dyDescent="0.25">
      <c r="A161" t="s">
        <v>21</v>
      </c>
      <c r="B161">
        <v>4847.7979999999998</v>
      </c>
      <c r="C161">
        <v>69.48</v>
      </c>
    </row>
    <row r="162" spans="1:3" x14ac:dyDescent="0.25">
      <c r="A162" t="s">
        <v>22</v>
      </c>
      <c r="B162">
        <v>1935.933</v>
      </c>
      <c r="C162">
        <v>70.093999999999994</v>
      </c>
    </row>
    <row r="163" spans="1:3" x14ac:dyDescent="0.25">
      <c r="A163" t="s">
        <v>23</v>
      </c>
      <c r="B163">
        <v>27344.758000000002</v>
      </c>
      <c r="C163">
        <v>33.768000000000001</v>
      </c>
    </row>
    <row r="164" spans="1:3" x14ac:dyDescent="0.25">
      <c r="A164" t="s">
        <v>24</v>
      </c>
      <c r="B164">
        <v>6535.3320000000003</v>
      </c>
      <c r="C164">
        <v>27.364999999999998</v>
      </c>
    </row>
    <row r="165" spans="1:3" x14ac:dyDescent="0.25">
      <c r="A165" t="s">
        <v>25</v>
      </c>
      <c r="B165">
        <v>2401.808</v>
      </c>
      <c r="C165">
        <v>11.936</v>
      </c>
    </row>
    <row r="166" spans="1:3" x14ac:dyDescent="0.25">
      <c r="A166" t="s">
        <v>26</v>
      </c>
      <c r="B166">
        <v>18815.325000000001</v>
      </c>
      <c r="C166">
        <v>35.189</v>
      </c>
    </row>
    <row r="167" spans="1:3" x14ac:dyDescent="0.25">
      <c r="A167" t="s">
        <v>27</v>
      </c>
      <c r="B167">
        <v>36769.178</v>
      </c>
      <c r="C167">
        <v>33.768000000000001</v>
      </c>
    </row>
    <row r="168" spans="1:3" x14ac:dyDescent="0.25">
      <c r="A168" t="s">
        <v>28</v>
      </c>
      <c r="B168">
        <v>3375</v>
      </c>
      <c r="C168">
        <v>6.141</v>
      </c>
    </row>
    <row r="169" spans="1:3" x14ac:dyDescent="0.25">
      <c r="A169" t="s">
        <v>29</v>
      </c>
      <c r="B169">
        <v>61200</v>
      </c>
      <c r="C169">
        <v>29</v>
      </c>
    </row>
    <row r="170" spans="1:3" x14ac:dyDescent="0.25">
      <c r="A170" t="s">
        <v>30</v>
      </c>
      <c r="B170">
        <v>30600</v>
      </c>
      <c r="C170">
        <v>26.423999999999999</v>
      </c>
    </row>
    <row r="171" spans="1:3" x14ac:dyDescent="0.25">
      <c r="A171" t="s">
        <v>31</v>
      </c>
      <c r="B171">
        <v>6554.3459999999995</v>
      </c>
      <c r="C171">
        <v>55.4</v>
      </c>
    </row>
    <row r="172" spans="1:3" x14ac:dyDescent="0.25">
      <c r="A172" t="s">
        <v>32</v>
      </c>
      <c r="B172">
        <v>95847.722999999998</v>
      </c>
      <c r="C172">
        <v>55.4</v>
      </c>
    </row>
    <row r="173" spans="1:3" x14ac:dyDescent="0.25">
      <c r="A173" t="s">
        <v>33</v>
      </c>
      <c r="B173">
        <v>399349.413</v>
      </c>
      <c r="C173">
        <v>35.716999999999999</v>
      </c>
    </row>
    <row r="174" spans="1:3" x14ac:dyDescent="0.25">
      <c r="A174" t="s">
        <v>39</v>
      </c>
      <c r="B174">
        <v>303501.69</v>
      </c>
      <c r="C174">
        <v>29.501000000000001</v>
      </c>
    </row>
    <row r="177" spans="1:3" x14ac:dyDescent="0.25">
      <c r="A177">
        <v>720</v>
      </c>
    </row>
    <row r="178" spans="1:3" x14ac:dyDescent="0.25">
      <c r="A178" t="s">
        <v>17</v>
      </c>
      <c r="B178" t="s">
        <v>18</v>
      </c>
      <c r="C178" t="s">
        <v>52</v>
      </c>
    </row>
    <row r="179" spans="1:3" x14ac:dyDescent="0.25">
      <c r="A179" t="s">
        <v>19</v>
      </c>
      <c r="B179">
        <v>18163.350999999999</v>
      </c>
      <c r="C179">
        <v>27.37</v>
      </c>
    </row>
    <row r="180" spans="1:3" x14ac:dyDescent="0.25">
      <c r="A180" t="s">
        <v>43</v>
      </c>
      <c r="B180">
        <v>18163.350999999999</v>
      </c>
      <c r="C180">
        <v>27.37</v>
      </c>
    </row>
    <row r="181" spans="1:3" x14ac:dyDescent="0.25">
      <c r="A181" t="s">
        <v>38</v>
      </c>
      <c r="B181">
        <v>3536.5219999999999</v>
      </c>
      <c r="C181">
        <v>32.494999999999997</v>
      </c>
    </row>
    <row r="182" spans="1:3" x14ac:dyDescent="0.25">
      <c r="A182" t="s">
        <v>20</v>
      </c>
      <c r="B182">
        <v>58106.608999999997</v>
      </c>
      <c r="C182">
        <v>32.579000000000001</v>
      </c>
    </row>
    <row r="183" spans="1:3" x14ac:dyDescent="0.25">
      <c r="A183" t="s">
        <v>21</v>
      </c>
      <c r="B183">
        <v>4416.1610000000001</v>
      </c>
      <c r="C183">
        <v>69.48</v>
      </c>
    </row>
    <row r="184" spans="1:3" x14ac:dyDescent="0.25">
      <c r="A184" t="s">
        <v>22</v>
      </c>
      <c r="B184">
        <v>1785.0530000000001</v>
      </c>
      <c r="C184">
        <v>70.093999999999994</v>
      </c>
    </row>
    <row r="185" spans="1:3" x14ac:dyDescent="0.25">
      <c r="A185" t="s">
        <v>23</v>
      </c>
      <c r="B185">
        <v>25420.508999999998</v>
      </c>
      <c r="C185">
        <v>33.768000000000001</v>
      </c>
    </row>
    <row r="186" spans="1:3" x14ac:dyDescent="0.25">
      <c r="A186" t="s">
        <v>24</v>
      </c>
      <c r="B186">
        <v>6535.3320000000003</v>
      </c>
      <c r="C186">
        <v>27.364999999999998</v>
      </c>
    </row>
    <row r="187" spans="1:3" x14ac:dyDescent="0.25">
      <c r="A187" t="s">
        <v>25</v>
      </c>
      <c r="B187">
        <v>2185.723</v>
      </c>
      <c r="C187">
        <v>11.936</v>
      </c>
    </row>
    <row r="188" spans="1:3" x14ac:dyDescent="0.25">
      <c r="A188" t="s">
        <v>26</v>
      </c>
      <c r="B188">
        <v>16528.391</v>
      </c>
      <c r="C188">
        <v>35.189</v>
      </c>
    </row>
    <row r="189" spans="1:3" x14ac:dyDescent="0.25">
      <c r="A189" t="s">
        <v>27</v>
      </c>
      <c r="B189">
        <v>36164.858999999997</v>
      </c>
      <c r="C189">
        <v>33.768000000000001</v>
      </c>
    </row>
    <row r="190" spans="1:3" x14ac:dyDescent="0.25">
      <c r="A190" t="s">
        <v>28</v>
      </c>
      <c r="B190">
        <v>3375</v>
      </c>
      <c r="C190">
        <v>6.141</v>
      </c>
    </row>
    <row r="191" spans="1:3" x14ac:dyDescent="0.25">
      <c r="A191" t="s">
        <v>29</v>
      </c>
      <c r="B191">
        <v>64800</v>
      </c>
      <c r="C191">
        <v>31</v>
      </c>
    </row>
    <row r="192" spans="1:3" x14ac:dyDescent="0.25">
      <c r="A192" t="s">
        <v>30</v>
      </c>
      <c r="B192">
        <v>32400</v>
      </c>
      <c r="C192">
        <v>26.423999999999999</v>
      </c>
    </row>
    <row r="193" spans="1:3" x14ac:dyDescent="0.25">
      <c r="A193" t="s">
        <v>31</v>
      </c>
      <c r="B193">
        <v>4102.0439999999999</v>
      </c>
      <c r="C193">
        <v>59.021999999999998</v>
      </c>
    </row>
    <row r="194" spans="1:3" x14ac:dyDescent="0.25">
      <c r="A194" t="s">
        <v>32</v>
      </c>
      <c r="B194">
        <v>49439.856</v>
      </c>
      <c r="C194">
        <v>59.021999999999998</v>
      </c>
    </row>
    <row r="195" spans="1:3" x14ac:dyDescent="0.25">
      <c r="A195" t="s">
        <v>33</v>
      </c>
      <c r="B195">
        <v>345122.761</v>
      </c>
      <c r="C195">
        <v>34.012</v>
      </c>
    </row>
    <row r="196" spans="1:3" x14ac:dyDescent="0.25">
      <c r="A196" t="s">
        <v>39</v>
      </c>
      <c r="B196">
        <v>295682.90500000003</v>
      </c>
      <c r="C196">
        <v>29.831</v>
      </c>
    </row>
    <row r="199" spans="1:3" x14ac:dyDescent="0.25">
      <c r="A199">
        <v>760</v>
      </c>
    </row>
    <row r="200" spans="1:3" x14ac:dyDescent="0.25">
      <c r="A200" t="s">
        <v>17</v>
      </c>
      <c r="B200" t="s">
        <v>18</v>
      </c>
      <c r="C200" t="s">
        <v>52</v>
      </c>
    </row>
    <row r="201" spans="1:3" x14ac:dyDescent="0.25">
      <c r="A201" t="s">
        <v>19</v>
      </c>
      <c r="B201">
        <v>18163.350999999999</v>
      </c>
      <c r="C201">
        <v>27.37</v>
      </c>
    </row>
    <row r="202" spans="1:3" x14ac:dyDescent="0.25">
      <c r="A202" t="s">
        <v>43</v>
      </c>
      <c r="B202">
        <v>18163.350999999999</v>
      </c>
      <c r="C202">
        <v>27.37</v>
      </c>
    </row>
    <row r="203" spans="1:3" x14ac:dyDescent="0.25">
      <c r="A203" t="s">
        <v>38</v>
      </c>
      <c r="B203">
        <v>3288.7689999999998</v>
      </c>
      <c r="C203">
        <v>32.494999999999997</v>
      </c>
    </row>
    <row r="204" spans="1:3" x14ac:dyDescent="0.25">
      <c r="A204" t="s">
        <v>20</v>
      </c>
      <c r="B204">
        <v>52946.345999999998</v>
      </c>
      <c r="C204">
        <v>32.579000000000001</v>
      </c>
    </row>
    <row r="205" spans="1:3" x14ac:dyDescent="0.25">
      <c r="A205" t="s">
        <v>21</v>
      </c>
      <c r="B205">
        <v>3969.2579999999998</v>
      </c>
      <c r="C205">
        <v>69.48</v>
      </c>
    </row>
    <row r="206" spans="1:3" x14ac:dyDescent="0.25">
      <c r="A206" t="s">
        <v>22</v>
      </c>
      <c r="B206">
        <v>1626.8</v>
      </c>
      <c r="C206">
        <v>70.093999999999994</v>
      </c>
    </row>
    <row r="207" spans="1:3" x14ac:dyDescent="0.25">
      <c r="A207" t="s">
        <v>23</v>
      </c>
      <c r="B207">
        <v>23384.491000000002</v>
      </c>
      <c r="C207">
        <v>33.768000000000001</v>
      </c>
    </row>
    <row r="208" spans="1:3" x14ac:dyDescent="0.25">
      <c r="A208" t="s">
        <v>24</v>
      </c>
      <c r="B208">
        <v>6535.3320000000003</v>
      </c>
      <c r="C208">
        <v>27.364999999999998</v>
      </c>
    </row>
    <row r="209" spans="1:3" x14ac:dyDescent="0.25">
      <c r="A209" t="s">
        <v>25</v>
      </c>
      <c r="B209">
        <v>1962.239</v>
      </c>
      <c r="C209">
        <v>11.936</v>
      </c>
    </row>
    <row r="210" spans="1:3" x14ac:dyDescent="0.25">
      <c r="A210" t="s">
        <v>26</v>
      </c>
      <c r="B210">
        <v>14250.804</v>
      </c>
      <c r="C210">
        <v>35.189</v>
      </c>
    </row>
    <row r="211" spans="1:3" x14ac:dyDescent="0.25">
      <c r="A211" t="s">
        <v>27</v>
      </c>
      <c r="B211">
        <v>35373.391000000003</v>
      </c>
      <c r="C211">
        <v>33.768000000000001</v>
      </c>
    </row>
    <row r="212" spans="1:3" x14ac:dyDescent="0.25">
      <c r="A212" t="s">
        <v>28</v>
      </c>
      <c r="B212">
        <v>3375</v>
      </c>
      <c r="C212">
        <v>6.141</v>
      </c>
    </row>
    <row r="213" spans="1:3" x14ac:dyDescent="0.25">
      <c r="A213" t="s">
        <v>29</v>
      </c>
      <c r="B213">
        <v>68400</v>
      </c>
      <c r="C213">
        <v>32.219000000000001</v>
      </c>
    </row>
    <row r="214" spans="1:3" x14ac:dyDescent="0.25">
      <c r="A214" t="s">
        <v>30</v>
      </c>
      <c r="B214">
        <v>34200</v>
      </c>
      <c r="C214">
        <v>26.423999999999999</v>
      </c>
    </row>
    <row r="215" spans="1:3" x14ac:dyDescent="0.25">
      <c r="A215" t="s">
        <v>31</v>
      </c>
      <c r="B215">
        <v>945.27200000000005</v>
      </c>
      <c r="C215">
        <v>59.021999999999998</v>
      </c>
    </row>
    <row r="216" spans="1:3" x14ac:dyDescent="0.25">
      <c r="A216" t="s">
        <v>32</v>
      </c>
      <c r="B216">
        <v>5469.0159999999996</v>
      </c>
      <c r="C216">
        <v>59.021999999999998</v>
      </c>
    </row>
    <row r="217" spans="1:3" x14ac:dyDescent="0.25">
      <c r="A217" t="s">
        <v>33</v>
      </c>
      <c r="B217">
        <v>292053.42</v>
      </c>
      <c r="C217">
        <v>30.425000000000001</v>
      </c>
    </row>
    <row r="218" spans="1:3" x14ac:dyDescent="0.25">
      <c r="A218" t="s">
        <v>39</v>
      </c>
      <c r="B218">
        <v>286584.40399999998</v>
      </c>
      <c r="C218">
        <v>29.879000000000001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D7F2BB-4A45-42C2-B0CB-1954A37053CB}">
  <dimension ref="A1:V218"/>
  <sheetViews>
    <sheetView workbookViewId="0">
      <selection activeCell="T28" sqref="T28"/>
    </sheetView>
  </sheetViews>
  <sheetFormatPr defaultRowHeight="13.8" x14ac:dyDescent="0.25"/>
  <sheetData>
    <row r="1" spans="1:22" x14ac:dyDescent="0.25">
      <c r="A1">
        <v>400</v>
      </c>
      <c r="H1">
        <v>400</v>
      </c>
      <c r="I1">
        <v>440</v>
      </c>
      <c r="J1">
        <v>480</v>
      </c>
      <c r="K1">
        <v>520</v>
      </c>
      <c r="L1">
        <v>560</v>
      </c>
      <c r="M1">
        <v>600</v>
      </c>
      <c r="N1">
        <v>640</v>
      </c>
      <c r="O1">
        <v>680</v>
      </c>
      <c r="P1">
        <v>720</v>
      </c>
      <c r="Q1">
        <v>760</v>
      </c>
      <c r="U1" t="s">
        <v>55</v>
      </c>
      <c r="V1">
        <v>32.805</v>
      </c>
    </row>
    <row r="2" spans="1:22" x14ac:dyDescent="0.25">
      <c r="A2" t="s">
        <v>17</v>
      </c>
      <c r="B2" t="s">
        <v>18</v>
      </c>
      <c r="C2" t="s">
        <v>52</v>
      </c>
      <c r="G2" t="s">
        <v>34</v>
      </c>
      <c r="H2">
        <v>3375</v>
      </c>
      <c r="I2">
        <v>3375</v>
      </c>
      <c r="J2">
        <v>3375</v>
      </c>
      <c r="K2">
        <v>3375</v>
      </c>
      <c r="L2">
        <v>3375</v>
      </c>
      <c r="M2">
        <v>3375</v>
      </c>
      <c r="N2">
        <v>3375</v>
      </c>
      <c r="O2">
        <v>3375</v>
      </c>
      <c r="P2">
        <v>3375</v>
      </c>
      <c r="Q2">
        <v>3375</v>
      </c>
    </row>
    <row r="3" spans="1:22" x14ac:dyDescent="0.25">
      <c r="A3" t="s">
        <v>19</v>
      </c>
      <c r="B3">
        <v>18163.350999999999</v>
      </c>
      <c r="C3">
        <v>27.37</v>
      </c>
      <c r="G3" t="s">
        <v>36</v>
      </c>
      <c r="H3">
        <v>18000</v>
      </c>
      <c r="I3">
        <v>19800</v>
      </c>
      <c r="J3">
        <v>21600</v>
      </c>
      <c r="K3">
        <v>23400</v>
      </c>
      <c r="L3">
        <v>25200</v>
      </c>
      <c r="M3">
        <v>27000</v>
      </c>
      <c r="N3">
        <v>28800</v>
      </c>
      <c r="O3">
        <v>30600</v>
      </c>
      <c r="P3">
        <v>32400</v>
      </c>
      <c r="Q3">
        <v>34200</v>
      </c>
    </row>
    <row r="4" spans="1:22" x14ac:dyDescent="0.25">
      <c r="A4" t="s">
        <v>43</v>
      </c>
      <c r="B4">
        <v>18163.350999999999</v>
      </c>
      <c r="C4">
        <v>27.37</v>
      </c>
      <c r="G4" t="s">
        <v>35</v>
      </c>
      <c r="H4">
        <v>36000</v>
      </c>
      <c r="I4">
        <v>39600</v>
      </c>
      <c r="J4">
        <v>43200</v>
      </c>
      <c r="K4">
        <v>46800</v>
      </c>
      <c r="L4">
        <v>50400</v>
      </c>
      <c r="M4">
        <v>54000</v>
      </c>
      <c r="N4">
        <v>57600</v>
      </c>
      <c r="O4">
        <v>61200</v>
      </c>
      <c r="P4">
        <v>64800</v>
      </c>
      <c r="Q4">
        <v>68400</v>
      </c>
    </row>
    <row r="5" spans="1:22" x14ac:dyDescent="0.25">
      <c r="A5" t="s">
        <v>38</v>
      </c>
      <c r="B5">
        <v>3324.3879999999999</v>
      </c>
      <c r="C5">
        <v>32.494999999999997</v>
      </c>
      <c r="G5" t="s">
        <v>53</v>
      </c>
      <c r="H5">
        <f>C15</f>
        <v>22</v>
      </c>
      <c r="I5">
        <f>C36</f>
        <v>6.141</v>
      </c>
      <c r="J5">
        <f>C57</f>
        <v>33.768000000000001</v>
      </c>
      <c r="K5">
        <f>C78</f>
        <v>35.189</v>
      </c>
      <c r="L5">
        <f>C99</f>
        <v>11.936</v>
      </c>
      <c r="M5">
        <f>C120</f>
        <v>27.364999999999998</v>
      </c>
      <c r="N5">
        <f>C141</f>
        <v>33.768000000000001</v>
      </c>
      <c r="O5">
        <f>C162</f>
        <v>70.093999999999994</v>
      </c>
      <c r="P5">
        <f>C183</f>
        <v>69.48</v>
      </c>
      <c r="Q5">
        <f>C204</f>
        <v>32.579000000000001</v>
      </c>
    </row>
    <row r="6" spans="1:22" x14ac:dyDescent="0.25">
      <c r="A6" t="s">
        <v>20</v>
      </c>
      <c r="B6">
        <v>53681.714</v>
      </c>
      <c r="C6">
        <v>32.579000000000001</v>
      </c>
    </row>
    <row r="7" spans="1:22" x14ac:dyDescent="0.25">
      <c r="A7" t="s">
        <v>21</v>
      </c>
      <c r="B7">
        <v>4032.567</v>
      </c>
      <c r="C7">
        <v>69.48</v>
      </c>
    </row>
    <row r="8" spans="1:22" x14ac:dyDescent="0.25">
      <c r="A8" t="s">
        <v>22</v>
      </c>
      <c r="B8">
        <v>1649.354</v>
      </c>
      <c r="C8">
        <v>70.093999999999994</v>
      </c>
      <c r="G8" t="s">
        <v>40</v>
      </c>
      <c r="H8">
        <f>B17</f>
        <v>27431.705999999998</v>
      </c>
      <c r="I8">
        <f>B38</f>
        <v>19800</v>
      </c>
      <c r="J8">
        <f>B59</f>
        <v>43200</v>
      </c>
      <c r="K8">
        <f>B80</f>
        <v>3375</v>
      </c>
      <c r="L8">
        <f>B101</f>
        <v>34853.930999999997</v>
      </c>
      <c r="M8">
        <f>B122</f>
        <v>14318.407999999999</v>
      </c>
      <c r="N8">
        <f>B143</f>
        <v>1966.126</v>
      </c>
      <c r="O8">
        <f>B164</f>
        <v>6535.3320000000003</v>
      </c>
      <c r="P8">
        <f>B185</f>
        <v>23251.81</v>
      </c>
      <c r="Q8">
        <f>B206</f>
        <v>1607.309</v>
      </c>
    </row>
    <row r="9" spans="1:22" x14ac:dyDescent="0.25">
      <c r="A9" t="s">
        <v>23</v>
      </c>
      <c r="B9">
        <v>23675.833999999999</v>
      </c>
      <c r="C9">
        <v>33.768000000000001</v>
      </c>
      <c r="G9" t="s">
        <v>37</v>
      </c>
      <c r="H9">
        <f>B18</f>
        <v>34474.362000000001</v>
      </c>
      <c r="I9">
        <f>B39</f>
        <v>24667.312999999998</v>
      </c>
      <c r="J9">
        <f>B60</f>
        <v>21600</v>
      </c>
      <c r="K9">
        <f>B81</f>
        <v>46800</v>
      </c>
      <c r="L9">
        <f>B102</f>
        <v>3375</v>
      </c>
      <c r="M9">
        <f>B123</f>
        <v>34961.898000000001</v>
      </c>
      <c r="N9">
        <f>B144</f>
        <v>14289.626</v>
      </c>
      <c r="O9">
        <f>B165</f>
        <v>1966.6880000000001</v>
      </c>
      <c r="P9">
        <f>B186</f>
        <v>6535.3320000000003</v>
      </c>
      <c r="Q9">
        <f>B207</f>
        <v>23132.381000000001</v>
      </c>
    </row>
    <row r="10" spans="1:22" x14ac:dyDescent="0.25">
      <c r="A10" t="s">
        <v>24</v>
      </c>
      <c r="B10">
        <v>6535.3320000000003</v>
      </c>
      <c r="C10">
        <v>27.364999999999998</v>
      </c>
      <c r="G10" t="s">
        <v>41</v>
      </c>
      <c r="H10">
        <f>H8+H9</f>
        <v>61906.067999999999</v>
      </c>
      <c r="I10">
        <f t="shared" ref="I10:Q10" si="0">I8+I9</f>
        <v>44467.312999999995</v>
      </c>
      <c r="J10">
        <f t="shared" si="0"/>
        <v>64800</v>
      </c>
      <c r="K10">
        <f t="shared" si="0"/>
        <v>50175</v>
      </c>
      <c r="L10">
        <f t="shared" si="0"/>
        <v>38228.930999999997</v>
      </c>
      <c r="M10">
        <f t="shared" si="0"/>
        <v>49280.305999999997</v>
      </c>
      <c r="N10">
        <f t="shared" si="0"/>
        <v>16255.752</v>
      </c>
      <c r="O10">
        <f t="shared" si="0"/>
        <v>8502.02</v>
      </c>
      <c r="P10">
        <f t="shared" si="0"/>
        <v>29787.142</v>
      </c>
      <c r="Q10">
        <f t="shared" si="0"/>
        <v>24739.690000000002</v>
      </c>
    </row>
    <row r="11" spans="1:22" x14ac:dyDescent="0.25">
      <c r="A11" t="s">
        <v>25</v>
      </c>
      <c r="B11">
        <v>1993.8820000000001</v>
      </c>
      <c r="C11">
        <v>11.936</v>
      </c>
      <c r="G11" t="s">
        <v>53</v>
      </c>
      <c r="H11">
        <f>C17</f>
        <v>48.155999999999999</v>
      </c>
      <c r="I11">
        <f>C39</f>
        <v>48.155999999999999</v>
      </c>
      <c r="J11">
        <f>C61</f>
        <v>50.329000000000001</v>
      </c>
      <c r="K11">
        <f>C83</f>
        <v>49.604999999999997</v>
      </c>
      <c r="L11">
        <f>C105</f>
        <v>53.951000000000001</v>
      </c>
      <c r="M11">
        <f>C127</f>
        <v>54.676000000000002</v>
      </c>
      <c r="N11">
        <f>C149</f>
        <v>55.4</v>
      </c>
      <c r="O11">
        <f>C171</f>
        <v>55.4</v>
      </c>
      <c r="P11">
        <f>C193</f>
        <v>59.021999999999998</v>
      </c>
      <c r="Q11">
        <f>C215</f>
        <v>59.021999999999998</v>
      </c>
    </row>
    <row r="12" spans="1:22" x14ac:dyDescent="0.25">
      <c r="A12" t="s">
        <v>26</v>
      </c>
      <c r="B12">
        <v>14567.652</v>
      </c>
      <c r="C12">
        <v>35.189</v>
      </c>
    </row>
    <row r="13" spans="1:22" x14ac:dyDescent="0.25">
      <c r="A13" t="s">
        <v>27</v>
      </c>
      <c r="B13">
        <v>34306.631999999998</v>
      </c>
      <c r="C13">
        <v>33.768000000000001</v>
      </c>
      <c r="G13" t="s">
        <v>42</v>
      </c>
      <c r="H13">
        <f>H10/H4</f>
        <v>1.7196130000000001</v>
      </c>
      <c r="I13">
        <f t="shared" ref="I13:P13" si="1">I10/I4</f>
        <v>1.1229119444444442</v>
      </c>
      <c r="J13">
        <f t="shared" si="1"/>
        <v>1.5</v>
      </c>
      <c r="K13">
        <f t="shared" si="1"/>
        <v>1.0721153846153846</v>
      </c>
      <c r="L13">
        <f t="shared" si="1"/>
        <v>0.75851053571428562</v>
      </c>
      <c r="M13">
        <f t="shared" si="1"/>
        <v>0.91259825925925919</v>
      </c>
      <c r="N13">
        <f t="shared" si="1"/>
        <v>0.28221791666666668</v>
      </c>
      <c r="O13">
        <f t="shared" si="1"/>
        <v>0.1389218954248366</v>
      </c>
      <c r="P13">
        <f t="shared" si="1"/>
        <v>0.45967811728395064</v>
      </c>
      <c r="Q13">
        <f>Q10/Q4</f>
        <v>0.36169137426900588</v>
      </c>
    </row>
    <row r="14" spans="1:22" x14ac:dyDescent="0.25">
      <c r="A14" t="s">
        <v>28</v>
      </c>
      <c r="B14">
        <v>3375</v>
      </c>
      <c r="C14">
        <v>6.141</v>
      </c>
    </row>
    <row r="15" spans="1:22" x14ac:dyDescent="0.25">
      <c r="A15" t="s">
        <v>29</v>
      </c>
      <c r="B15">
        <v>36000</v>
      </c>
      <c r="C15">
        <v>22</v>
      </c>
    </row>
    <row r="16" spans="1:22" x14ac:dyDescent="0.25">
      <c r="A16" t="s">
        <v>30</v>
      </c>
      <c r="B16">
        <v>18000</v>
      </c>
      <c r="C16">
        <v>26.423999999999999</v>
      </c>
      <c r="G16" t="s">
        <v>33</v>
      </c>
      <c r="H16">
        <f>B19</f>
        <v>299375.125</v>
      </c>
      <c r="I16">
        <f>B40</f>
        <v>30747.128000000001</v>
      </c>
      <c r="J16">
        <f>B61</f>
        <v>21902.92</v>
      </c>
      <c r="K16">
        <f>B82</f>
        <v>23400</v>
      </c>
      <c r="L16">
        <f>B103</f>
        <v>50400</v>
      </c>
      <c r="M16">
        <f>B124</f>
        <v>3375</v>
      </c>
      <c r="N16">
        <f>B145</f>
        <v>35059.624000000003</v>
      </c>
      <c r="O16">
        <f>B166</f>
        <v>14295.239</v>
      </c>
      <c r="P16">
        <f>B187</f>
        <v>1947.866</v>
      </c>
      <c r="Q16">
        <f>B208</f>
        <v>6535.3320000000003</v>
      </c>
    </row>
    <row r="17" spans="1:17" x14ac:dyDescent="0.25">
      <c r="A17" t="s">
        <v>31</v>
      </c>
      <c r="B17">
        <v>27431.705999999998</v>
      </c>
      <c r="C17">
        <v>48.155999999999999</v>
      </c>
      <c r="H17">
        <f>C19</f>
        <v>32.244999999999997</v>
      </c>
      <c r="I17">
        <f>C40</f>
        <v>48.155999999999999</v>
      </c>
      <c r="J17">
        <f>C61</f>
        <v>50.329000000000001</v>
      </c>
      <c r="K17">
        <f>C82</f>
        <v>26.423999999999999</v>
      </c>
      <c r="L17">
        <f>C103</f>
        <v>26</v>
      </c>
      <c r="M17">
        <f>C124</f>
        <v>6.141</v>
      </c>
      <c r="N17">
        <f>C145</f>
        <v>33.768000000000001</v>
      </c>
      <c r="O17">
        <f>C166</f>
        <v>35.189</v>
      </c>
      <c r="P17">
        <f>C187</f>
        <v>11.936</v>
      </c>
      <c r="Q17">
        <f>C208</f>
        <v>27.364999999999998</v>
      </c>
    </row>
    <row r="18" spans="1:17" x14ac:dyDescent="0.25">
      <c r="A18" t="s">
        <v>32</v>
      </c>
      <c r="B18">
        <v>34474.362000000001</v>
      </c>
      <c r="C18">
        <v>48.155999999999999</v>
      </c>
    </row>
    <row r="19" spans="1:17" x14ac:dyDescent="0.25">
      <c r="A19" t="s">
        <v>33</v>
      </c>
      <c r="B19">
        <v>299375.125</v>
      </c>
      <c r="C19">
        <v>32.244999999999997</v>
      </c>
      <c r="G19" t="s">
        <v>39</v>
      </c>
      <c r="H19">
        <f>B20</f>
        <v>264900.76299999998</v>
      </c>
      <c r="I19">
        <f>B41</f>
        <v>298201.114</v>
      </c>
      <c r="J19">
        <f>B62</f>
        <v>27019.893</v>
      </c>
      <c r="K19">
        <f>B83</f>
        <v>19138.526000000002</v>
      </c>
      <c r="L19">
        <f>B104</f>
        <v>25200</v>
      </c>
      <c r="M19">
        <f>B125</f>
        <v>54000</v>
      </c>
      <c r="N19">
        <f>B146</f>
        <v>3375</v>
      </c>
      <c r="O19">
        <f>B167</f>
        <v>35148.741999999998</v>
      </c>
      <c r="P19">
        <f>B188</f>
        <v>14107.517</v>
      </c>
      <c r="Q19">
        <f>B209</f>
        <v>1934.95</v>
      </c>
    </row>
    <row r="20" spans="1:17" x14ac:dyDescent="0.25">
      <c r="A20" t="s">
        <v>39</v>
      </c>
      <c r="B20">
        <v>264900.76299999998</v>
      </c>
      <c r="C20">
        <v>30.173999999999999</v>
      </c>
      <c r="H20">
        <f>C20</f>
        <v>30.173999999999999</v>
      </c>
      <c r="I20">
        <f>C41</f>
        <v>31.876999999999999</v>
      </c>
      <c r="J20">
        <f>C62</f>
        <v>50.329000000000001</v>
      </c>
      <c r="K20">
        <f>C83</f>
        <v>49.604999999999997</v>
      </c>
      <c r="L20">
        <f>C104</f>
        <v>26.423999999999999</v>
      </c>
      <c r="M20">
        <f>C125</f>
        <v>27</v>
      </c>
      <c r="N20">
        <f>C146</f>
        <v>6.141</v>
      </c>
      <c r="O20">
        <f>C167</f>
        <v>33.768000000000001</v>
      </c>
      <c r="P20">
        <f>C188</f>
        <v>35.189</v>
      </c>
      <c r="Q20">
        <f>C209</f>
        <v>11.936</v>
      </c>
    </row>
    <row r="23" spans="1:17" x14ac:dyDescent="0.25">
      <c r="A23">
        <v>440</v>
      </c>
    </row>
    <row r="24" spans="1:17" x14ac:dyDescent="0.25">
      <c r="A24" t="s">
        <v>17</v>
      </c>
      <c r="B24" t="s">
        <v>18</v>
      </c>
      <c r="C24" t="s">
        <v>52</v>
      </c>
    </row>
    <row r="25" spans="1:17" x14ac:dyDescent="0.25">
      <c r="A25" t="s">
        <v>19</v>
      </c>
      <c r="B25">
        <v>18163.350999999999</v>
      </c>
      <c r="C25">
        <v>27.37</v>
      </c>
    </row>
    <row r="26" spans="1:17" x14ac:dyDescent="0.25">
      <c r="A26" t="s">
        <v>43</v>
      </c>
      <c r="B26">
        <v>18163.350999999999</v>
      </c>
      <c r="C26">
        <v>27.37</v>
      </c>
    </row>
    <row r="27" spans="1:17" x14ac:dyDescent="0.25">
      <c r="A27" t="s">
        <v>38</v>
      </c>
      <c r="B27">
        <v>3318.7109999999998</v>
      </c>
      <c r="C27">
        <v>32.494999999999997</v>
      </c>
    </row>
    <row r="28" spans="1:17" x14ac:dyDescent="0.25">
      <c r="A28" t="s">
        <v>20</v>
      </c>
      <c r="B28">
        <v>53564.364999999998</v>
      </c>
      <c r="C28">
        <v>32.579000000000001</v>
      </c>
    </row>
    <row r="29" spans="1:17" x14ac:dyDescent="0.25">
      <c r="A29" t="s">
        <v>21</v>
      </c>
      <c r="B29">
        <v>4022.4560000000001</v>
      </c>
      <c r="C29">
        <v>69.48</v>
      </c>
    </row>
    <row r="30" spans="1:17" x14ac:dyDescent="0.25">
      <c r="A30" t="s">
        <v>22</v>
      </c>
      <c r="B30">
        <v>1645.7550000000001</v>
      </c>
      <c r="C30">
        <v>70.093999999999994</v>
      </c>
    </row>
    <row r="31" spans="1:17" x14ac:dyDescent="0.25">
      <c r="A31" t="s">
        <v>23</v>
      </c>
      <c r="B31">
        <v>23629.368999999999</v>
      </c>
      <c r="C31">
        <v>33.768000000000001</v>
      </c>
    </row>
    <row r="32" spans="1:17" x14ac:dyDescent="0.25">
      <c r="A32" t="s">
        <v>24</v>
      </c>
      <c r="B32">
        <v>6535.3320000000003</v>
      </c>
      <c r="C32">
        <v>27.364999999999998</v>
      </c>
    </row>
    <row r="33" spans="1:3" x14ac:dyDescent="0.25">
      <c r="A33" t="s">
        <v>25</v>
      </c>
      <c r="B33">
        <v>1988.828</v>
      </c>
      <c r="C33">
        <v>11.936</v>
      </c>
    </row>
    <row r="34" spans="1:3" x14ac:dyDescent="0.25">
      <c r="A34" t="s">
        <v>26</v>
      </c>
      <c r="B34">
        <v>14516.915000000001</v>
      </c>
      <c r="C34">
        <v>35.189</v>
      </c>
    </row>
    <row r="35" spans="1:3" x14ac:dyDescent="0.25">
      <c r="A35" t="s">
        <v>27</v>
      </c>
      <c r="B35">
        <v>34463.241000000002</v>
      </c>
      <c r="C35">
        <v>33.768000000000001</v>
      </c>
    </row>
    <row r="36" spans="1:3" x14ac:dyDescent="0.25">
      <c r="A36" t="s">
        <v>28</v>
      </c>
      <c r="B36">
        <v>3375</v>
      </c>
      <c r="C36">
        <v>6.141</v>
      </c>
    </row>
    <row r="37" spans="1:3" x14ac:dyDescent="0.25">
      <c r="A37" t="s">
        <v>29</v>
      </c>
      <c r="B37">
        <v>39600</v>
      </c>
      <c r="C37">
        <v>23</v>
      </c>
    </row>
    <row r="38" spans="1:3" x14ac:dyDescent="0.25">
      <c r="A38" t="s">
        <v>30</v>
      </c>
      <c r="B38">
        <v>19800</v>
      </c>
      <c r="C38">
        <v>26.423999999999999</v>
      </c>
    </row>
    <row r="39" spans="1:3" x14ac:dyDescent="0.25">
      <c r="A39" t="s">
        <v>31</v>
      </c>
      <c r="B39">
        <v>24667.312999999998</v>
      </c>
      <c r="C39">
        <v>48.155999999999999</v>
      </c>
    </row>
    <row r="40" spans="1:3" x14ac:dyDescent="0.25">
      <c r="A40" t="s">
        <v>32</v>
      </c>
      <c r="B40">
        <v>30747.128000000001</v>
      </c>
      <c r="C40">
        <v>48.155999999999999</v>
      </c>
    </row>
    <row r="41" spans="1:3" x14ac:dyDescent="0.25">
      <c r="A41" t="s">
        <v>33</v>
      </c>
      <c r="B41">
        <v>298201.114</v>
      </c>
      <c r="C41">
        <v>31.876999999999999</v>
      </c>
    </row>
    <row r="42" spans="1:3" x14ac:dyDescent="0.25">
      <c r="A42" t="s">
        <v>39</v>
      </c>
      <c r="B42">
        <v>267453.98499999999</v>
      </c>
      <c r="C42">
        <v>30.006</v>
      </c>
    </row>
    <row r="45" spans="1:3" x14ac:dyDescent="0.25">
      <c r="A45">
        <v>480</v>
      </c>
    </row>
    <row r="46" spans="1:3" x14ac:dyDescent="0.25">
      <c r="A46" t="s">
        <v>17</v>
      </c>
      <c r="B46" t="s">
        <v>18</v>
      </c>
      <c r="C46" t="s">
        <v>52</v>
      </c>
    </row>
    <row r="47" spans="1:3" x14ac:dyDescent="0.25">
      <c r="A47" t="s">
        <v>19</v>
      </c>
      <c r="B47">
        <v>18163.350999999999</v>
      </c>
      <c r="C47">
        <v>27.37</v>
      </c>
    </row>
    <row r="48" spans="1:3" x14ac:dyDescent="0.25">
      <c r="A48" t="s">
        <v>43</v>
      </c>
      <c r="B48">
        <v>18163.350999999999</v>
      </c>
      <c r="C48">
        <v>27.37</v>
      </c>
    </row>
    <row r="49" spans="1:3" x14ac:dyDescent="0.25">
      <c r="A49" t="s">
        <v>38</v>
      </c>
      <c r="B49">
        <v>3312.9340000000002</v>
      </c>
      <c r="C49">
        <v>32.494999999999997</v>
      </c>
    </row>
    <row r="50" spans="1:3" x14ac:dyDescent="0.25">
      <c r="A50" t="s">
        <v>20</v>
      </c>
      <c r="B50">
        <v>53445.002999999997</v>
      </c>
      <c r="C50">
        <v>32.579000000000001</v>
      </c>
    </row>
    <row r="51" spans="1:3" x14ac:dyDescent="0.25">
      <c r="A51" t="s">
        <v>21</v>
      </c>
      <c r="B51">
        <v>4012.174</v>
      </c>
      <c r="C51">
        <v>69.48</v>
      </c>
    </row>
    <row r="52" spans="1:3" x14ac:dyDescent="0.25">
      <c r="A52" t="s">
        <v>22</v>
      </c>
      <c r="B52">
        <v>1642.0940000000001</v>
      </c>
      <c r="C52">
        <v>70.093999999999994</v>
      </c>
    </row>
    <row r="53" spans="1:3" x14ac:dyDescent="0.25">
      <c r="A53" t="s">
        <v>23</v>
      </c>
      <c r="B53">
        <v>23582.097000000002</v>
      </c>
      <c r="C53">
        <v>33.768000000000001</v>
      </c>
    </row>
    <row r="54" spans="1:3" x14ac:dyDescent="0.25">
      <c r="A54" t="s">
        <v>24</v>
      </c>
      <c r="B54">
        <v>6535.3320000000003</v>
      </c>
      <c r="C54">
        <v>27.364999999999998</v>
      </c>
    </row>
    <row r="55" spans="1:3" x14ac:dyDescent="0.25">
      <c r="A55" t="s">
        <v>25</v>
      </c>
      <c r="B55">
        <v>1983.6890000000001</v>
      </c>
      <c r="C55">
        <v>11.936</v>
      </c>
    </row>
    <row r="56" spans="1:3" x14ac:dyDescent="0.25">
      <c r="A56" t="s">
        <v>26</v>
      </c>
      <c r="B56">
        <v>14465.376</v>
      </c>
      <c r="C56">
        <v>35.189</v>
      </c>
    </row>
    <row r="57" spans="1:3" x14ac:dyDescent="0.25">
      <c r="A57" t="s">
        <v>27</v>
      </c>
      <c r="B57">
        <v>34605.970999999998</v>
      </c>
      <c r="C57">
        <v>33.768000000000001</v>
      </c>
    </row>
    <row r="58" spans="1:3" x14ac:dyDescent="0.25">
      <c r="A58" t="s">
        <v>28</v>
      </c>
      <c r="B58">
        <v>3375</v>
      </c>
      <c r="C58">
        <v>6.141</v>
      </c>
    </row>
    <row r="59" spans="1:3" x14ac:dyDescent="0.25">
      <c r="A59" t="s">
        <v>29</v>
      </c>
      <c r="B59">
        <v>43200</v>
      </c>
      <c r="C59">
        <v>24</v>
      </c>
    </row>
    <row r="60" spans="1:3" x14ac:dyDescent="0.25">
      <c r="A60" t="s">
        <v>30</v>
      </c>
      <c r="B60">
        <v>21600</v>
      </c>
      <c r="C60">
        <v>26.423999999999999</v>
      </c>
    </row>
    <row r="61" spans="1:3" x14ac:dyDescent="0.25">
      <c r="A61" t="s">
        <v>31</v>
      </c>
      <c r="B61">
        <v>21902.92</v>
      </c>
      <c r="C61">
        <v>50.329000000000001</v>
      </c>
    </row>
    <row r="62" spans="1:3" x14ac:dyDescent="0.25">
      <c r="A62" t="s">
        <v>32</v>
      </c>
      <c r="B62">
        <v>27019.893</v>
      </c>
      <c r="C62">
        <v>50.329000000000001</v>
      </c>
    </row>
    <row r="63" spans="1:3" x14ac:dyDescent="0.25">
      <c r="A63" t="s">
        <v>33</v>
      </c>
      <c r="B63">
        <v>297009.18400000001</v>
      </c>
      <c r="C63">
        <v>31.888999999999999</v>
      </c>
    </row>
    <row r="64" spans="1:3" x14ac:dyDescent="0.25">
      <c r="A64" t="s">
        <v>39</v>
      </c>
      <c r="B64">
        <v>269989.29100000003</v>
      </c>
      <c r="C64">
        <v>30.042999999999999</v>
      </c>
    </row>
    <row r="67" spans="1:3" x14ac:dyDescent="0.25">
      <c r="A67">
        <v>520</v>
      </c>
    </row>
    <row r="68" spans="1:3" x14ac:dyDescent="0.25">
      <c r="A68" t="s">
        <v>17</v>
      </c>
      <c r="B68" t="s">
        <v>18</v>
      </c>
      <c r="C68" t="s">
        <v>52</v>
      </c>
    </row>
    <row r="69" spans="1:3" x14ac:dyDescent="0.25">
      <c r="A69" t="s">
        <v>19</v>
      </c>
      <c r="B69">
        <v>18163.350999999999</v>
      </c>
      <c r="C69">
        <v>27.37</v>
      </c>
    </row>
    <row r="70" spans="1:3" x14ac:dyDescent="0.25">
      <c r="A70" t="s">
        <v>43</v>
      </c>
      <c r="B70">
        <v>18163.350999999999</v>
      </c>
      <c r="C70">
        <v>27.37</v>
      </c>
    </row>
    <row r="71" spans="1:3" x14ac:dyDescent="0.25">
      <c r="A71" t="s">
        <v>38</v>
      </c>
      <c r="B71">
        <v>3307.0639999999999</v>
      </c>
      <c r="C71">
        <v>32.494999999999997</v>
      </c>
    </row>
    <row r="72" spans="1:3" x14ac:dyDescent="0.25">
      <c r="A72" t="s">
        <v>20</v>
      </c>
      <c r="B72">
        <v>53323.777999999998</v>
      </c>
      <c r="C72">
        <v>32.579000000000001</v>
      </c>
    </row>
    <row r="73" spans="1:3" x14ac:dyDescent="0.25">
      <c r="A73" t="s">
        <v>21</v>
      </c>
      <c r="B73">
        <v>4001.7359999999999</v>
      </c>
      <c r="C73">
        <v>69.48</v>
      </c>
    </row>
    <row r="74" spans="1:3" x14ac:dyDescent="0.25">
      <c r="A74" t="s">
        <v>22</v>
      </c>
      <c r="B74">
        <v>1638.376</v>
      </c>
      <c r="C74">
        <v>70.093999999999994</v>
      </c>
    </row>
    <row r="75" spans="1:3" x14ac:dyDescent="0.25">
      <c r="A75" t="s">
        <v>23</v>
      </c>
      <c r="B75">
        <v>23534.076000000001</v>
      </c>
      <c r="C75">
        <v>33.768000000000001</v>
      </c>
    </row>
    <row r="76" spans="1:3" x14ac:dyDescent="0.25">
      <c r="A76" t="s">
        <v>24</v>
      </c>
      <c r="B76">
        <v>6535.3320000000003</v>
      </c>
      <c r="C76">
        <v>27.364999999999998</v>
      </c>
    </row>
    <row r="77" spans="1:3" x14ac:dyDescent="0.25">
      <c r="A77" t="s">
        <v>25</v>
      </c>
      <c r="B77">
        <v>1978.471</v>
      </c>
      <c r="C77">
        <v>11.936</v>
      </c>
    </row>
    <row r="78" spans="1:3" x14ac:dyDescent="0.25">
      <c r="A78" t="s">
        <v>26</v>
      </c>
      <c r="B78">
        <v>14413.102999999999</v>
      </c>
      <c r="C78">
        <v>35.189</v>
      </c>
    </row>
    <row r="79" spans="1:3" x14ac:dyDescent="0.25">
      <c r="A79" t="s">
        <v>27</v>
      </c>
      <c r="B79">
        <v>34735.976000000002</v>
      </c>
      <c r="C79">
        <v>33.768000000000001</v>
      </c>
    </row>
    <row r="80" spans="1:3" x14ac:dyDescent="0.25">
      <c r="A80" t="s">
        <v>28</v>
      </c>
      <c r="B80">
        <v>3375</v>
      </c>
      <c r="C80">
        <v>6.141</v>
      </c>
    </row>
    <row r="81" spans="1:3" x14ac:dyDescent="0.25">
      <c r="A81" t="s">
        <v>29</v>
      </c>
      <c r="B81">
        <v>46800</v>
      </c>
      <c r="C81">
        <v>24.5</v>
      </c>
    </row>
    <row r="82" spans="1:3" x14ac:dyDescent="0.25">
      <c r="A82" t="s">
        <v>30</v>
      </c>
      <c r="B82">
        <v>23400</v>
      </c>
      <c r="C82">
        <v>26.423999999999999</v>
      </c>
    </row>
    <row r="83" spans="1:3" x14ac:dyDescent="0.25">
      <c r="A83" t="s">
        <v>31</v>
      </c>
      <c r="B83">
        <v>19138.526000000002</v>
      </c>
      <c r="C83">
        <v>49.604999999999997</v>
      </c>
    </row>
    <row r="84" spans="1:3" x14ac:dyDescent="0.25">
      <c r="A84" t="s">
        <v>32</v>
      </c>
      <c r="B84">
        <v>23292.656999999999</v>
      </c>
      <c r="C84">
        <v>49.604999999999997</v>
      </c>
    </row>
    <row r="85" spans="1:3" x14ac:dyDescent="0.25">
      <c r="A85" t="s">
        <v>33</v>
      </c>
      <c r="B85">
        <v>295800.79599999997</v>
      </c>
      <c r="C85">
        <v>31.335000000000001</v>
      </c>
    </row>
    <row r="86" spans="1:3" x14ac:dyDescent="0.25">
      <c r="A86" t="s">
        <v>39</v>
      </c>
      <c r="B86">
        <v>272508.13900000002</v>
      </c>
      <c r="C86">
        <v>29.773</v>
      </c>
    </row>
    <row r="89" spans="1:3" x14ac:dyDescent="0.25">
      <c r="A89">
        <v>560</v>
      </c>
    </row>
    <row r="90" spans="1:3" x14ac:dyDescent="0.25">
      <c r="A90" t="s">
        <v>17</v>
      </c>
      <c r="B90" t="s">
        <v>18</v>
      </c>
      <c r="C90" t="s">
        <v>52</v>
      </c>
    </row>
    <row r="91" spans="1:3" x14ac:dyDescent="0.25">
      <c r="A91" t="s">
        <v>19</v>
      </c>
      <c r="B91">
        <v>18163.350999999999</v>
      </c>
      <c r="C91">
        <v>27.37</v>
      </c>
    </row>
    <row r="92" spans="1:3" x14ac:dyDescent="0.25">
      <c r="A92" t="s">
        <v>43</v>
      </c>
      <c r="B92">
        <v>18163.350999999999</v>
      </c>
      <c r="C92">
        <v>27.37</v>
      </c>
    </row>
    <row r="93" spans="1:3" x14ac:dyDescent="0.25">
      <c r="A93" t="s">
        <v>38</v>
      </c>
      <c r="B93">
        <v>3301.1039999999998</v>
      </c>
      <c r="C93">
        <v>32.494999999999997</v>
      </c>
    </row>
    <row r="94" spans="1:3" x14ac:dyDescent="0.25">
      <c r="A94" t="s">
        <v>20</v>
      </c>
      <c r="B94">
        <v>53200.745999999999</v>
      </c>
      <c r="C94">
        <v>32.579000000000001</v>
      </c>
    </row>
    <row r="95" spans="1:3" x14ac:dyDescent="0.25">
      <c r="A95" t="s">
        <v>21</v>
      </c>
      <c r="B95">
        <v>3991.145</v>
      </c>
      <c r="C95">
        <v>69.48</v>
      </c>
    </row>
    <row r="96" spans="1:3" x14ac:dyDescent="0.25">
      <c r="A96" t="s">
        <v>22</v>
      </c>
      <c r="B96">
        <v>1634.6030000000001</v>
      </c>
      <c r="C96">
        <v>70.093999999999994</v>
      </c>
    </row>
    <row r="97" spans="1:3" x14ac:dyDescent="0.25">
      <c r="A97" t="s">
        <v>23</v>
      </c>
      <c r="B97">
        <v>23485.327000000001</v>
      </c>
      <c r="C97">
        <v>33.768000000000001</v>
      </c>
    </row>
    <row r="98" spans="1:3" x14ac:dyDescent="0.25">
      <c r="A98" t="s">
        <v>24</v>
      </c>
      <c r="B98">
        <v>6535.3320000000003</v>
      </c>
      <c r="C98">
        <v>27.364999999999998</v>
      </c>
    </row>
    <row r="99" spans="1:3" x14ac:dyDescent="0.25">
      <c r="A99" t="s">
        <v>25</v>
      </c>
      <c r="B99">
        <v>1973.1780000000001</v>
      </c>
      <c r="C99">
        <v>11.936</v>
      </c>
    </row>
    <row r="100" spans="1:3" x14ac:dyDescent="0.25">
      <c r="A100" t="s">
        <v>26</v>
      </c>
      <c r="B100">
        <v>14360.123</v>
      </c>
      <c r="C100">
        <v>35.189</v>
      </c>
    </row>
    <row r="101" spans="1:3" x14ac:dyDescent="0.25">
      <c r="A101" t="s">
        <v>27</v>
      </c>
      <c r="B101">
        <v>34853.930999999997</v>
      </c>
      <c r="C101">
        <v>33.768000000000001</v>
      </c>
    </row>
    <row r="102" spans="1:3" x14ac:dyDescent="0.25">
      <c r="A102" t="s">
        <v>28</v>
      </c>
      <c r="B102">
        <v>3375</v>
      </c>
      <c r="C102">
        <v>6.141</v>
      </c>
    </row>
    <row r="103" spans="1:3" x14ac:dyDescent="0.25">
      <c r="A103" t="s">
        <v>29</v>
      </c>
      <c r="B103">
        <v>50400</v>
      </c>
      <c r="C103">
        <v>26</v>
      </c>
    </row>
    <row r="104" spans="1:3" x14ac:dyDescent="0.25">
      <c r="A104" t="s">
        <v>30</v>
      </c>
      <c r="B104">
        <v>25200</v>
      </c>
      <c r="C104">
        <v>26.423999999999999</v>
      </c>
    </row>
    <row r="105" spans="1:3" x14ac:dyDescent="0.25">
      <c r="A105" t="s">
        <v>31</v>
      </c>
      <c r="B105">
        <v>16374.133</v>
      </c>
      <c r="C105">
        <v>53.951000000000001</v>
      </c>
    </row>
    <row r="106" spans="1:3" x14ac:dyDescent="0.25">
      <c r="A106" t="s">
        <v>32</v>
      </c>
      <c r="B106">
        <v>19565.416000000001</v>
      </c>
      <c r="C106">
        <v>53.951000000000001</v>
      </c>
    </row>
    <row r="107" spans="1:3" x14ac:dyDescent="0.25">
      <c r="A107" t="s">
        <v>33</v>
      </c>
      <c r="B107">
        <v>294576.73800000001</v>
      </c>
      <c r="C107">
        <v>31.61</v>
      </c>
    </row>
    <row r="108" spans="1:3" x14ac:dyDescent="0.25">
      <c r="A108" t="s">
        <v>39</v>
      </c>
      <c r="B108">
        <v>275011.32199999999</v>
      </c>
      <c r="C108">
        <v>30.02</v>
      </c>
    </row>
    <row r="111" spans="1:3" x14ac:dyDescent="0.25">
      <c r="A111">
        <v>600</v>
      </c>
    </row>
    <row r="112" spans="1:3" x14ac:dyDescent="0.25">
      <c r="A112" t="s">
        <v>17</v>
      </c>
      <c r="B112" t="s">
        <v>18</v>
      </c>
      <c r="C112" t="s">
        <v>52</v>
      </c>
    </row>
    <row r="113" spans="1:3" x14ac:dyDescent="0.25">
      <c r="A113" t="s">
        <v>19</v>
      </c>
      <c r="B113">
        <v>18163.350999999999</v>
      </c>
      <c r="C113">
        <v>27.37</v>
      </c>
    </row>
    <row r="114" spans="1:3" x14ac:dyDescent="0.25">
      <c r="A114" t="s">
        <v>43</v>
      </c>
      <c r="B114">
        <v>18163.350999999999</v>
      </c>
      <c r="C114">
        <v>27.37</v>
      </c>
    </row>
    <row r="115" spans="1:3" x14ac:dyDescent="0.25">
      <c r="A115" t="s">
        <v>38</v>
      </c>
      <c r="B115">
        <v>3296.4029999999998</v>
      </c>
      <c r="C115">
        <v>32.494999999999997</v>
      </c>
    </row>
    <row r="116" spans="1:3" x14ac:dyDescent="0.25">
      <c r="A116" t="s">
        <v>20</v>
      </c>
      <c r="B116">
        <v>53103.756000000001</v>
      </c>
      <c r="C116">
        <v>32.579000000000001</v>
      </c>
    </row>
    <row r="117" spans="1:3" x14ac:dyDescent="0.25">
      <c r="A117" t="s">
        <v>21</v>
      </c>
      <c r="B117">
        <v>3982.799</v>
      </c>
      <c r="C117">
        <v>69.48</v>
      </c>
    </row>
    <row r="118" spans="1:3" x14ac:dyDescent="0.25">
      <c r="A118" t="s">
        <v>22</v>
      </c>
      <c r="B118">
        <v>1631.6279999999999</v>
      </c>
      <c r="C118">
        <v>70.093999999999994</v>
      </c>
    </row>
    <row r="119" spans="1:3" x14ac:dyDescent="0.25">
      <c r="A119" t="s">
        <v>23</v>
      </c>
      <c r="B119">
        <v>23446.89</v>
      </c>
      <c r="C119">
        <v>33.768000000000001</v>
      </c>
    </row>
    <row r="120" spans="1:3" x14ac:dyDescent="0.25">
      <c r="A120" t="s">
        <v>24</v>
      </c>
      <c r="B120">
        <v>6535.3320000000003</v>
      </c>
      <c r="C120">
        <v>27.364999999999998</v>
      </c>
    </row>
    <row r="121" spans="1:3" x14ac:dyDescent="0.25">
      <c r="A121" t="s">
        <v>25</v>
      </c>
      <c r="B121">
        <v>1969.0070000000001</v>
      </c>
      <c r="C121">
        <v>11.936</v>
      </c>
    </row>
    <row r="122" spans="1:3" x14ac:dyDescent="0.25">
      <c r="A122" t="s">
        <v>26</v>
      </c>
      <c r="B122">
        <v>14318.407999999999</v>
      </c>
      <c r="C122">
        <v>35.189</v>
      </c>
    </row>
    <row r="123" spans="1:3" x14ac:dyDescent="0.25">
      <c r="A123" t="s">
        <v>27</v>
      </c>
      <c r="B123">
        <v>34961.898000000001</v>
      </c>
      <c r="C123">
        <v>33.768000000000001</v>
      </c>
    </row>
    <row r="124" spans="1:3" x14ac:dyDescent="0.25">
      <c r="A124" t="s">
        <v>28</v>
      </c>
      <c r="B124">
        <v>3375</v>
      </c>
      <c r="C124">
        <v>6.141</v>
      </c>
    </row>
    <row r="125" spans="1:3" x14ac:dyDescent="0.25">
      <c r="A125" t="s">
        <v>29</v>
      </c>
      <c r="B125">
        <v>54000</v>
      </c>
      <c r="C125">
        <v>27</v>
      </c>
    </row>
    <row r="126" spans="1:3" x14ac:dyDescent="0.25">
      <c r="A126" t="s">
        <v>30</v>
      </c>
      <c r="B126">
        <v>27000</v>
      </c>
      <c r="C126">
        <v>26.423999999999999</v>
      </c>
    </row>
    <row r="127" spans="1:3" x14ac:dyDescent="0.25">
      <c r="A127" t="s">
        <v>31</v>
      </c>
      <c r="B127">
        <v>13827.322</v>
      </c>
      <c r="C127">
        <v>54.676000000000002</v>
      </c>
    </row>
    <row r="128" spans="1:3" x14ac:dyDescent="0.25">
      <c r="A128" t="s">
        <v>32</v>
      </c>
      <c r="B128">
        <v>15838.179</v>
      </c>
      <c r="C128">
        <v>54.676000000000002</v>
      </c>
    </row>
    <row r="129" spans="1:3" x14ac:dyDescent="0.25">
      <c r="A129" t="s">
        <v>33</v>
      </c>
      <c r="B129">
        <v>293613.32299999997</v>
      </c>
      <c r="C129">
        <v>31.292000000000002</v>
      </c>
    </row>
    <row r="130" spans="1:3" x14ac:dyDescent="0.25">
      <c r="A130" t="s">
        <v>39</v>
      </c>
      <c r="B130">
        <v>277775.14399999997</v>
      </c>
      <c r="C130">
        <v>29.959</v>
      </c>
    </row>
    <row r="133" spans="1:3" x14ac:dyDescent="0.25">
      <c r="A133">
        <v>640</v>
      </c>
    </row>
    <row r="134" spans="1:3" x14ac:dyDescent="0.25">
      <c r="A134" t="s">
        <v>17</v>
      </c>
      <c r="B134" t="s">
        <v>18</v>
      </c>
      <c r="C134" t="s">
        <v>52</v>
      </c>
    </row>
    <row r="135" spans="1:3" x14ac:dyDescent="0.25">
      <c r="A135" t="s">
        <v>19</v>
      </c>
      <c r="B135">
        <v>18163.350999999999</v>
      </c>
      <c r="C135">
        <v>27.37</v>
      </c>
    </row>
    <row r="136" spans="1:3" x14ac:dyDescent="0.25">
      <c r="A136" t="s">
        <v>43</v>
      </c>
      <c r="B136">
        <v>18163.350999999999</v>
      </c>
      <c r="C136">
        <v>27.37</v>
      </c>
    </row>
    <row r="137" spans="1:3" x14ac:dyDescent="0.25">
      <c r="A137" t="s">
        <v>38</v>
      </c>
      <c r="B137">
        <v>3293.1550000000002</v>
      </c>
      <c r="C137">
        <v>32.494999999999997</v>
      </c>
    </row>
    <row r="138" spans="1:3" x14ac:dyDescent="0.25">
      <c r="A138" t="s">
        <v>20</v>
      </c>
      <c r="B138">
        <v>53036.773999999998</v>
      </c>
      <c r="C138">
        <v>32.579000000000001</v>
      </c>
    </row>
    <row r="139" spans="1:3" x14ac:dyDescent="0.25">
      <c r="A139" t="s">
        <v>21</v>
      </c>
      <c r="B139">
        <v>3977.0360000000001</v>
      </c>
      <c r="C139">
        <v>69.48</v>
      </c>
    </row>
    <row r="140" spans="1:3" x14ac:dyDescent="0.25">
      <c r="A140" t="s">
        <v>22</v>
      </c>
      <c r="B140">
        <v>1629.5740000000001</v>
      </c>
      <c r="C140">
        <v>70.093999999999994</v>
      </c>
    </row>
    <row r="141" spans="1:3" x14ac:dyDescent="0.25">
      <c r="A141" t="s">
        <v>23</v>
      </c>
      <c r="B141">
        <v>23420.34</v>
      </c>
      <c r="C141">
        <v>33.768000000000001</v>
      </c>
    </row>
    <row r="142" spans="1:3" x14ac:dyDescent="0.25">
      <c r="A142" t="s">
        <v>24</v>
      </c>
      <c r="B142">
        <v>6535.3320000000003</v>
      </c>
      <c r="C142">
        <v>27.364999999999998</v>
      </c>
    </row>
    <row r="143" spans="1:3" x14ac:dyDescent="0.25">
      <c r="A143" t="s">
        <v>25</v>
      </c>
      <c r="B143">
        <v>1966.126</v>
      </c>
      <c r="C143">
        <v>11.936</v>
      </c>
    </row>
    <row r="144" spans="1:3" x14ac:dyDescent="0.25">
      <c r="A144" t="s">
        <v>26</v>
      </c>
      <c r="B144">
        <v>14289.626</v>
      </c>
      <c r="C144">
        <v>35.189</v>
      </c>
    </row>
    <row r="145" spans="1:3" x14ac:dyDescent="0.25">
      <c r="A145" t="s">
        <v>27</v>
      </c>
      <c r="B145">
        <v>35059.624000000003</v>
      </c>
      <c r="C145">
        <v>33.768000000000001</v>
      </c>
    </row>
    <row r="146" spans="1:3" x14ac:dyDescent="0.25">
      <c r="A146" t="s">
        <v>28</v>
      </c>
      <c r="B146">
        <v>3375</v>
      </c>
      <c r="C146">
        <v>6.141</v>
      </c>
    </row>
    <row r="147" spans="1:3" x14ac:dyDescent="0.25">
      <c r="A147" t="s">
        <v>29</v>
      </c>
      <c r="B147">
        <v>57600</v>
      </c>
      <c r="C147">
        <v>28</v>
      </c>
    </row>
    <row r="148" spans="1:3" x14ac:dyDescent="0.25">
      <c r="A148" t="s">
        <v>30</v>
      </c>
      <c r="B148">
        <v>28800</v>
      </c>
      <c r="C148">
        <v>26.423999999999999</v>
      </c>
    </row>
    <row r="149" spans="1:3" x14ac:dyDescent="0.25">
      <c r="A149" t="s">
        <v>31</v>
      </c>
      <c r="B149">
        <v>11528.48</v>
      </c>
      <c r="C149">
        <v>55.4</v>
      </c>
    </row>
    <row r="150" spans="1:3" x14ac:dyDescent="0.25">
      <c r="A150" t="s">
        <v>32</v>
      </c>
      <c r="B150">
        <v>12110.944</v>
      </c>
      <c r="C150">
        <v>55.4</v>
      </c>
    </row>
    <row r="151" spans="1:3" x14ac:dyDescent="0.25">
      <c r="A151" t="s">
        <v>33</v>
      </c>
      <c r="B151">
        <v>292948.71100000001</v>
      </c>
      <c r="C151">
        <v>30.986000000000001</v>
      </c>
    </row>
    <row r="152" spans="1:3" x14ac:dyDescent="0.25">
      <c r="A152" t="s">
        <v>39</v>
      </c>
      <c r="B152">
        <v>280837.76699999999</v>
      </c>
      <c r="C152">
        <v>29.934000000000001</v>
      </c>
    </row>
    <row r="155" spans="1:3" x14ac:dyDescent="0.25">
      <c r="A155">
        <v>680</v>
      </c>
    </row>
    <row r="156" spans="1:3" x14ac:dyDescent="0.25">
      <c r="A156" t="s">
        <v>17</v>
      </c>
      <c r="B156" t="s">
        <v>18</v>
      </c>
      <c r="C156" t="s">
        <v>52</v>
      </c>
    </row>
    <row r="157" spans="1:3" x14ac:dyDescent="0.25">
      <c r="A157" t="s">
        <v>19</v>
      </c>
      <c r="B157">
        <v>18163.350999999999</v>
      </c>
      <c r="C157">
        <v>27.37</v>
      </c>
    </row>
    <row r="158" spans="1:3" x14ac:dyDescent="0.25">
      <c r="A158" t="s">
        <v>43</v>
      </c>
      <c r="B158">
        <v>18163.350999999999</v>
      </c>
      <c r="C158">
        <v>27.37</v>
      </c>
    </row>
    <row r="159" spans="1:3" x14ac:dyDescent="0.25">
      <c r="A159" t="s">
        <v>38</v>
      </c>
      <c r="B159">
        <v>3293.7890000000002</v>
      </c>
      <c r="C159">
        <v>32.494999999999997</v>
      </c>
    </row>
    <row r="160" spans="1:3" x14ac:dyDescent="0.25">
      <c r="A160" t="s">
        <v>20</v>
      </c>
      <c r="B160">
        <v>53049.841</v>
      </c>
      <c r="C160">
        <v>32.579000000000001</v>
      </c>
    </row>
    <row r="161" spans="1:3" x14ac:dyDescent="0.25">
      <c r="A161" t="s">
        <v>21</v>
      </c>
      <c r="B161">
        <v>3978.16</v>
      </c>
      <c r="C161">
        <v>69.48</v>
      </c>
    </row>
    <row r="162" spans="1:3" x14ac:dyDescent="0.25">
      <c r="A162" t="s">
        <v>22</v>
      </c>
      <c r="B162">
        <v>1629.9739999999999</v>
      </c>
      <c r="C162">
        <v>70.093999999999994</v>
      </c>
    </row>
    <row r="163" spans="1:3" x14ac:dyDescent="0.25">
      <c r="A163" t="s">
        <v>23</v>
      </c>
      <c r="B163">
        <v>23425.519</v>
      </c>
      <c r="C163">
        <v>33.768000000000001</v>
      </c>
    </row>
    <row r="164" spans="1:3" x14ac:dyDescent="0.25">
      <c r="A164" t="s">
        <v>24</v>
      </c>
      <c r="B164">
        <v>6535.3320000000003</v>
      </c>
      <c r="C164">
        <v>27.364999999999998</v>
      </c>
    </row>
    <row r="165" spans="1:3" x14ac:dyDescent="0.25">
      <c r="A165" t="s">
        <v>25</v>
      </c>
      <c r="B165">
        <v>1966.6880000000001</v>
      </c>
      <c r="C165">
        <v>11.936</v>
      </c>
    </row>
    <row r="166" spans="1:3" x14ac:dyDescent="0.25">
      <c r="A166" t="s">
        <v>26</v>
      </c>
      <c r="B166">
        <v>14295.239</v>
      </c>
      <c r="C166">
        <v>35.189</v>
      </c>
    </row>
    <row r="167" spans="1:3" x14ac:dyDescent="0.25">
      <c r="A167" t="s">
        <v>27</v>
      </c>
      <c r="B167">
        <v>35148.741999999998</v>
      </c>
      <c r="C167">
        <v>33.768000000000001</v>
      </c>
    </row>
    <row r="168" spans="1:3" x14ac:dyDescent="0.25">
      <c r="A168" t="s">
        <v>28</v>
      </c>
      <c r="B168">
        <v>3375</v>
      </c>
      <c r="C168">
        <v>6.141</v>
      </c>
    </row>
    <row r="169" spans="1:3" x14ac:dyDescent="0.25">
      <c r="A169" t="s">
        <v>29</v>
      </c>
      <c r="B169">
        <v>61200</v>
      </c>
      <c r="C169">
        <v>29</v>
      </c>
    </row>
    <row r="170" spans="1:3" x14ac:dyDescent="0.25">
      <c r="A170" t="s">
        <v>30</v>
      </c>
      <c r="B170">
        <v>30600</v>
      </c>
      <c r="C170">
        <v>26.423999999999999</v>
      </c>
    </row>
    <row r="171" spans="1:3" x14ac:dyDescent="0.25">
      <c r="A171" t="s">
        <v>31</v>
      </c>
      <c r="B171">
        <v>9869.5169999999998</v>
      </c>
      <c r="C171">
        <v>55.4</v>
      </c>
    </row>
    <row r="172" spans="1:3" x14ac:dyDescent="0.25">
      <c r="A172" t="s">
        <v>32</v>
      </c>
      <c r="B172">
        <v>8383.7099999999991</v>
      </c>
      <c r="C172">
        <v>55.4</v>
      </c>
    </row>
    <row r="173" spans="1:3" x14ac:dyDescent="0.25">
      <c r="A173" t="s">
        <v>33</v>
      </c>
      <c r="B173">
        <v>293078.21299999999</v>
      </c>
      <c r="C173">
        <v>30.681999999999999</v>
      </c>
    </row>
    <row r="174" spans="1:3" x14ac:dyDescent="0.25">
      <c r="A174" t="s">
        <v>39</v>
      </c>
      <c r="B174">
        <v>284694.50199999998</v>
      </c>
      <c r="C174">
        <v>29.954999999999998</v>
      </c>
    </row>
    <row r="177" spans="1:3" x14ac:dyDescent="0.25">
      <c r="A177">
        <v>720</v>
      </c>
    </row>
    <row r="178" spans="1:3" x14ac:dyDescent="0.25">
      <c r="A178" t="s">
        <v>17</v>
      </c>
      <c r="B178" t="s">
        <v>18</v>
      </c>
      <c r="C178" t="s">
        <v>52</v>
      </c>
    </row>
    <row r="179" spans="1:3" x14ac:dyDescent="0.25">
      <c r="A179" t="s">
        <v>19</v>
      </c>
      <c r="B179">
        <v>18163.350999999999</v>
      </c>
      <c r="C179">
        <v>27.37</v>
      </c>
    </row>
    <row r="180" spans="1:3" x14ac:dyDescent="0.25">
      <c r="A180" t="s">
        <v>43</v>
      </c>
      <c r="B180">
        <v>18163.350999999999</v>
      </c>
      <c r="C180">
        <v>27.37</v>
      </c>
    </row>
    <row r="181" spans="1:3" x14ac:dyDescent="0.25">
      <c r="A181" t="s">
        <v>38</v>
      </c>
      <c r="B181">
        <v>3272.529</v>
      </c>
      <c r="C181">
        <v>32.494999999999997</v>
      </c>
    </row>
    <row r="182" spans="1:3" x14ac:dyDescent="0.25">
      <c r="A182" t="s">
        <v>20</v>
      </c>
      <c r="B182">
        <v>52611.794999999998</v>
      </c>
      <c r="C182">
        <v>32.579000000000001</v>
      </c>
    </row>
    <row r="183" spans="1:3" x14ac:dyDescent="0.25">
      <c r="A183" t="s">
        <v>21</v>
      </c>
      <c r="B183">
        <v>3940.4989999999998</v>
      </c>
      <c r="C183">
        <v>69.48</v>
      </c>
    </row>
    <row r="184" spans="1:3" x14ac:dyDescent="0.25">
      <c r="A184" t="s">
        <v>22</v>
      </c>
      <c r="B184">
        <v>1616.539</v>
      </c>
      <c r="C184">
        <v>70.093999999999994</v>
      </c>
    </row>
    <row r="185" spans="1:3" x14ac:dyDescent="0.25">
      <c r="A185" t="s">
        <v>23</v>
      </c>
      <c r="B185">
        <v>23251.81</v>
      </c>
      <c r="C185">
        <v>33.768000000000001</v>
      </c>
    </row>
    <row r="186" spans="1:3" x14ac:dyDescent="0.25">
      <c r="A186" t="s">
        <v>24</v>
      </c>
      <c r="B186">
        <v>6535.3320000000003</v>
      </c>
      <c r="C186">
        <v>27.364999999999998</v>
      </c>
    </row>
    <row r="187" spans="1:3" x14ac:dyDescent="0.25">
      <c r="A187" t="s">
        <v>25</v>
      </c>
      <c r="B187">
        <v>1947.866</v>
      </c>
      <c r="C187">
        <v>11.936</v>
      </c>
    </row>
    <row r="188" spans="1:3" x14ac:dyDescent="0.25">
      <c r="A188" t="s">
        <v>26</v>
      </c>
      <c r="B188">
        <v>14107.517</v>
      </c>
      <c r="C188">
        <v>35.189</v>
      </c>
    </row>
    <row r="189" spans="1:3" x14ac:dyDescent="0.25">
      <c r="A189" t="s">
        <v>27</v>
      </c>
      <c r="B189">
        <v>35180.182999999997</v>
      </c>
      <c r="C189">
        <v>33.768000000000001</v>
      </c>
    </row>
    <row r="190" spans="1:3" x14ac:dyDescent="0.25">
      <c r="A190" t="s">
        <v>28</v>
      </c>
      <c r="B190">
        <v>3375</v>
      </c>
      <c r="C190">
        <v>6.141</v>
      </c>
    </row>
    <row r="191" spans="1:3" x14ac:dyDescent="0.25">
      <c r="A191" t="s">
        <v>29</v>
      </c>
      <c r="B191">
        <v>64800</v>
      </c>
      <c r="C191">
        <v>31</v>
      </c>
    </row>
    <row r="192" spans="1:3" x14ac:dyDescent="0.25">
      <c r="A192" t="s">
        <v>30</v>
      </c>
      <c r="B192">
        <v>32400</v>
      </c>
      <c r="C192">
        <v>26.423999999999999</v>
      </c>
    </row>
    <row r="193" spans="1:3" x14ac:dyDescent="0.25">
      <c r="A193" t="s">
        <v>31</v>
      </c>
      <c r="B193">
        <v>5057.4719999999998</v>
      </c>
      <c r="C193">
        <v>59.021999999999998</v>
      </c>
    </row>
    <row r="194" spans="1:3" x14ac:dyDescent="0.25">
      <c r="A194" t="s">
        <v>32</v>
      </c>
      <c r="B194">
        <v>4324.4610000000002</v>
      </c>
      <c r="C194">
        <v>59.021999999999998</v>
      </c>
    </row>
    <row r="195" spans="1:3" x14ac:dyDescent="0.25">
      <c r="A195" t="s">
        <v>33</v>
      </c>
      <c r="B195">
        <v>288747.70299999998</v>
      </c>
      <c r="C195">
        <v>30.452999999999999</v>
      </c>
    </row>
    <row r="196" spans="1:3" x14ac:dyDescent="0.25">
      <c r="A196" t="s">
        <v>39</v>
      </c>
      <c r="B196">
        <v>284423.24200000003</v>
      </c>
      <c r="C196">
        <v>30.018000000000001</v>
      </c>
    </row>
    <row r="199" spans="1:3" x14ac:dyDescent="0.25">
      <c r="A199">
        <v>760</v>
      </c>
    </row>
    <row r="200" spans="1:3" x14ac:dyDescent="0.25">
      <c r="A200" t="s">
        <v>17</v>
      </c>
      <c r="B200" t="s">
        <v>18</v>
      </c>
      <c r="C200" t="s">
        <v>52</v>
      </c>
    </row>
    <row r="201" spans="1:3" x14ac:dyDescent="0.25">
      <c r="A201" t="s">
        <v>19</v>
      </c>
      <c r="B201">
        <v>18163.350999999999</v>
      </c>
      <c r="C201">
        <v>27.37</v>
      </c>
    </row>
    <row r="202" spans="1:3" x14ac:dyDescent="0.25">
      <c r="A202" t="s">
        <v>43</v>
      </c>
      <c r="B202">
        <v>18163.350999999999</v>
      </c>
      <c r="C202">
        <v>27.37</v>
      </c>
    </row>
    <row r="203" spans="1:3" x14ac:dyDescent="0.25">
      <c r="A203" t="s">
        <v>38</v>
      </c>
      <c r="B203">
        <v>3257.9009999999998</v>
      </c>
      <c r="C203">
        <v>32.494999999999997</v>
      </c>
    </row>
    <row r="204" spans="1:3" x14ac:dyDescent="0.25">
      <c r="A204" t="s">
        <v>20</v>
      </c>
      <c r="B204">
        <v>52310.845999999998</v>
      </c>
      <c r="C204">
        <v>32.579000000000001</v>
      </c>
    </row>
    <row r="205" spans="1:3" x14ac:dyDescent="0.25">
      <c r="A205" t="s">
        <v>21</v>
      </c>
      <c r="B205">
        <v>3914.6509999999998</v>
      </c>
      <c r="C205">
        <v>69.48</v>
      </c>
    </row>
    <row r="206" spans="1:3" x14ac:dyDescent="0.25">
      <c r="A206" t="s">
        <v>22</v>
      </c>
      <c r="B206">
        <v>1607.309</v>
      </c>
      <c r="C206">
        <v>70.093999999999994</v>
      </c>
    </row>
    <row r="207" spans="1:3" x14ac:dyDescent="0.25">
      <c r="A207" t="s">
        <v>23</v>
      </c>
      <c r="B207">
        <v>23132.381000000001</v>
      </c>
      <c r="C207">
        <v>33.768000000000001</v>
      </c>
    </row>
    <row r="208" spans="1:3" x14ac:dyDescent="0.25">
      <c r="A208" t="s">
        <v>24</v>
      </c>
      <c r="B208">
        <v>6535.3320000000003</v>
      </c>
      <c r="C208">
        <v>27.364999999999998</v>
      </c>
    </row>
    <row r="209" spans="1:3" x14ac:dyDescent="0.25">
      <c r="A209" t="s">
        <v>25</v>
      </c>
      <c r="B209">
        <v>1934.95</v>
      </c>
      <c r="C209">
        <v>11.936</v>
      </c>
    </row>
    <row r="210" spans="1:3" x14ac:dyDescent="0.25">
      <c r="A210" t="s">
        <v>26</v>
      </c>
      <c r="B210">
        <v>13979.083000000001</v>
      </c>
      <c r="C210">
        <v>35.189</v>
      </c>
    </row>
    <row r="211" spans="1:3" x14ac:dyDescent="0.25">
      <c r="A211" t="s">
        <v>27</v>
      </c>
      <c r="B211">
        <v>35172.635000000002</v>
      </c>
      <c r="C211">
        <v>33.768000000000001</v>
      </c>
    </row>
    <row r="212" spans="1:3" x14ac:dyDescent="0.25">
      <c r="A212" t="s">
        <v>28</v>
      </c>
      <c r="B212">
        <v>3375</v>
      </c>
      <c r="C212">
        <v>6.141</v>
      </c>
    </row>
    <row r="213" spans="1:3" x14ac:dyDescent="0.25">
      <c r="A213" t="s">
        <v>29</v>
      </c>
      <c r="B213">
        <v>68400</v>
      </c>
      <c r="C213">
        <v>32.219000000000001</v>
      </c>
    </row>
    <row r="214" spans="1:3" x14ac:dyDescent="0.25">
      <c r="A214" t="s">
        <v>30</v>
      </c>
      <c r="B214">
        <v>34200</v>
      </c>
      <c r="C214">
        <v>26.423999999999999</v>
      </c>
    </row>
    <row r="215" spans="1:3" x14ac:dyDescent="0.25">
      <c r="A215" t="s">
        <v>31</v>
      </c>
      <c r="B215">
        <v>1165.44</v>
      </c>
      <c r="C215">
        <v>59.021999999999998</v>
      </c>
    </row>
    <row r="216" spans="1:3" x14ac:dyDescent="0.25">
      <c r="A216" t="s">
        <v>32</v>
      </c>
      <c r="B216">
        <v>478.36900000000003</v>
      </c>
      <c r="C216">
        <v>59.021999999999998</v>
      </c>
    </row>
    <row r="217" spans="1:3" x14ac:dyDescent="0.25">
      <c r="A217" t="s">
        <v>33</v>
      </c>
      <c r="B217">
        <v>285790.598</v>
      </c>
      <c r="C217">
        <v>29.959</v>
      </c>
    </row>
    <row r="218" spans="1:3" x14ac:dyDescent="0.25">
      <c r="A218" t="s">
        <v>39</v>
      </c>
      <c r="B218">
        <v>285312.22899999999</v>
      </c>
      <c r="C218">
        <v>29.91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7008D-1511-40A5-A9B6-59EB31C992F1}">
  <dimension ref="A1:T73"/>
  <sheetViews>
    <sheetView topLeftCell="A12" workbookViewId="0">
      <selection activeCell="T10" sqref="T10"/>
    </sheetView>
  </sheetViews>
  <sheetFormatPr defaultRowHeight="13.8" x14ac:dyDescent="0.25"/>
  <cols>
    <col min="1" max="1" width="14.59765625" bestFit="1" customWidth="1"/>
    <col min="12" max="12" width="11.3984375" bestFit="1" customWidth="1"/>
  </cols>
  <sheetData>
    <row r="1" spans="1:20" x14ac:dyDescent="0.25">
      <c r="A1" s="1" t="s">
        <v>0</v>
      </c>
      <c r="B1" s="1">
        <v>0.1</v>
      </c>
      <c r="C1" s="1">
        <v>0.2</v>
      </c>
      <c r="D1" s="1">
        <v>0.3</v>
      </c>
      <c r="E1" s="1">
        <v>0.4</v>
      </c>
      <c r="F1" s="1">
        <v>0.5</v>
      </c>
      <c r="G1" s="1">
        <v>0.6</v>
      </c>
      <c r="H1" s="1">
        <v>0.7</v>
      </c>
      <c r="I1" s="1">
        <v>0.8</v>
      </c>
      <c r="M1" t="s">
        <v>10</v>
      </c>
      <c r="N1" t="s">
        <v>11</v>
      </c>
    </row>
    <row r="2" spans="1:20" x14ac:dyDescent="0.25">
      <c r="A2" t="s">
        <v>1</v>
      </c>
      <c r="L2" t="s">
        <v>9</v>
      </c>
      <c r="M2">
        <v>0.36480000000000001</v>
      </c>
      <c r="N2">
        <v>264.11</v>
      </c>
      <c r="P2">
        <f>0.5*M2*N2*N2</f>
        <v>12723.146399040001</v>
      </c>
    </row>
    <row r="3" spans="1:20" x14ac:dyDescent="0.25">
      <c r="A3" t="s">
        <v>2</v>
      </c>
    </row>
    <row r="4" spans="1:20" x14ac:dyDescent="0.25">
      <c r="A4" t="s">
        <v>3</v>
      </c>
    </row>
    <row r="5" spans="1:20" x14ac:dyDescent="0.25">
      <c r="A5" t="s">
        <v>4</v>
      </c>
      <c r="B5">
        <v>100000</v>
      </c>
      <c r="C5">
        <v>200000</v>
      </c>
      <c r="D5">
        <v>300000</v>
      </c>
      <c r="E5">
        <v>400000</v>
      </c>
      <c r="F5">
        <v>500000</v>
      </c>
      <c r="G5">
        <v>600000</v>
      </c>
      <c r="H5">
        <v>700000</v>
      </c>
      <c r="I5">
        <v>800000</v>
      </c>
    </row>
    <row r="6" spans="1:20" x14ac:dyDescent="0.25">
      <c r="A6" t="s">
        <v>5</v>
      </c>
    </row>
    <row r="7" spans="1:20" x14ac:dyDescent="0.25">
      <c r="A7" t="s">
        <v>6</v>
      </c>
    </row>
    <row r="8" spans="1:20" x14ac:dyDescent="0.25">
      <c r="M8">
        <v>0.1</v>
      </c>
      <c r="N8">
        <v>0.2</v>
      </c>
      <c r="O8">
        <v>0.3</v>
      </c>
      <c r="P8">
        <v>0.4</v>
      </c>
      <c r="Q8">
        <v>0.5</v>
      </c>
      <c r="R8">
        <v>0.6</v>
      </c>
      <c r="S8">
        <v>0.7</v>
      </c>
      <c r="T8">
        <v>0.8</v>
      </c>
    </row>
    <row r="9" spans="1:20" ht="14.4" x14ac:dyDescent="0.3">
      <c r="A9" s="3" t="s">
        <v>9</v>
      </c>
      <c r="B9" s="3">
        <v>0.1</v>
      </c>
      <c r="C9" s="3">
        <v>0.2</v>
      </c>
      <c r="D9" s="3">
        <v>0.3</v>
      </c>
      <c r="E9" s="3">
        <v>0.4</v>
      </c>
      <c r="F9" s="3">
        <v>0.5</v>
      </c>
      <c r="G9" s="3">
        <v>0.6</v>
      </c>
      <c r="H9" s="3">
        <v>0.7</v>
      </c>
      <c r="I9" s="3">
        <v>0.8</v>
      </c>
      <c r="L9" t="s">
        <v>9</v>
      </c>
      <c r="M9" s="2">
        <f>B11</f>
        <v>0</v>
      </c>
      <c r="N9" s="2">
        <f t="shared" ref="N9:T9" si="0">C11</f>
        <v>0</v>
      </c>
      <c r="O9" s="2">
        <f t="shared" si="0"/>
        <v>0</v>
      </c>
      <c r="P9" s="2">
        <f t="shared" si="0"/>
        <v>0</v>
      </c>
      <c r="Q9" s="2">
        <f t="shared" si="0"/>
        <v>0</v>
      </c>
      <c r="R9" s="2">
        <f t="shared" si="0"/>
        <v>0</v>
      </c>
      <c r="S9" s="2">
        <f t="shared" si="0"/>
        <v>0</v>
      </c>
      <c r="T9" s="2">
        <f t="shared" si="0"/>
        <v>0</v>
      </c>
    </row>
    <row r="10" spans="1:20" ht="14.4" x14ac:dyDescent="0.3">
      <c r="A10" s="3">
        <v>-2</v>
      </c>
      <c r="L10" t="s">
        <v>12</v>
      </c>
    </row>
    <row r="11" spans="1:20" ht="14.4" x14ac:dyDescent="0.3">
      <c r="A11" s="3">
        <v>0</v>
      </c>
    </row>
    <row r="12" spans="1:20" ht="14.4" x14ac:dyDescent="0.3">
      <c r="A12" s="3">
        <v>2.8570000000000002</v>
      </c>
      <c r="L12" t="s">
        <v>7</v>
      </c>
      <c r="M12">
        <f>B31</f>
        <v>0</v>
      </c>
      <c r="N12">
        <f t="shared" ref="N12:T12" si="1">C31</f>
        <v>0</v>
      </c>
      <c r="O12">
        <f t="shared" si="1"/>
        <v>0</v>
      </c>
      <c r="P12">
        <f t="shared" si="1"/>
        <v>0</v>
      </c>
      <c r="Q12">
        <f t="shared" si="1"/>
        <v>0</v>
      </c>
      <c r="R12">
        <f t="shared" si="1"/>
        <v>0</v>
      </c>
      <c r="S12">
        <f t="shared" si="1"/>
        <v>0</v>
      </c>
      <c r="T12">
        <f t="shared" si="1"/>
        <v>0</v>
      </c>
    </row>
    <row r="13" spans="1:20" ht="14.4" x14ac:dyDescent="0.3">
      <c r="A13" s="3">
        <v>5.7140000000000004</v>
      </c>
      <c r="L13" t="s">
        <v>12</v>
      </c>
    </row>
    <row r="14" spans="1:20" ht="14.4" x14ac:dyDescent="0.3">
      <c r="A14" s="3">
        <v>8.5709999999999997</v>
      </c>
    </row>
    <row r="15" spans="1:20" ht="14.4" x14ac:dyDescent="0.3">
      <c r="A15" s="3">
        <v>11.429</v>
      </c>
    </row>
    <row r="16" spans="1:20" ht="14.4" x14ac:dyDescent="0.3">
      <c r="A16" s="3">
        <v>14.286</v>
      </c>
      <c r="L16" t="s">
        <v>13</v>
      </c>
      <c r="M16">
        <f>B51</f>
        <v>0</v>
      </c>
      <c r="N16">
        <f t="shared" ref="N16:T16" si="2">C51</f>
        <v>0</v>
      </c>
      <c r="O16">
        <f t="shared" si="2"/>
        <v>0</v>
      </c>
      <c r="P16">
        <f t="shared" si="2"/>
        <v>0</v>
      </c>
      <c r="Q16">
        <f t="shared" si="2"/>
        <v>0</v>
      </c>
      <c r="R16">
        <f t="shared" si="2"/>
        <v>0</v>
      </c>
      <c r="S16">
        <f t="shared" si="2"/>
        <v>0</v>
      </c>
      <c r="T16">
        <f t="shared" si="2"/>
        <v>0</v>
      </c>
    </row>
    <row r="17" spans="1:20" ht="14.4" x14ac:dyDescent="0.3">
      <c r="A17" s="3">
        <v>17.143000000000001</v>
      </c>
      <c r="L17" t="s">
        <v>12</v>
      </c>
    </row>
    <row r="18" spans="1:20" ht="14.4" x14ac:dyDescent="0.3">
      <c r="A18" s="3">
        <v>20</v>
      </c>
    </row>
    <row r="19" spans="1:20" ht="14.4" x14ac:dyDescent="0.3">
      <c r="A19" s="3"/>
      <c r="L19" t="s">
        <v>15</v>
      </c>
      <c r="M19">
        <f>B72</f>
        <v>0</v>
      </c>
      <c r="N19">
        <f t="shared" ref="N19:T19" si="3">C72</f>
        <v>0</v>
      </c>
      <c r="O19">
        <f t="shared" si="3"/>
        <v>0</v>
      </c>
      <c r="P19">
        <f t="shared" si="3"/>
        <v>0</v>
      </c>
      <c r="Q19">
        <f t="shared" si="3"/>
        <v>0</v>
      </c>
      <c r="R19">
        <f t="shared" si="3"/>
        <v>0</v>
      </c>
      <c r="S19">
        <f t="shared" si="3"/>
        <v>0</v>
      </c>
      <c r="T19">
        <f t="shared" si="3"/>
        <v>0</v>
      </c>
    </row>
    <row r="20" spans="1:20" ht="14.4" x14ac:dyDescent="0.3">
      <c r="A20" s="3"/>
      <c r="L20" t="s">
        <v>16</v>
      </c>
    </row>
    <row r="21" spans="1:20" x14ac:dyDescent="0.25">
      <c r="A21" s="1" t="s">
        <v>7</v>
      </c>
      <c r="B21" s="1">
        <v>0.1</v>
      </c>
      <c r="C21" s="1">
        <v>0.2</v>
      </c>
      <c r="D21" s="1">
        <v>0.3</v>
      </c>
      <c r="E21" s="1">
        <v>0.4</v>
      </c>
      <c r="F21" s="1">
        <v>0.5</v>
      </c>
      <c r="G21" s="1">
        <v>0.6</v>
      </c>
      <c r="H21" s="1">
        <v>0.7</v>
      </c>
      <c r="I21" s="1">
        <v>0.8</v>
      </c>
    </row>
    <row r="22" spans="1:20" x14ac:dyDescent="0.25">
      <c r="A22" t="s">
        <v>1</v>
      </c>
      <c r="M22">
        <f>$P$2*M16*M17+$P$2*M19*M20</f>
        <v>0</v>
      </c>
      <c r="N22">
        <f t="shared" ref="N22:S22" si="4">$P$2*N16*N17+$P$2*N19*N20</f>
        <v>0</v>
      </c>
      <c r="O22">
        <f t="shared" si="4"/>
        <v>0</v>
      </c>
      <c r="P22">
        <f t="shared" si="4"/>
        <v>0</v>
      </c>
      <c r="Q22">
        <f t="shared" si="4"/>
        <v>0</v>
      </c>
      <c r="R22">
        <f t="shared" si="4"/>
        <v>0</v>
      </c>
      <c r="S22">
        <f t="shared" si="4"/>
        <v>0</v>
      </c>
      <c r="T22">
        <f>$P$2*T16*T17+$P$2*T19*T20</f>
        <v>0</v>
      </c>
    </row>
    <row r="23" spans="1:20" x14ac:dyDescent="0.25">
      <c r="A23" t="s">
        <v>2</v>
      </c>
    </row>
    <row r="24" spans="1:20" x14ac:dyDescent="0.25">
      <c r="A24" t="s">
        <v>3</v>
      </c>
    </row>
    <row r="25" spans="1:20" x14ac:dyDescent="0.25">
      <c r="A25" t="s">
        <v>4</v>
      </c>
    </row>
    <row r="26" spans="1:20" x14ac:dyDescent="0.25">
      <c r="A26" t="s">
        <v>5</v>
      </c>
      <c r="M26" t="e">
        <f t="shared" ref="M26:T26" si="5">(M12-$M$9)/$M$9*100</f>
        <v>#DIV/0!</v>
      </c>
      <c r="N26" t="e">
        <f t="shared" si="5"/>
        <v>#DIV/0!</v>
      </c>
      <c r="O26" t="e">
        <f t="shared" si="5"/>
        <v>#DIV/0!</v>
      </c>
      <c r="P26" t="e">
        <f t="shared" si="5"/>
        <v>#DIV/0!</v>
      </c>
      <c r="Q26" t="e">
        <f t="shared" si="5"/>
        <v>#DIV/0!</v>
      </c>
      <c r="R26" t="e">
        <f t="shared" si="5"/>
        <v>#DIV/0!</v>
      </c>
      <c r="S26" t="e">
        <f t="shared" si="5"/>
        <v>#DIV/0!</v>
      </c>
      <c r="T26" t="e">
        <f t="shared" si="5"/>
        <v>#DIV/0!</v>
      </c>
    </row>
    <row r="27" spans="1:20" x14ac:dyDescent="0.25">
      <c r="A27" t="s">
        <v>6</v>
      </c>
      <c r="M27" t="e">
        <f>(M16-$M$9)/$M$9*100</f>
        <v>#DIV/0!</v>
      </c>
      <c r="N27" t="e">
        <f t="shared" ref="N27:S27" si="6">(N16-$M$9)/$M$9*100</f>
        <v>#DIV/0!</v>
      </c>
      <c r="O27" t="e">
        <f t="shared" si="6"/>
        <v>#DIV/0!</v>
      </c>
      <c r="P27" t="e">
        <f t="shared" si="6"/>
        <v>#DIV/0!</v>
      </c>
      <c r="Q27" t="e">
        <f t="shared" si="6"/>
        <v>#DIV/0!</v>
      </c>
      <c r="R27" t="e">
        <f t="shared" si="6"/>
        <v>#DIV/0!</v>
      </c>
      <c r="S27" t="e">
        <f t="shared" si="6"/>
        <v>#DIV/0!</v>
      </c>
      <c r="T27" t="e">
        <f>(T16-$M$9)/$M$9*100</f>
        <v>#DIV/0!</v>
      </c>
    </row>
    <row r="29" spans="1:20" ht="14.4" x14ac:dyDescent="0.3">
      <c r="A29" s="3" t="s">
        <v>9</v>
      </c>
      <c r="B29" s="3">
        <v>0.1</v>
      </c>
      <c r="C29" s="3">
        <v>0.2</v>
      </c>
      <c r="D29" s="3">
        <v>0.3</v>
      </c>
      <c r="E29" s="3">
        <v>0.4</v>
      </c>
      <c r="F29" s="3">
        <v>0.5</v>
      </c>
      <c r="G29" s="3">
        <v>0.6</v>
      </c>
      <c r="H29" s="3">
        <v>0.7</v>
      </c>
      <c r="I29" s="3">
        <v>0.8</v>
      </c>
      <c r="L29" t="s">
        <v>9</v>
      </c>
      <c r="M29">
        <f t="shared" ref="M29:T29" si="7">$P$2*M10*M9</f>
        <v>0</v>
      </c>
      <c r="N29">
        <f t="shared" si="7"/>
        <v>0</v>
      </c>
      <c r="O29">
        <f t="shared" si="7"/>
        <v>0</v>
      </c>
      <c r="P29">
        <f t="shared" si="7"/>
        <v>0</v>
      </c>
      <c r="Q29">
        <f t="shared" si="7"/>
        <v>0</v>
      </c>
      <c r="R29">
        <f t="shared" si="7"/>
        <v>0</v>
      </c>
      <c r="S29">
        <f t="shared" si="7"/>
        <v>0</v>
      </c>
      <c r="T29">
        <f t="shared" si="7"/>
        <v>0</v>
      </c>
    </row>
    <row r="30" spans="1:20" ht="14.4" x14ac:dyDescent="0.3">
      <c r="A30" s="3">
        <v>-2</v>
      </c>
      <c r="L30" t="s">
        <v>14</v>
      </c>
      <c r="M30">
        <f t="shared" ref="M30:T30" si="8">$P$2*M13*M12</f>
        <v>0</v>
      </c>
      <c r="N30">
        <f t="shared" si="8"/>
        <v>0</v>
      </c>
      <c r="O30">
        <f t="shared" si="8"/>
        <v>0</v>
      </c>
      <c r="P30">
        <f t="shared" si="8"/>
        <v>0</v>
      </c>
      <c r="Q30">
        <f t="shared" si="8"/>
        <v>0</v>
      </c>
      <c r="R30">
        <f t="shared" si="8"/>
        <v>0</v>
      </c>
      <c r="S30">
        <f t="shared" si="8"/>
        <v>0</v>
      </c>
      <c r="T30">
        <f t="shared" si="8"/>
        <v>0</v>
      </c>
    </row>
    <row r="31" spans="1:20" ht="14.4" x14ac:dyDescent="0.3">
      <c r="A31" s="3">
        <v>0</v>
      </c>
      <c r="L31" t="s">
        <v>13</v>
      </c>
      <c r="M31">
        <f>$P$2*(M15+M18)*(M16+M19*2)</f>
        <v>0</v>
      </c>
      <c r="N31">
        <f t="shared" ref="N31:T31" si="9">$P$2*(N15+N18)*(N16+N19*2)</f>
        <v>0</v>
      </c>
      <c r="O31">
        <f t="shared" si="9"/>
        <v>0</v>
      </c>
      <c r="P31">
        <f t="shared" si="9"/>
        <v>0</v>
      </c>
      <c r="Q31">
        <f t="shared" si="9"/>
        <v>0</v>
      </c>
      <c r="R31">
        <f t="shared" si="9"/>
        <v>0</v>
      </c>
      <c r="S31">
        <f t="shared" si="9"/>
        <v>0</v>
      </c>
      <c r="T31">
        <f t="shared" si="9"/>
        <v>0</v>
      </c>
    </row>
    <row r="32" spans="1:20" ht="14.4" x14ac:dyDescent="0.3">
      <c r="A32" s="3">
        <v>2.8570000000000002</v>
      </c>
    </row>
    <row r="33" spans="1:9" ht="14.4" x14ac:dyDescent="0.3">
      <c r="A33" s="3">
        <v>5.7140000000000004</v>
      </c>
    </row>
    <row r="34" spans="1:9" ht="14.4" x14ac:dyDescent="0.3">
      <c r="A34" s="3">
        <v>8.5709999999999997</v>
      </c>
    </row>
    <row r="35" spans="1:9" ht="14.4" x14ac:dyDescent="0.3">
      <c r="A35" s="3">
        <v>11.429</v>
      </c>
    </row>
    <row r="36" spans="1:9" ht="14.4" x14ac:dyDescent="0.3">
      <c r="A36" s="3">
        <v>14.286</v>
      </c>
    </row>
    <row r="37" spans="1:9" ht="14.4" x14ac:dyDescent="0.3">
      <c r="A37" s="3">
        <v>17.143000000000001</v>
      </c>
    </row>
    <row r="38" spans="1:9" ht="14.4" x14ac:dyDescent="0.3">
      <c r="A38" s="3">
        <v>20</v>
      </c>
    </row>
    <row r="41" spans="1:9" x14ac:dyDescent="0.25">
      <c r="A41" s="1" t="s">
        <v>8</v>
      </c>
      <c r="B41" s="1">
        <v>0.1</v>
      </c>
      <c r="C41" s="1">
        <v>0.2</v>
      </c>
      <c r="D41" s="1">
        <v>0.3</v>
      </c>
      <c r="E41" s="1">
        <v>0.4</v>
      </c>
      <c r="F41" s="1">
        <v>0.5</v>
      </c>
      <c r="G41" s="1">
        <v>0.6</v>
      </c>
      <c r="H41" s="1">
        <v>0.7</v>
      </c>
      <c r="I41" s="1">
        <v>0.8</v>
      </c>
    </row>
    <row r="42" spans="1:9" x14ac:dyDescent="0.25">
      <c r="A42" t="s">
        <v>1</v>
      </c>
    </row>
    <row r="43" spans="1:9" x14ac:dyDescent="0.25">
      <c r="A43" t="s">
        <v>2</v>
      </c>
    </row>
    <row r="44" spans="1:9" x14ac:dyDescent="0.25">
      <c r="A44" t="s">
        <v>3</v>
      </c>
    </row>
    <row r="45" spans="1:9" x14ac:dyDescent="0.25">
      <c r="A45" t="s">
        <v>4</v>
      </c>
    </row>
    <row r="46" spans="1:9" x14ac:dyDescent="0.25">
      <c r="A46" t="s">
        <v>5</v>
      </c>
    </row>
    <row r="47" spans="1:9" x14ac:dyDescent="0.25">
      <c r="A47" t="s">
        <v>6</v>
      </c>
    </row>
    <row r="49" spans="1:9" ht="14.4" x14ac:dyDescent="0.3">
      <c r="A49" s="3" t="s">
        <v>9</v>
      </c>
      <c r="B49" s="3">
        <v>0.1</v>
      </c>
      <c r="C49" s="3">
        <v>0.2</v>
      </c>
      <c r="D49" s="3">
        <v>0.3</v>
      </c>
      <c r="E49" s="3">
        <v>0.4</v>
      </c>
      <c r="F49" s="3">
        <v>0.5</v>
      </c>
      <c r="G49" s="3">
        <v>0.6</v>
      </c>
      <c r="H49" s="3">
        <v>0.7</v>
      </c>
      <c r="I49" s="3">
        <v>0.8</v>
      </c>
    </row>
    <row r="50" spans="1:9" ht="14.4" x14ac:dyDescent="0.3">
      <c r="A50" s="3">
        <v>-2</v>
      </c>
    </row>
    <row r="51" spans="1:9" ht="14.4" x14ac:dyDescent="0.3">
      <c r="A51" s="3">
        <v>0</v>
      </c>
    </row>
    <row r="52" spans="1:9" ht="14.4" x14ac:dyDescent="0.3">
      <c r="A52" s="3">
        <v>2.8570000000000002</v>
      </c>
    </row>
    <row r="53" spans="1:9" ht="14.4" x14ac:dyDescent="0.3">
      <c r="A53" s="3">
        <v>5.7140000000000004</v>
      </c>
    </row>
    <row r="54" spans="1:9" ht="14.4" x14ac:dyDescent="0.3">
      <c r="A54" s="3">
        <v>8.5709999999999997</v>
      </c>
    </row>
    <row r="55" spans="1:9" ht="14.4" x14ac:dyDescent="0.3">
      <c r="A55" s="3">
        <v>11.429</v>
      </c>
    </row>
    <row r="56" spans="1:9" ht="14.4" x14ac:dyDescent="0.3">
      <c r="A56" s="3">
        <v>14.286</v>
      </c>
    </row>
    <row r="57" spans="1:9" ht="14.4" x14ac:dyDescent="0.3">
      <c r="A57" s="3">
        <v>17.143000000000001</v>
      </c>
    </row>
    <row r="58" spans="1:9" ht="14.4" x14ac:dyDescent="0.3">
      <c r="A58" s="3">
        <v>20</v>
      </c>
    </row>
    <row r="59" spans="1:9" ht="14.4" x14ac:dyDescent="0.3">
      <c r="A59" s="3"/>
    </row>
    <row r="60" spans="1:9" ht="14.4" x14ac:dyDescent="0.3">
      <c r="A60" s="3"/>
    </row>
    <row r="61" spans="1:9" ht="14.4" x14ac:dyDescent="0.3">
      <c r="A61" s="3">
        <v>0</v>
      </c>
    </row>
    <row r="62" spans="1:9" ht="14.4" x14ac:dyDescent="0.3">
      <c r="A62" s="3">
        <v>1000</v>
      </c>
    </row>
    <row r="63" spans="1:9" ht="14.4" x14ac:dyDescent="0.3">
      <c r="A63" s="3">
        <v>2000</v>
      </c>
    </row>
    <row r="64" spans="1:9" ht="14.4" x14ac:dyDescent="0.3">
      <c r="A64" s="3">
        <v>3000</v>
      </c>
    </row>
    <row r="65" spans="1:1" ht="14.4" x14ac:dyDescent="0.3">
      <c r="A65" s="3">
        <v>4000</v>
      </c>
    </row>
    <row r="66" spans="1:1" ht="14.4" x14ac:dyDescent="0.3">
      <c r="A66" s="3">
        <v>5000</v>
      </c>
    </row>
    <row r="67" spans="1:1" ht="14.4" x14ac:dyDescent="0.3">
      <c r="A67" s="3">
        <v>6000</v>
      </c>
    </row>
    <row r="68" spans="1:1" ht="14.4" x14ac:dyDescent="0.3">
      <c r="A68" s="3">
        <v>7000</v>
      </c>
    </row>
    <row r="69" spans="1:1" ht="14.4" x14ac:dyDescent="0.3">
      <c r="A69" s="3">
        <v>8000</v>
      </c>
    </row>
    <row r="70" spans="1:1" ht="14.4" x14ac:dyDescent="0.3">
      <c r="A70" s="3">
        <v>9000</v>
      </c>
    </row>
    <row r="71" spans="1:1" ht="14.4" x14ac:dyDescent="0.3">
      <c r="A71" s="3">
        <v>10000</v>
      </c>
    </row>
    <row r="72" spans="1:1" ht="14.4" x14ac:dyDescent="0.3">
      <c r="A72" s="3">
        <v>11000</v>
      </c>
    </row>
    <row r="73" spans="1:1" ht="14.4" x14ac:dyDescent="0.3">
      <c r="A73" s="3">
        <v>12000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DAB61-88E4-4416-A484-8F0372DBC65E}">
  <dimension ref="A1:T73"/>
  <sheetViews>
    <sheetView workbookViewId="0">
      <selection activeCell="W13" sqref="W13"/>
    </sheetView>
  </sheetViews>
  <sheetFormatPr defaultRowHeight="13.8" x14ac:dyDescent="0.25"/>
  <cols>
    <col min="1" max="1" width="14.59765625" bestFit="1" customWidth="1"/>
    <col min="12" max="12" width="11.3984375" bestFit="1" customWidth="1"/>
  </cols>
  <sheetData>
    <row r="1" spans="1:20" x14ac:dyDescent="0.25">
      <c r="A1" s="1" t="s">
        <v>0</v>
      </c>
      <c r="B1" s="1">
        <v>0.1</v>
      </c>
      <c r="C1" s="1">
        <v>0.2</v>
      </c>
      <c r="D1" s="1">
        <v>0.3</v>
      </c>
      <c r="E1" s="1">
        <v>0.4</v>
      </c>
      <c r="F1" s="1">
        <v>0.5</v>
      </c>
      <c r="G1" s="1">
        <v>0.6</v>
      </c>
      <c r="H1" s="1">
        <v>0.7</v>
      </c>
      <c r="I1" s="1">
        <v>0.8</v>
      </c>
      <c r="M1" t="s">
        <v>10</v>
      </c>
      <c r="N1" t="s">
        <v>11</v>
      </c>
    </row>
    <row r="2" spans="1:20" x14ac:dyDescent="0.25">
      <c r="A2" t="s">
        <v>1</v>
      </c>
      <c r="L2" t="s">
        <v>9</v>
      </c>
      <c r="M2">
        <v>0.36480000000000001</v>
      </c>
      <c r="N2">
        <v>264.11</v>
      </c>
      <c r="P2">
        <f>0.5*M2*N2*N2</f>
        <v>12723.146399040001</v>
      </c>
    </row>
    <row r="3" spans="1:20" x14ac:dyDescent="0.25">
      <c r="A3" t="s">
        <v>2</v>
      </c>
    </row>
    <row r="4" spans="1:20" x14ac:dyDescent="0.25">
      <c r="A4" t="s">
        <v>3</v>
      </c>
    </row>
    <row r="5" spans="1:20" x14ac:dyDescent="0.25">
      <c r="A5" t="s">
        <v>4</v>
      </c>
      <c r="B5">
        <v>200000</v>
      </c>
      <c r="C5">
        <v>400000</v>
      </c>
      <c r="D5">
        <v>600000</v>
      </c>
      <c r="E5">
        <v>800000</v>
      </c>
      <c r="F5">
        <v>1000000</v>
      </c>
      <c r="G5">
        <v>1200000</v>
      </c>
      <c r="H5">
        <v>1400000</v>
      </c>
      <c r="I5">
        <v>1600000</v>
      </c>
    </row>
    <row r="6" spans="1:20" x14ac:dyDescent="0.25">
      <c r="A6" t="s">
        <v>5</v>
      </c>
    </row>
    <row r="7" spans="1:20" x14ac:dyDescent="0.25">
      <c r="A7" t="s">
        <v>6</v>
      </c>
    </row>
    <row r="8" spans="1:20" x14ac:dyDescent="0.25">
      <c r="M8">
        <v>0.1</v>
      </c>
      <c r="N8">
        <v>0.2</v>
      </c>
      <c r="O8">
        <v>0.3</v>
      </c>
      <c r="P8">
        <v>0.4</v>
      </c>
      <c r="Q8">
        <v>0.5</v>
      </c>
      <c r="R8">
        <v>0.6</v>
      </c>
      <c r="S8">
        <v>0.7</v>
      </c>
      <c r="T8">
        <v>0.8</v>
      </c>
    </row>
    <row r="9" spans="1:20" ht="14.4" x14ac:dyDescent="0.3">
      <c r="A9" s="3" t="s">
        <v>9</v>
      </c>
      <c r="B9" s="3">
        <v>0.1</v>
      </c>
      <c r="C9" s="3">
        <v>0.2</v>
      </c>
      <c r="D9" s="3">
        <v>0.3</v>
      </c>
      <c r="E9" s="3">
        <v>0.4</v>
      </c>
      <c r="F9" s="3">
        <v>0.5</v>
      </c>
      <c r="G9" s="3">
        <v>0.6</v>
      </c>
      <c r="H9" s="3">
        <v>0.7</v>
      </c>
      <c r="I9" s="3">
        <v>0.8</v>
      </c>
      <c r="L9" t="s">
        <v>9</v>
      </c>
      <c r="M9" s="2">
        <f>B11</f>
        <v>0</v>
      </c>
      <c r="N9" s="2">
        <f t="shared" ref="N9:T9" si="0">C11</f>
        <v>0</v>
      </c>
      <c r="O9" s="2">
        <f t="shared" si="0"/>
        <v>0</v>
      </c>
      <c r="P9" s="2">
        <f t="shared" si="0"/>
        <v>0</v>
      </c>
      <c r="Q9" s="2">
        <f t="shared" si="0"/>
        <v>0</v>
      </c>
      <c r="R9" s="2">
        <f t="shared" si="0"/>
        <v>0</v>
      </c>
      <c r="S9" s="2">
        <f t="shared" si="0"/>
        <v>0</v>
      </c>
      <c r="T9" s="2">
        <f t="shared" si="0"/>
        <v>0</v>
      </c>
    </row>
    <row r="10" spans="1:20" ht="14.4" x14ac:dyDescent="0.3">
      <c r="A10" s="3">
        <v>-2</v>
      </c>
      <c r="L10" t="s">
        <v>12</v>
      </c>
    </row>
    <row r="11" spans="1:20" ht="14.4" x14ac:dyDescent="0.3">
      <c r="A11" s="3">
        <v>0</v>
      </c>
    </row>
    <row r="12" spans="1:20" ht="14.4" x14ac:dyDescent="0.3">
      <c r="A12" s="3">
        <v>2.8570000000000002</v>
      </c>
      <c r="L12" t="s">
        <v>7</v>
      </c>
      <c r="M12">
        <f>B31</f>
        <v>0</v>
      </c>
      <c r="N12">
        <f t="shared" ref="N12:T12" si="1">C31</f>
        <v>0</v>
      </c>
      <c r="O12">
        <f t="shared" si="1"/>
        <v>0</v>
      </c>
      <c r="P12">
        <f t="shared" si="1"/>
        <v>0</v>
      </c>
      <c r="Q12">
        <f t="shared" si="1"/>
        <v>0</v>
      </c>
      <c r="R12">
        <f t="shared" si="1"/>
        <v>0</v>
      </c>
      <c r="S12">
        <f t="shared" si="1"/>
        <v>0</v>
      </c>
      <c r="T12">
        <f t="shared" si="1"/>
        <v>0</v>
      </c>
    </row>
    <row r="13" spans="1:20" ht="14.4" x14ac:dyDescent="0.3">
      <c r="A13" s="3">
        <v>5.7140000000000004</v>
      </c>
      <c r="L13" t="s">
        <v>12</v>
      </c>
    </row>
    <row r="14" spans="1:20" ht="14.4" x14ac:dyDescent="0.3">
      <c r="A14" s="3">
        <v>8.5709999999999997</v>
      </c>
    </row>
    <row r="15" spans="1:20" ht="14.4" x14ac:dyDescent="0.3">
      <c r="A15" s="3">
        <v>11.429</v>
      </c>
    </row>
    <row r="16" spans="1:20" ht="14.4" x14ac:dyDescent="0.3">
      <c r="A16" s="3">
        <v>14.286</v>
      </c>
      <c r="L16" t="s">
        <v>13</v>
      </c>
      <c r="M16">
        <f>B51</f>
        <v>0</v>
      </c>
      <c r="N16">
        <f t="shared" ref="N16:T16" si="2">C51</f>
        <v>0</v>
      </c>
      <c r="O16">
        <f t="shared" si="2"/>
        <v>0</v>
      </c>
      <c r="P16">
        <f t="shared" si="2"/>
        <v>0</v>
      </c>
      <c r="Q16">
        <f t="shared" si="2"/>
        <v>0</v>
      </c>
      <c r="R16">
        <f t="shared" si="2"/>
        <v>0</v>
      </c>
      <c r="S16">
        <f t="shared" si="2"/>
        <v>0</v>
      </c>
      <c r="T16">
        <f t="shared" si="2"/>
        <v>0</v>
      </c>
    </row>
    <row r="17" spans="1:20" ht="14.4" x14ac:dyDescent="0.3">
      <c r="A17" s="3">
        <v>17.143000000000001</v>
      </c>
      <c r="L17" t="s">
        <v>12</v>
      </c>
    </row>
    <row r="18" spans="1:20" ht="14.4" x14ac:dyDescent="0.3">
      <c r="A18" s="3">
        <v>20</v>
      </c>
    </row>
    <row r="19" spans="1:20" ht="14.4" x14ac:dyDescent="0.3">
      <c r="A19" s="3"/>
      <c r="L19" t="s">
        <v>15</v>
      </c>
      <c r="M19">
        <f>B72</f>
        <v>0</v>
      </c>
      <c r="N19">
        <f t="shared" ref="N19:T19" si="3">C72</f>
        <v>0</v>
      </c>
      <c r="O19">
        <f t="shared" si="3"/>
        <v>0</v>
      </c>
      <c r="P19">
        <f t="shared" si="3"/>
        <v>0</v>
      </c>
      <c r="Q19">
        <f t="shared" si="3"/>
        <v>0</v>
      </c>
      <c r="R19">
        <f t="shared" si="3"/>
        <v>0</v>
      </c>
      <c r="S19">
        <f t="shared" si="3"/>
        <v>0</v>
      </c>
      <c r="T19">
        <f t="shared" si="3"/>
        <v>0</v>
      </c>
    </row>
    <row r="20" spans="1:20" ht="14.4" x14ac:dyDescent="0.3">
      <c r="A20" s="3"/>
      <c r="L20" t="s">
        <v>16</v>
      </c>
    </row>
    <row r="21" spans="1:20" x14ac:dyDescent="0.25">
      <c r="A21" s="1" t="s">
        <v>7</v>
      </c>
      <c r="B21" s="1">
        <v>0.1</v>
      </c>
      <c r="C21" s="1">
        <v>0.2</v>
      </c>
      <c r="D21" s="1">
        <v>0.3</v>
      </c>
      <c r="E21" s="1">
        <v>0.4</v>
      </c>
      <c r="F21" s="1">
        <v>0.5</v>
      </c>
      <c r="G21" s="1">
        <v>0.6</v>
      </c>
      <c r="H21" s="1">
        <v>0.7</v>
      </c>
      <c r="I21" s="1">
        <v>0.8</v>
      </c>
    </row>
    <row r="22" spans="1:20" x14ac:dyDescent="0.25">
      <c r="A22" t="s">
        <v>1</v>
      </c>
      <c r="M22">
        <f>$P$2*M16*M17+$P$2*M19*M20</f>
        <v>0</v>
      </c>
      <c r="N22">
        <f t="shared" ref="N22:S22" si="4">$P$2*N16*N17+$P$2*N19*N20</f>
        <v>0</v>
      </c>
      <c r="O22">
        <f t="shared" si="4"/>
        <v>0</v>
      </c>
      <c r="P22">
        <f t="shared" si="4"/>
        <v>0</v>
      </c>
      <c r="Q22">
        <f t="shared" si="4"/>
        <v>0</v>
      </c>
      <c r="R22">
        <f t="shared" si="4"/>
        <v>0</v>
      </c>
      <c r="S22">
        <f t="shared" si="4"/>
        <v>0</v>
      </c>
      <c r="T22">
        <f>$P$2*T16*T17+$P$2*T19*T20</f>
        <v>0</v>
      </c>
    </row>
    <row r="23" spans="1:20" x14ac:dyDescent="0.25">
      <c r="A23" t="s">
        <v>2</v>
      </c>
    </row>
    <row r="24" spans="1:20" x14ac:dyDescent="0.25">
      <c r="A24" t="s">
        <v>3</v>
      </c>
    </row>
    <row r="25" spans="1:20" x14ac:dyDescent="0.25">
      <c r="A25" t="s">
        <v>4</v>
      </c>
    </row>
    <row r="26" spans="1:20" x14ac:dyDescent="0.25">
      <c r="A26" t="s">
        <v>5</v>
      </c>
      <c r="M26" t="e">
        <f t="shared" ref="M26:T26" si="5">(M12-$M$9)/$M$9*100</f>
        <v>#DIV/0!</v>
      </c>
      <c r="N26" t="e">
        <f t="shared" si="5"/>
        <v>#DIV/0!</v>
      </c>
      <c r="O26" t="e">
        <f t="shared" si="5"/>
        <v>#DIV/0!</v>
      </c>
      <c r="P26" t="e">
        <f t="shared" si="5"/>
        <v>#DIV/0!</v>
      </c>
      <c r="Q26" t="e">
        <f t="shared" si="5"/>
        <v>#DIV/0!</v>
      </c>
      <c r="R26" t="e">
        <f t="shared" si="5"/>
        <v>#DIV/0!</v>
      </c>
      <c r="S26" t="e">
        <f t="shared" si="5"/>
        <v>#DIV/0!</v>
      </c>
      <c r="T26" t="e">
        <f t="shared" si="5"/>
        <v>#DIV/0!</v>
      </c>
    </row>
    <row r="27" spans="1:20" x14ac:dyDescent="0.25">
      <c r="A27" t="s">
        <v>6</v>
      </c>
      <c r="M27" t="e">
        <f>(M16-$M$9)/$M$9*100</f>
        <v>#DIV/0!</v>
      </c>
      <c r="N27" t="e">
        <f t="shared" ref="N27:S27" si="6">(N16-$M$9)/$M$9*100</f>
        <v>#DIV/0!</v>
      </c>
      <c r="O27" t="e">
        <f t="shared" si="6"/>
        <v>#DIV/0!</v>
      </c>
      <c r="P27" t="e">
        <f t="shared" si="6"/>
        <v>#DIV/0!</v>
      </c>
      <c r="Q27" t="e">
        <f t="shared" si="6"/>
        <v>#DIV/0!</v>
      </c>
      <c r="R27" t="e">
        <f t="shared" si="6"/>
        <v>#DIV/0!</v>
      </c>
      <c r="S27" t="e">
        <f t="shared" si="6"/>
        <v>#DIV/0!</v>
      </c>
      <c r="T27" t="e">
        <f>(T16-$M$9)/$M$9*100</f>
        <v>#DIV/0!</v>
      </c>
    </row>
    <row r="29" spans="1:20" ht="14.4" x14ac:dyDescent="0.3">
      <c r="A29" s="3" t="s">
        <v>9</v>
      </c>
      <c r="B29" s="3">
        <v>0.1</v>
      </c>
      <c r="C29" s="3">
        <v>0.2</v>
      </c>
      <c r="D29" s="3">
        <v>0.3</v>
      </c>
      <c r="E29" s="3">
        <v>0.4</v>
      </c>
      <c r="F29" s="3">
        <v>0.5</v>
      </c>
      <c r="G29" s="3">
        <v>0.6</v>
      </c>
      <c r="H29" s="3">
        <v>0.7</v>
      </c>
      <c r="I29" s="3">
        <v>0.8</v>
      </c>
      <c r="L29" t="s">
        <v>9</v>
      </c>
      <c r="M29">
        <f t="shared" ref="M29:T29" si="7">$P$2*M10*M9</f>
        <v>0</v>
      </c>
      <c r="N29">
        <f t="shared" si="7"/>
        <v>0</v>
      </c>
      <c r="O29">
        <f t="shared" si="7"/>
        <v>0</v>
      </c>
      <c r="P29">
        <f t="shared" si="7"/>
        <v>0</v>
      </c>
      <c r="Q29">
        <f t="shared" si="7"/>
        <v>0</v>
      </c>
      <c r="R29">
        <f t="shared" si="7"/>
        <v>0</v>
      </c>
      <c r="S29">
        <f t="shared" si="7"/>
        <v>0</v>
      </c>
      <c r="T29">
        <f t="shared" si="7"/>
        <v>0</v>
      </c>
    </row>
    <row r="30" spans="1:20" ht="14.4" x14ac:dyDescent="0.3">
      <c r="A30" s="3">
        <v>-2</v>
      </c>
      <c r="L30" t="s">
        <v>14</v>
      </c>
      <c r="M30">
        <f t="shared" ref="M30:T30" si="8">$P$2*M13*M12</f>
        <v>0</v>
      </c>
      <c r="N30">
        <f t="shared" si="8"/>
        <v>0</v>
      </c>
      <c r="O30">
        <f t="shared" si="8"/>
        <v>0</v>
      </c>
      <c r="P30">
        <f t="shared" si="8"/>
        <v>0</v>
      </c>
      <c r="Q30">
        <f t="shared" si="8"/>
        <v>0</v>
      </c>
      <c r="R30">
        <f t="shared" si="8"/>
        <v>0</v>
      </c>
      <c r="S30">
        <f t="shared" si="8"/>
        <v>0</v>
      </c>
      <c r="T30">
        <f t="shared" si="8"/>
        <v>0</v>
      </c>
    </row>
    <row r="31" spans="1:20" ht="14.4" x14ac:dyDescent="0.3">
      <c r="A31" s="3">
        <v>0</v>
      </c>
      <c r="L31" t="s">
        <v>13</v>
      </c>
      <c r="M31">
        <f>$P$2*(M15+M18)*(M16+M19*2)</f>
        <v>0</v>
      </c>
      <c r="N31">
        <f t="shared" ref="N31:T31" si="9">$P$2*(N15+N18)*(N16+N19*2)</f>
        <v>0</v>
      </c>
      <c r="O31">
        <f t="shared" si="9"/>
        <v>0</v>
      </c>
      <c r="P31">
        <f t="shared" si="9"/>
        <v>0</v>
      </c>
      <c r="Q31">
        <f t="shared" si="9"/>
        <v>0</v>
      </c>
      <c r="R31">
        <f t="shared" si="9"/>
        <v>0</v>
      </c>
      <c r="S31">
        <f t="shared" si="9"/>
        <v>0</v>
      </c>
      <c r="T31">
        <f t="shared" si="9"/>
        <v>0</v>
      </c>
    </row>
    <row r="32" spans="1:20" ht="14.4" x14ac:dyDescent="0.3">
      <c r="A32" s="3">
        <v>2.8570000000000002</v>
      </c>
    </row>
    <row r="33" spans="1:9" ht="14.4" x14ac:dyDescent="0.3">
      <c r="A33" s="3">
        <v>5.7140000000000004</v>
      </c>
    </row>
    <row r="34" spans="1:9" ht="14.4" x14ac:dyDescent="0.3">
      <c r="A34" s="3">
        <v>8.5709999999999997</v>
      </c>
    </row>
    <row r="35" spans="1:9" ht="14.4" x14ac:dyDescent="0.3">
      <c r="A35" s="3">
        <v>11.429</v>
      </c>
    </row>
    <row r="36" spans="1:9" ht="14.4" x14ac:dyDescent="0.3">
      <c r="A36" s="3">
        <v>14.286</v>
      </c>
    </row>
    <row r="37" spans="1:9" ht="14.4" x14ac:dyDescent="0.3">
      <c r="A37" s="3">
        <v>17.143000000000001</v>
      </c>
    </row>
    <row r="38" spans="1:9" ht="14.4" x14ac:dyDescent="0.3">
      <c r="A38" s="3">
        <v>20</v>
      </c>
    </row>
    <row r="41" spans="1:9" x14ac:dyDescent="0.25">
      <c r="A41" s="1" t="s">
        <v>8</v>
      </c>
      <c r="B41" s="1">
        <v>0.1</v>
      </c>
      <c r="C41" s="1">
        <v>0.2</v>
      </c>
      <c r="D41" s="1">
        <v>0.3</v>
      </c>
      <c r="E41" s="1">
        <v>0.4</v>
      </c>
      <c r="F41" s="1">
        <v>0.5</v>
      </c>
      <c r="G41" s="1">
        <v>0.6</v>
      </c>
      <c r="H41" s="1">
        <v>0.7</v>
      </c>
      <c r="I41" s="1">
        <v>0.8</v>
      </c>
    </row>
    <row r="42" spans="1:9" x14ac:dyDescent="0.25">
      <c r="A42" t="s">
        <v>1</v>
      </c>
    </row>
    <row r="43" spans="1:9" x14ac:dyDescent="0.25">
      <c r="A43" t="s">
        <v>2</v>
      </c>
    </row>
    <row r="44" spans="1:9" x14ac:dyDescent="0.25">
      <c r="A44" t="s">
        <v>3</v>
      </c>
    </row>
    <row r="45" spans="1:9" x14ac:dyDescent="0.25">
      <c r="A45" t="s">
        <v>4</v>
      </c>
    </row>
    <row r="46" spans="1:9" x14ac:dyDescent="0.25">
      <c r="A46" t="s">
        <v>5</v>
      </c>
    </row>
    <row r="47" spans="1:9" x14ac:dyDescent="0.25">
      <c r="A47" t="s">
        <v>6</v>
      </c>
    </row>
    <row r="49" spans="1:9" ht="14.4" x14ac:dyDescent="0.3">
      <c r="A49" s="3" t="s">
        <v>9</v>
      </c>
      <c r="B49" s="3">
        <v>0.1</v>
      </c>
      <c r="C49" s="3">
        <v>0.2</v>
      </c>
      <c r="D49" s="3">
        <v>0.3</v>
      </c>
      <c r="E49" s="3">
        <v>0.4</v>
      </c>
      <c r="F49" s="3">
        <v>0.5</v>
      </c>
      <c r="G49" s="3">
        <v>0.6</v>
      </c>
      <c r="H49" s="3">
        <v>0.7</v>
      </c>
      <c r="I49" s="3">
        <v>0.8</v>
      </c>
    </row>
    <row r="50" spans="1:9" ht="14.4" x14ac:dyDescent="0.3">
      <c r="A50" s="3">
        <v>-2</v>
      </c>
    </row>
    <row r="51" spans="1:9" ht="14.4" x14ac:dyDescent="0.3">
      <c r="A51" s="3">
        <v>0</v>
      </c>
    </row>
    <row r="52" spans="1:9" ht="14.4" x14ac:dyDescent="0.3">
      <c r="A52" s="3">
        <v>2.8570000000000002</v>
      </c>
    </row>
    <row r="53" spans="1:9" ht="14.4" x14ac:dyDescent="0.3">
      <c r="A53" s="3">
        <v>5.7140000000000004</v>
      </c>
    </row>
    <row r="54" spans="1:9" ht="14.4" x14ac:dyDescent="0.3">
      <c r="A54" s="3">
        <v>8.5709999999999997</v>
      </c>
    </row>
    <row r="55" spans="1:9" ht="14.4" x14ac:dyDescent="0.3">
      <c r="A55" s="3">
        <v>11.429</v>
      </c>
    </row>
    <row r="56" spans="1:9" ht="14.4" x14ac:dyDescent="0.3">
      <c r="A56" s="3">
        <v>14.286</v>
      </c>
    </row>
    <row r="57" spans="1:9" ht="14.4" x14ac:dyDescent="0.3">
      <c r="A57" s="3">
        <v>17.143000000000001</v>
      </c>
    </row>
    <row r="58" spans="1:9" ht="14.4" x14ac:dyDescent="0.3">
      <c r="A58" s="3">
        <v>20</v>
      </c>
    </row>
    <row r="59" spans="1:9" ht="14.4" x14ac:dyDescent="0.3">
      <c r="A59" s="3"/>
    </row>
    <row r="60" spans="1:9" ht="14.4" x14ac:dyDescent="0.3">
      <c r="A60" s="3"/>
    </row>
    <row r="61" spans="1:9" ht="14.4" x14ac:dyDescent="0.3">
      <c r="A61" s="3">
        <v>0</v>
      </c>
    </row>
    <row r="62" spans="1:9" ht="14.4" x14ac:dyDescent="0.3">
      <c r="A62" s="3">
        <v>1000</v>
      </c>
    </row>
    <row r="63" spans="1:9" ht="14.4" x14ac:dyDescent="0.3">
      <c r="A63" s="3">
        <v>2000</v>
      </c>
    </row>
    <row r="64" spans="1:9" ht="14.4" x14ac:dyDescent="0.3">
      <c r="A64" s="3">
        <v>3000</v>
      </c>
    </row>
    <row r="65" spans="1:1" ht="14.4" x14ac:dyDescent="0.3">
      <c r="A65" s="3">
        <v>4000</v>
      </c>
    </row>
    <row r="66" spans="1:1" ht="14.4" x14ac:dyDescent="0.3">
      <c r="A66" s="3">
        <v>5000</v>
      </c>
    </row>
    <row r="67" spans="1:1" ht="14.4" x14ac:dyDescent="0.3">
      <c r="A67" s="3">
        <v>6000</v>
      </c>
    </row>
    <row r="68" spans="1:1" ht="14.4" x14ac:dyDescent="0.3">
      <c r="A68" s="3">
        <v>7000</v>
      </c>
    </row>
    <row r="69" spans="1:1" ht="14.4" x14ac:dyDescent="0.3">
      <c r="A69" s="3">
        <v>8000</v>
      </c>
    </row>
    <row r="70" spans="1:1" ht="14.4" x14ac:dyDescent="0.3">
      <c r="A70" s="3">
        <v>9000</v>
      </c>
    </row>
    <row r="71" spans="1:1" ht="14.4" x14ac:dyDescent="0.3">
      <c r="A71" s="3">
        <v>10000</v>
      </c>
    </row>
    <row r="72" spans="1:1" ht="14.4" x14ac:dyDescent="0.3">
      <c r="A72" s="3">
        <v>11000</v>
      </c>
    </row>
    <row r="73" spans="1:1" ht="14.4" x14ac:dyDescent="0.3">
      <c r="A73" s="3">
        <v>12000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B63D0-BA60-4637-9DEB-9B61C72E56A2}">
  <dimension ref="A1:J35"/>
  <sheetViews>
    <sheetView workbookViewId="0">
      <selection activeCell="I22" sqref="I22"/>
    </sheetView>
  </sheetViews>
  <sheetFormatPr defaultRowHeight="13.8" x14ac:dyDescent="0.25"/>
  <cols>
    <col min="1" max="1" width="14.8984375" bestFit="1" customWidth="1"/>
    <col min="3" max="3" width="14.8984375" bestFit="1" customWidth="1"/>
    <col min="4" max="4" width="10.19921875" bestFit="1" customWidth="1"/>
    <col min="6" max="6" width="15.19921875" bestFit="1" customWidth="1"/>
    <col min="7" max="7" width="14.8984375" bestFit="1" customWidth="1"/>
    <col min="8" max="8" width="11.8984375" bestFit="1" customWidth="1"/>
    <col min="9" max="9" width="14.09765625" bestFit="1" customWidth="1"/>
  </cols>
  <sheetData>
    <row r="1" spans="1:10" x14ac:dyDescent="0.25">
      <c r="A1" t="s">
        <v>48</v>
      </c>
      <c r="B1" t="s">
        <v>6</v>
      </c>
      <c r="C1" t="s">
        <v>46</v>
      </c>
      <c r="D1" t="s">
        <v>47</v>
      </c>
      <c r="E1" t="s">
        <v>44</v>
      </c>
      <c r="F1" t="s">
        <v>51</v>
      </c>
      <c r="G1" t="s">
        <v>33</v>
      </c>
      <c r="H1" t="s">
        <v>49</v>
      </c>
      <c r="I1" t="s">
        <v>45</v>
      </c>
      <c r="J1" t="s">
        <v>50</v>
      </c>
    </row>
    <row r="2" spans="1:10" x14ac:dyDescent="0.25">
      <c r="A2">
        <v>1.2</v>
      </c>
      <c r="B2">
        <v>11.9093922903561</v>
      </c>
      <c r="C2">
        <v>13074.0603744704</v>
      </c>
      <c r="D2">
        <v>6307.4030000000002</v>
      </c>
      <c r="E2">
        <v>40.486481999469397</v>
      </c>
      <c r="F2">
        <v>137.63550521555101</v>
      </c>
      <c r="G2">
        <v>85547.392999999996</v>
      </c>
      <c r="H2">
        <v>32547.393</v>
      </c>
      <c r="I2">
        <v>30</v>
      </c>
      <c r="J2">
        <v>2000</v>
      </c>
    </row>
    <row r="3" spans="1:10" x14ac:dyDescent="0.25">
      <c r="A3">
        <v>1.1499999999999999</v>
      </c>
      <c r="B3">
        <v>13.750314079329801</v>
      </c>
      <c r="C3">
        <v>12457.776278634101</v>
      </c>
      <c r="D3">
        <v>7107.38</v>
      </c>
      <c r="E3">
        <v>44.562551611509797</v>
      </c>
      <c r="F3">
        <v>144.42004703831901</v>
      </c>
      <c r="G3">
        <v>87002.508000000002</v>
      </c>
      <c r="H3">
        <v>34002.508000000002</v>
      </c>
      <c r="I3">
        <v>30</v>
      </c>
      <c r="J3">
        <v>2000</v>
      </c>
    </row>
    <row r="4" spans="1:10" x14ac:dyDescent="0.25">
      <c r="A4">
        <v>1.1000000000000001</v>
      </c>
      <c r="B4">
        <v>15.948889150139401</v>
      </c>
      <c r="C4">
        <v>11653.2824004267</v>
      </c>
      <c r="D4">
        <v>6416.9989999999998</v>
      </c>
      <c r="E4">
        <v>49.2000255686565</v>
      </c>
      <c r="F4">
        <v>151.774991547627</v>
      </c>
      <c r="G4">
        <v>86888.1</v>
      </c>
      <c r="H4">
        <v>33888.1</v>
      </c>
      <c r="I4">
        <v>30</v>
      </c>
      <c r="J4">
        <v>2000</v>
      </c>
    </row>
    <row r="5" spans="1:10" x14ac:dyDescent="0.25">
      <c r="A5">
        <v>1.05</v>
      </c>
      <c r="B5">
        <v>18.595335670337899</v>
      </c>
      <c r="C5">
        <v>11263.488321020701</v>
      </c>
      <c r="D5">
        <v>7973.8649999999998</v>
      </c>
      <c r="E5">
        <v>54.509031535587297</v>
      </c>
      <c r="F5">
        <v>159.78386040576601</v>
      </c>
      <c r="G5">
        <v>89404.18</v>
      </c>
      <c r="H5">
        <v>36404.18</v>
      </c>
      <c r="I5">
        <v>30</v>
      </c>
      <c r="J5">
        <v>2000</v>
      </c>
    </row>
    <row r="6" spans="1:10" x14ac:dyDescent="0.25">
      <c r="A6">
        <v>1</v>
      </c>
      <c r="B6">
        <v>21.808405944719201</v>
      </c>
      <c r="C6">
        <v>10964.6278574275</v>
      </c>
      <c r="D6">
        <v>10339.387000000001</v>
      </c>
      <c r="E6">
        <v>60.627823411241401</v>
      </c>
      <c r="F6">
        <v>168.54661367282199</v>
      </c>
      <c r="G6">
        <v>92953.922000000006</v>
      </c>
      <c r="H6">
        <v>39953.921999999999</v>
      </c>
      <c r="I6">
        <v>30</v>
      </c>
      <c r="J6">
        <v>2000</v>
      </c>
    </row>
    <row r="7" spans="1:10" x14ac:dyDescent="0.25">
      <c r="A7">
        <v>0.95</v>
      </c>
      <c r="B7">
        <v>25.746476763004999</v>
      </c>
      <c r="C7">
        <v>10964.4832167309</v>
      </c>
      <c r="D7">
        <v>14341.556</v>
      </c>
      <c r="E7">
        <v>67.731902691133101</v>
      </c>
      <c r="F7">
        <v>178.184016570105</v>
      </c>
      <c r="G7">
        <v>98472.614000000001</v>
      </c>
      <c r="H7">
        <v>45472.614000000001</v>
      </c>
      <c r="I7">
        <v>30</v>
      </c>
      <c r="J7">
        <v>2000</v>
      </c>
    </row>
    <row r="8" spans="1:10" x14ac:dyDescent="0.25">
      <c r="A8">
        <v>0.9</v>
      </c>
      <c r="B8">
        <v>30.623843228491499</v>
      </c>
      <c r="C8">
        <v>11247.1448695287</v>
      </c>
      <c r="D8">
        <v>20868.648000000001</v>
      </c>
      <c r="E8">
        <v>76.046775370817002</v>
      </c>
      <c r="F8">
        <v>188.84344466990501</v>
      </c>
      <c r="G8">
        <v>106961.07</v>
      </c>
      <c r="H8">
        <v>53961.07</v>
      </c>
      <c r="I8">
        <v>30</v>
      </c>
      <c r="J8">
        <v>2000</v>
      </c>
    </row>
    <row r="9" spans="1:10" x14ac:dyDescent="0.25">
      <c r="A9">
        <v>0.85</v>
      </c>
      <c r="B9">
        <v>36.735136063054398</v>
      </c>
      <c r="C9">
        <v>11892.5012546042</v>
      </c>
      <c r="D9">
        <v>31715.345000000001</v>
      </c>
      <c r="E9">
        <v>85.866115922040393</v>
      </c>
      <c r="F9">
        <v>200.706752545623</v>
      </c>
      <c r="G9">
        <v>120421.43700000001</v>
      </c>
      <c r="H9">
        <v>67421.437000000005</v>
      </c>
      <c r="I9">
        <v>30</v>
      </c>
      <c r="J9">
        <v>2000</v>
      </c>
    </row>
    <row r="10" spans="1:10" x14ac:dyDescent="0.25">
      <c r="A10">
        <v>0.8</v>
      </c>
      <c r="B10">
        <v>44.492708611465197</v>
      </c>
      <c r="C10">
        <v>12925.500448975101</v>
      </c>
      <c r="D10">
        <v>50189.074999999997</v>
      </c>
      <c r="E10">
        <v>97.578109850999397</v>
      </c>
      <c r="F10">
        <v>214.001076114304</v>
      </c>
      <c r="G10">
        <v>142511.45199999999</v>
      </c>
      <c r="H10">
        <v>89511.452000000005</v>
      </c>
      <c r="I10">
        <v>30</v>
      </c>
      <c r="J10">
        <v>2000</v>
      </c>
    </row>
    <row r="19" spans="1:10" x14ac:dyDescent="0.25">
      <c r="A19">
        <v>1.2</v>
      </c>
      <c r="B19">
        <v>11.9093922903561</v>
      </c>
      <c r="C19">
        <v>13074.0603744704</v>
      </c>
      <c r="D19">
        <v>6307.4030000000002</v>
      </c>
      <c r="E19">
        <v>40.486481999469397</v>
      </c>
      <c r="F19">
        <v>137.63550521555101</v>
      </c>
      <c r="G19">
        <v>85547.392999999996</v>
      </c>
      <c r="H19">
        <v>32547.393</v>
      </c>
      <c r="I19">
        <v>30</v>
      </c>
      <c r="J19">
        <v>2000</v>
      </c>
    </row>
    <row r="20" spans="1:10" x14ac:dyDescent="0.25">
      <c r="A20">
        <v>1.175</v>
      </c>
      <c r="B20">
        <v>12.789898362485999</v>
      </c>
      <c r="C20">
        <v>12786.941539065599</v>
      </c>
      <c r="D20">
        <v>6705.4859999999999</v>
      </c>
      <c r="E20">
        <v>42.460320268617899</v>
      </c>
      <c r="F20">
        <v>140.96115123178899</v>
      </c>
      <c r="G20">
        <v>86568.618000000002</v>
      </c>
      <c r="H20">
        <v>33568.618000000002</v>
      </c>
      <c r="I20">
        <v>30</v>
      </c>
      <c r="J20">
        <v>2000</v>
      </c>
    </row>
    <row r="21" spans="1:10" x14ac:dyDescent="0.25">
      <c r="A21">
        <v>1.1499999999999999</v>
      </c>
      <c r="B21">
        <v>13.750314079329801</v>
      </c>
      <c r="C21">
        <v>12457.776278634101</v>
      </c>
      <c r="D21">
        <v>7107.38</v>
      </c>
      <c r="E21">
        <v>44.562551611509797</v>
      </c>
      <c r="F21">
        <v>144.42004703831901</v>
      </c>
      <c r="G21">
        <v>87002.508000000002</v>
      </c>
      <c r="H21">
        <v>34002.508000000002</v>
      </c>
      <c r="I21">
        <v>30</v>
      </c>
      <c r="J21">
        <v>2000</v>
      </c>
    </row>
    <row r="22" spans="1:10" x14ac:dyDescent="0.25">
      <c r="A22">
        <v>1.125</v>
      </c>
      <c r="B22">
        <v>14.7998218026649</v>
      </c>
      <c r="C22">
        <v>12206.221070817701</v>
      </c>
      <c r="D22">
        <v>7573.5290000000005</v>
      </c>
      <c r="E22">
        <v>46.8048018789057</v>
      </c>
      <c r="F22">
        <v>148.021341617042</v>
      </c>
      <c r="G22">
        <v>88149.385999999999</v>
      </c>
      <c r="H22">
        <v>35149.385999999999</v>
      </c>
      <c r="I22">
        <v>30</v>
      </c>
      <c r="J22">
        <v>2000</v>
      </c>
    </row>
    <row r="23" spans="1:10" x14ac:dyDescent="0.25">
      <c r="A23">
        <v>1.1000000000000001</v>
      </c>
      <c r="B23">
        <v>15.948889150139401</v>
      </c>
      <c r="C23">
        <v>11653.2824004267</v>
      </c>
      <c r="D23">
        <v>6416.9989999999998</v>
      </c>
      <c r="E23">
        <v>49.2000255686565</v>
      </c>
      <c r="F23">
        <v>151.774991547627</v>
      </c>
      <c r="G23">
        <v>86888.1</v>
      </c>
      <c r="H23">
        <v>33888.1</v>
      </c>
      <c r="I23">
        <v>30</v>
      </c>
      <c r="J23">
        <v>2000</v>
      </c>
    </row>
    <row r="24" spans="1:10" x14ac:dyDescent="0.25">
      <c r="A24">
        <v>1.075</v>
      </c>
      <c r="B24">
        <v>19.290888480571098</v>
      </c>
      <c r="C24">
        <v>11070.9970041919</v>
      </c>
      <c r="D24">
        <v>9045.9590000000007</v>
      </c>
      <c r="E24">
        <v>57.758491856030901</v>
      </c>
      <c r="F24">
        <v>172.933630550148</v>
      </c>
      <c r="G24">
        <v>91414.145000000004</v>
      </c>
      <c r="H24">
        <v>38414.144999999997</v>
      </c>
      <c r="I24">
        <v>30</v>
      </c>
      <c r="J24">
        <v>2000</v>
      </c>
    </row>
    <row r="25" spans="1:10" x14ac:dyDescent="0.25">
      <c r="A25">
        <v>1.05</v>
      </c>
      <c r="B25">
        <v>18.595335670337899</v>
      </c>
      <c r="C25">
        <v>11263.488321020701</v>
      </c>
      <c r="D25">
        <v>7973.8649999999998</v>
      </c>
      <c r="E25">
        <v>54.509031535587297</v>
      </c>
      <c r="F25">
        <v>159.78386040576601</v>
      </c>
      <c r="G25">
        <v>89404.18</v>
      </c>
      <c r="H25">
        <v>36404.18</v>
      </c>
      <c r="I25">
        <v>30</v>
      </c>
      <c r="J25">
        <v>2000</v>
      </c>
    </row>
    <row r="26" spans="1:10" x14ac:dyDescent="0.25">
      <c r="A26">
        <v>1.0249999999999999</v>
      </c>
      <c r="B26">
        <v>20.2319079489499</v>
      </c>
      <c r="C26">
        <v>11101.9778133733</v>
      </c>
      <c r="D26">
        <v>9112.6509999999998</v>
      </c>
      <c r="E26">
        <v>57.758491856030901</v>
      </c>
      <c r="F26">
        <v>164.89020165081999</v>
      </c>
      <c r="G26">
        <v>91463.054999999993</v>
      </c>
      <c r="H26">
        <v>38463.055</v>
      </c>
      <c r="I26">
        <v>30</v>
      </c>
      <c r="J26">
        <v>2000</v>
      </c>
    </row>
    <row r="27" spans="1:10" x14ac:dyDescent="0.25">
      <c r="A27">
        <v>1</v>
      </c>
      <c r="B27">
        <v>21.808405944719201</v>
      </c>
      <c r="C27">
        <v>10964.6278574275</v>
      </c>
      <c r="D27">
        <v>10339.387000000001</v>
      </c>
      <c r="E27">
        <v>60.627823411241401</v>
      </c>
      <c r="F27">
        <v>168.54661367282199</v>
      </c>
      <c r="G27">
        <v>92953.922000000006</v>
      </c>
      <c r="H27">
        <v>39953.921999999999</v>
      </c>
      <c r="I27">
        <v>30</v>
      </c>
      <c r="J27">
        <v>2000</v>
      </c>
    </row>
    <row r="28" spans="1:10" x14ac:dyDescent="0.25">
      <c r="A28">
        <v>0.97500000000000098</v>
      </c>
      <c r="B28">
        <v>23.674970830734299</v>
      </c>
      <c r="C28">
        <v>10969.580292406399</v>
      </c>
      <c r="D28">
        <v>12119.478999999999</v>
      </c>
      <c r="E28">
        <v>64.043961335920599</v>
      </c>
      <c r="F28">
        <v>173.247477807754</v>
      </c>
      <c r="G28">
        <v>95775.433999999994</v>
      </c>
      <c r="H28">
        <v>42775.434000000001</v>
      </c>
      <c r="I28">
        <v>30</v>
      </c>
      <c r="J28">
        <v>2000</v>
      </c>
    </row>
    <row r="29" spans="1:10" x14ac:dyDescent="0.25">
      <c r="A29">
        <v>0.95000000000000095</v>
      </c>
      <c r="B29">
        <v>25.746476763004999</v>
      </c>
      <c r="C29">
        <v>10964.4832167309</v>
      </c>
      <c r="D29">
        <v>14341.556</v>
      </c>
      <c r="E29">
        <v>67.731902691133101</v>
      </c>
      <c r="F29">
        <v>178.184016570105</v>
      </c>
      <c r="G29">
        <v>98472.614000000001</v>
      </c>
      <c r="H29">
        <v>45472.614000000001</v>
      </c>
      <c r="I29">
        <v>30</v>
      </c>
      <c r="J29">
        <v>2000</v>
      </c>
    </row>
    <row r="30" spans="1:10" x14ac:dyDescent="0.25">
      <c r="A30">
        <v>0.92500000000000104</v>
      </c>
      <c r="B30">
        <v>28.051575807342299</v>
      </c>
      <c r="C30">
        <v>11084.5345416942</v>
      </c>
      <c r="D30">
        <v>17222.53</v>
      </c>
      <c r="E30">
        <v>71.721492993531299</v>
      </c>
      <c r="F30">
        <v>183.375529152083</v>
      </c>
      <c r="G30">
        <v>102610.549</v>
      </c>
      <c r="H30">
        <v>49610.548999999999</v>
      </c>
      <c r="I30">
        <v>30</v>
      </c>
      <c r="J30">
        <v>2000</v>
      </c>
    </row>
    <row r="31" spans="1:10" x14ac:dyDescent="0.25">
      <c r="A31">
        <v>0.90000000000000102</v>
      </c>
      <c r="B31">
        <v>30.623843228491499</v>
      </c>
      <c r="C31">
        <v>11247.1448695287</v>
      </c>
      <c r="D31">
        <v>20868.648000000001</v>
      </c>
      <c r="E31">
        <v>76.046775370817002</v>
      </c>
      <c r="F31">
        <v>188.84344466990501</v>
      </c>
      <c r="G31">
        <v>106961.07</v>
      </c>
      <c r="H31">
        <v>53961.07</v>
      </c>
      <c r="I31">
        <v>30</v>
      </c>
      <c r="J31">
        <v>2000</v>
      </c>
    </row>
    <row r="32" spans="1:10" x14ac:dyDescent="0.25">
      <c r="A32">
        <v>0.875000000000001</v>
      </c>
      <c r="B32">
        <v>33.502792558505</v>
      </c>
      <c r="C32">
        <v>11528.8676151862</v>
      </c>
      <c r="D32">
        <v>25617.550999999999</v>
      </c>
      <c r="E32">
        <v>80.746721893410395</v>
      </c>
      <c r="F32">
        <v>194.61163081095401</v>
      </c>
      <c r="G32">
        <v>113279.693</v>
      </c>
      <c r="H32">
        <v>60279.692999999999</v>
      </c>
      <c r="I32">
        <v>30</v>
      </c>
      <c r="J32">
        <v>2000</v>
      </c>
    </row>
    <row r="33" spans="1:10" x14ac:dyDescent="0.25">
      <c r="A33">
        <v>0.85000000000000098</v>
      </c>
      <c r="B33">
        <v>36.735136063054398</v>
      </c>
      <c r="C33">
        <v>11892.5012546042</v>
      </c>
      <c r="D33">
        <v>31715.345000000001</v>
      </c>
      <c r="E33">
        <v>85.866115922040393</v>
      </c>
      <c r="F33">
        <v>200.706752545623</v>
      </c>
      <c r="G33">
        <v>120421.43700000001</v>
      </c>
      <c r="H33">
        <v>67421.437000000005</v>
      </c>
      <c r="I33">
        <v>30</v>
      </c>
      <c r="J33">
        <v>2000</v>
      </c>
    </row>
    <row r="34" spans="1:10" x14ac:dyDescent="0.25">
      <c r="A34">
        <v>0.82500000000000095</v>
      </c>
      <c r="B34">
        <v>40.376360376520999</v>
      </c>
      <c r="C34">
        <v>12350.75135137</v>
      </c>
      <c r="D34">
        <v>39730.686999999998</v>
      </c>
      <c r="E34">
        <v>91.456624656857201</v>
      </c>
      <c r="F34">
        <v>207.15869671326601</v>
      </c>
      <c r="G34">
        <v>130482.75199999999</v>
      </c>
      <c r="H34">
        <v>77482.751999999993</v>
      </c>
      <c r="I34">
        <v>30</v>
      </c>
      <c r="J34">
        <v>2000</v>
      </c>
    </row>
    <row r="35" spans="1:10" x14ac:dyDescent="0.25">
      <c r="A35">
        <v>0.80000000000000104</v>
      </c>
      <c r="B35">
        <v>44.492708611465197</v>
      </c>
      <c r="C35">
        <v>12925.500448975101</v>
      </c>
      <c r="D35">
        <v>50189.074999999997</v>
      </c>
      <c r="E35">
        <v>97.578109850999397</v>
      </c>
      <c r="F35">
        <v>214.001076114304</v>
      </c>
      <c r="G35">
        <v>142511.45199999999</v>
      </c>
      <c r="H35">
        <v>89511.452000000005</v>
      </c>
      <c r="I35">
        <v>30</v>
      </c>
      <c r="J35">
        <v>2000</v>
      </c>
    </row>
  </sheetData>
  <sortState xmlns:xlrd2="http://schemas.microsoft.com/office/spreadsheetml/2017/richdata2" ref="A2:J11">
    <sortCondition ref="B2:B11"/>
  </sortState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5614F-A5A4-4F02-B75C-600B99CB312E}">
  <dimension ref="A1:U208"/>
  <sheetViews>
    <sheetView workbookViewId="0">
      <selection activeCell="H17" sqref="H17:Q17"/>
    </sheetView>
  </sheetViews>
  <sheetFormatPr defaultRowHeight="13.8" x14ac:dyDescent="0.25"/>
  <cols>
    <col min="1" max="1" width="17.19921875" bestFit="1" customWidth="1"/>
    <col min="7" max="7" width="14.19921875" bestFit="1" customWidth="1"/>
  </cols>
  <sheetData>
    <row r="1" spans="1:21" x14ac:dyDescent="0.25">
      <c r="A1">
        <v>100</v>
      </c>
      <c r="H1">
        <v>100</v>
      </c>
      <c r="I1">
        <v>110</v>
      </c>
      <c r="J1">
        <v>120</v>
      </c>
      <c r="K1">
        <v>130</v>
      </c>
      <c r="L1">
        <v>140</v>
      </c>
      <c r="M1">
        <v>150</v>
      </c>
      <c r="N1">
        <v>160</v>
      </c>
      <c r="O1">
        <v>170</v>
      </c>
      <c r="P1">
        <v>180</v>
      </c>
      <c r="Q1">
        <v>190</v>
      </c>
      <c r="T1" t="s">
        <v>54</v>
      </c>
      <c r="U1">
        <v>18.079000000000001</v>
      </c>
    </row>
    <row r="2" spans="1:21" x14ac:dyDescent="0.25">
      <c r="A2" t="s">
        <v>17</v>
      </c>
      <c r="B2" t="s">
        <v>18</v>
      </c>
      <c r="C2" t="s">
        <v>52</v>
      </c>
      <c r="G2" t="s">
        <v>34</v>
      </c>
      <c r="H2">
        <v>690</v>
      </c>
      <c r="I2">
        <v>690</v>
      </c>
      <c r="J2">
        <v>690</v>
      </c>
      <c r="K2">
        <v>690</v>
      </c>
      <c r="L2">
        <v>690</v>
      </c>
      <c r="M2">
        <v>690</v>
      </c>
      <c r="N2">
        <v>690</v>
      </c>
      <c r="O2">
        <v>690</v>
      </c>
      <c r="P2">
        <v>690</v>
      </c>
      <c r="Q2">
        <v>690</v>
      </c>
    </row>
    <row r="3" spans="1:21" x14ac:dyDescent="0.25">
      <c r="A3" t="s">
        <v>19</v>
      </c>
      <c r="B3">
        <v>2270.4189999999999</v>
      </c>
      <c r="C3">
        <v>16.350000000000001</v>
      </c>
      <c r="G3" t="s">
        <v>36</v>
      </c>
      <c r="H3">
        <v>3200</v>
      </c>
      <c r="I3">
        <v>3520</v>
      </c>
      <c r="J3">
        <v>3840</v>
      </c>
      <c r="K3">
        <v>4160</v>
      </c>
      <c r="L3">
        <v>4480</v>
      </c>
      <c r="M3">
        <v>4800</v>
      </c>
      <c r="N3">
        <v>5120</v>
      </c>
      <c r="O3">
        <v>5440</v>
      </c>
      <c r="P3">
        <v>5760</v>
      </c>
      <c r="Q3">
        <v>6080</v>
      </c>
    </row>
    <row r="4" spans="1:21" x14ac:dyDescent="0.25">
      <c r="A4" t="s">
        <v>38</v>
      </c>
      <c r="B4">
        <v>351.69299999999998</v>
      </c>
      <c r="C4">
        <v>18.510000000000002</v>
      </c>
      <c r="G4" t="s">
        <v>35</v>
      </c>
      <c r="H4">
        <v>8300</v>
      </c>
      <c r="I4">
        <v>9130</v>
      </c>
      <c r="J4">
        <v>9960</v>
      </c>
      <c r="K4">
        <v>10790</v>
      </c>
      <c r="L4">
        <v>11620</v>
      </c>
      <c r="M4">
        <v>12450</v>
      </c>
      <c r="N4">
        <v>13280</v>
      </c>
      <c r="O4">
        <v>14110</v>
      </c>
      <c r="P4">
        <v>14940</v>
      </c>
      <c r="Q4">
        <v>15770</v>
      </c>
    </row>
    <row r="5" spans="1:21" x14ac:dyDescent="0.25">
      <c r="A5" t="s">
        <v>20</v>
      </c>
      <c r="B5">
        <v>12095.339</v>
      </c>
      <c r="C5">
        <v>17.855</v>
      </c>
      <c r="G5" t="s">
        <v>53</v>
      </c>
      <c r="H5">
        <f>C14</f>
        <v>11.189</v>
      </c>
      <c r="I5">
        <f>C35</f>
        <v>12</v>
      </c>
      <c r="J5">
        <f>C56</f>
        <v>12.5</v>
      </c>
      <c r="K5">
        <f>C77</f>
        <v>13</v>
      </c>
      <c r="L5">
        <f>C98</f>
        <v>14</v>
      </c>
      <c r="M5">
        <f>C119</f>
        <v>14</v>
      </c>
      <c r="N5">
        <f>C140</f>
        <v>14.5</v>
      </c>
      <c r="O5">
        <f>C161</f>
        <v>15.5</v>
      </c>
      <c r="P5">
        <f>C182</f>
        <v>16</v>
      </c>
      <c r="Q5">
        <f>C203</f>
        <v>17</v>
      </c>
    </row>
    <row r="6" spans="1:21" x14ac:dyDescent="0.25">
      <c r="A6" t="s">
        <v>21</v>
      </c>
      <c r="B6">
        <v>674.60799999999995</v>
      </c>
      <c r="C6">
        <v>35.918999999999997</v>
      </c>
    </row>
    <row r="7" spans="1:21" x14ac:dyDescent="0.25">
      <c r="A7" t="s">
        <v>22</v>
      </c>
      <c r="B7">
        <v>461.81900000000002</v>
      </c>
      <c r="C7">
        <v>36.381999999999998</v>
      </c>
    </row>
    <row r="8" spans="1:21" x14ac:dyDescent="0.25">
      <c r="A8" t="s">
        <v>23</v>
      </c>
      <c r="B8">
        <v>7449.576</v>
      </c>
      <c r="C8">
        <v>15.811</v>
      </c>
      <c r="G8" t="s">
        <v>40</v>
      </c>
      <c r="H8">
        <v>2566.5590000000002</v>
      </c>
      <c r="I8">
        <v>2251.8119999999999</v>
      </c>
      <c r="J8">
        <v>2094.4389999999999</v>
      </c>
      <c r="K8">
        <v>1779.692</v>
      </c>
      <c r="L8">
        <v>1464.9449999999999</v>
      </c>
      <c r="M8">
        <v>1307.5719999999999</v>
      </c>
      <c r="N8">
        <v>678.07799999999997</v>
      </c>
      <c r="O8">
        <v>509.73099999999999</v>
      </c>
      <c r="P8">
        <v>509.73099999999999</v>
      </c>
      <c r="Q8">
        <v>79.747</v>
      </c>
    </row>
    <row r="9" spans="1:21" x14ac:dyDescent="0.25">
      <c r="A9" t="s">
        <v>24</v>
      </c>
      <c r="B9">
        <v>715.69299999999998</v>
      </c>
      <c r="C9">
        <v>16.347000000000001</v>
      </c>
      <c r="G9" t="s">
        <v>37</v>
      </c>
      <c r="H9">
        <v>44098.065000000002</v>
      </c>
      <c r="I9">
        <v>38288.813999999998</v>
      </c>
      <c r="J9">
        <v>35384.171000000002</v>
      </c>
      <c r="K9">
        <v>29575.074000000001</v>
      </c>
      <c r="L9">
        <v>23765.722000000002</v>
      </c>
      <c r="M9">
        <v>20861.093000000001</v>
      </c>
      <c r="N9">
        <v>9242.7479999999996</v>
      </c>
      <c r="O9">
        <v>6139.7820000000002</v>
      </c>
      <c r="P9">
        <v>6139.7820000000002</v>
      </c>
      <c r="Q9">
        <v>379.94499999999999</v>
      </c>
    </row>
    <row r="10" spans="1:21" x14ac:dyDescent="0.25">
      <c r="A10" t="s">
        <v>25</v>
      </c>
      <c r="B10">
        <v>681.22900000000004</v>
      </c>
      <c r="C10">
        <v>6.149</v>
      </c>
      <c r="G10" t="s">
        <v>41</v>
      </c>
      <c r="H10">
        <f>H8+H9</f>
        <v>46664.624000000003</v>
      </c>
      <c r="I10">
        <f t="shared" ref="I10:Q10" si="0">I8+I9</f>
        <v>40540.625999999997</v>
      </c>
      <c r="J10">
        <f t="shared" si="0"/>
        <v>37478.61</v>
      </c>
      <c r="K10">
        <f t="shared" si="0"/>
        <v>31354.766</v>
      </c>
      <c r="L10">
        <f t="shared" si="0"/>
        <v>25230.667000000001</v>
      </c>
      <c r="M10">
        <f t="shared" si="0"/>
        <v>22168.665000000001</v>
      </c>
      <c r="N10">
        <f t="shared" si="0"/>
        <v>9920.8259999999991</v>
      </c>
      <c r="O10">
        <f t="shared" si="0"/>
        <v>6649.5129999999999</v>
      </c>
      <c r="P10">
        <f t="shared" si="0"/>
        <v>6649.5129999999999</v>
      </c>
      <c r="Q10">
        <f t="shared" si="0"/>
        <v>459.69200000000001</v>
      </c>
      <c r="R10" s="1"/>
    </row>
    <row r="11" spans="1:21" x14ac:dyDescent="0.25">
      <c r="A11" t="s">
        <v>26</v>
      </c>
      <c r="B11">
        <v>4076.982</v>
      </c>
      <c r="C11">
        <v>17.704000000000001</v>
      </c>
      <c r="G11" t="s">
        <v>53</v>
      </c>
      <c r="H11">
        <f>C16</f>
        <v>24.146999999999998</v>
      </c>
      <c r="I11">
        <f>C37</f>
        <v>24.867000000000001</v>
      </c>
      <c r="J11">
        <f>C58</f>
        <v>24.867000000000001</v>
      </c>
      <c r="K11">
        <f>C79</f>
        <v>25.227</v>
      </c>
      <c r="L11">
        <f>C100</f>
        <v>25.946999999999999</v>
      </c>
      <c r="M11">
        <f>C121</f>
        <v>27.026</v>
      </c>
      <c r="N11">
        <f>C142</f>
        <v>27.026</v>
      </c>
      <c r="O11">
        <f>C163</f>
        <v>28.106000000000002</v>
      </c>
      <c r="P11">
        <f>C185</f>
        <v>27.745999999999999</v>
      </c>
      <c r="Q11">
        <f>C205</f>
        <v>29.545999999999999</v>
      </c>
    </row>
    <row r="12" spans="1:21" x14ac:dyDescent="0.25">
      <c r="A12" t="s">
        <v>27</v>
      </c>
      <c r="B12">
        <v>10430.31</v>
      </c>
      <c r="C12">
        <v>15.811</v>
      </c>
    </row>
    <row r="13" spans="1:21" x14ac:dyDescent="0.25">
      <c r="A13" t="s">
        <v>28</v>
      </c>
      <c r="B13">
        <v>690</v>
      </c>
      <c r="C13">
        <v>3.63</v>
      </c>
      <c r="G13" t="s">
        <v>42</v>
      </c>
      <c r="H13">
        <f>H10/H4</f>
        <v>5.6222438554216874</v>
      </c>
      <c r="I13">
        <f t="shared" ref="I13:P13" si="1">I10/I4</f>
        <v>4.4403752464403059</v>
      </c>
      <c r="J13">
        <f t="shared" si="1"/>
        <v>3.7629126506024098</v>
      </c>
      <c r="K13">
        <f t="shared" si="1"/>
        <v>2.9059097312326228</v>
      </c>
      <c r="L13">
        <f t="shared" si="1"/>
        <v>2.1713138554216869</v>
      </c>
      <c r="M13">
        <f t="shared" si="1"/>
        <v>1.7806156626506024</v>
      </c>
      <c r="N13">
        <f t="shared" si="1"/>
        <v>0.74705015060240954</v>
      </c>
      <c r="O13">
        <f t="shared" si="1"/>
        <v>0.4712624379872431</v>
      </c>
      <c r="P13">
        <f t="shared" si="1"/>
        <v>0.44508119143239627</v>
      </c>
      <c r="Q13">
        <f>Q10/Q4</f>
        <v>2.9149778059606848E-2</v>
      </c>
    </row>
    <row r="14" spans="1:21" x14ac:dyDescent="0.25">
      <c r="A14" t="s">
        <v>29</v>
      </c>
      <c r="B14">
        <v>8300</v>
      </c>
      <c r="C14">
        <v>11.189</v>
      </c>
    </row>
    <row r="15" spans="1:21" x14ac:dyDescent="0.25">
      <c r="A15" t="s">
        <v>30</v>
      </c>
      <c r="B15">
        <v>3200</v>
      </c>
      <c r="C15">
        <v>15.148</v>
      </c>
    </row>
    <row r="16" spans="1:21" x14ac:dyDescent="0.25">
      <c r="A16" t="s">
        <v>31</v>
      </c>
      <c r="B16">
        <v>2566.5590000000002</v>
      </c>
      <c r="C16">
        <v>24.146999999999998</v>
      </c>
      <c r="G16" t="s">
        <v>33</v>
      </c>
      <c r="H16">
        <f>B18</f>
        <v>98032.293000000005</v>
      </c>
      <c r="I16">
        <f>B39</f>
        <v>92203.767000000007</v>
      </c>
      <c r="J16">
        <f>B60</f>
        <v>89961.595000000001</v>
      </c>
      <c r="K16">
        <f>B81</f>
        <v>84070.297999999995</v>
      </c>
      <c r="L16">
        <f>B102</f>
        <v>78152.831000000006</v>
      </c>
      <c r="M16">
        <f>B123</f>
        <v>75880.843999999997</v>
      </c>
      <c r="N16">
        <f>B144</f>
        <v>69917.763999999996</v>
      </c>
      <c r="O16">
        <f>B165</f>
        <v>63912.557000000001</v>
      </c>
      <c r="P16">
        <f>B186</f>
        <v>61335.411999999997</v>
      </c>
      <c r="Q16">
        <f>B207</f>
        <v>55108.39</v>
      </c>
    </row>
    <row r="17" spans="1:17" x14ac:dyDescent="0.25">
      <c r="A17" t="s">
        <v>32</v>
      </c>
      <c r="B17">
        <v>44098.065000000002</v>
      </c>
      <c r="C17">
        <v>24.146999999999998</v>
      </c>
      <c r="H17">
        <f>C18</f>
        <v>19.024999999999999</v>
      </c>
      <c r="I17">
        <f>C39</f>
        <v>19.055</v>
      </c>
      <c r="J17">
        <f>C60</f>
        <v>18.855</v>
      </c>
      <c r="K17">
        <f>C81</f>
        <v>18.600999999999999</v>
      </c>
      <c r="L17">
        <f>C102</f>
        <v>18.452999999999999</v>
      </c>
      <c r="M17">
        <f>C123</f>
        <v>18.428999999999998</v>
      </c>
      <c r="N17">
        <f>C144</f>
        <v>17.774999999999999</v>
      </c>
      <c r="O17">
        <f>C165</f>
        <v>17.292000000000002</v>
      </c>
      <c r="P17">
        <f>C186</f>
        <v>16.79</v>
      </c>
      <c r="Q17">
        <f>C207</f>
        <v>15.907</v>
      </c>
    </row>
    <row r="18" spans="1:17" x14ac:dyDescent="0.25">
      <c r="A18" t="s">
        <v>33</v>
      </c>
      <c r="B18">
        <v>98032.293000000005</v>
      </c>
      <c r="C18">
        <v>19.024999999999999</v>
      </c>
    </row>
    <row r="19" spans="1:17" x14ac:dyDescent="0.25">
      <c r="A19" t="s">
        <v>39</v>
      </c>
      <c r="B19">
        <v>53964.228000000003</v>
      </c>
      <c r="C19">
        <v>14.84</v>
      </c>
      <c r="G19" t="s">
        <v>39</v>
      </c>
      <c r="H19">
        <f>B19</f>
        <v>53964.228000000003</v>
      </c>
      <c r="I19">
        <f>B40</f>
        <v>53914.953000000001</v>
      </c>
      <c r="J19">
        <f>B61</f>
        <v>54577.423999999999</v>
      </c>
      <c r="K19">
        <f>B82</f>
        <v>54495.224000000002</v>
      </c>
      <c r="L19">
        <f>B103</f>
        <v>54387.108999999997</v>
      </c>
      <c r="M19">
        <f>B124</f>
        <v>55019.75</v>
      </c>
      <c r="N19">
        <f>B145</f>
        <v>54865.834999999999</v>
      </c>
      <c r="O19">
        <f>B166</f>
        <v>54669.809000000001</v>
      </c>
      <c r="P19">
        <f>B187</f>
        <v>55195.63</v>
      </c>
      <c r="Q19">
        <f>B208</f>
        <v>54728.446000000004</v>
      </c>
    </row>
    <row r="20" spans="1:17" x14ac:dyDescent="0.25">
      <c r="H20">
        <f>C19</f>
        <v>14.84</v>
      </c>
      <c r="I20">
        <f>C40</f>
        <v>14.927</v>
      </c>
      <c r="J20">
        <f>C61</f>
        <v>14.958</v>
      </c>
      <c r="K20">
        <f>C82</f>
        <v>15.005000000000001</v>
      </c>
      <c r="L20">
        <f>C103</f>
        <v>15.179</v>
      </c>
      <c r="M20">
        <f>C124</f>
        <v>15.169</v>
      </c>
      <c r="N20">
        <f>C145</f>
        <v>15.237</v>
      </c>
      <c r="O20">
        <f>C166</f>
        <v>15.462999999999999</v>
      </c>
      <c r="P20">
        <f>C187</f>
        <v>15.571999999999999</v>
      </c>
      <c r="Q20">
        <f>C208</f>
        <v>15.813000000000001</v>
      </c>
    </row>
    <row r="22" spans="1:17" x14ac:dyDescent="0.25">
      <c r="A22">
        <v>110</v>
      </c>
    </row>
    <row r="23" spans="1:17" x14ac:dyDescent="0.25">
      <c r="A23" t="s">
        <v>17</v>
      </c>
      <c r="B23" t="s">
        <v>18</v>
      </c>
      <c r="C23" t="s">
        <v>52</v>
      </c>
    </row>
    <row r="24" spans="1:17" x14ac:dyDescent="0.25">
      <c r="A24" t="s">
        <v>19</v>
      </c>
      <c r="B24">
        <v>2270.4189999999999</v>
      </c>
      <c r="C24">
        <v>16.350000000000001</v>
      </c>
    </row>
    <row r="25" spans="1:17" x14ac:dyDescent="0.25">
      <c r="A25" t="s">
        <v>38</v>
      </c>
      <c r="B25">
        <v>342.39400000000001</v>
      </c>
      <c r="C25">
        <v>18.510000000000002</v>
      </c>
    </row>
    <row r="26" spans="1:17" x14ac:dyDescent="0.25">
      <c r="A26" t="s">
        <v>20</v>
      </c>
      <c r="B26">
        <v>11795.768</v>
      </c>
      <c r="C26">
        <v>17.855</v>
      </c>
    </row>
    <row r="27" spans="1:17" x14ac:dyDescent="0.25">
      <c r="A27" t="s">
        <v>21</v>
      </c>
      <c r="B27">
        <v>648.56899999999996</v>
      </c>
      <c r="C27">
        <v>35.918999999999997</v>
      </c>
    </row>
    <row r="28" spans="1:17" x14ac:dyDescent="0.25">
      <c r="A28" t="s">
        <v>22</v>
      </c>
      <c r="B28">
        <v>446.27</v>
      </c>
      <c r="C28">
        <v>36.381999999999998</v>
      </c>
    </row>
    <row r="29" spans="1:17" x14ac:dyDescent="0.25">
      <c r="A29" t="s">
        <v>23</v>
      </c>
      <c r="B29">
        <v>7223.6220000000003</v>
      </c>
      <c r="C29">
        <v>15.811</v>
      </c>
    </row>
    <row r="30" spans="1:17" x14ac:dyDescent="0.25">
      <c r="A30" t="s">
        <v>24</v>
      </c>
      <c r="B30">
        <v>715.69299999999998</v>
      </c>
      <c r="C30">
        <v>16.347000000000001</v>
      </c>
    </row>
    <row r="31" spans="1:17" x14ac:dyDescent="0.25">
      <c r="A31" t="s">
        <v>25</v>
      </c>
      <c r="B31">
        <v>654.65200000000004</v>
      </c>
      <c r="C31">
        <v>6.149</v>
      </c>
    </row>
    <row r="32" spans="1:17" x14ac:dyDescent="0.25">
      <c r="A32" t="s">
        <v>26</v>
      </c>
      <c r="B32">
        <v>3859.9540000000002</v>
      </c>
      <c r="C32">
        <v>17.704000000000001</v>
      </c>
    </row>
    <row r="33" spans="1:3" x14ac:dyDescent="0.25">
      <c r="A33" t="s">
        <v>27</v>
      </c>
      <c r="B33">
        <v>10365.799999999999</v>
      </c>
      <c r="C33">
        <v>15.811</v>
      </c>
    </row>
    <row r="34" spans="1:3" x14ac:dyDescent="0.25">
      <c r="A34" t="s">
        <v>28</v>
      </c>
      <c r="B34">
        <v>690</v>
      </c>
      <c r="C34">
        <v>3.63</v>
      </c>
    </row>
    <row r="35" spans="1:3" x14ac:dyDescent="0.25">
      <c r="A35" t="s">
        <v>29</v>
      </c>
      <c r="B35">
        <v>9130</v>
      </c>
      <c r="C35">
        <v>12</v>
      </c>
    </row>
    <row r="36" spans="1:3" x14ac:dyDescent="0.25">
      <c r="A36" t="s">
        <v>30</v>
      </c>
      <c r="B36">
        <v>3520</v>
      </c>
      <c r="C36">
        <v>15.148</v>
      </c>
    </row>
    <row r="37" spans="1:3" x14ac:dyDescent="0.25">
      <c r="A37" t="s">
        <v>31</v>
      </c>
      <c r="B37">
        <v>2251.8119999999999</v>
      </c>
      <c r="C37">
        <v>24.867000000000001</v>
      </c>
    </row>
    <row r="38" spans="1:3" x14ac:dyDescent="0.25">
      <c r="A38" t="s">
        <v>32</v>
      </c>
      <c r="B38">
        <v>38288.813999999998</v>
      </c>
      <c r="C38">
        <v>24.867000000000001</v>
      </c>
    </row>
    <row r="39" spans="1:3" x14ac:dyDescent="0.25">
      <c r="A39" t="s">
        <v>33</v>
      </c>
      <c r="B39">
        <v>92203.767000000007</v>
      </c>
      <c r="C39">
        <v>19.055</v>
      </c>
    </row>
    <row r="40" spans="1:3" x14ac:dyDescent="0.25">
      <c r="A40" t="s">
        <v>39</v>
      </c>
      <c r="B40">
        <v>53914.953000000001</v>
      </c>
      <c r="C40">
        <v>14.927</v>
      </c>
    </row>
    <row r="43" spans="1:3" x14ac:dyDescent="0.25">
      <c r="A43">
        <v>120</v>
      </c>
    </row>
    <row r="44" spans="1:3" x14ac:dyDescent="0.25">
      <c r="A44" t="s">
        <v>17</v>
      </c>
      <c r="B44" t="s">
        <v>18</v>
      </c>
      <c r="C44" t="s">
        <v>52</v>
      </c>
    </row>
    <row r="45" spans="1:3" x14ac:dyDescent="0.25">
      <c r="A45" t="s">
        <v>19</v>
      </c>
      <c r="B45">
        <v>2270.4189999999999</v>
      </c>
      <c r="C45">
        <v>16.350000000000001</v>
      </c>
    </row>
    <row r="46" spans="1:3" x14ac:dyDescent="0.25">
      <c r="A46" t="s">
        <v>38</v>
      </c>
      <c r="B46">
        <v>338.74700000000001</v>
      </c>
      <c r="C46">
        <v>18.510000000000002</v>
      </c>
    </row>
    <row r="47" spans="1:3" x14ac:dyDescent="0.25">
      <c r="A47" t="s">
        <v>20</v>
      </c>
      <c r="B47">
        <v>11680.592000000001</v>
      </c>
      <c r="C47">
        <v>17.855</v>
      </c>
    </row>
    <row r="48" spans="1:3" x14ac:dyDescent="0.25">
      <c r="A48" t="s">
        <v>21</v>
      </c>
      <c r="B48">
        <v>638.44600000000003</v>
      </c>
      <c r="C48">
        <v>35.918999999999997</v>
      </c>
    </row>
    <row r="49" spans="1:3" x14ac:dyDescent="0.25">
      <c r="A49" t="s">
        <v>22</v>
      </c>
      <c r="B49">
        <v>440.20299999999997</v>
      </c>
      <c r="C49">
        <v>36.381999999999998</v>
      </c>
    </row>
    <row r="50" spans="1:3" x14ac:dyDescent="0.25">
      <c r="A50" t="s">
        <v>23</v>
      </c>
      <c r="B50">
        <v>7135.2510000000002</v>
      </c>
      <c r="C50">
        <v>15.811</v>
      </c>
    </row>
    <row r="51" spans="1:3" x14ac:dyDescent="0.25">
      <c r="A51" t="s">
        <v>24</v>
      </c>
      <c r="B51">
        <v>715.69299999999998</v>
      </c>
      <c r="C51">
        <v>16.347000000000001</v>
      </c>
    </row>
    <row r="52" spans="1:3" x14ac:dyDescent="0.25">
      <c r="A52" t="s">
        <v>25</v>
      </c>
      <c r="B52">
        <v>644.32399999999996</v>
      </c>
      <c r="C52">
        <v>6.149</v>
      </c>
    </row>
    <row r="53" spans="1:3" x14ac:dyDescent="0.25">
      <c r="A53" t="s">
        <v>26</v>
      </c>
      <c r="B53">
        <v>3776.4870000000001</v>
      </c>
      <c r="C53">
        <v>17.704000000000001</v>
      </c>
    </row>
    <row r="54" spans="1:3" x14ac:dyDescent="0.25">
      <c r="A54" t="s">
        <v>27</v>
      </c>
      <c r="B54">
        <v>10352.823</v>
      </c>
      <c r="C54">
        <v>15.811</v>
      </c>
    </row>
    <row r="55" spans="1:3" x14ac:dyDescent="0.25">
      <c r="A55" t="s">
        <v>28</v>
      </c>
      <c r="B55">
        <v>690</v>
      </c>
      <c r="C55">
        <v>3.63</v>
      </c>
    </row>
    <row r="56" spans="1:3" x14ac:dyDescent="0.25">
      <c r="A56" t="s">
        <v>29</v>
      </c>
      <c r="B56">
        <v>9960</v>
      </c>
      <c r="C56">
        <v>12.5</v>
      </c>
    </row>
    <row r="57" spans="1:3" x14ac:dyDescent="0.25">
      <c r="A57" t="s">
        <v>30</v>
      </c>
      <c r="B57">
        <v>3840</v>
      </c>
      <c r="C57">
        <v>15.148</v>
      </c>
    </row>
    <row r="58" spans="1:3" x14ac:dyDescent="0.25">
      <c r="A58" t="s">
        <v>31</v>
      </c>
      <c r="B58">
        <v>2094.4389999999999</v>
      </c>
      <c r="C58">
        <v>24.867000000000001</v>
      </c>
    </row>
    <row r="59" spans="1:3" x14ac:dyDescent="0.25">
      <c r="A59" t="s">
        <v>32</v>
      </c>
      <c r="B59">
        <v>35384.171000000002</v>
      </c>
      <c r="C59">
        <v>24.867000000000001</v>
      </c>
    </row>
    <row r="60" spans="1:3" x14ac:dyDescent="0.25">
      <c r="A60" t="s">
        <v>33</v>
      </c>
      <c r="B60">
        <v>89961.595000000001</v>
      </c>
      <c r="C60">
        <v>18.855</v>
      </c>
    </row>
    <row r="61" spans="1:3" x14ac:dyDescent="0.25">
      <c r="A61" t="s">
        <v>39</v>
      </c>
      <c r="B61">
        <v>54577.423999999999</v>
      </c>
      <c r="C61">
        <v>14.958</v>
      </c>
    </row>
    <row r="64" spans="1:3" x14ac:dyDescent="0.25">
      <c r="A64">
        <v>130</v>
      </c>
    </row>
    <row r="65" spans="1:3" x14ac:dyDescent="0.25">
      <c r="A65" t="s">
        <v>17</v>
      </c>
      <c r="B65" t="s">
        <v>18</v>
      </c>
      <c r="C65" t="s">
        <v>52</v>
      </c>
    </row>
    <row r="66" spans="1:3" x14ac:dyDescent="0.25">
      <c r="A66" t="s">
        <v>19</v>
      </c>
      <c r="B66">
        <v>2270.4189999999999</v>
      </c>
      <c r="C66">
        <v>16.350000000000001</v>
      </c>
    </row>
    <row r="67" spans="1:3" x14ac:dyDescent="0.25">
      <c r="A67" t="s">
        <v>38</v>
      </c>
      <c r="B67">
        <v>328.91199999999998</v>
      </c>
      <c r="C67">
        <v>18.510000000000002</v>
      </c>
    </row>
    <row r="68" spans="1:3" x14ac:dyDescent="0.25">
      <c r="A68" t="s">
        <v>20</v>
      </c>
      <c r="B68">
        <v>11376.459000000001</v>
      </c>
      <c r="C68">
        <v>17.855</v>
      </c>
    </row>
    <row r="69" spans="1:3" x14ac:dyDescent="0.25">
      <c r="A69" t="s">
        <v>21</v>
      </c>
      <c r="B69">
        <v>611.404</v>
      </c>
      <c r="C69">
        <v>35.918999999999997</v>
      </c>
    </row>
    <row r="70" spans="1:3" x14ac:dyDescent="0.25">
      <c r="A70" t="s">
        <v>22</v>
      </c>
      <c r="B70">
        <v>423.93400000000003</v>
      </c>
      <c r="C70">
        <v>36.381999999999998</v>
      </c>
    </row>
    <row r="71" spans="1:3" x14ac:dyDescent="0.25">
      <c r="A71" t="s">
        <v>23</v>
      </c>
      <c r="B71">
        <v>6897.6610000000001</v>
      </c>
      <c r="C71">
        <v>15.811</v>
      </c>
    </row>
    <row r="72" spans="1:3" x14ac:dyDescent="0.25">
      <c r="A72" t="s">
        <v>24</v>
      </c>
      <c r="B72">
        <v>715.69299999999998</v>
      </c>
      <c r="C72">
        <v>16.347000000000001</v>
      </c>
    </row>
    <row r="73" spans="1:3" x14ac:dyDescent="0.25">
      <c r="A73" t="s">
        <v>25</v>
      </c>
      <c r="B73">
        <v>616.74</v>
      </c>
      <c r="C73">
        <v>6.149</v>
      </c>
    </row>
    <row r="74" spans="1:3" x14ac:dyDescent="0.25">
      <c r="A74" t="s">
        <v>26</v>
      </c>
      <c r="B74">
        <v>3556.049</v>
      </c>
      <c r="C74">
        <v>17.704000000000001</v>
      </c>
    </row>
    <row r="75" spans="1:3" x14ac:dyDescent="0.25">
      <c r="A75" t="s">
        <v>27</v>
      </c>
      <c r="B75">
        <v>10278.262000000001</v>
      </c>
      <c r="C75">
        <v>15.811</v>
      </c>
    </row>
    <row r="76" spans="1:3" x14ac:dyDescent="0.25">
      <c r="A76" t="s">
        <v>28</v>
      </c>
      <c r="B76">
        <v>690</v>
      </c>
      <c r="C76">
        <v>3.63</v>
      </c>
    </row>
    <row r="77" spans="1:3" x14ac:dyDescent="0.25">
      <c r="A77" t="s">
        <v>29</v>
      </c>
      <c r="B77">
        <v>10790</v>
      </c>
      <c r="C77">
        <v>13</v>
      </c>
    </row>
    <row r="78" spans="1:3" x14ac:dyDescent="0.25">
      <c r="A78" t="s">
        <v>30</v>
      </c>
      <c r="B78">
        <v>4160</v>
      </c>
      <c r="C78">
        <v>15.148</v>
      </c>
    </row>
    <row r="79" spans="1:3" x14ac:dyDescent="0.25">
      <c r="A79" t="s">
        <v>31</v>
      </c>
      <c r="B79">
        <v>1779.692</v>
      </c>
      <c r="C79">
        <v>25.227</v>
      </c>
    </row>
    <row r="80" spans="1:3" x14ac:dyDescent="0.25">
      <c r="A80" t="s">
        <v>32</v>
      </c>
      <c r="B80">
        <v>29575.074000000001</v>
      </c>
      <c r="C80">
        <v>25.227</v>
      </c>
    </row>
    <row r="81" spans="1:3" x14ac:dyDescent="0.25">
      <c r="A81" t="s">
        <v>33</v>
      </c>
      <c r="B81">
        <v>84070.297999999995</v>
      </c>
      <c r="C81">
        <v>18.600999999999999</v>
      </c>
    </row>
    <row r="82" spans="1:3" x14ac:dyDescent="0.25">
      <c r="A82" t="s">
        <v>39</v>
      </c>
      <c r="B82">
        <v>54495.224000000002</v>
      </c>
      <c r="C82">
        <v>15.005000000000001</v>
      </c>
    </row>
    <row r="85" spans="1:3" x14ac:dyDescent="0.25">
      <c r="A85">
        <v>140</v>
      </c>
    </row>
    <row r="86" spans="1:3" x14ac:dyDescent="0.25">
      <c r="A86" t="s">
        <v>17</v>
      </c>
      <c r="B86" t="s">
        <v>18</v>
      </c>
      <c r="C86" t="s">
        <v>52</v>
      </c>
    </row>
    <row r="87" spans="1:3" x14ac:dyDescent="0.25">
      <c r="A87" t="s">
        <v>19</v>
      </c>
      <c r="B87">
        <v>2270.4189999999999</v>
      </c>
      <c r="C87">
        <v>16.350000000000001</v>
      </c>
    </row>
    <row r="88" spans="1:3" x14ac:dyDescent="0.25">
      <c r="A88" t="s">
        <v>38</v>
      </c>
      <c r="B88">
        <v>318.63299999999998</v>
      </c>
      <c r="C88">
        <v>18.510000000000002</v>
      </c>
    </row>
    <row r="89" spans="1:3" x14ac:dyDescent="0.25">
      <c r="A89" t="s">
        <v>20</v>
      </c>
      <c r="B89">
        <v>11068.563</v>
      </c>
      <c r="C89">
        <v>17.855</v>
      </c>
    </row>
    <row r="90" spans="1:3" x14ac:dyDescent="0.25">
      <c r="A90" t="s">
        <v>21</v>
      </c>
      <c r="B90">
        <v>583.54300000000001</v>
      </c>
      <c r="C90">
        <v>35.918999999999997</v>
      </c>
    </row>
    <row r="91" spans="1:3" x14ac:dyDescent="0.25">
      <c r="A91" t="s">
        <v>22</v>
      </c>
      <c r="B91">
        <v>407.07499999999999</v>
      </c>
      <c r="C91">
        <v>36.381999999999998</v>
      </c>
    </row>
    <row r="92" spans="1:3" x14ac:dyDescent="0.25">
      <c r="A92" t="s">
        <v>23</v>
      </c>
      <c r="B92">
        <v>6650.4790000000003</v>
      </c>
      <c r="C92">
        <v>15.811</v>
      </c>
    </row>
    <row r="93" spans="1:3" x14ac:dyDescent="0.25">
      <c r="A93" t="s">
        <v>24</v>
      </c>
      <c r="B93">
        <v>715.69299999999998</v>
      </c>
      <c r="C93">
        <v>16.347000000000001</v>
      </c>
    </row>
    <row r="94" spans="1:3" x14ac:dyDescent="0.25">
      <c r="A94" t="s">
        <v>25</v>
      </c>
      <c r="B94">
        <v>588.33600000000001</v>
      </c>
      <c r="C94">
        <v>6.149</v>
      </c>
    </row>
    <row r="95" spans="1:3" x14ac:dyDescent="0.25">
      <c r="A95" t="s">
        <v>26</v>
      </c>
      <c r="B95">
        <v>3332.8829999999998</v>
      </c>
      <c r="C95">
        <v>17.704000000000001</v>
      </c>
    </row>
    <row r="96" spans="1:3" x14ac:dyDescent="0.25">
      <c r="A96" t="s">
        <v>27</v>
      </c>
      <c r="B96">
        <v>10196.539000000001</v>
      </c>
      <c r="C96">
        <v>15.811</v>
      </c>
    </row>
    <row r="97" spans="1:3" x14ac:dyDescent="0.25">
      <c r="A97" t="s">
        <v>28</v>
      </c>
      <c r="B97">
        <v>690</v>
      </c>
      <c r="C97">
        <v>3.63</v>
      </c>
    </row>
    <row r="98" spans="1:3" x14ac:dyDescent="0.25">
      <c r="A98" t="s">
        <v>29</v>
      </c>
      <c r="B98">
        <v>11620</v>
      </c>
      <c r="C98">
        <v>14</v>
      </c>
    </row>
    <row r="99" spans="1:3" x14ac:dyDescent="0.25">
      <c r="A99" t="s">
        <v>30</v>
      </c>
      <c r="B99">
        <v>4480</v>
      </c>
      <c r="C99">
        <v>15.148</v>
      </c>
    </row>
    <row r="100" spans="1:3" x14ac:dyDescent="0.25">
      <c r="A100" t="s">
        <v>31</v>
      </c>
      <c r="B100">
        <v>1464.9449999999999</v>
      </c>
      <c r="C100">
        <v>25.946999999999999</v>
      </c>
    </row>
    <row r="101" spans="1:3" x14ac:dyDescent="0.25">
      <c r="A101" t="s">
        <v>32</v>
      </c>
      <c r="B101">
        <v>23765.722000000002</v>
      </c>
      <c r="C101">
        <v>25.946999999999999</v>
      </c>
    </row>
    <row r="102" spans="1:3" x14ac:dyDescent="0.25">
      <c r="A102" t="s">
        <v>33</v>
      </c>
      <c r="B102">
        <v>78152.831000000006</v>
      </c>
      <c r="C102">
        <v>18.452999999999999</v>
      </c>
    </row>
    <row r="103" spans="1:3" x14ac:dyDescent="0.25">
      <c r="A103" t="s">
        <v>39</v>
      </c>
      <c r="B103">
        <v>54387.108999999997</v>
      </c>
      <c r="C103">
        <v>15.179</v>
      </c>
    </row>
    <row r="106" spans="1:3" x14ac:dyDescent="0.25">
      <c r="A106">
        <v>150</v>
      </c>
    </row>
    <row r="107" spans="1:3" x14ac:dyDescent="0.25">
      <c r="A107" t="s">
        <v>17</v>
      </c>
      <c r="B107" t="s">
        <v>18</v>
      </c>
      <c r="C107" t="s">
        <v>52</v>
      </c>
    </row>
    <row r="108" spans="1:3" x14ac:dyDescent="0.25">
      <c r="A108" t="s">
        <v>19</v>
      </c>
      <c r="B108">
        <v>2270.4189999999999</v>
      </c>
      <c r="C108">
        <v>16.350000000000001</v>
      </c>
    </row>
    <row r="109" spans="1:3" x14ac:dyDescent="0.25">
      <c r="A109" t="s">
        <v>38</v>
      </c>
      <c r="B109">
        <v>314.57</v>
      </c>
      <c r="C109">
        <v>18.510000000000002</v>
      </c>
    </row>
    <row r="110" spans="1:3" x14ac:dyDescent="0.25">
      <c r="A110" t="s">
        <v>20</v>
      </c>
      <c r="B110">
        <v>10949.638000000001</v>
      </c>
      <c r="C110">
        <v>17.855</v>
      </c>
    </row>
    <row r="111" spans="1:3" x14ac:dyDescent="0.25">
      <c r="A111" t="s">
        <v>21</v>
      </c>
      <c r="B111">
        <v>572.64499999999998</v>
      </c>
      <c r="C111">
        <v>35.918999999999997</v>
      </c>
    </row>
    <row r="112" spans="1:3" x14ac:dyDescent="0.25">
      <c r="A112" t="s">
        <v>22</v>
      </c>
      <c r="B112">
        <v>400.452</v>
      </c>
      <c r="C112">
        <v>36.381999999999998</v>
      </c>
    </row>
    <row r="113" spans="1:3" x14ac:dyDescent="0.25">
      <c r="A113" t="s">
        <v>23</v>
      </c>
      <c r="B113">
        <v>6553.0969999999998</v>
      </c>
      <c r="C113">
        <v>15.811</v>
      </c>
    </row>
    <row r="114" spans="1:3" x14ac:dyDescent="0.25">
      <c r="A114" t="s">
        <v>24</v>
      </c>
      <c r="B114">
        <v>715.69299999999998</v>
      </c>
      <c r="C114">
        <v>16.347000000000001</v>
      </c>
    </row>
    <row r="115" spans="1:3" x14ac:dyDescent="0.25">
      <c r="A115" t="s">
        <v>25</v>
      </c>
      <c r="B115">
        <v>577.22900000000004</v>
      </c>
      <c r="C115">
        <v>6.149</v>
      </c>
    </row>
    <row r="116" spans="1:3" x14ac:dyDescent="0.25">
      <c r="A116" t="s">
        <v>26</v>
      </c>
      <c r="B116">
        <v>3246.701</v>
      </c>
      <c r="C116">
        <v>17.704000000000001</v>
      </c>
    </row>
    <row r="117" spans="1:3" x14ac:dyDescent="0.25">
      <c r="A117" t="s">
        <v>27</v>
      </c>
      <c r="B117">
        <v>10171.734</v>
      </c>
      <c r="C117">
        <v>15.811</v>
      </c>
    </row>
    <row r="118" spans="1:3" x14ac:dyDescent="0.25">
      <c r="A118" t="s">
        <v>28</v>
      </c>
      <c r="B118">
        <v>690</v>
      </c>
      <c r="C118">
        <v>3.63</v>
      </c>
    </row>
    <row r="119" spans="1:3" x14ac:dyDescent="0.25">
      <c r="A119" t="s">
        <v>29</v>
      </c>
      <c r="B119">
        <v>12450</v>
      </c>
      <c r="C119">
        <v>14</v>
      </c>
    </row>
    <row r="120" spans="1:3" x14ac:dyDescent="0.25">
      <c r="A120" t="s">
        <v>30</v>
      </c>
      <c r="B120">
        <v>4800</v>
      </c>
      <c r="C120">
        <v>15.148</v>
      </c>
    </row>
    <row r="121" spans="1:3" x14ac:dyDescent="0.25">
      <c r="A121" t="s">
        <v>31</v>
      </c>
      <c r="B121">
        <v>1307.5719999999999</v>
      </c>
      <c r="C121">
        <v>27.026</v>
      </c>
    </row>
    <row r="122" spans="1:3" x14ac:dyDescent="0.25">
      <c r="A122" t="s">
        <v>32</v>
      </c>
      <c r="B122">
        <v>20861.093000000001</v>
      </c>
      <c r="C122">
        <v>27.026</v>
      </c>
    </row>
    <row r="123" spans="1:3" x14ac:dyDescent="0.25">
      <c r="A123" t="s">
        <v>33</v>
      </c>
      <c r="B123">
        <v>75880.843999999997</v>
      </c>
      <c r="C123">
        <v>18.428999999999998</v>
      </c>
    </row>
    <row r="124" spans="1:3" x14ac:dyDescent="0.25">
      <c r="A124" t="s">
        <v>39</v>
      </c>
      <c r="B124">
        <v>55019.75</v>
      </c>
      <c r="C124">
        <v>15.169</v>
      </c>
    </row>
    <row r="127" spans="1:3" x14ac:dyDescent="0.25">
      <c r="A127">
        <v>160</v>
      </c>
    </row>
    <row r="128" spans="1:3" x14ac:dyDescent="0.25">
      <c r="A128" t="s">
        <v>17</v>
      </c>
      <c r="B128" t="s">
        <v>18</v>
      </c>
      <c r="C128" t="s">
        <v>52</v>
      </c>
    </row>
    <row r="129" spans="1:3" x14ac:dyDescent="0.25">
      <c r="A129" t="s">
        <v>19</v>
      </c>
      <c r="B129">
        <v>2270.4189999999999</v>
      </c>
      <c r="C129">
        <v>16.350000000000001</v>
      </c>
    </row>
    <row r="130" spans="1:3" x14ac:dyDescent="0.25">
      <c r="A130" t="s">
        <v>38</v>
      </c>
      <c r="B130">
        <v>303.56700000000001</v>
      </c>
      <c r="C130">
        <v>18.510000000000002</v>
      </c>
    </row>
    <row r="131" spans="1:3" x14ac:dyDescent="0.25">
      <c r="A131" t="s">
        <v>20</v>
      </c>
      <c r="B131">
        <v>10635.428</v>
      </c>
      <c r="C131">
        <v>17.855</v>
      </c>
    </row>
    <row r="132" spans="1:3" x14ac:dyDescent="0.25">
      <c r="A132" t="s">
        <v>21</v>
      </c>
      <c r="B132">
        <v>543.46600000000001</v>
      </c>
      <c r="C132">
        <v>35.918999999999997</v>
      </c>
    </row>
    <row r="133" spans="1:3" x14ac:dyDescent="0.25">
      <c r="A133" t="s">
        <v>22</v>
      </c>
      <c r="B133">
        <v>382.637</v>
      </c>
      <c r="C133">
        <v>36.381999999999998</v>
      </c>
    </row>
    <row r="134" spans="1:3" x14ac:dyDescent="0.25">
      <c r="A134" t="s">
        <v>23</v>
      </c>
      <c r="B134">
        <v>6290.335</v>
      </c>
      <c r="C134">
        <v>15.811</v>
      </c>
    </row>
    <row r="135" spans="1:3" x14ac:dyDescent="0.25">
      <c r="A135" t="s">
        <v>24</v>
      </c>
      <c r="B135">
        <v>715.69299999999998</v>
      </c>
      <c r="C135">
        <v>16.347000000000001</v>
      </c>
    </row>
    <row r="136" spans="1:3" x14ac:dyDescent="0.25">
      <c r="A136" t="s">
        <v>25</v>
      </c>
      <c r="B136">
        <v>547.50199999999995</v>
      </c>
      <c r="C136">
        <v>6.149</v>
      </c>
    </row>
    <row r="137" spans="1:3" x14ac:dyDescent="0.25">
      <c r="A137" t="s">
        <v>26</v>
      </c>
      <c r="B137">
        <v>3019.1019999999999</v>
      </c>
      <c r="C137">
        <v>17.704000000000001</v>
      </c>
    </row>
    <row r="138" spans="1:3" x14ac:dyDescent="0.25">
      <c r="A138" t="s">
        <v>27</v>
      </c>
      <c r="B138">
        <v>10074.86</v>
      </c>
      <c r="C138">
        <v>15.811</v>
      </c>
    </row>
    <row r="139" spans="1:3" x14ac:dyDescent="0.25">
      <c r="A139" t="s">
        <v>28</v>
      </c>
      <c r="B139">
        <v>690</v>
      </c>
      <c r="C139">
        <v>3.63</v>
      </c>
    </row>
    <row r="140" spans="1:3" x14ac:dyDescent="0.25">
      <c r="A140" t="s">
        <v>29</v>
      </c>
      <c r="B140">
        <v>13280</v>
      </c>
      <c r="C140">
        <v>14.5</v>
      </c>
    </row>
    <row r="141" spans="1:3" x14ac:dyDescent="0.25">
      <c r="A141" t="s">
        <v>30</v>
      </c>
      <c r="B141">
        <v>5120</v>
      </c>
      <c r="C141">
        <v>15.148</v>
      </c>
    </row>
    <row r="142" spans="1:3" x14ac:dyDescent="0.25">
      <c r="A142" t="s">
        <v>31</v>
      </c>
      <c r="B142">
        <v>992.82500000000005</v>
      </c>
      <c r="C142">
        <v>27.026</v>
      </c>
    </row>
    <row r="143" spans="1:3" x14ac:dyDescent="0.25">
      <c r="A143" t="s">
        <v>32</v>
      </c>
      <c r="B143">
        <v>15051.929</v>
      </c>
      <c r="C143">
        <v>27.026</v>
      </c>
    </row>
    <row r="144" spans="1:3" x14ac:dyDescent="0.25">
      <c r="A144" t="s">
        <v>33</v>
      </c>
      <c r="B144">
        <v>69917.763999999996</v>
      </c>
      <c r="C144">
        <v>17.774999999999999</v>
      </c>
    </row>
    <row r="145" spans="1:3" x14ac:dyDescent="0.25">
      <c r="A145" t="s">
        <v>39</v>
      </c>
      <c r="B145">
        <v>54865.834999999999</v>
      </c>
      <c r="C145">
        <v>15.237</v>
      </c>
    </row>
    <row r="148" spans="1:3" x14ac:dyDescent="0.25">
      <c r="A148">
        <v>170</v>
      </c>
    </row>
    <row r="149" spans="1:3" x14ac:dyDescent="0.25">
      <c r="A149" t="s">
        <v>17</v>
      </c>
      <c r="B149" t="s">
        <v>18</v>
      </c>
      <c r="C149" t="s">
        <v>52</v>
      </c>
    </row>
    <row r="150" spans="1:3" x14ac:dyDescent="0.25">
      <c r="A150" t="s">
        <v>19</v>
      </c>
      <c r="B150">
        <v>2270.4189999999999</v>
      </c>
      <c r="C150">
        <v>16.350000000000001</v>
      </c>
    </row>
    <row r="151" spans="1:3" x14ac:dyDescent="0.25">
      <c r="A151" t="s">
        <v>38</v>
      </c>
      <c r="B151">
        <v>291.93799999999999</v>
      </c>
      <c r="C151">
        <v>18.510000000000002</v>
      </c>
    </row>
    <row r="152" spans="1:3" x14ac:dyDescent="0.25">
      <c r="A152" t="s">
        <v>20</v>
      </c>
      <c r="B152">
        <v>10315.635</v>
      </c>
      <c r="C152">
        <v>17.855</v>
      </c>
    </row>
    <row r="153" spans="1:3" x14ac:dyDescent="0.25">
      <c r="A153" t="s">
        <v>21</v>
      </c>
      <c r="B153">
        <v>513.16</v>
      </c>
      <c r="C153">
        <v>35.918999999999997</v>
      </c>
    </row>
    <row r="154" spans="1:3" x14ac:dyDescent="0.25">
      <c r="A154" t="s">
        <v>22</v>
      </c>
      <c r="B154">
        <v>364.00200000000001</v>
      </c>
      <c r="C154">
        <v>36.381999999999998</v>
      </c>
    </row>
    <row r="155" spans="1:3" x14ac:dyDescent="0.25">
      <c r="A155" t="s">
        <v>23</v>
      </c>
      <c r="B155">
        <v>6014.1580000000004</v>
      </c>
      <c r="C155">
        <v>15.811</v>
      </c>
    </row>
    <row r="156" spans="1:3" x14ac:dyDescent="0.25">
      <c r="A156" t="s">
        <v>24</v>
      </c>
      <c r="B156">
        <v>715.69299999999998</v>
      </c>
      <c r="C156">
        <v>16.347000000000001</v>
      </c>
    </row>
    <row r="157" spans="1:3" x14ac:dyDescent="0.25">
      <c r="A157" t="s">
        <v>25</v>
      </c>
      <c r="B157">
        <v>516.64599999999996</v>
      </c>
      <c r="C157">
        <v>6.149</v>
      </c>
    </row>
    <row r="158" spans="1:3" x14ac:dyDescent="0.25">
      <c r="A158" t="s">
        <v>26</v>
      </c>
      <c r="B158">
        <v>2787.7109999999998</v>
      </c>
      <c r="C158">
        <v>17.704000000000001</v>
      </c>
    </row>
    <row r="159" spans="1:3" x14ac:dyDescent="0.25">
      <c r="A159" t="s">
        <v>27</v>
      </c>
      <c r="B159">
        <v>9962.3700000000008</v>
      </c>
      <c r="C159">
        <v>15.811</v>
      </c>
    </row>
    <row r="160" spans="1:3" x14ac:dyDescent="0.25">
      <c r="A160" t="s">
        <v>28</v>
      </c>
      <c r="B160">
        <v>690</v>
      </c>
      <c r="C160">
        <v>3.63</v>
      </c>
    </row>
    <row r="161" spans="1:3" x14ac:dyDescent="0.25">
      <c r="A161" t="s">
        <v>29</v>
      </c>
      <c r="B161">
        <v>14110</v>
      </c>
      <c r="C161">
        <v>15.5</v>
      </c>
    </row>
    <row r="162" spans="1:3" x14ac:dyDescent="0.25">
      <c r="A162" t="s">
        <v>30</v>
      </c>
      <c r="B162">
        <v>5440</v>
      </c>
      <c r="C162">
        <v>15.148</v>
      </c>
    </row>
    <row r="163" spans="1:3" x14ac:dyDescent="0.25">
      <c r="A163" t="s">
        <v>31</v>
      </c>
      <c r="B163">
        <v>678.07799999999997</v>
      </c>
      <c r="C163">
        <v>28.106000000000002</v>
      </c>
    </row>
    <row r="164" spans="1:3" x14ac:dyDescent="0.25">
      <c r="A164" t="s">
        <v>32</v>
      </c>
      <c r="B164">
        <v>9242.7479999999996</v>
      </c>
      <c r="C164">
        <v>28.106000000000002</v>
      </c>
    </row>
    <row r="165" spans="1:3" x14ac:dyDescent="0.25">
      <c r="A165" t="s">
        <v>33</v>
      </c>
      <c r="B165">
        <v>63912.557000000001</v>
      </c>
      <c r="C165">
        <v>17.292000000000002</v>
      </c>
    </row>
    <row r="166" spans="1:3" x14ac:dyDescent="0.25">
      <c r="A166" t="s">
        <v>39</v>
      </c>
      <c r="B166">
        <v>54669.809000000001</v>
      </c>
      <c r="C166">
        <v>15.462999999999999</v>
      </c>
    </row>
    <row r="169" spans="1:3" x14ac:dyDescent="0.25">
      <c r="A169">
        <v>180</v>
      </c>
    </row>
    <row r="170" spans="1:3" x14ac:dyDescent="0.25">
      <c r="A170" t="s">
        <v>17</v>
      </c>
      <c r="B170" t="s">
        <v>18</v>
      </c>
      <c r="C170" t="s">
        <v>52</v>
      </c>
    </row>
    <row r="171" spans="1:3" x14ac:dyDescent="0.25">
      <c r="A171" t="s">
        <v>19</v>
      </c>
      <c r="B171">
        <v>2270.4189999999999</v>
      </c>
      <c r="C171">
        <v>16.350000000000001</v>
      </c>
    </row>
    <row r="172" spans="1:3" x14ac:dyDescent="0.25">
      <c r="A172" t="s">
        <v>38</v>
      </c>
      <c r="B172">
        <v>286.75599999999997</v>
      </c>
      <c r="C172">
        <v>18.510000000000002</v>
      </c>
    </row>
    <row r="173" spans="1:3" x14ac:dyDescent="0.25">
      <c r="A173" t="s">
        <v>20</v>
      </c>
      <c r="B173">
        <v>10177.137000000001</v>
      </c>
      <c r="C173">
        <v>17.855</v>
      </c>
    </row>
    <row r="174" spans="1:3" x14ac:dyDescent="0.25">
      <c r="A174" t="s">
        <v>21</v>
      </c>
      <c r="B174">
        <v>499.83300000000003</v>
      </c>
      <c r="C174">
        <v>35.918999999999997</v>
      </c>
    </row>
    <row r="175" spans="1:3" x14ac:dyDescent="0.25">
      <c r="A175" t="s">
        <v>22</v>
      </c>
      <c r="B175">
        <v>355.76299999999998</v>
      </c>
      <c r="C175">
        <v>36.381999999999998</v>
      </c>
    </row>
    <row r="176" spans="1:3" x14ac:dyDescent="0.25">
      <c r="A176" t="s">
        <v>23</v>
      </c>
      <c r="B176">
        <v>5891.598</v>
      </c>
      <c r="C176">
        <v>15.811</v>
      </c>
    </row>
    <row r="177" spans="1:3" x14ac:dyDescent="0.25">
      <c r="A177" t="s">
        <v>24</v>
      </c>
      <c r="B177">
        <v>715.69299999999998</v>
      </c>
      <c r="C177">
        <v>16.347000000000001</v>
      </c>
    </row>
    <row r="178" spans="1:3" x14ac:dyDescent="0.25">
      <c r="A178" t="s">
        <v>25</v>
      </c>
      <c r="B178">
        <v>503.084</v>
      </c>
      <c r="C178">
        <v>6.149</v>
      </c>
    </row>
    <row r="179" spans="1:3" x14ac:dyDescent="0.25">
      <c r="A179" t="s">
        <v>26</v>
      </c>
      <c r="B179">
        <v>2687.616</v>
      </c>
      <c r="C179">
        <v>17.704000000000001</v>
      </c>
    </row>
    <row r="180" spans="1:3" x14ac:dyDescent="0.25">
      <c r="A180" t="s">
        <v>27</v>
      </c>
      <c r="B180">
        <v>9908</v>
      </c>
      <c r="C180">
        <v>15.811</v>
      </c>
    </row>
    <row r="181" spans="1:3" x14ac:dyDescent="0.25">
      <c r="A181" t="s">
        <v>28</v>
      </c>
      <c r="B181">
        <v>690</v>
      </c>
      <c r="C181">
        <v>3.63</v>
      </c>
    </row>
    <row r="182" spans="1:3" x14ac:dyDescent="0.25">
      <c r="A182" t="s">
        <v>29</v>
      </c>
      <c r="B182">
        <v>14940</v>
      </c>
      <c r="C182">
        <v>16</v>
      </c>
    </row>
    <row r="183" spans="1:3" x14ac:dyDescent="0.25">
      <c r="A183" t="s">
        <v>30</v>
      </c>
      <c r="B183">
        <v>5760</v>
      </c>
      <c r="C183">
        <v>15.148</v>
      </c>
    </row>
    <row r="184" spans="1:3" x14ac:dyDescent="0.25">
      <c r="A184" t="s">
        <v>31</v>
      </c>
      <c r="B184">
        <v>509.73099999999999</v>
      </c>
      <c r="C184">
        <v>27.745999999999999</v>
      </c>
    </row>
    <row r="185" spans="1:3" x14ac:dyDescent="0.25">
      <c r="A185" t="s">
        <v>32</v>
      </c>
      <c r="B185">
        <v>6139.7820000000002</v>
      </c>
      <c r="C185">
        <v>27.745999999999999</v>
      </c>
    </row>
    <row r="186" spans="1:3" x14ac:dyDescent="0.25">
      <c r="A186" t="s">
        <v>33</v>
      </c>
      <c r="B186">
        <v>61335.411999999997</v>
      </c>
      <c r="C186">
        <v>16.79</v>
      </c>
    </row>
    <row r="187" spans="1:3" x14ac:dyDescent="0.25">
      <c r="A187" t="s">
        <v>39</v>
      </c>
      <c r="B187">
        <v>55195.63</v>
      </c>
      <c r="C187">
        <v>15.571999999999999</v>
      </c>
    </row>
    <row r="190" spans="1:3" x14ac:dyDescent="0.25">
      <c r="A190">
        <v>190</v>
      </c>
    </row>
    <row r="191" spans="1:3" x14ac:dyDescent="0.25">
      <c r="A191" t="s">
        <v>17</v>
      </c>
      <c r="B191" t="s">
        <v>18</v>
      </c>
      <c r="C191" t="s">
        <v>52</v>
      </c>
    </row>
    <row r="192" spans="1:3" x14ac:dyDescent="0.25">
      <c r="A192" t="s">
        <v>19</v>
      </c>
      <c r="B192">
        <v>2270.4189999999999</v>
      </c>
      <c r="C192">
        <v>16.350000000000001</v>
      </c>
    </row>
    <row r="193" spans="1:3" x14ac:dyDescent="0.25">
      <c r="A193" t="s">
        <v>38</v>
      </c>
      <c r="B193">
        <v>273.70999999999998</v>
      </c>
      <c r="C193">
        <v>18.510000000000002</v>
      </c>
    </row>
    <row r="194" spans="1:3" x14ac:dyDescent="0.25">
      <c r="A194" t="s">
        <v>20</v>
      </c>
      <c r="B194">
        <v>9839.3610000000008</v>
      </c>
      <c r="C194">
        <v>17.855</v>
      </c>
    </row>
    <row r="195" spans="1:3" x14ac:dyDescent="0.25">
      <c r="A195" t="s">
        <v>21</v>
      </c>
      <c r="B195">
        <v>466.78800000000001</v>
      </c>
      <c r="C195">
        <v>35.918999999999997</v>
      </c>
    </row>
    <row r="196" spans="1:3" x14ac:dyDescent="0.25">
      <c r="A196" t="s">
        <v>22</v>
      </c>
      <c r="B196">
        <v>335.20800000000003</v>
      </c>
      <c r="C196">
        <v>36.381999999999998</v>
      </c>
    </row>
    <row r="197" spans="1:3" x14ac:dyDescent="0.25">
      <c r="A197" t="s">
        <v>23</v>
      </c>
      <c r="B197">
        <v>5584.567</v>
      </c>
      <c r="C197">
        <v>15.811</v>
      </c>
    </row>
    <row r="198" spans="1:3" x14ac:dyDescent="0.25">
      <c r="A198" t="s">
        <v>24</v>
      </c>
      <c r="B198">
        <v>715.69299999999998</v>
      </c>
      <c r="C198">
        <v>16.347000000000001</v>
      </c>
    </row>
    <row r="199" spans="1:3" x14ac:dyDescent="0.25">
      <c r="A199" t="s">
        <v>25</v>
      </c>
      <c r="B199">
        <v>469.47199999999998</v>
      </c>
      <c r="C199">
        <v>6.149</v>
      </c>
    </row>
    <row r="200" spans="1:3" x14ac:dyDescent="0.25">
      <c r="A200" t="s">
        <v>26</v>
      </c>
      <c r="B200">
        <v>2443.9180000000001</v>
      </c>
      <c r="C200">
        <v>17.704000000000001</v>
      </c>
    </row>
    <row r="201" spans="1:3" x14ac:dyDescent="0.25">
      <c r="A201" t="s">
        <v>27</v>
      </c>
      <c r="B201">
        <v>9709.5630000000001</v>
      </c>
      <c r="C201">
        <v>15.811</v>
      </c>
    </row>
    <row r="202" spans="1:3" x14ac:dyDescent="0.25">
      <c r="A202" t="s">
        <v>28</v>
      </c>
      <c r="B202">
        <v>690</v>
      </c>
      <c r="C202">
        <v>3.63</v>
      </c>
    </row>
    <row r="203" spans="1:3" x14ac:dyDescent="0.25">
      <c r="A203" t="s">
        <v>29</v>
      </c>
      <c r="B203">
        <v>15770</v>
      </c>
      <c r="C203">
        <v>17</v>
      </c>
    </row>
    <row r="204" spans="1:3" x14ac:dyDescent="0.25">
      <c r="A204" t="s">
        <v>30</v>
      </c>
      <c r="B204">
        <v>6080</v>
      </c>
      <c r="C204">
        <v>15.148</v>
      </c>
    </row>
    <row r="205" spans="1:3" x14ac:dyDescent="0.25">
      <c r="A205" t="s">
        <v>31</v>
      </c>
      <c r="B205">
        <v>79.747</v>
      </c>
      <c r="C205">
        <v>29.545999999999999</v>
      </c>
    </row>
    <row r="206" spans="1:3" x14ac:dyDescent="0.25">
      <c r="A206" t="s">
        <v>32</v>
      </c>
      <c r="B206">
        <v>379.94499999999999</v>
      </c>
      <c r="C206">
        <v>29.545999999999999</v>
      </c>
    </row>
    <row r="207" spans="1:3" x14ac:dyDescent="0.25">
      <c r="A207" t="s">
        <v>33</v>
      </c>
      <c r="B207">
        <v>55108.39</v>
      </c>
      <c r="C207">
        <v>15.907</v>
      </c>
    </row>
    <row r="208" spans="1:3" x14ac:dyDescent="0.25">
      <c r="A208" t="s">
        <v>39</v>
      </c>
      <c r="B208">
        <v>54728.446000000004</v>
      </c>
      <c r="C208">
        <v>15.813000000000001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906BE-4B77-4362-94F8-018C44D938F0}">
  <dimension ref="A1:I28"/>
  <sheetViews>
    <sheetView tabSelected="1" workbookViewId="0">
      <selection activeCell="M8" sqref="M8"/>
    </sheetView>
  </sheetViews>
  <sheetFormatPr defaultRowHeight="13.8" x14ac:dyDescent="0.25"/>
  <sheetData>
    <row r="1" spans="1:9" x14ac:dyDescent="0.25">
      <c r="A1" t="s">
        <v>100</v>
      </c>
      <c r="B1" t="s">
        <v>99</v>
      </c>
      <c r="C1" t="s">
        <v>98</v>
      </c>
      <c r="D1" t="s">
        <v>97</v>
      </c>
    </row>
    <row r="2" spans="1:9" x14ac:dyDescent="0.25">
      <c r="A2" t="s">
        <v>96</v>
      </c>
      <c r="B2">
        <v>1959</v>
      </c>
      <c r="C2">
        <f>43.41^2/257.4</f>
        <v>7.3210104895104884</v>
      </c>
      <c r="D2" t="s">
        <v>95</v>
      </c>
      <c r="E2">
        <v>0</v>
      </c>
    </row>
    <row r="3" spans="1:9" x14ac:dyDescent="0.25">
      <c r="A3" t="s">
        <v>94</v>
      </c>
      <c r="B3">
        <v>1963</v>
      </c>
      <c r="C3">
        <v>6.9</v>
      </c>
      <c r="D3" t="s">
        <v>93</v>
      </c>
      <c r="E3">
        <v>0</v>
      </c>
      <c r="G3" t="s">
        <v>91</v>
      </c>
      <c r="H3">
        <v>1968</v>
      </c>
      <c r="I3">
        <v>9.16</v>
      </c>
    </row>
    <row r="4" spans="1:9" x14ac:dyDescent="0.25">
      <c r="A4" t="s">
        <v>92</v>
      </c>
      <c r="B4">
        <v>1965</v>
      </c>
      <c r="C4">
        <v>8.6</v>
      </c>
      <c r="E4">
        <v>0</v>
      </c>
      <c r="G4" t="s">
        <v>89</v>
      </c>
      <c r="H4">
        <v>1970</v>
      </c>
      <c r="I4">
        <v>7</v>
      </c>
    </row>
    <row r="5" spans="1:9" x14ac:dyDescent="0.25">
      <c r="A5" t="s">
        <v>91</v>
      </c>
      <c r="B5">
        <v>1968</v>
      </c>
      <c r="C5">
        <v>9.16</v>
      </c>
      <c r="D5" t="s">
        <v>90</v>
      </c>
      <c r="E5">
        <v>0</v>
      </c>
      <c r="G5" t="s">
        <v>88</v>
      </c>
      <c r="H5">
        <v>1971</v>
      </c>
      <c r="I5">
        <v>6.2</v>
      </c>
    </row>
    <row r="6" spans="1:9" x14ac:dyDescent="0.25">
      <c r="A6" t="s">
        <v>89</v>
      </c>
      <c r="B6">
        <v>1970</v>
      </c>
      <c r="C6">
        <v>7</v>
      </c>
      <c r="E6">
        <v>0</v>
      </c>
      <c r="G6" t="s">
        <v>85</v>
      </c>
      <c r="H6">
        <v>1982</v>
      </c>
      <c r="I6">
        <v>8</v>
      </c>
    </row>
    <row r="7" spans="1:9" x14ac:dyDescent="0.25">
      <c r="A7" t="s">
        <v>88</v>
      </c>
      <c r="B7">
        <v>1971</v>
      </c>
      <c r="C7">
        <v>6.2</v>
      </c>
      <c r="E7">
        <v>0</v>
      </c>
      <c r="G7" t="s">
        <v>82</v>
      </c>
      <c r="H7">
        <v>1983</v>
      </c>
      <c r="I7">
        <v>7.8</v>
      </c>
    </row>
    <row r="8" spans="1:9" x14ac:dyDescent="0.25">
      <c r="A8" t="s">
        <v>87</v>
      </c>
      <c r="B8">
        <v>1972</v>
      </c>
      <c r="C8">
        <v>7</v>
      </c>
      <c r="E8">
        <v>0</v>
      </c>
      <c r="G8" t="s">
        <v>80</v>
      </c>
      <c r="H8">
        <v>1988</v>
      </c>
      <c r="I8">
        <v>9.39</v>
      </c>
    </row>
    <row r="9" spans="1:9" x14ac:dyDescent="0.25">
      <c r="A9" t="s">
        <v>86</v>
      </c>
      <c r="B9">
        <v>1974</v>
      </c>
      <c r="C9">
        <v>7.7</v>
      </c>
      <c r="E9">
        <v>0</v>
      </c>
      <c r="G9" t="s">
        <v>77</v>
      </c>
      <c r="H9">
        <v>1993</v>
      </c>
      <c r="I9">
        <v>9.26</v>
      </c>
    </row>
    <row r="10" spans="1:9" x14ac:dyDescent="0.25">
      <c r="A10" t="s">
        <v>85</v>
      </c>
      <c r="B10">
        <v>1982</v>
      </c>
      <c r="C10">
        <v>8</v>
      </c>
      <c r="D10" t="s">
        <v>84</v>
      </c>
      <c r="E10">
        <v>0</v>
      </c>
      <c r="G10" t="s">
        <v>75</v>
      </c>
      <c r="H10">
        <v>1995</v>
      </c>
      <c r="I10">
        <v>8.67</v>
      </c>
    </row>
    <row r="11" spans="1:9" x14ac:dyDescent="0.25">
      <c r="A11" t="s">
        <v>83</v>
      </c>
      <c r="B11">
        <v>1983</v>
      </c>
      <c r="C11">
        <v>8.8000000000000007</v>
      </c>
      <c r="E11">
        <v>0</v>
      </c>
      <c r="G11" t="s">
        <v>71</v>
      </c>
      <c r="H11">
        <v>2007</v>
      </c>
      <c r="I11">
        <v>7.5</v>
      </c>
    </row>
    <row r="12" spans="1:9" x14ac:dyDescent="0.25">
      <c r="A12" t="s">
        <v>82</v>
      </c>
      <c r="B12">
        <v>1983</v>
      </c>
      <c r="C12">
        <v>7.8</v>
      </c>
      <c r="D12" t="s">
        <v>81</v>
      </c>
      <c r="E12">
        <v>0</v>
      </c>
      <c r="G12" t="s">
        <v>69</v>
      </c>
      <c r="H12">
        <v>2011</v>
      </c>
      <c r="I12">
        <v>9.58</v>
      </c>
    </row>
    <row r="13" spans="1:9" x14ac:dyDescent="0.25">
      <c r="A13" t="s">
        <v>80</v>
      </c>
      <c r="B13">
        <v>1988</v>
      </c>
      <c r="C13">
        <v>9.39</v>
      </c>
      <c r="D13" s="4" t="s">
        <v>79</v>
      </c>
      <c r="E13">
        <v>0</v>
      </c>
      <c r="G13" t="s">
        <v>67</v>
      </c>
      <c r="H13">
        <v>2014</v>
      </c>
      <c r="I13">
        <v>9.5</v>
      </c>
    </row>
    <row r="14" spans="1:9" x14ac:dyDescent="0.25">
      <c r="A14" t="s">
        <v>78</v>
      </c>
      <c r="B14">
        <v>1992</v>
      </c>
      <c r="C14">
        <v>7.89</v>
      </c>
      <c r="E14">
        <v>0</v>
      </c>
      <c r="G14" t="s">
        <v>65</v>
      </c>
      <c r="H14">
        <v>2016</v>
      </c>
      <c r="I14">
        <v>10.97</v>
      </c>
    </row>
    <row r="15" spans="1:9" x14ac:dyDescent="0.25">
      <c r="A15" t="s">
        <v>77</v>
      </c>
      <c r="B15">
        <v>1993</v>
      </c>
      <c r="C15">
        <v>9.26</v>
      </c>
      <c r="E15">
        <v>0</v>
      </c>
      <c r="G15" t="s">
        <v>64</v>
      </c>
      <c r="H15">
        <v>2017</v>
      </c>
      <c r="I15">
        <v>9.9236546651180788</v>
      </c>
    </row>
    <row r="16" spans="1:9" x14ac:dyDescent="0.25">
      <c r="A16" t="s">
        <v>76</v>
      </c>
      <c r="B16">
        <v>1994</v>
      </c>
      <c r="C16">
        <v>9.26</v>
      </c>
      <c r="E16">
        <v>0</v>
      </c>
    </row>
    <row r="17" spans="1:5" x14ac:dyDescent="0.25">
      <c r="A17" t="s">
        <v>75</v>
      </c>
      <c r="B17">
        <v>1995</v>
      </c>
      <c r="C17">
        <v>8.67</v>
      </c>
      <c r="E17">
        <v>0</v>
      </c>
    </row>
    <row r="18" spans="1:5" x14ac:dyDescent="0.25">
      <c r="A18" t="s">
        <v>74</v>
      </c>
      <c r="B18">
        <v>1996</v>
      </c>
      <c r="C18">
        <v>8.9</v>
      </c>
      <c r="E18">
        <v>0</v>
      </c>
    </row>
    <row r="19" spans="1:5" x14ac:dyDescent="0.25">
      <c r="A19" t="s">
        <v>73</v>
      </c>
      <c r="B19">
        <v>1999</v>
      </c>
      <c r="C19">
        <v>8.68</v>
      </c>
      <c r="E19">
        <v>0</v>
      </c>
    </row>
    <row r="20" spans="1:5" x14ac:dyDescent="0.25">
      <c r="A20" t="s">
        <v>72</v>
      </c>
      <c r="B20">
        <v>2003</v>
      </c>
      <c r="C20">
        <v>9.39</v>
      </c>
      <c r="E20">
        <v>0</v>
      </c>
    </row>
    <row r="21" spans="1:5" x14ac:dyDescent="0.25">
      <c r="A21" t="s">
        <v>71</v>
      </c>
      <c r="B21">
        <v>2007</v>
      </c>
      <c r="C21">
        <v>7.5</v>
      </c>
      <c r="D21" t="s">
        <v>70</v>
      </c>
      <c r="E21">
        <v>0</v>
      </c>
    </row>
    <row r="22" spans="1:5" x14ac:dyDescent="0.25">
      <c r="A22" t="s">
        <v>69</v>
      </c>
      <c r="B22">
        <v>2011</v>
      </c>
      <c r="C22">
        <v>9.58</v>
      </c>
      <c r="D22" t="s">
        <v>68</v>
      </c>
      <c r="E22">
        <v>0</v>
      </c>
    </row>
    <row r="23" spans="1:5" x14ac:dyDescent="0.25">
      <c r="A23" t="s">
        <v>67</v>
      </c>
      <c r="B23">
        <v>2014</v>
      </c>
      <c r="C23">
        <v>9.5</v>
      </c>
      <c r="E23">
        <v>0</v>
      </c>
    </row>
    <row r="24" spans="1:5" x14ac:dyDescent="0.25">
      <c r="A24" t="s">
        <v>66</v>
      </c>
      <c r="B24">
        <v>2015</v>
      </c>
      <c r="C24">
        <v>8.86</v>
      </c>
      <c r="D24" t="s">
        <v>66</v>
      </c>
      <c r="E24">
        <v>0</v>
      </c>
    </row>
    <row r="25" spans="1:5" x14ac:dyDescent="0.25">
      <c r="A25" t="s">
        <v>65</v>
      </c>
      <c r="B25">
        <v>2016</v>
      </c>
      <c r="C25">
        <v>10.97</v>
      </c>
      <c r="D25" t="s">
        <v>65</v>
      </c>
      <c r="E25">
        <v>0</v>
      </c>
    </row>
    <row r="26" spans="1:5" x14ac:dyDescent="0.25">
      <c r="A26" t="s">
        <v>64</v>
      </c>
      <c r="B26">
        <v>2017</v>
      </c>
      <c r="C26">
        <f>35.8^2/129.15</f>
        <v>9.9236546651180788</v>
      </c>
      <c r="D26" t="s">
        <v>63</v>
      </c>
      <c r="E26">
        <v>0</v>
      </c>
    </row>
    <row r="27" spans="1:5" x14ac:dyDescent="0.25">
      <c r="A27" t="s">
        <v>62</v>
      </c>
      <c r="B27">
        <v>2018</v>
      </c>
      <c r="C27">
        <v>9.26</v>
      </c>
      <c r="E27">
        <v>0</v>
      </c>
    </row>
    <row r="28" spans="1:5" x14ac:dyDescent="0.25">
      <c r="A28" t="s">
        <v>61</v>
      </c>
      <c r="B28">
        <v>2018</v>
      </c>
      <c r="C28">
        <v>9.3000000000000007</v>
      </c>
      <c r="E28">
        <v>0</v>
      </c>
    </row>
  </sheetData>
  <hyperlinks>
    <hyperlink ref="D13" r:id="rId1" xr:uid="{167B1F15-74FF-4477-A5E0-80CA3A486552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83E38-FD95-4421-9BF3-A7868669A2DB}">
  <dimension ref="A1:O50"/>
  <sheetViews>
    <sheetView workbookViewId="0">
      <selection activeCell="I2" sqref="I2"/>
    </sheetView>
  </sheetViews>
  <sheetFormatPr defaultRowHeight="13.8" x14ac:dyDescent="0.25"/>
  <sheetData>
    <row r="1" spans="1:15" x14ac:dyDescent="0.25">
      <c r="A1">
        <v>200</v>
      </c>
      <c r="B1" t="s">
        <v>60</v>
      </c>
      <c r="C1" t="s">
        <v>59</v>
      </c>
      <c r="D1" t="s">
        <v>58</v>
      </c>
      <c r="E1" t="s">
        <v>57</v>
      </c>
      <c r="F1" t="s">
        <v>56</v>
      </c>
      <c r="I1" t="s">
        <v>60</v>
      </c>
      <c r="J1" t="s">
        <v>59</v>
      </c>
      <c r="K1" t="s">
        <v>58</v>
      </c>
      <c r="L1" t="s">
        <v>57</v>
      </c>
      <c r="M1" t="s">
        <v>56</v>
      </c>
    </row>
    <row r="2" spans="1:15" x14ac:dyDescent="0.25">
      <c r="A2">
        <v>2000</v>
      </c>
      <c r="B2">
        <v>358430.41602866841</v>
      </c>
      <c r="C2">
        <v>357883.26637240272</v>
      </c>
      <c r="D2">
        <v>633042.61099629744</v>
      </c>
      <c r="E2">
        <v>477908.85861937824</v>
      </c>
      <c r="F2">
        <v>320135.36307219358</v>
      </c>
      <c r="I2">
        <f>B2/$A$1/($A2*1.852)</f>
        <v>0.48384235425036232</v>
      </c>
      <c r="J2">
        <f>C2/$A$1/($A2*1.852)</f>
        <v>0.48310376130183952</v>
      </c>
      <c r="K2">
        <f>D2/$A$1/($A2*1.852)</f>
        <v>0.85453916171206468</v>
      </c>
      <c r="L2">
        <f>E2/$A$1/($A2*1.852)</f>
        <v>0.64512534910823194</v>
      </c>
      <c r="M2">
        <f>F2/$A$1/($A2*1.852)</f>
        <v>0.43214816829399777</v>
      </c>
      <c r="O2">
        <f>(M2-I2)/I2*100</f>
        <v>-10.684096896902828</v>
      </c>
    </row>
    <row r="3" spans="1:15" x14ac:dyDescent="0.25">
      <c r="A3">
        <v>2500</v>
      </c>
      <c r="B3">
        <v>448328.58144432766</v>
      </c>
      <c r="C3">
        <v>506234.9414210731</v>
      </c>
      <c r="D3">
        <v>768630.06512000551</v>
      </c>
      <c r="E3">
        <v>554700.39035381761</v>
      </c>
      <c r="F3">
        <v>403221.10278483602</v>
      </c>
      <c r="I3">
        <f>B3/$A$1/($A3*1.852)</f>
        <v>0.48415613546903635</v>
      </c>
      <c r="J3">
        <f>C3/$A$1/($A3*1.852)</f>
        <v>0.54669000153463621</v>
      </c>
      <c r="K3">
        <f>D3/$A$1/($A3*1.852)</f>
        <v>0.83005406600432552</v>
      </c>
      <c r="L3">
        <f>E3/$A$1/($A3*1.852)</f>
        <v>0.59902849930217883</v>
      </c>
      <c r="M3">
        <f>F3/$A$1/($A3*1.852)</f>
        <v>0.43544395549118359</v>
      </c>
      <c r="O3">
        <f>(M3-I3)/I3*100</f>
        <v>-10.061254295716365</v>
      </c>
    </row>
    <row r="4" spans="1:15" x14ac:dyDescent="0.25">
      <c r="A4">
        <v>3000</v>
      </c>
      <c r="B4">
        <v>530885.76092497155</v>
      </c>
      <c r="C4">
        <v>597093.55814898002</v>
      </c>
      <c r="D4">
        <v>1002796.5646926269</v>
      </c>
      <c r="E4">
        <v>662619.5777440368</v>
      </c>
      <c r="F4">
        <v>444767.32469839801</v>
      </c>
      <c r="I4">
        <f>B4/$A$1/($A4*1.852)</f>
        <v>0.47775896411534513</v>
      </c>
      <c r="J4">
        <f>C4/$A$1/($A4*1.852)</f>
        <v>0.53734121503687904</v>
      </c>
      <c r="K4">
        <f>D4/$A$1/($A4*1.852)</f>
        <v>0.90244471264635262</v>
      </c>
      <c r="L4">
        <f>E4/$A$1/($A4*1.852)</f>
        <v>0.59630991517641907</v>
      </c>
      <c r="M4">
        <f>F4/$A$1/($A4*1.852)</f>
        <v>0.40025857154283478</v>
      </c>
      <c r="O4">
        <f>(M4-I4)/I4*100</f>
        <v>-16.221651165879425</v>
      </c>
    </row>
    <row r="5" spans="1:15" x14ac:dyDescent="0.25">
      <c r="A5">
        <v>3500</v>
      </c>
      <c r="B5">
        <v>621931.8477189471</v>
      </c>
      <c r="C5">
        <v>697804.5612987635</v>
      </c>
      <c r="D5">
        <v>1205724.7691743996</v>
      </c>
      <c r="E5">
        <v>756822.44821620965</v>
      </c>
      <c r="F5">
        <v>517784.67942364805</v>
      </c>
      <c r="I5">
        <f>B5/$A$1/($A5*1.852)</f>
        <v>0.47973761780233504</v>
      </c>
      <c r="J5">
        <f>C5/$A$1/($A5*1.852)</f>
        <v>0.53826331479386258</v>
      </c>
      <c r="K5">
        <f>D5/$A$1/($A5*1.852)</f>
        <v>0.9300561317297128</v>
      </c>
      <c r="L5">
        <f>E5/$A$1/($A5*1.852)</f>
        <v>0.58378775703194197</v>
      </c>
      <c r="M5">
        <f>F5/$A$1/($A5*1.852)</f>
        <v>0.39940194339991364</v>
      </c>
      <c r="O5">
        <f>(M5-I5)/I5*100</f>
        <v>-16.745752557499436</v>
      </c>
    </row>
    <row r="6" spans="1:15" x14ac:dyDescent="0.25">
      <c r="A6">
        <v>4000</v>
      </c>
      <c r="B6">
        <v>706386.32842317561</v>
      </c>
      <c r="C6">
        <v>800293.13603999582</v>
      </c>
      <c r="D6">
        <v>1435244.0915475788</v>
      </c>
      <c r="E6">
        <v>807038.60725217755</v>
      </c>
      <c r="F6">
        <v>600296.84564962925</v>
      </c>
      <c r="I6">
        <f>B6/$A$1/($A6*1.852)</f>
        <v>0.47677262987525354</v>
      </c>
      <c r="J6">
        <f>C6/$A$1/($A6*1.852)</f>
        <v>0.54015465445464084</v>
      </c>
      <c r="K6">
        <f>D6/$A$1/($A6*1.852)</f>
        <v>0.96871226481343065</v>
      </c>
      <c r="L6">
        <f>E6/$A$1/($A6*1.852)</f>
        <v>0.54470748329655616</v>
      </c>
      <c r="M6">
        <f>F6/$A$1/($A6*1.852)</f>
        <v>0.40516795737690958</v>
      </c>
      <c r="O6">
        <f>(M6-I6)/I6*100</f>
        <v>-15.01862061945107</v>
      </c>
    </row>
    <row r="7" spans="1:15" x14ac:dyDescent="0.25">
      <c r="A7">
        <v>4500</v>
      </c>
      <c r="B7">
        <v>816643.33815110405</v>
      </c>
      <c r="C7">
        <v>913653.45568047324</v>
      </c>
      <c r="D7">
        <v>1659484.0799604587</v>
      </c>
      <c r="E7">
        <v>965753.5785835248</v>
      </c>
      <c r="F7">
        <v>666976.91869109392</v>
      </c>
      <c r="I7">
        <f>B7/$A$1/($A7*1.852)</f>
        <v>0.48994680714609073</v>
      </c>
      <c r="J7">
        <f>C7/$A$1/($A7*1.852)</f>
        <v>0.54814822155055987</v>
      </c>
      <c r="K7">
        <f>D7/$A$1/($A7*1.852)</f>
        <v>0.99561079911234618</v>
      </c>
      <c r="L7">
        <f>E7/$A$1/($A7*1.852)</f>
        <v>0.57940579468653997</v>
      </c>
      <c r="M7">
        <f>F7/$A$1/($A7*1.852)</f>
        <v>0.40015413888354567</v>
      </c>
      <c r="O7">
        <f>(M7-I7)/I7*100</f>
        <v>-18.327023863178475</v>
      </c>
    </row>
    <row r="8" spans="1:15" x14ac:dyDescent="0.25">
      <c r="A8">
        <v>5000</v>
      </c>
      <c r="B8">
        <v>907211.55091402959</v>
      </c>
      <c r="C8">
        <v>1033026.5112267054</v>
      </c>
      <c r="D8">
        <v>1839016.0677078583</v>
      </c>
      <c r="E8">
        <v>1072548.0788146369</v>
      </c>
      <c r="F8">
        <v>752085.23311342194</v>
      </c>
      <c r="I8">
        <f>B8/$A$1/($A8*1.852)</f>
        <v>0.48985504908964883</v>
      </c>
      <c r="J8">
        <f>C8/$A$1/($A8*1.852)</f>
        <v>0.55778969288698999</v>
      </c>
      <c r="K8">
        <f>D8/$A$1/($A8*1.852)</f>
        <v>0.99298923742324963</v>
      </c>
      <c r="L8">
        <f>E8/$A$1/($A8*1.852)</f>
        <v>0.57912963218932878</v>
      </c>
      <c r="M8">
        <f>F8/$A$1/($A8*1.852)</f>
        <v>0.40609353839817602</v>
      </c>
      <c r="O8">
        <f>(M8-I8)/I8*100</f>
        <v>-17.099244122753451</v>
      </c>
    </row>
    <row r="9" spans="1:15" x14ac:dyDescent="0.25">
      <c r="A9">
        <v>5500</v>
      </c>
      <c r="B9">
        <v>1014974.2110606106</v>
      </c>
      <c r="C9">
        <v>1204000.9998441855</v>
      </c>
      <c r="D9">
        <v>2194755.9130509975</v>
      </c>
      <c r="E9">
        <v>1172984.971828344</v>
      </c>
      <c r="F9">
        <v>867191.74264161359</v>
      </c>
      <c r="I9">
        <f>B9/$A$1/($A9*1.852)</f>
        <v>0.49822020963116564</v>
      </c>
      <c r="J9">
        <f>C9/$A$1/($A9*1.852)</f>
        <v>0.59100775566669228</v>
      </c>
      <c r="K9">
        <f>D9/$A$1/($A9*1.852)</f>
        <v>1.077339442887786</v>
      </c>
      <c r="L9">
        <f>E9/$A$1/($A9*1.852)</f>
        <v>0.57578292353639504</v>
      </c>
      <c r="M9">
        <f>F9/$A$1/($A9*1.852)</f>
        <v>0.42567825576360374</v>
      </c>
      <c r="O9">
        <f>(M9-I9)/I9*100</f>
        <v>-14.560219048774636</v>
      </c>
    </row>
    <row r="10" spans="1:15" x14ac:dyDescent="0.25">
      <c r="A10">
        <v>6000</v>
      </c>
      <c r="B10">
        <v>1129615.3920058431</v>
      </c>
      <c r="C10">
        <v>1341914.3351823254</v>
      </c>
      <c r="E10">
        <v>1279770.4773844127</v>
      </c>
      <c r="F10">
        <v>947154.03701176681</v>
      </c>
      <c r="I10">
        <f>B10/$A$1/($A10*1.852)</f>
        <v>0.50828626350154926</v>
      </c>
      <c r="J10">
        <f>C10/$A$1/($A10*1.852)</f>
        <v>0.60381314578038403</v>
      </c>
      <c r="K10">
        <f>D10/$A$1/($A10*1.852)</f>
        <v>0</v>
      </c>
      <c r="L10">
        <f>E10/$A$1/($A10*1.852)</f>
        <v>0.57585064677124398</v>
      </c>
      <c r="M10">
        <f>F10/$A$1/($A10*1.852)</f>
        <v>0.42618522183754803</v>
      </c>
      <c r="O10">
        <f>(M10-I10)/I10*100</f>
        <v>-16.152520254710954</v>
      </c>
    </row>
    <row r="11" spans="1:15" x14ac:dyDescent="0.25">
      <c r="A11">
        <v>6500</v>
      </c>
      <c r="B11">
        <v>1283884.5167476935</v>
      </c>
      <c r="C11">
        <v>1594140.1634335623</v>
      </c>
      <c r="E11">
        <v>1443205.5117454513</v>
      </c>
      <c r="F11">
        <v>1093419.5794325771</v>
      </c>
      <c r="I11">
        <f>B11/$A$1/($A11*1.852)</f>
        <v>0.53326321513029307</v>
      </c>
      <c r="J11">
        <f>C11/$A$1/($A11*1.852)</f>
        <v>0.66212832839074698</v>
      </c>
      <c r="K11">
        <f>D11/$A$1/($A11*1.852)</f>
        <v>0</v>
      </c>
      <c r="L11">
        <f>E11/$A$1/($A11*1.852)</f>
        <v>0.5994374114244273</v>
      </c>
      <c r="M11">
        <f>F11/$A$1/($A11*1.852)</f>
        <v>0.45415333918947381</v>
      </c>
      <c r="O11">
        <f>(M11-I11)/I11*100</f>
        <v>-14.835052127398326</v>
      </c>
    </row>
    <row r="12" spans="1:15" x14ac:dyDescent="0.25">
      <c r="A12">
        <v>7000</v>
      </c>
      <c r="B12">
        <v>1419987.0815995538</v>
      </c>
      <c r="C12">
        <v>1758976.9673319275</v>
      </c>
      <c r="E12">
        <v>1588971.496388515</v>
      </c>
      <c r="F12">
        <v>1173209.6739589595</v>
      </c>
      <c r="I12">
        <f>B12/$A$1/($A12*1.852)</f>
        <v>0.54766548966351203</v>
      </c>
      <c r="J12">
        <f>C12/$A$1/($A12*1.852)</f>
        <v>0.67840827188056441</v>
      </c>
      <c r="K12">
        <f>D12/$A$1/($A12*1.852)</f>
        <v>0</v>
      </c>
      <c r="L12">
        <f>E12/$A$1/($A12*1.852)</f>
        <v>0.61283997855157168</v>
      </c>
      <c r="M12">
        <f>F12/$A$1/($A12*1.852)</f>
        <v>0.45248753238157957</v>
      </c>
      <c r="O12">
        <f>(M12-I12)/I12*100</f>
        <v>-17.378848782385429</v>
      </c>
    </row>
    <row r="13" spans="1:15" x14ac:dyDescent="0.25">
      <c r="A13">
        <v>7500</v>
      </c>
      <c r="B13">
        <v>1597748.4864373738</v>
      </c>
      <c r="C13">
        <v>1937650.8838383835</v>
      </c>
      <c r="E13">
        <v>1701340.4456195855</v>
      </c>
      <c r="F13">
        <v>1242689.6836746598</v>
      </c>
      <c r="I13">
        <f>B13/$A$1/($A13*1.852)</f>
        <v>0.57514344364196324</v>
      </c>
      <c r="J13">
        <f>C13/$A$1/($A13*1.852)</f>
        <v>0.69749851830035403</v>
      </c>
      <c r="K13">
        <f>D13/$A$1/($A13*1.852)</f>
        <v>0</v>
      </c>
      <c r="L13">
        <f>E13/$A$1/($A13*1.852)</f>
        <v>0.61243356573779173</v>
      </c>
      <c r="M13">
        <f>F13/$A$1/($A13*1.852)</f>
        <v>0.44733249952291571</v>
      </c>
      <c r="O13">
        <f>(M13-I13)/I13*100</f>
        <v>-22.222446509989613</v>
      </c>
    </row>
    <row r="14" spans="1:15" x14ac:dyDescent="0.25">
      <c r="A14">
        <v>8000</v>
      </c>
      <c r="B14">
        <v>1747495.9794608799</v>
      </c>
      <c r="C14">
        <v>2132906.3603273868</v>
      </c>
      <c r="E14">
        <v>1919540.5026142369</v>
      </c>
      <c r="F14">
        <v>1338338.057918088</v>
      </c>
      <c r="I14">
        <f>B14/$A$1/($A14*1.852)</f>
        <v>0.58973271445089093</v>
      </c>
      <c r="J14">
        <f>C14/$A$1/($A14*1.852)</f>
        <v>0.71979831274547346</v>
      </c>
      <c r="K14">
        <f>D14/$A$1/($A14*1.852)</f>
        <v>0</v>
      </c>
      <c r="L14">
        <f>E14/$A$1/($A14*1.852)</f>
        <v>0.64779309618461023</v>
      </c>
      <c r="M14">
        <f>F14/$A$1/($A14*1.852)</f>
        <v>0.45165296231036989</v>
      </c>
      <c r="O14">
        <f>(M14-I14)/I14*100</f>
        <v>-23.413954959085014</v>
      </c>
    </row>
    <row r="15" spans="1:15" x14ac:dyDescent="0.25">
      <c r="A15">
        <v>8500</v>
      </c>
      <c r="B15">
        <v>1944713.0492805198</v>
      </c>
      <c r="C15">
        <v>2248312.2699511037</v>
      </c>
      <c r="E15">
        <v>2038765.7348688673</v>
      </c>
      <c r="F15">
        <v>1547121.079476804</v>
      </c>
      <c r="I15">
        <f>B15/$A$1/($A15*1.852)</f>
        <v>0.61768296572243675</v>
      </c>
      <c r="J15">
        <f>C15/$A$1/($A15*1.852)</f>
        <v>0.71411265085475284</v>
      </c>
      <c r="K15">
        <f>D15/$A$1/($A15*1.852)</f>
        <v>0</v>
      </c>
      <c r="L15">
        <f>E15/$A$1/($A15*1.852)</f>
        <v>0.64755613482050167</v>
      </c>
      <c r="M15">
        <f>F15/$A$1/($A15*1.852)</f>
        <v>0.49139914860780204</v>
      </c>
      <c r="O15">
        <f>(M15-I15)/I15*100</f>
        <v>-20.444762786510427</v>
      </c>
    </row>
    <row r="16" spans="1:15" x14ac:dyDescent="0.25">
      <c r="O16">
        <f>AVERAGE(O2:O15)</f>
        <v>-16.654674856445389</v>
      </c>
    </row>
    <row r="19" spans="1:13" x14ac:dyDescent="0.25">
      <c r="A19">
        <v>400</v>
      </c>
    </row>
    <row r="20" spans="1:13" x14ac:dyDescent="0.25">
      <c r="A20">
        <v>2000</v>
      </c>
      <c r="B20">
        <v>812304.87851204933</v>
      </c>
      <c r="C20">
        <v>732301.02712910774</v>
      </c>
      <c r="D20">
        <v>1216224.4320897816</v>
      </c>
      <c r="E20">
        <v>1012951.1136147361</v>
      </c>
      <c r="F20">
        <v>732838.40694804722</v>
      </c>
      <c r="I20">
        <f>B20/$A$19/($A20*1.852)</f>
        <v>0.54826193204106999</v>
      </c>
      <c r="J20">
        <f>C20/$A$19/($A20*1.852)</f>
        <v>0.49426365221997015</v>
      </c>
      <c r="K20">
        <f>D20/$A$19/($A20*1.852)</f>
        <v>0.82088582079493899</v>
      </c>
      <c r="L20">
        <f>E20/$A$19/($A20*1.852)</f>
        <v>0.68368730670541045</v>
      </c>
      <c r="M20">
        <f>F20/$A$19/($A20*1.852)</f>
        <v>0.49462635458156534</v>
      </c>
    </row>
    <row r="21" spans="1:13" x14ac:dyDescent="0.25">
      <c r="A21">
        <v>2500</v>
      </c>
      <c r="B21">
        <v>1006724.5605021025</v>
      </c>
      <c r="C21">
        <v>915883.41395691712</v>
      </c>
      <c r="D21">
        <v>1624516.2412693673</v>
      </c>
      <c r="E21">
        <v>1179830.8018297583</v>
      </c>
      <c r="F21">
        <v>921478.82844765845</v>
      </c>
      <c r="I21">
        <f>B21/$A$19/($A21*1.852)</f>
        <v>0.54358777564908334</v>
      </c>
      <c r="J21">
        <f>C21/$A$19/($A21*1.852)</f>
        <v>0.49453748053829222</v>
      </c>
      <c r="K21">
        <f>D21/$A$19/($A21*1.852)</f>
        <v>0.87716859679771453</v>
      </c>
      <c r="L21">
        <f>E21/$A$19/($A21*1.852)</f>
        <v>0.63705766837459954</v>
      </c>
      <c r="M21">
        <f>F21/$A$19/($A21*1.852)</f>
        <v>0.49755876266072269</v>
      </c>
    </row>
    <row r="22" spans="1:13" x14ac:dyDescent="0.25">
      <c r="A22">
        <v>3000</v>
      </c>
      <c r="B22">
        <v>1182823.6647589116</v>
      </c>
      <c r="C22">
        <v>1107773.3076050926</v>
      </c>
      <c r="D22">
        <v>2283607.4124764251</v>
      </c>
      <c r="E22">
        <v>1403829.8181859872</v>
      </c>
      <c r="F22">
        <v>1114800.3620187</v>
      </c>
      <c r="I22">
        <f>B22/$A$19/($A22*1.852)</f>
        <v>0.53222807089583857</v>
      </c>
      <c r="J22">
        <f>C22/$A$19/($A22*1.852)</f>
        <v>0.49845811177334981</v>
      </c>
      <c r="K22">
        <f>D22/$A$19/($A22*1.852)</f>
        <v>1.0275411323238053</v>
      </c>
      <c r="L22">
        <f>E22/$A$19/($A22*1.852)</f>
        <v>0.631672884352946</v>
      </c>
      <c r="M22">
        <f>F22/$A$19/($A22*1.852)</f>
        <v>0.50162003330575056</v>
      </c>
    </row>
    <row r="23" spans="1:13" x14ac:dyDescent="0.25">
      <c r="A23">
        <v>3500</v>
      </c>
      <c r="B23">
        <v>1348640.6187051288</v>
      </c>
      <c r="C23">
        <v>1341074.431979601</v>
      </c>
      <c r="D23">
        <v>3026473.9359642225</v>
      </c>
      <c r="E23">
        <v>1639398.5724781104</v>
      </c>
      <c r="F23">
        <v>1279523.052685596</v>
      </c>
      <c r="I23">
        <f>B23/$A$19/($A23*1.852)</f>
        <v>0.52014834106183616</v>
      </c>
      <c r="J23">
        <f>C23/$A$19/($A23*1.852)</f>
        <v>0.51723018820564681</v>
      </c>
      <c r="K23">
        <f>D23/$A$19/($A23*1.852)</f>
        <v>1.167260851575217</v>
      </c>
      <c r="L23">
        <f>E23/$A$19/($A23*1.852)</f>
        <v>0.63228886627511205</v>
      </c>
      <c r="M23">
        <f>F23/$A$19/($A23*1.852)</f>
        <v>0.49349084105430274</v>
      </c>
    </row>
    <row r="24" spans="1:13" x14ac:dyDescent="0.25">
      <c r="A24">
        <v>4000</v>
      </c>
      <c r="B24">
        <v>1505394.0994347043</v>
      </c>
      <c r="C24">
        <v>1587351.2167159338</v>
      </c>
      <c r="D24">
        <v>4255399.8829586022</v>
      </c>
      <c r="E24">
        <v>1854735.6376600848</v>
      </c>
      <c r="F24">
        <v>1499326.36319148</v>
      </c>
      <c r="I24">
        <f>B24/$A$19/($A24*1.852)</f>
        <v>0.50802986616991908</v>
      </c>
      <c r="J24">
        <f>C24/$A$19/($A24*1.852)</f>
        <v>0.5356881805871806</v>
      </c>
      <c r="K24">
        <f>D24/$A$19/($A24*1.852)</f>
        <v>1.4360825738926168</v>
      </c>
      <c r="L24">
        <f>E24/$A$19/($A24*1.852)</f>
        <v>0.62592320385397027</v>
      </c>
      <c r="M24">
        <f>F24/$A$19/($A24*1.852)</f>
        <v>0.50598216900360427</v>
      </c>
    </row>
    <row r="25" spans="1:13" x14ac:dyDescent="0.25">
      <c r="A25">
        <v>4500</v>
      </c>
      <c r="B25">
        <v>1682780.9066905926</v>
      </c>
      <c r="C25">
        <v>1848193.4563752862</v>
      </c>
      <c r="E25">
        <v>2202262.7484606579</v>
      </c>
      <c r="F25">
        <v>1759590.8718174358</v>
      </c>
      <c r="I25">
        <f>B25/$A$19/($A25*1.852)</f>
        <v>0.50479388849609819</v>
      </c>
      <c r="J25">
        <f>C25/$A$19/($A25*1.852)</f>
        <v>0.55441368381788037</v>
      </c>
      <c r="L25">
        <f>E25/$A$19/($A25*1.852)</f>
        <v>0.66062597446024052</v>
      </c>
      <c r="M25">
        <f>F25/$A$19/($A25*1.852)</f>
        <v>0.52783503474245141</v>
      </c>
    </row>
    <row r="26" spans="1:13" x14ac:dyDescent="0.25">
      <c r="A26">
        <v>5000</v>
      </c>
      <c r="B26">
        <v>2016669.0797954642</v>
      </c>
      <c r="C26">
        <v>2117222.6528974278</v>
      </c>
      <c r="E26">
        <v>2538703.7818625811</v>
      </c>
      <c r="F26">
        <v>1948718.199305604</v>
      </c>
      <c r="I26">
        <f>B26/$A$19/($A26*1.852)</f>
        <v>0.54445709497717709</v>
      </c>
      <c r="J26">
        <f>C26/$A$19/($A26*1.852)</f>
        <v>0.571604387931271</v>
      </c>
      <c r="L26">
        <f>E26/$A$19/($A26*1.852)</f>
        <v>0.68539518948773792</v>
      </c>
      <c r="M26">
        <f>F26/$A$19/($A26*1.852)</f>
        <v>0.52611182486652375</v>
      </c>
    </row>
    <row r="27" spans="1:13" x14ac:dyDescent="0.25">
      <c r="A27">
        <v>5500</v>
      </c>
      <c r="B27">
        <v>2151199.7936382443</v>
      </c>
      <c r="C27">
        <v>2244176.9946902446</v>
      </c>
      <c r="E27">
        <v>2855684.4532579966</v>
      </c>
      <c r="F27">
        <v>2099221.6367663639</v>
      </c>
      <c r="I27">
        <f>B27/$A$19/($A27*1.852)</f>
        <v>0.52797952916705382</v>
      </c>
      <c r="J27">
        <f>C27/$A$19/($A27*1.852)</f>
        <v>0.55079938020082575</v>
      </c>
      <c r="L27">
        <f>E27/$A$19/($A27*1.852)</f>
        <v>0.70088465866336058</v>
      </c>
      <c r="M27">
        <f>F27/$A$19/($A27*1.852)</f>
        <v>0.51522227487884442</v>
      </c>
    </row>
    <row r="28" spans="1:13" x14ac:dyDescent="0.25">
      <c r="A28">
        <v>6000</v>
      </c>
      <c r="B28">
        <v>2437460.7057002797</v>
      </c>
      <c r="C28">
        <v>2615429.7090937467</v>
      </c>
      <c r="E28">
        <v>3140078.2031962466</v>
      </c>
      <c r="F28">
        <v>2271709.1142926039</v>
      </c>
      <c r="I28">
        <f>B28/$A$19/($A28*1.852)</f>
        <v>0.54838478799952295</v>
      </c>
      <c r="J28">
        <f>C28/$A$19/($A28*1.852)</f>
        <v>0.58842461057724682</v>
      </c>
      <c r="L28">
        <f>E28/$A$19/($A28*1.852)</f>
        <v>0.70646107883284881</v>
      </c>
      <c r="M28">
        <f>F28/$A$19/($A28*1.852)</f>
        <v>0.51109366322277805</v>
      </c>
    </row>
    <row r="29" spans="1:13" x14ac:dyDescent="0.25">
      <c r="A29">
        <v>6500</v>
      </c>
      <c r="B29">
        <v>2696625.0477634841</v>
      </c>
      <c r="C29">
        <v>3015016.2340681194</v>
      </c>
      <c r="E29">
        <v>3359908.2436448401</v>
      </c>
      <c r="F29">
        <v>2517409.9906422957</v>
      </c>
      <c r="I29">
        <f>B29/$A$19/($A29*1.852)</f>
        <v>0.56002347727269564</v>
      </c>
      <c r="J29">
        <f>C29/$A$19/($A29*1.852)</f>
        <v>0.62614558773635975</v>
      </c>
      <c r="L29">
        <f>E29/$A$19/($A29*1.852)</f>
        <v>0.69777127505500081</v>
      </c>
      <c r="M29">
        <f>F29/$A$19/($A29*1.852)</f>
        <v>0.52280486597489118</v>
      </c>
    </row>
    <row r="30" spans="1:13" x14ac:dyDescent="0.25">
      <c r="A30">
        <v>7000</v>
      </c>
      <c r="B30">
        <v>3067979.4977422743</v>
      </c>
      <c r="C30">
        <v>3354676.9779503075</v>
      </c>
      <c r="E30">
        <v>3659419.1577870091</v>
      </c>
      <c r="F30">
        <v>2746145.1148149478</v>
      </c>
      <c r="I30">
        <f>B30/$A$19/($A30*1.852)</f>
        <v>0.59163442952450518</v>
      </c>
      <c r="J30">
        <f>C30/$A$19/($A30*1.852)</f>
        <v>0.64692166344305535</v>
      </c>
      <c r="L30">
        <f>E30/$A$19/($A30*1.852)</f>
        <v>0.70568866819403908</v>
      </c>
      <c r="M30">
        <f>F30/$A$19/($A30*1.852)</f>
        <v>0.52957133500751075</v>
      </c>
    </row>
    <row r="31" spans="1:13" x14ac:dyDescent="0.25">
      <c r="A31">
        <v>7500</v>
      </c>
      <c r="B31">
        <v>3367236.3106757863</v>
      </c>
      <c r="C31">
        <v>3675776.5101044946</v>
      </c>
      <c r="E31">
        <v>4050796.3836124605</v>
      </c>
      <c r="F31">
        <v>3035171.1036426718</v>
      </c>
      <c r="I31">
        <f>B31/$A$19/($A31*1.852)</f>
        <v>0.60605405159751369</v>
      </c>
      <c r="J31">
        <f>C31/$A$19/($A31*1.852)</f>
        <v>0.66158684487121933</v>
      </c>
      <c r="L31">
        <f>E31/$A$19/($A31*1.852)</f>
        <v>0.72908502224846294</v>
      </c>
      <c r="M31">
        <f>F31/$A$19/($A31*1.852)</f>
        <v>0.54628709568802591</v>
      </c>
    </row>
    <row r="32" spans="1:13" x14ac:dyDescent="0.25">
      <c r="A32">
        <v>8000</v>
      </c>
      <c r="B32">
        <v>3596036.3385449662</v>
      </c>
      <c r="C32">
        <v>3793992.5626179995</v>
      </c>
      <c r="E32">
        <v>4606065.6379839936</v>
      </c>
      <c r="F32">
        <v>3198752.0875896476</v>
      </c>
      <c r="I32">
        <f>B32/$A$19/($A32*1.852)</f>
        <v>0.60678258952230124</v>
      </c>
      <c r="J32">
        <f>C32/$A$19/($A32*1.852)</f>
        <v>0.64018503013937633</v>
      </c>
      <c r="L32">
        <f>E32/$A$19/($A32*1.852)</f>
        <v>0.77721139949783913</v>
      </c>
      <c r="M32">
        <f>F32/$A$19/($A32*1.852)</f>
        <v>0.53974623508194652</v>
      </c>
    </row>
    <row r="33" spans="1:13" x14ac:dyDescent="0.25">
      <c r="A33">
        <v>8500</v>
      </c>
      <c r="B33">
        <v>3882970.1959536057</v>
      </c>
      <c r="C33">
        <v>4356104.8638363639</v>
      </c>
      <c r="E33">
        <v>5306677.9732124638</v>
      </c>
      <c r="F33">
        <v>3674977.3151693158</v>
      </c>
      <c r="I33">
        <f>B33/$A$19/($A33*1.852)</f>
        <v>0.6166576985061627</v>
      </c>
      <c r="J33">
        <f>C33/$A$19/($A33*1.852)</f>
        <v>0.69179660523382736</v>
      </c>
      <c r="L33">
        <f>E33/$A$19/($A33*1.852)</f>
        <v>0.84275790452491173</v>
      </c>
      <c r="M33">
        <f>F33/$A$19/($A33*1.852)</f>
        <v>0.58362617760915325</v>
      </c>
    </row>
    <row r="36" spans="1:13" x14ac:dyDescent="0.25">
      <c r="A36">
        <v>800</v>
      </c>
    </row>
    <row r="37" spans="1:13" x14ac:dyDescent="0.25">
      <c r="A37">
        <v>2000</v>
      </c>
      <c r="B37">
        <v>2456003.4558683587</v>
      </c>
      <c r="C37">
        <v>2416354.3107034545</v>
      </c>
      <c r="D37">
        <v>3773171.9479210423</v>
      </c>
      <c r="E37">
        <v>2467507.6761641232</v>
      </c>
      <c r="F37">
        <v>2001921.6234818879</v>
      </c>
      <c r="I37">
        <f>B37/$A$36/($A37*1.852)</f>
        <v>0.82883485956680569</v>
      </c>
      <c r="J37">
        <f>C37/$A$36/($A37*1.852)</f>
        <v>0.81545434351493462</v>
      </c>
      <c r="K37">
        <f>D37/$A$36/($A37*1.852)</f>
        <v>1.2733436649301573</v>
      </c>
      <c r="L37">
        <f>E37/$A$36/($A37*1.852)</f>
        <v>0.8327172233275254</v>
      </c>
      <c r="M37">
        <f>F37/$A$36/($A37*1.852)</f>
        <v>0.67559450036510793</v>
      </c>
    </row>
    <row r="38" spans="1:13" x14ac:dyDescent="0.25">
      <c r="A38">
        <v>2500</v>
      </c>
      <c r="B38">
        <v>3001357.2285330556</v>
      </c>
      <c r="C38">
        <v>3388628.4635144663</v>
      </c>
      <c r="D38">
        <v>4494848.038567042</v>
      </c>
      <c r="E38">
        <v>3057844.5153826177</v>
      </c>
      <c r="F38">
        <v>2548112.027117088</v>
      </c>
      <c r="I38">
        <f>B38/$A$36/($A38*1.852)</f>
        <v>0.81030162757371915</v>
      </c>
      <c r="J38">
        <f>C38/$A$36/($A38*1.852)</f>
        <v>0.91485649662917556</v>
      </c>
      <c r="K38">
        <f>D38/$A$36/($A38*1.852)</f>
        <v>1.2135118894619443</v>
      </c>
      <c r="L38">
        <f>E38/$A$36/($A38*1.852)</f>
        <v>0.82555197499530719</v>
      </c>
      <c r="M38">
        <f>F38/$A$36/($A38*1.852)</f>
        <v>0.68793521250461342</v>
      </c>
    </row>
    <row r="39" spans="1:13" x14ac:dyDescent="0.25">
      <c r="A39">
        <v>3000</v>
      </c>
      <c r="B39">
        <v>3497341.718346518</v>
      </c>
      <c r="C39">
        <v>4196542.108276207</v>
      </c>
      <c r="D39">
        <v>5581015.5208836822</v>
      </c>
      <c r="E39">
        <v>3624382.7283635954</v>
      </c>
      <c r="F39">
        <v>2934702.9591993364</v>
      </c>
      <c r="I39">
        <f>B39/$A$36/($A39*1.852)</f>
        <v>0.78683893951280548</v>
      </c>
      <c r="J39">
        <f>C39/$A$36/($A39*1.852)</f>
        <v>0.94414644264673486</v>
      </c>
      <c r="K39">
        <f>D39/$A$36/($A39*1.852)</f>
        <v>1.255628041955472</v>
      </c>
      <c r="L39">
        <f>E39/$A$36/($A39*1.852)</f>
        <v>0.81542088021139203</v>
      </c>
      <c r="M39">
        <f>F39/$A$36/($A39*1.852)</f>
        <v>0.66025534539221931</v>
      </c>
    </row>
    <row r="40" spans="1:13" x14ac:dyDescent="0.25">
      <c r="A40">
        <v>3500</v>
      </c>
      <c r="B40">
        <v>4068234.2633219957</v>
      </c>
      <c r="C40">
        <v>4642259.1608854802</v>
      </c>
      <c r="D40">
        <v>6338257.0959026925</v>
      </c>
      <c r="E40">
        <v>4168762.9735407117</v>
      </c>
      <c r="F40">
        <v>3369629.2021153802</v>
      </c>
      <c r="I40">
        <f>B40/$A$36/($A40*1.852)</f>
        <v>0.78452527447585541</v>
      </c>
      <c r="J40">
        <f>C40/$A$36/($A40*1.852)</f>
        <v>0.89522122047313335</v>
      </c>
      <c r="K40">
        <f>D40/$A$36/($A40*1.852)</f>
        <v>1.2222803717800625</v>
      </c>
      <c r="L40">
        <f>E40/$A$36/($A40*1.852)</f>
        <v>0.80391140341343559</v>
      </c>
      <c r="M40">
        <f>F40/$A$36/($A40*1.852)</f>
        <v>0.64980507600188597</v>
      </c>
    </row>
    <row r="41" spans="1:13" x14ac:dyDescent="0.25">
      <c r="A41">
        <v>4000</v>
      </c>
      <c r="B41">
        <v>4661234.5088643702</v>
      </c>
      <c r="C41">
        <v>5431386.4467975656</v>
      </c>
      <c r="D41">
        <v>7950871.362754574</v>
      </c>
      <c r="E41">
        <v>4749417.3610574063</v>
      </c>
      <c r="F41">
        <v>3828869.8517395081</v>
      </c>
      <c r="I41">
        <f>B41/$A$36/($A41*1.852)</f>
        <v>0.78652040173872328</v>
      </c>
      <c r="J41">
        <f>C41/$A$36/($A41*1.852)</f>
        <v>0.91647314504548549</v>
      </c>
      <c r="K41">
        <f>D41/$A$36/($A41*1.852)</f>
        <v>1.3416022142876913</v>
      </c>
      <c r="L41">
        <f>E41/$A$36/($A41*1.852)</f>
        <v>0.80140006767302352</v>
      </c>
      <c r="M41">
        <f>F41/$A$36/($A41*1.852)</f>
        <v>0.64607010187289216</v>
      </c>
    </row>
    <row r="42" spans="1:13" x14ac:dyDescent="0.25">
      <c r="A42">
        <v>4500</v>
      </c>
      <c r="B42">
        <v>5272301.9953201534</v>
      </c>
      <c r="C42">
        <v>6133020.1687350729</v>
      </c>
      <c r="D42">
        <v>8814133.1281368602</v>
      </c>
      <c r="E42">
        <v>5297262.1178519037</v>
      </c>
      <c r="F42">
        <v>4463620.6690602237</v>
      </c>
      <c r="I42">
        <f>B42/$A$36/($A42*1.852)</f>
        <v>0.79078203673508418</v>
      </c>
      <c r="J42">
        <f>C42/$A$36/($A42*1.852)</f>
        <v>0.91987943495546454</v>
      </c>
      <c r="K42">
        <f>D42/$A$36/($A42*1.852)</f>
        <v>1.3220142080838824</v>
      </c>
      <c r="L42">
        <f>E42/$A$36/($A42*1.852)</f>
        <v>0.79452575561733618</v>
      </c>
      <c r="M42">
        <f>F42/$A$36/($A42*1.852)</f>
        <v>0.66948954119573789</v>
      </c>
    </row>
    <row r="43" spans="1:13" x14ac:dyDescent="0.25">
      <c r="A43">
        <v>5000</v>
      </c>
      <c r="B43">
        <v>6133588.9118278138</v>
      </c>
      <c r="C43">
        <v>6939281.1173722567</v>
      </c>
      <c r="D43">
        <v>10797178.748575207</v>
      </c>
      <c r="E43">
        <v>5929170.2589784805</v>
      </c>
      <c r="F43">
        <v>5028510.3964531804</v>
      </c>
      <c r="I43">
        <f>B43/$A$36/($A43*1.852)</f>
        <v>0.82796826563550396</v>
      </c>
      <c r="J43">
        <f>C43/$A$36/($A43*1.852)</f>
        <v>0.93672801260424632</v>
      </c>
      <c r="K43">
        <f>D43/$A$36/($A43*1.852)</f>
        <v>1.4575025308551846</v>
      </c>
      <c r="L43">
        <f>E43/$A$36/($A43*1.852)</f>
        <v>0.8003739550456912</v>
      </c>
      <c r="M43">
        <f>F43/$A$36/($A43*1.852)</f>
        <v>0.67879459995318303</v>
      </c>
    </row>
    <row r="44" spans="1:13" x14ac:dyDescent="0.25">
      <c r="A44">
        <v>5500</v>
      </c>
      <c r="B44">
        <v>6532581.3884297861</v>
      </c>
      <c r="C44">
        <v>7474891.6576517336</v>
      </c>
      <c r="D44">
        <v>13122549.873741983</v>
      </c>
      <c r="E44">
        <v>6696201.658402944</v>
      </c>
      <c r="F44">
        <v>5380503.7160941558</v>
      </c>
      <c r="I44">
        <f>B44/$A$36/($A44*1.852)</f>
        <v>0.80166176472974993</v>
      </c>
      <c r="J44">
        <f>C44/$A$36/($A44*1.852)</f>
        <v>0.91729968310079202</v>
      </c>
      <c r="K44">
        <f>D44/$A$36/($A44*1.852)</f>
        <v>1.610365927957734</v>
      </c>
      <c r="L44">
        <f>E44/$A$36/($A44*1.852)</f>
        <v>0.8217408279014019</v>
      </c>
      <c r="M44">
        <f>F44/$A$36/($A44*1.852)</f>
        <v>0.66028172443723687</v>
      </c>
    </row>
    <row r="45" spans="1:13" x14ac:dyDescent="0.25">
      <c r="A45">
        <v>6000</v>
      </c>
      <c r="B45">
        <v>7280847.7336123791</v>
      </c>
      <c r="C45">
        <v>8193670.5472575994</v>
      </c>
      <c r="E45">
        <v>7271796.8047068473</v>
      </c>
      <c r="F45">
        <v>5829435.6966212159</v>
      </c>
      <c r="I45">
        <f>B45/$A$36/($A45*1.852)</f>
        <v>0.81902984764358111</v>
      </c>
      <c r="J45">
        <f>C45/$A$36/($A45*1.852)</f>
        <v>0.92171419943052546</v>
      </c>
      <c r="K45">
        <f>D45/$A$36/($A45*1.852)</f>
        <v>0</v>
      </c>
      <c r="L45">
        <f>E45/$A$36/($A45*1.852)</f>
        <v>0.8180116995935528</v>
      </c>
      <c r="M45">
        <f>F45/$A$36/($A45*1.852)</f>
        <v>0.65575905514547517</v>
      </c>
    </row>
    <row r="46" spans="1:13" x14ac:dyDescent="0.25">
      <c r="A46">
        <v>6500</v>
      </c>
      <c r="B46">
        <v>7923970.3505913941</v>
      </c>
      <c r="C46">
        <v>9413592.5247816257</v>
      </c>
      <c r="E46">
        <v>7864307.2440696489</v>
      </c>
      <c r="F46">
        <v>6221019.8765667835</v>
      </c>
      <c r="I46">
        <f>B46/$A$36/($A46*1.852)</f>
        <v>0.82280801945831894</v>
      </c>
      <c r="J46">
        <f>C46/$A$36/($A46*1.852)</f>
        <v>0.97748717859918854</v>
      </c>
      <c r="K46">
        <f>D46/$A$36/($A46*1.852)</f>
        <v>0</v>
      </c>
      <c r="L46">
        <f>E46/$A$36/($A46*1.852)</f>
        <v>0.81661273094260345</v>
      </c>
      <c r="M46">
        <f>F46/$A$36/($A46*1.852)</f>
        <v>0.64597730899721539</v>
      </c>
    </row>
    <row r="47" spans="1:13" x14ac:dyDescent="0.25">
      <c r="A47">
        <v>7000</v>
      </c>
      <c r="B47">
        <v>8718457.5146325603</v>
      </c>
      <c r="C47">
        <v>10213293.63334503</v>
      </c>
      <c r="E47">
        <v>8855111.9081743676</v>
      </c>
      <c r="F47">
        <v>6864738.6701737205</v>
      </c>
      <c r="I47">
        <f>B47/$A$36/($A47*1.852)</f>
        <v>0.84064115190455879</v>
      </c>
      <c r="J47">
        <f>C47/$A$36/($A47*1.852)</f>
        <v>0.9847745326813705</v>
      </c>
      <c r="K47">
        <f>D47/$A$36/($A47*1.852)</f>
        <v>0</v>
      </c>
      <c r="L47">
        <f>E47/$A$36/($A47*1.852)</f>
        <v>0.85381748574652572</v>
      </c>
      <c r="M47">
        <f>F47/$A$36/($A47*1.852)</f>
        <v>0.66190399087605301</v>
      </c>
    </row>
    <row r="48" spans="1:13" x14ac:dyDescent="0.25">
      <c r="A48">
        <v>7500</v>
      </c>
      <c r="B48">
        <v>9503691.8456094041</v>
      </c>
      <c r="C48">
        <v>11207643.925150828</v>
      </c>
      <c r="E48">
        <v>9538946.624741856</v>
      </c>
      <c r="F48">
        <v>7316776.1564051518</v>
      </c>
      <c r="I48">
        <f>B48/$A$36/($A48*1.852)</f>
        <v>0.85526384499724661</v>
      </c>
      <c r="J48">
        <f>C48/$A$36/($A48*1.852)</f>
        <v>1.0086072646824</v>
      </c>
      <c r="K48">
        <f>D48/$A$36/($A48*1.852)</f>
        <v>0</v>
      </c>
      <c r="L48">
        <f>E48/$A$36/($A48*1.852)</f>
        <v>0.85843652130506265</v>
      </c>
      <c r="M48">
        <f>F48/$A$36/($A48*1.852)</f>
        <v>0.6584571775022634</v>
      </c>
    </row>
    <row r="49" spans="1:13" x14ac:dyDescent="0.25">
      <c r="A49">
        <v>8000</v>
      </c>
      <c r="B49">
        <v>10176885.311012454</v>
      </c>
      <c r="C49">
        <v>12117483.698117374</v>
      </c>
      <c r="E49">
        <v>10203701.590297583</v>
      </c>
      <c r="F49">
        <v>8068006.6334250234</v>
      </c>
      <c r="I49">
        <f>B49/$A$36/($A49*1.852)</f>
        <v>0.85860600963590494</v>
      </c>
      <c r="J49">
        <f>C49/$A$36/($A49*1.852)</f>
        <v>1.0223309005566088</v>
      </c>
      <c r="K49">
        <f>D49/$A$36/($A49*1.852)</f>
        <v>0</v>
      </c>
      <c r="L49">
        <f>E49/$A$36/($A49*1.852)</f>
        <v>0.86086845220518216</v>
      </c>
      <c r="M49">
        <f>F49/$A$36/($A49*1.852)</f>
        <v>0.68068360500683578</v>
      </c>
    </row>
    <row r="50" spans="1:13" x14ac:dyDescent="0.25">
      <c r="A50">
        <v>8500</v>
      </c>
      <c r="B50">
        <v>10832337.445464591</v>
      </c>
      <c r="C50">
        <v>13342878.010688862</v>
      </c>
      <c r="E50">
        <v>11381216.02758576</v>
      </c>
      <c r="F50">
        <v>8587737.9417638276</v>
      </c>
      <c r="I50">
        <f>B50/$A$36/($A50*1.852)</f>
        <v>0.86014622073629388</v>
      </c>
      <c r="J50">
        <f>C50/$A$36/($A50*1.852)</f>
        <v>1.0594967293457678</v>
      </c>
      <c r="K50">
        <f>D50/$A$36/($A50*1.852)</f>
        <v>0</v>
      </c>
      <c r="L50">
        <f>E50/$A$36/($A50*1.852)</f>
        <v>0.9037301508373905</v>
      </c>
      <c r="M50">
        <f>F50/$A$36/($A50*1.852)</f>
        <v>0.68191287175738691</v>
      </c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4C8A2-92AD-4013-8905-CCC927CA7D6D}">
  <dimension ref="A1:U208"/>
  <sheetViews>
    <sheetView workbookViewId="0">
      <selection activeCell="H17" sqref="H17:Q17"/>
    </sheetView>
  </sheetViews>
  <sheetFormatPr defaultRowHeight="13.8" x14ac:dyDescent="0.25"/>
  <cols>
    <col min="1" max="1" width="17.19921875" bestFit="1" customWidth="1"/>
    <col min="3" max="3" width="12" bestFit="1" customWidth="1"/>
    <col min="6" max="7" width="14.19921875" bestFit="1" customWidth="1"/>
  </cols>
  <sheetData>
    <row r="1" spans="1:21" x14ac:dyDescent="0.25">
      <c r="A1">
        <v>100</v>
      </c>
      <c r="H1">
        <v>100</v>
      </c>
      <c r="I1">
        <v>110</v>
      </c>
      <c r="J1">
        <v>120</v>
      </c>
      <c r="K1">
        <v>130</v>
      </c>
      <c r="L1">
        <v>140</v>
      </c>
      <c r="M1">
        <v>150</v>
      </c>
      <c r="N1">
        <v>160</v>
      </c>
      <c r="O1">
        <v>170</v>
      </c>
      <c r="P1">
        <v>180</v>
      </c>
      <c r="Q1">
        <v>190</v>
      </c>
      <c r="T1" t="s">
        <v>55</v>
      </c>
      <c r="U1">
        <v>18.001000000000001</v>
      </c>
    </row>
    <row r="2" spans="1:21" x14ac:dyDescent="0.25">
      <c r="A2" t="s">
        <v>17</v>
      </c>
      <c r="B2" t="s">
        <v>18</v>
      </c>
      <c r="C2" t="s">
        <v>52</v>
      </c>
      <c r="G2" t="s">
        <v>34</v>
      </c>
      <c r="H2">
        <v>690</v>
      </c>
      <c r="I2">
        <v>690</v>
      </c>
      <c r="J2">
        <v>690</v>
      </c>
      <c r="K2">
        <v>690</v>
      </c>
      <c r="L2">
        <v>690</v>
      </c>
      <c r="M2">
        <v>690</v>
      </c>
      <c r="N2">
        <v>690</v>
      </c>
      <c r="O2">
        <v>690</v>
      </c>
      <c r="P2">
        <v>690</v>
      </c>
      <c r="Q2">
        <v>690</v>
      </c>
    </row>
    <row r="3" spans="1:21" x14ac:dyDescent="0.25">
      <c r="A3" t="s">
        <v>19</v>
      </c>
      <c r="B3">
        <v>2270.4189999999999</v>
      </c>
      <c r="C3">
        <v>16.350000000000001</v>
      </c>
      <c r="G3" t="s">
        <v>36</v>
      </c>
      <c r="H3">
        <v>3200</v>
      </c>
      <c r="I3">
        <v>3520</v>
      </c>
      <c r="J3">
        <v>3840</v>
      </c>
      <c r="K3">
        <v>4160</v>
      </c>
      <c r="L3">
        <v>4480</v>
      </c>
      <c r="M3">
        <v>4800</v>
      </c>
      <c r="N3">
        <v>5120</v>
      </c>
      <c r="O3">
        <v>5440</v>
      </c>
      <c r="P3">
        <v>5760</v>
      </c>
      <c r="Q3">
        <v>6080</v>
      </c>
    </row>
    <row r="4" spans="1:21" x14ac:dyDescent="0.25">
      <c r="A4" t="s">
        <v>38</v>
      </c>
      <c r="B4">
        <v>271.3</v>
      </c>
      <c r="C4">
        <v>18.510000000000002</v>
      </c>
      <c r="G4" t="s">
        <v>35</v>
      </c>
      <c r="H4">
        <v>8300</v>
      </c>
      <c r="I4">
        <v>9130</v>
      </c>
      <c r="J4">
        <v>9960</v>
      </c>
      <c r="K4">
        <v>10790</v>
      </c>
      <c r="L4">
        <v>11620</v>
      </c>
      <c r="M4">
        <v>12450</v>
      </c>
      <c r="N4">
        <v>13280</v>
      </c>
      <c r="O4">
        <v>14110</v>
      </c>
      <c r="P4">
        <v>14940</v>
      </c>
      <c r="Q4">
        <v>15770</v>
      </c>
    </row>
    <row r="5" spans="1:21" x14ac:dyDescent="0.25">
      <c r="A5" t="s">
        <v>20</v>
      </c>
      <c r="B5">
        <v>9778.6569999999992</v>
      </c>
      <c r="C5">
        <v>17.855</v>
      </c>
      <c r="G5" t="s">
        <v>53</v>
      </c>
      <c r="H5">
        <f>C14</f>
        <v>11.189</v>
      </c>
      <c r="I5">
        <f>C35</f>
        <v>12</v>
      </c>
      <c r="J5">
        <f>C56</f>
        <v>12.5</v>
      </c>
      <c r="K5">
        <f>C77</f>
        <v>13</v>
      </c>
      <c r="L5">
        <f>C98</f>
        <v>14</v>
      </c>
      <c r="M5">
        <f>C119</f>
        <v>14</v>
      </c>
      <c r="N5">
        <f>C140</f>
        <v>14.5</v>
      </c>
      <c r="O5">
        <f>C161</f>
        <v>15.5</v>
      </c>
      <c r="P5">
        <f>C182</f>
        <v>16</v>
      </c>
      <c r="Q5">
        <f>C203</f>
        <v>17</v>
      </c>
    </row>
    <row r="6" spans="1:21" x14ac:dyDescent="0.25">
      <c r="A6" t="s">
        <v>21</v>
      </c>
      <c r="B6">
        <v>460.76400000000001</v>
      </c>
      <c r="C6">
        <v>35.918999999999997</v>
      </c>
    </row>
    <row r="7" spans="1:21" x14ac:dyDescent="0.25">
      <c r="A7" t="s">
        <v>22</v>
      </c>
      <c r="B7">
        <v>331.44099999999997</v>
      </c>
      <c r="C7">
        <v>36.381999999999998</v>
      </c>
    </row>
    <row r="8" spans="1:21" x14ac:dyDescent="0.25">
      <c r="A8" t="s">
        <v>23</v>
      </c>
      <c r="B8">
        <v>5528.0959999999995</v>
      </c>
      <c r="C8">
        <v>15.811</v>
      </c>
      <c r="G8" t="s">
        <v>40</v>
      </c>
      <c r="H8">
        <f>B16</f>
        <v>6171.643</v>
      </c>
      <c r="I8">
        <f>B37</f>
        <v>5414.7910000000002</v>
      </c>
      <c r="J8">
        <f>B58</f>
        <v>5036.3649999999998</v>
      </c>
      <c r="K8">
        <f>B79</f>
        <v>4279.5119999999997</v>
      </c>
      <c r="L8">
        <f>B100</f>
        <v>3522.66</v>
      </c>
      <c r="M8">
        <f>B121</f>
        <v>3144.2339999999999</v>
      </c>
      <c r="N8">
        <f>B142</f>
        <v>2650.6480000000001</v>
      </c>
      <c r="O8">
        <f>B163</f>
        <v>1630.53</v>
      </c>
      <c r="P8">
        <f>B184</f>
        <v>1225.7180000000001</v>
      </c>
      <c r="Q8">
        <f>B205</f>
        <v>191.762</v>
      </c>
    </row>
    <row r="9" spans="1:21" x14ac:dyDescent="0.25">
      <c r="A9" t="s">
        <v>24</v>
      </c>
      <c r="B9">
        <v>715.69299999999998</v>
      </c>
      <c r="C9">
        <v>16.347000000000001</v>
      </c>
      <c r="G9" t="s">
        <v>37</v>
      </c>
      <c r="H9">
        <f>B17</f>
        <v>3857.2190000000001</v>
      </c>
      <c r="I9">
        <f>B38</f>
        <v>3349.09</v>
      </c>
      <c r="J9">
        <f>B59</f>
        <v>3095.0230000000001</v>
      </c>
      <c r="K9">
        <f>B80</f>
        <v>2586.904</v>
      </c>
      <c r="L9">
        <f>B101</f>
        <v>2078.7719999999999</v>
      </c>
      <c r="M9">
        <f>B122</f>
        <v>1824.7070000000001</v>
      </c>
      <c r="N9">
        <f>B143</f>
        <v>1316.5840000000001</v>
      </c>
      <c r="O9">
        <f>B164</f>
        <v>808.452</v>
      </c>
      <c r="P9">
        <f>B185</f>
        <v>537.04600000000005</v>
      </c>
      <c r="Q9">
        <f>B206</f>
        <v>33.232999999999997</v>
      </c>
    </row>
    <row r="10" spans="1:21" x14ac:dyDescent="0.25">
      <c r="A10" t="s">
        <v>25</v>
      </c>
      <c r="B10">
        <v>463.34800000000001</v>
      </c>
      <c r="C10">
        <v>6.149</v>
      </c>
      <c r="G10" t="s">
        <v>41</v>
      </c>
      <c r="H10">
        <f>H8+H9</f>
        <v>10028.862000000001</v>
      </c>
      <c r="I10">
        <f t="shared" ref="I10:Q10" si="0">I8+I9</f>
        <v>8763.8810000000012</v>
      </c>
      <c r="J10">
        <f t="shared" si="0"/>
        <v>8131.3879999999999</v>
      </c>
      <c r="K10">
        <f t="shared" si="0"/>
        <v>6866.4159999999993</v>
      </c>
      <c r="L10">
        <f t="shared" si="0"/>
        <v>5601.4319999999998</v>
      </c>
      <c r="M10">
        <f t="shared" si="0"/>
        <v>4968.9409999999998</v>
      </c>
      <c r="N10">
        <f t="shared" si="0"/>
        <v>3967.232</v>
      </c>
      <c r="O10">
        <f t="shared" si="0"/>
        <v>2438.982</v>
      </c>
      <c r="P10">
        <f t="shared" si="0"/>
        <v>1762.7640000000001</v>
      </c>
      <c r="Q10">
        <f t="shared" si="0"/>
        <v>224.995</v>
      </c>
    </row>
    <row r="11" spans="1:21" x14ac:dyDescent="0.25">
      <c r="A11" t="s">
        <v>26</v>
      </c>
      <c r="B11">
        <v>2400.1999999999998</v>
      </c>
      <c r="C11">
        <v>17.704000000000001</v>
      </c>
      <c r="G11" t="s">
        <v>53</v>
      </c>
      <c r="H11">
        <f>C16</f>
        <v>24.146999999999998</v>
      </c>
      <c r="I11">
        <f>C37</f>
        <v>24.867000000000001</v>
      </c>
      <c r="J11">
        <f>C58</f>
        <v>24.867000000000001</v>
      </c>
      <c r="K11">
        <f>C79</f>
        <v>25.227</v>
      </c>
      <c r="L11">
        <f>C100</f>
        <v>25.946999999999999</v>
      </c>
      <c r="M11">
        <f>C121</f>
        <v>27.026</v>
      </c>
      <c r="N11">
        <f>C142</f>
        <v>27.026</v>
      </c>
      <c r="O11">
        <f>C163</f>
        <v>28.106000000000002</v>
      </c>
      <c r="P11">
        <f>C185</f>
        <v>28.466000000000001</v>
      </c>
      <c r="Q11">
        <f>C205</f>
        <v>29.545999999999999</v>
      </c>
    </row>
    <row r="12" spans="1:21" x14ac:dyDescent="0.25">
      <c r="A12" t="s">
        <v>27</v>
      </c>
      <c r="B12">
        <v>9560.777</v>
      </c>
      <c r="C12">
        <v>15.811</v>
      </c>
    </row>
    <row r="13" spans="1:21" x14ac:dyDescent="0.25">
      <c r="A13" t="s">
        <v>28</v>
      </c>
      <c r="B13">
        <v>690</v>
      </c>
      <c r="C13">
        <v>3.63</v>
      </c>
      <c r="G13" t="s">
        <v>42</v>
      </c>
      <c r="H13">
        <f>H10/H4</f>
        <v>1.2082966265060242</v>
      </c>
      <c r="I13">
        <f t="shared" ref="I13:P13" si="1">I10/I4</f>
        <v>0.95989934282584899</v>
      </c>
      <c r="J13">
        <f t="shared" si="1"/>
        <v>0.81640441767068272</v>
      </c>
      <c r="K13">
        <f t="shared" si="1"/>
        <v>0.6363684893419832</v>
      </c>
      <c r="L13">
        <f t="shared" si="1"/>
        <v>0.48205094664371773</v>
      </c>
      <c r="M13">
        <f t="shared" si="1"/>
        <v>0.39911172690763053</v>
      </c>
      <c r="N13">
        <f t="shared" si="1"/>
        <v>0.29873734939759033</v>
      </c>
      <c r="O13">
        <f t="shared" si="1"/>
        <v>0.17285485471296952</v>
      </c>
      <c r="P13">
        <f t="shared" si="1"/>
        <v>0.11798955823293174</v>
      </c>
      <c r="Q13">
        <f>Q10/Q4</f>
        <v>1.4267279644895371E-2</v>
      </c>
    </row>
    <row r="14" spans="1:21" x14ac:dyDescent="0.25">
      <c r="A14" t="s">
        <v>29</v>
      </c>
      <c r="B14">
        <v>8300</v>
      </c>
      <c r="C14">
        <v>11.189</v>
      </c>
    </row>
    <row r="15" spans="1:21" x14ac:dyDescent="0.25">
      <c r="A15" t="s">
        <v>30</v>
      </c>
      <c r="B15">
        <v>3200</v>
      </c>
      <c r="C15">
        <v>15.148</v>
      </c>
    </row>
    <row r="16" spans="1:21" x14ac:dyDescent="0.25">
      <c r="A16" t="s">
        <v>31</v>
      </c>
      <c r="B16">
        <v>6171.643</v>
      </c>
      <c r="C16">
        <v>24.146999999999998</v>
      </c>
      <c r="G16" t="s">
        <v>33</v>
      </c>
      <c r="H16">
        <f>B18</f>
        <v>53999.555999999997</v>
      </c>
      <c r="I16">
        <f>B39</f>
        <v>53887.873</v>
      </c>
      <c r="J16">
        <f>B60</f>
        <v>54542.716</v>
      </c>
      <c r="K16">
        <f>B81</f>
        <v>54424.925000000003</v>
      </c>
      <c r="L16">
        <f>B102</f>
        <v>54303.709000000003</v>
      </c>
      <c r="M16">
        <f>B123</f>
        <v>54950.716999999997</v>
      </c>
      <c r="N16">
        <f>B144</f>
        <v>55139.866999999998</v>
      </c>
      <c r="O16">
        <f>B165</f>
        <v>54690.468000000001</v>
      </c>
      <c r="P16">
        <f>B186</f>
        <v>55274.063999999998</v>
      </c>
      <c r="Q16">
        <f>B207</f>
        <v>54788.428</v>
      </c>
    </row>
    <row r="17" spans="1:17" x14ac:dyDescent="0.25">
      <c r="A17" t="s">
        <v>32</v>
      </c>
      <c r="B17">
        <v>3857.2190000000001</v>
      </c>
      <c r="C17">
        <v>24.146999999999998</v>
      </c>
      <c r="D17" s="1"/>
      <c r="H17">
        <f>C18</f>
        <v>16.327000000000002</v>
      </c>
      <c r="I17">
        <f>C39</f>
        <v>16.312000000000001</v>
      </c>
      <c r="J17">
        <f>C60</f>
        <v>16.225999999999999</v>
      </c>
      <c r="K17">
        <f>C81</f>
        <v>16.106999999999999</v>
      </c>
      <c r="L17">
        <f>C102</f>
        <v>16.131</v>
      </c>
      <c r="M17">
        <f>C123</f>
        <v>16.071999999999999</v>
      </c>
      <c r="N17">
        <f>C144</f>
        <v>15.955</v>
      </c>
      <c r="O17">
        <f>C165</f>
        <v>15.929</v>
      </c>
      <c r="P17">
        <f>C186</f>
        <v>15.911</v>
      </c>
      <c r="Q17">
        <f>C207</f>
        <v>15.852</v>
      </c>
    </row>
    <row r="18" spans="1:17" x14ac:dyDescent="0.25">
      <c r="A18" t="s">
        <v>33</v>
      </c>
      <c r="B18">
        <v>53999.555999999997</v>
      </c>
      <c r="C18">
        <v>16.327000000000002</v>
      </c>
      <c r="D18" s="1"/>
    </row>
    <row r="19" spans="1:17" x14ac:dyDescent="0.25">
      <c r="A19" t="s">
        <v>39</v>
      </c>
      <c r="B19">
        <v>50142.337</v>
      </c>
      <c r="C19">
        <v>15.725</v>
      </c>
      <c r="G19" t="s">
        <v>39</v>
      </c>
      <c r="H19">
        <f>B19</f>
        <v>50142.337</v>
      </c>
      <c r="I19">
        <f>B40</f>
        <v>50538.784</v>
      </c>
      <c r="J19">
        <f>B61</f>
        <v>51447.692999999999</v>
      </c>
      <c r="K19">
        <f>B82</f>
        <v>51838.021000000001</v>
      </c>
      <c r="L19">
        <f>B103</f>
        <v>52224.936999999998</v>
      </c>
      <c r="M19">
        <f>B124</f>
        <v>53126.01</v>
      </c>
      <c r="N19">
        <f>B145</f>
        <v>53823.283000000003</v>
      </c>
      <c r="O19">
        <f>B166</f>
        <v>53882.016000000003</v>
      </c>
      <c r="P19">
        <f>B187</f>
        <v>54737.017</v>
      </c>
      <c r="Q19">
        <f>B208</f>
        <v>54755.195</v>
      </c>
    </row>
    <row r="20" spans="1:17" ht="14.4" x14ac:dyDescent="0.3">
      <c r="G20" s="3"/>
      <c r="H20">
        <f>C19</f>
        <v>15.725</v>
      </c>
      <c r="I20">
        <f>C40</f>
        <v>15.746</v>
      </c>
      <c r="J20">
        <f>C61</f>
        <v>15.706</v>
      </c>
      <c r="K20">
        <f>C82</f>
        <v>15.651999999999999</v>
      </c>
      <c r="L20">
        <f>C103</f>
        <v>15.74</v>
      </c>
      <c r="M20">
        <f>C124</f>
        <v>15.696</v>
      </c>
      <c r="N20">
        <f>C145</f>
        <v>15.683999999999999</v>
      </c>
      <c r="O20">
        <f>C166</f>
        <v>15.746</v>
      </c>
      <c r="P20">
        <f>C187</f>
        <v>15.788</v>
      </c>
      <c r="Q20">
        <f>C208</f>
        <v>15.843</v>
      </c>
    </row>
    <row r="22" spans="1:17" x14ac:dyDescent="0.25">
      <c r="A22">
        <v>110</v>
      </c>
    </row>
    <row r="23" spans="1:17" x14ac:dyDescent="0.25">
      <c r="A23" t="s">
        <v>17</v>
      </c>
      <c r="B23" t="s">
        <v>18</v>
      </c>
      <c r="C23" t="s">
        <v>52</v>
      </c>
    </row>
    <row r="24" spans="1:17" x14ac:dyDescent="0.25">
      <c r="A24" t="s">
        <v>19</v>
      </c>
      <c r="B24">
        <v>2270.4189999999999</v>
      </c>
      <c r="C24">
        <v>16.350000000000001</v>
      </c>
    </row>
    <row r="25" spans="1:17" x14ac:dyDescent="0.25">
      <c r="A25" t="s">
        <v>38</v>
      </c>
      <c r="B25">
        <v>271.05599999999998</v>
      </c>
      <c r="C25">
        <v>18.510000000000002</v>
      </c>
    </row>
    <row r="26" spans="1:17" x14ac:dyDescent="0.25">
      <c r="A26" t="s">
        <v>20</v>
      </c>
      <c r="B26">
        <v>9772.5329999999994</v>
      </c>
      <c r="C26">
        <v>17.855</v>
      </c>
      <c r="G26" s="1"/>
    </row>
    <row r="27" spans="1:17" ht="14.4" x14ac:dyDescent="0.3">
      <c r="A27" t="s">
        <v>21</v>
      </c>
      <c r="B27">
        <v>460.15499999999997</v>
      </c>
      <c r="C27">
        <v>35.918999999999997</v>
      </c>
      <c r="G27" s="3"/>
    </row>
    <row r="28" spans="1:17" x14ac:dyDescent="0.25">
      <c r="A28" t="s">
        <v>22</v>
      </c>
      <c r="B28">
        <v>331.05900000000003</v>
      </c>
      <c r="C28">
        <v>36.381999999999998</v>
      </c>
    </row>
    <row r="29" spans="1:17" x14ac:dyDescent="0.25">
      <c r="A29" t="s">
        <v>23</v>
      </c>
      <c r="B29">
        <v>5522.3760000000002</v>
      </c>
      <c r="C29">
        <v>15.811</v>
      </c>
    </row>
    <row r="30" spans="1:17" x14ac:dyDescent="0.25">
      <c r="A30" t="s">
        <v>24</v>
      </c>
      <c r="B30">
        <v>715.69299999999998</v>
      </c>
      <c r="C30">
        <v>16.347000000000001</v>
      </c>
    </row>
    <row r="31" spans="1:17" x14ac:dyDescent="0.25">
      <c r="A31" t="s">
        <v>25</v>
      </c>
      <c r="B31">
        <v>462.72800000000001</v>
      </c>
      <c r="C31">
        <v>6.149</v>
      </c>
    </row>
    <row r="32" spans="1:17" x14ac:dyDescent="0.25">
      <c r="A32" t="s">
        <v>26</v>
      </c>
      <c r="B32">
        <v>2395.7910000000002</v>
      </c>
      <c r="C32">
        <v>17.704000000000001</v>
      </c>
      <c r="G32" s="1"/>
    </row>
    <row r="33" spans="1:16" ht="14.4" x14ac:dyDescent="0.3">
      <c r="A33" t="s">
        <v>27</v>
      </c>
      <c r="B33">
        <v>9582.1820000000007</v>
      </c>
      <c r="C33">
        <v>15.811</v>
      </c>
      <c r="G33" s="3"/>
    </row>
    <row r="34" spans="1:16" x14ac:dyDescent="0.25">
      <c r="A34" t="s">
        <v>28</v>
      </c>
      <c r="B34">
        <v>690</v>
      </c>
      <c r="C34">
        <v>3.63</v>
      </c>
    </row>
    <row r="35" spans="1:16" x14ac:dyDescent="0.25">
      <c r="A35" t="s">
        <v>29</v>
      </c>
      <c r="B35">
        <v>9130</v>
      </c>
      <c r="C35">
        <v>12</v>
      </c>
    </row>
    <row r="36" spans="1:16" x14ac:dyDescent="0.25">
      <c r="A36" t="s">
        <v>30</v>
      </c>
      <c r="B36">
        <v>3520</v>
      </c>
      <c r="C36">
        <v>15.148</v>
      </c>
    </row>
    <row r="37" spans="1:16" x14ac:dyDescent="0.25">
      <c r="A37" t="s">
        <v>31</v>
      </c>
      <c r="B37">
        <v>5414.7910000000002</v>
      </c>
      <c r="C37">
        <v>24.867000000000001</v>
      </c>
    </row>
    <row r="38" spans="1:16" x14ac:dyDescent="0.25">
      <c r="A38" t="s">
        <v>32</v>
      </c>
      <c r="B38">
        <v>3349.09</v>
      </c>
      <c r="C38">
        <v>24.867000000000001</v>
      </c>
      <c r="G38" s="1"/>
      <c r="H38" s="1"/>
      <c r="I38" s="1"/>
      <c r="J38" s="1"/>
      <c r="K38" s="1"/>
      <c r="L38" s="1"/>
      <c r="M38" s="1"/>
      <c r="N38" s="1"/>
      <c r="O38" s="1"/>
      <c r="P38" s="1"/>
    </row>
    <row r="39" spans="1:16" ht="14.4" x14ac:dyDescent="0.3">
      <c r="A39" t="s">
        <v>33</v>
      </c>
      <c r="B39">
        <v>53887.873</v>
      </c>
      <c r="C39">
        <v>16.312000000000001</v>
      </c>
      <c r="G39" s="3"/>
      <c r="H39" s="3"/>
      <c r="I39" s="3"/>
      <c r="J39" s="3"/>
      <c r="K39" s="3"/>
      <c r="L39" s="3"/>
      <c r="M39" s="3"/>
      <c r="N39" s="3"/>
      <c r="O39" s="3"/>
      <c r="P39" s="3"/>
    </row>
    <row r="40" spans="1:16" x14ac:dyDescent="0.25">
      <c r="A40" t="s">
        <v>39</v>
      </c>
      <c r="B40">
        <v>50538.784</v>
      </c>
      <c r="C40">
        <v>15.746</v>
      </c>
    </row>
    <row r="41" spans="1:16" x14ac:dyDescent="0.25">
      <c r="G41" s="1"/>
      <c r="H41" s="1"/>
      <c r="I41" s="1"/>
      <c r="J41" s="1"/>
      <c r="K41" s="1"/>
      <c r="L41" s="1"/>
      <c r="M41" s="1"/>
      <c r="N41" s="1"/>
      <c r="O41" s="1"/>
      <c r="P41" s="1"/>
    </row>
    <row r="43" spans="1:16" x14ac:dyDescent="0.25">
      <c r="A43">
        <v>120</v>
      </c>
    </row>
    <row r="44" spans="1:16" x14ac:dyDescent="0.25">
      <c r="A44" t="s">
        <v>17</v>
      </c>
      <c r="B44" t="s">
        <v>18</v>
      </c>
      <c r="C44" t="s">
        <v>52</v>
      </c>
    </row>
    <row r="45" spans="1:16" x14ac:dyDescent="0.25">
      <c r="A45" t="s">
        <v>19</v>
      </c>
      <c r="B45">
        <v>2270.4189999999999</v>
      </c>
      <c r="C45">
        <v>16.350000000000001</v>
      </c>
    </row>
    <row r="46" spans="1:16" x14ac:dyDescent="0.25">
      <c r="A46" t="s">
        <v>38</v>
      </c>
      <c r="B46">
        <v>272.48399999999998</v>
      </c>
      <c r="C46">
        <v>18.510000000000002</v>
      </c>
    </row>
    <row r="47" spans="1:16" x14ac:dyDescent="0.25">
      <c r="A47" t="s">
        <v>20</v>
      </c>
      <c r="B47">
        <v>9808.4110000000001</v>
      </c>
      <c r="C47">
        <v>17.855</v>
      </c>
    </row>
    <row r="48" spans="1:16" x14ac:dyDescent="0.25">
      <c r="A48" t="s">
        <v>21</v>
      </c>
      <c r="B48">
        <v>463.72</v>
      </c>
      <c r="C48">
        <v>35.918999999999997</v>
      </c>
    </row>
    <row r="49" spans="1:3" x14ac:dyDescent="0.25">
      <c r="A49" t="s">
        <v>22</v>
      </c>
      <c r="B49">
        <v>333.29</v>
      </c>
      <c r="C49">
        <v>36.381999999999998</v>
      </c>
    </row>
    <row r="50" spans="1:3" x14ac:dyDescent="0.25">
      <c r="A50" t="s">
        <v>23</v>
      </c>
      <c r="B50">
        <v>5555.826</v>
      </c>
      <c r="C50">
        <v>15.811</v>
      </c>
    </row>
    <row r="51" spans="1:3" x14ac:dyDescent="0.25">
      <c r="A51" t="s">
        <v>24</v>
      </c>
      <c r="B51">
        <v>715.69299999999998</v>
      </c>
      <c r="C51">
        <v>16.347000000000001</v>
      </c>
    </row>
    <row r="52" spans="1:3" x14ac:dyDescent="0.25">
      <c r="A52" t="s">
        <v>25</v>
      </c>
      <c r="B52">
        <v>466.35300000000001</v>
      </c>
      <c r="C52">
        <v>6.149</v>
      </c>
    </row>
    <row r="53" spans="1:3" x14ac:dyDescent="0.25">
      <c r="A53" t="s">
        <v>26</v>
      </c>
      <c r="B53">
        <v>2421.6239999999998</v>
      </c>
      <c r="C53">
        <v>17.704000000000001</v>
      </c>
    </row>
    <row r="54" spans="1:3" x14ac:dyDescent="0.25">
      <c r="A54" t="s">
        <v>27</v>
      </c>
      <c r="B54">
        <v>9613.509</v>
      </c>
      <c r="C54">
        <v>15.811</v>
      </c>
    </row>
    <row r="55" spans="1:3" x14ac:dyDescent="0.25">
      <c r="A55" t="s">
        <v>28</v>
      </c>
      <c r="B55">
        <v>690</v>
      </c>
      <c r="C55">
        <v>3.63</v>
      </c>
    </row>
    <row r="56" spans="1:3" x14ac:dyDescent="0.25">
      <c r="A56" t="s">
        <v>29</v>
      </c>
      <c r="B56">
        <v>9960</v>
      </c>
      <c r="C56">
        <v>12.5</v>
      </c>
    </row>
    <row r="57" spans="1:3" x14ac:dyDescent="0.25">
      <c r="A57" t="s">
        <v>30</v>
      </c>
      <c r="B57">
        <v>3840</v>
      </c>
      <c r="C57">
        <v>15.148</v>
      </c>
    </row>
    <row r="58" spans="1:3" x14ac:dyDescent="0.25">
      <c r="A58" t="s">
        <v>31</v>
      </c>
      <c r="B58">
        <v>5036.3649999999998</v>
      </c>
      <c r="C58">
        <v>24.867000000000001</v>
      </c>
    </row>
    <row r="59" spans="1:3" x14ac:dyDescent="0.25">
      <c r="A59" t="s">
        <v>32</v>
      </c>
      <c r="B59">
        <v>3095.0230000000001</v>
      </c>
      <c r="C59">
        <v>24.867000000000001</v>
      </c>
    </row>
    <row r="60" spans="1:3" x14ac:dyDescent="0.25">
      <c r="A60" t="s">
        <v>33</v>
      </c>
      <c r="B60">
        <v>54542.716</v>
      </c>
      <c r="C60">
        <v>16.225999999999999</v>
      </c>
    </row>
    <row r="61" spans="1:3" x14ac:dyDescent="0.25">
      <c r="A61" t="s">
        <v>39</v>
      </c>
      <c r="B61">
        <v>51447.692999999999</v>
      </c>
      <c r="C61">
        <v>15.706</v>
      </c>
    </row>
    <row r="64" spans="1:3" x14ac:dyDescent="0.25">
      <c r="A64">
        <v>130</v>
      </c>
    </row>
    <row r="65" spans="1:3" x14ac:dyDescent="0.25">
      <c r="A65" t="s">
        <v>17</v>
      </c>
      <c r="B65" t="s">
        <v>18</v>
      </c>
      <c r="C65" t="s">
        <v>52</v>
      </c>
    </row>
    <row r="66" spans="1:3" x14ac:dyDescent="0.25">
      <c r="A66" t="s">
        <v>19</v>
      </c>
      <c r="B66">
        <v>2270.4189999999999</v>
      </c>
      <c r="C66">
        <v>16.350000000000001</v>
      </c>
    </row>
    <row r="67" spans="1:3" x14ac:dyDescent="0.25">
      <c r="A67" t="s">
        <v>38</v>
      </c>
      <c r="B67">
        <v>272.22800000000001</v>
      </c>
      <c r="C67">
        <v>18.510000000000002</v>
      </c>
    </row>
    <row r="68" spans="1:3" x14ac:dyDescent="0.25">
      <c r="A68" t="s">
        <v>20</v>
      </c>
      <c r="B68">
        <v>9801.9709999999995</v>
      </c>
      <c r="C68">
        <v>17.855</v>
      </c>
    </row>
    <row r="69" spans="1:3" x14ac:dyDescent="0.25">
      <c r="A69" t="s">
        <v>21</v>
      </c>
      <c r="B69">
        <v>463.08100000000002</v>
      </c>
      <c r="C69">
        <v>35.918999999999997</v>
      </c>
    </row>
    <row r="70" spans="1:3" x14ac:dyDescent="0.25">
      <c r="A70" t="s">
        <v>22</v>
      </c>
      <c r="B70">
        <v>332.89</v>
      </c>
      <c r="C70">
        <v>36.381999999999998</v>
      </c>
    </row>
    <row r="71" spans="1:3" x14ac:dyDescent="0.25">
      <c r="A71" t="s">
        <v>23</v>
      </c>
      <c r="B71">
        <v>5549.8320000000003</v>
      </c>
      <c r="C71">
        <v>15.811</v>
      </c>
    </row>
    <row r="72" spans="1:3" x14ac:dyDescent="0.25">
      <c r="A72" t="s">
        <v>24</v>
      </c>
      <c r="B72">
        <v>715.69299999999998</v>
      </c>
      <c r="C72">
        <v>16.347000000000001</v>
      </c>
    </row>
    <row r="73" spans="1:3" x14ac:dyDescent="0.25">
      <c r="A73" t="s">
        <v>25</v>
      </c>
      <c r="B73">
        <v>465.70299999999997</v>
      </c>
      <c r="C73">
        <v>6.149</v>
      </c>
    </row>
    <row r="74" spans="1:3" x14ac:dyDescent="0.25">
      <c r="A74" t="s">
        <v>26</v>
      </c>
      <c r="B74">
        <v>2416.9870000000001</v>
      </c>
      <c r="C74">
        <v>17.704000000000001</v>
      </c>
    </row>
    <row r="75" spans="1:3" x14ac:dyDescent="0.25">
      <c r="A75" t="s">
        <v>27</v>
      </c>
      <c r="B75">
        <v>9629.7049999999999</v>
      </c>
      <c r="C75">
        <v>15.811</v>
      </c>
    </row>
    <row r="76" spans="1:3" x14ac:dyDescent="0.25">
      <c r="A76" t="s">
        <v>28</v>
      </c>
      <c r="B76">
        <v>690</v>
      </c>
      <c r="C76">
        <v>3.63</v>
      </c>
    </row>
    <row r="77" spans="1:3" x14ac:dyDescent="0.25">
      <c r="A77" t="s">
        <v>29</v>
      </c>
      <c r="B77">
        <v>10790</v>
      </c>
      <c r="C77">
        <v>13</v>
      </c>
    </row>
    <row r="78" spans="1:3" x14ac:dyDescent="0.25">
      <c r="A78" t="s">
        <v>30</v>
      </c>
      <c r="B78">
        <v>4160</v>
      </c>
      <c r="C78">
        <v>15.148</v>
      </c>
    </row>
    <row r="79" spans="1:3" x14ac:dyDescent="0.25">
      <c r="A79" t="s">
        <v>31</v>
      </c>
      <c r="B79">
        <v>4279.5119999999997</v>
      </c>
      <c r="C79">
        <v>25.227</v>
      </c>
    </row>
    <row r="80" spans="1:3" x14ac:dyDescent="0.25">
      <c r="A80" t="s">
        <v>32</v>
      </c>
      <c r="B80">
        <v>2586.904</v>
      </c>
      <c r="C80">
        <v>25.227</v>
      </c>
    </row>
    <row r="81" spans="1:3" x14ac:dyDescent="0.25">
      <c r="A81" t="s">
        <v>33</v>
      </c>
      <c r="B81">
        <v>54424.925000000003</v>
      </c>
      <c r="C81">
        <v>16.106999999999999</v>
      </c>
    </row>
    <row r="82" spans="1:3" x14ac:dyDescent="0.25">
      <c r="A82" t="s">
        <v>39</v>
      </c>
      <c r="B82">
        <v>51838.021000000001</v>
      </c>
      <c r="C82">
        <v>15.651999999999999</v>
      </c>
    </row>
    <row r="85" spans="1:3" x14ac:dyDescent="0.25">
      <c r="A85">
        <v>140</v>
      </c>
    </row>
    <row r="86" spans="1:3" x14ac:dyDescent="0.25">
      <c r="A86" t="s">
        <v>17</v>
      </c>
      <c r="B86" t="s">
        <v>18</v>
      </c>
      <c r="C86" t="s">
        <v>52</v>
      </c>
    </row>
    <row r="87" spans="1:3" x14ac:dyDescent="0.25">
      <c r="A87" t="s">
        <v>19</v>
      </c>
      <c r="B87">
        <v>2270.4189999999999</v>
      </c>
      <c r="C87">
        <v>16.350000000000001</v>
      </c>
    </row>
    <row r="88" spans="1:3" x14ac:dyDescent="0.25">
      <c r="A88" t="s">
        <v>38</v>
      </c>
      <c r="B88">
        <v>271.964</v>
      </c>
      <c r="C88">
        <v>18.510000000000002</v>
      </c>
    </row>
    <row r="89" spans="1:3" x14ac:dyDescent="0.25">
      <c r="A89" t="s">
        <v>20</v>
      </c>
      <c r="B89">
        <v>9795.3240000000005</v>
      </c>
      <c r="C89">
        <v>17.855</v>
      </c>
    </row>
    <row r="90" spans="1:3" x14ac:dyDescent="0.25">
      <c r="A90" t="s">
        <v>21</v>
      </c>
      <c r="B90">
        <v>462.42099999999999</v>
      </c>
      <c r="C90">
        <v>35.918999999999997</v>
      </c>
    </row>
    <row r="91" spans="1:3" x14ac:dyDescent="0.25">
      <c r="A91" t="s">
        <v>22</v>
      </c>
      <c r="B91">
        <v>332.47699999999998</v>
      </c>
      <c r="C91">
        <v>36.381999999999998</v>
      </c>
    </row>
    <row r="92" spans="1:3" x14ac:dyDescent="0.25">
      <c r="A92" t="s">
        <v>23</v>
      </c>
      <c r="B92">
        <v>5543.6419999999998</v>
      </c>
      <c r="C92">
        <v>15.811</v>
      </c>
    </row>
    <row r="93" spans="1:3" x14ac:dyDescent="0.25">
      <c r="A93" t="s">
        <v>24</v>
      </c>
      <c r="B93">
        <v>715.69299999999998</v>
      </c>
      <c r="C93">
        <v>16.347000000000001</v>
      </c>
    </row>
    <row r="94" spans="1:3" x14ac:dyDescent="0.25">
      <c r="A94" t="s">
        <v>25</v>
      </c>
      <c r="B94">
        <v>465.03199999999998</v>
      </c>
      <c r="C94">
        <v>6.149</v>
      </c>
    </row>
    <row r="95" spans="1:3" x14ac:dyDescent="0.25">
      <c r="A95" t="s">
        <v>26</v>
      </c>
      <c r="B95">
        <v>2412.201</v>
      </c>
      <c r="C95">
        <v>17.704000000000001</v>
      </c>
    </row>
    <row r="96" spans="1:3" x14ac:dyDescent="0.25">
      <c r="A96" t="s">
        <v>27</v>
      </c>
      <c r="B96">
        <v>9643.1039999999994</v>
      </c>
      <c r="C96">
        <v>15.811</v>
      </c>
    </row>
    <row r="97" spans="1:3" x14ac:dyDescent="0.25">
      <c r="A97" t="s">
        <v>28</v>
      </c>
      <c r="B97">
        <v>690</v>
      </c>
      <c r="C97">
        <v>3.63</v>
      </c>
    </row>
    <row r="98" spans="1:3" x14ac:dyDescent="0.25">
      <c r="A98" t="s">
        <v>29</v>
      </c>
      <c r="B98">
        <v>11620</v>
      </c>
      <c r="C98">
        <v>14</v>
      </c>
    </row>
    <row r="99" spans="1:3" x14ac:dyDescent="0.25">
      <c r="A99" t="s">
        <v>30</v>
      </c>
      <c r="B99">
        <v>4480</v>
      </c>
      <c r="C99">
        <v>15.148</v>
      </c>
    </row>
    <row r="100" spans="1:3" x14ac:dyDescent="0.25">
      <c r="A100" t="s">
        <v>31</v>
      </c>
      <c r="B100">
        <v>3522.66</v>
      </c>
      <c r="C100">
        <v>25.946999999999999</v>
      </c>
    </row>
    <row r="101" spans="1:3" x14ac:dyDescent="0.25">
      <c r="A101" t="s">
        <v>32</v>
      </c>
      <c r="B101">
        <v>2078.7719999999999</v>
      </c>
      <c r="C101">
        <v>25.946999999999999</v>
      </c>
    </row>
    <row r="102" spans="1:3" x14ac:dyDescent="0.25">
      <c r="A102" t="s">
        <v>33</v>
      </c>
      <c r="B102">
        <v>54303.709000000003</v>
      </c>
      <c r="C102">
        <v>16.131</v>
      </c>
    </row>
    <row r="103" spans="1:3" x14ac:dyDescent="0.25">
      <c r="A103" t="s">
        <v>39</v>
      </c>
      <c r="B103">
        <v>52224.936999999998</v>
      </c>
      <c r="C103">
        <v>15.74</v>
      </c>
    </row>
    <row r="106" spans="1:3" x14ac:dyDescent="0.25">
      <c r="A106">
        <v>150</v>
      </c>
    </row>
    <row r="107" spans="1:3" x14ac:dyDescent="0.25">
      <c r="A107" t="s">
        <v>17</v>
      </c>
      <c r="B107" t="s">
        <v>18</v>
      </c>
      <c r="C107" t="s">
        <v>52</v>
      </c>
    </row>
    <row r="108" spans="1:3" x14ac:dyDescent="0.25">
      <c r="A108" t="s">
        <v>19</v>
      </c>
      <c r="B108">
        <v>2270.4189999999999</v>
      </c>
      <c r="C108">
        <v>16.350000000000001</v>
      </c>
    </row>
    <row r="109" spans="1:3" x14ac:dyDescent="0.25">
      <c r="A109" t="s">
        <v>38</v>
      </c>
      <c r="B109">
        <v>273.36799999999999</v>
      </c>
      <c r="C109">
        <v>18.510000000000002</v>
      </c>
    </row>
    <row r="110" spans="1:3" x14ac:dyDescent="0.25">
      <c r="A110" t="s">
        <v>20</v>
      </c>
      <c r="B110">
        <v>9830.7270000000008</v>
      </c>
      <c r="C110">
        <v>17.855</v>
      </c>
    </row>
    <row r="111" spans="1:3" x14ac:dyDescent="0.25">
      <c r="A111" t="s">
        <v>21</v>
      </c>
      <c r="B111">
        <v>465.93299999999999</v>
      </c>
      <c r="C111">
        <v>35.918999999999997</v>
      </c>
    </row>
    <row r="112" spans="1:3" x14ac:dyDescent="0.25">
      <c r="A112" t="s">
        <v>22</v>
      </c>
      <c r="B112">
        <v>334.673</v>
      </c>
      <c r="C112">
        <v>36.381999999999998</v>
      </c>
    </row>
    <row r="113" spans="1:3" x14ac:dyDescent="0.25">
      <c r="A113" t="s">
        <v>23</v>
      </c>
      <c r="B113">
        <v>5576.5609999999997</v>
      </c>
      <c r="C113">
        <v>15.811</v>
      </c>
    </row>
    <row r="114" spans="1:3" x14ac:dyDescent="0.25">
      <c r="A114" t="s">
        <v>24</v>
      </c>
      <c r="B114">
        <v>715.69299999999998</v>
      </c>
      <c r="C114">
        <v>16.347000000000001</v>
      </c>
    </row>
    <row r="115" spans="1:3" x14ac:dyDescent="0.25">
      <c r="A115" t="s">
        <v>25</v>
      </c>
      <c r="B115">
        <v>468.60300000000001</v>
      </c>
      <c r="C115">
        <v>6.149</v>
      </c>
    </row>
    <row r="116" spans="1:3" x14ac:dyDescent="0.25">
      <c r="A116" t="s">
        <v>26</v>
      </c>
      <c r="B116">
        <v>2437.6979999999999</v>
      </c>
      <c r="C116">
        <v>17.704000000000001</v>
      </c>
    </row>
    <row r="117" spans="1:3" x14ac:dyDescent="0.25">
      <c r="A117" t="s">
        <v>27</v>
      </c>
      <c r="B117">
        <v>9668.1</v>
      </c>
      <c r="C117">
        <v>15.811</v>
      </c>
    </row>
    <row r="118" spans="1:3" x14ac:dyDescent="0.25">
      <c r="A118" t="s">
        <v>28</v>
      </c>
      <c r="B118">
        <v>690</v>
      </c>
      <c r="C118">
        <v>3.63</v>
      </c>
    </row>
    <row r="119" spans="1:3" x14ac:dyDescent="0.25">
      <c r="A119" t="s">
        <v>29</v>
      </c>
      <c r="B119">
        <v>12450</v>
      </c>
      <c r="C119">
        <v>14</v>
      </c>
    </row>
    <row r="120" spans="1:3" x14ac:dyDescent="0.25">
      <c r="A120" t="s">
        <v>30</v>
      </c>
      <c r="B120">
        <v>4800</v>
      </c>
      <c r="C120">
        <v>15.148</v>
      </c>
    </row>
    <row r="121" spans="1:3" x14ac:dyDescent="0.25">
      <c r="A121" t="s">
        <v>31</v>
      </c>
      <c r="B121">
        <v>3144.2339999999999</v>
      </c>
      <c r="C121">
        <v>27.026</v>
      </c>
    </row>
    <row r="122" spans="1:3" x14ac:dyDescent="0.25">
      <c r="A122" t="s">
        <v>32</v>
      </c>
      <c r="B122">
        <v>1824.7070000000001</v>
      </c>
      <c r="C122">
        <v>27.026</v>
      </c>
    </row>
    <row r="123" spans="1:3" x14ac:dyDescent="0.25">
      <c r="A123" t="s">
        <v>33</v>
      </c>
      <c r="B123">
        <v>54950.716999999997</v>
      </c>
      <c r="C123">
        <v>16.071999999999999</v>
      </c>
    </row>
    <row r="124" spans="1:3" x14ac:dyDescent="0.25">
      <c r="A124" t="s">
        <v>39</v>
      </c>
      <c r="B124">
        <v>53126.01</v>
      </c>
      <c r="C124">
        <v>15.696</v>
      </c>
    </row>
    <row r="127" spans="1:3" x14ac:dyDescent="0.25">
      <c r="A127">
        <v>160</v>
      </c>
    </row>
    <row r="128" spans="1:3" x14ac:dyDescent="0.25">
      <c r="A128" t="s">
        <v>17</v>
      </c>
      <c r="B128" t="s">
        <v>18</v>
      </c>
      <c r="C128" t="s">
        <v>52</v>
      </c>
    </row>
    <row r="129" spans="1:3" x14ac:dyDescent="0.25">
      <c r="A129" t="s">
        <v>19</v>
      </c>
      <c r="B129">
        <v>2270.4189999999999</v>
      </c>
      <c r="C129">
        <v>16.350000000000001</v>
      </c>
    </row>
    <row r="130" spans="1:3" x14ac:dyDescent="0.25">
      <c r="A130" t="s">
        <v>38</v>
      </c>
      <c r="B130">
        <v>273.77800000000002</v>
      </c>
      <c r="C130">
        <v>18.510000000000002</v>
      </c>
    </row>
    <row r="131" spans="1:3" x14ac:dyDescent="0.25">
      <c r="A131" t="s">
        <v>20</v>
      </c>
      <c r="B131">
        <v>9841.1029999999992</v>
      </c>
      <c r="C131">
        <v>17.855</v>
      </c>
    </row>
    <row r="132" spans="1:3" x14ac:dyDescent="0.25">
      <c r="A132" t="s">
        <v>21</v>
      </c>
      <c r="B132">
        <v>466.96100000000001</v>
      </c>
      <c r="C132">
        <v>35.918999999999997</v>
      </c>
    </row>
    <row r="133" spans="1:3" x14ac:dyDescent="0.25">
      <c r="A133" t="s">
        <v>22</v>
      </c>
      <c r="B133">
        <v>335.31599999999997</v>
      </c>
      <c r="C133">
        <v>36.381999999999998</v>
      </c>
    </row>
    <row r="134" spans="1:3" x14ac:dyDescent="0.25">
      <c r="A134" t="s">
        <v>23</v>
      </c>
      <c r="B134">
        <v>5586.183</v>
      </c>
      <c r="C134">
        <v>15.811</v>
      </c>
    </row>
    <row r="135" spans="1:3" x14ac:dyDescent="0.25">
      <c r="A135" t="s">
        <v>24</v>
      </c>
      <c r="B135">
        <v>715.69299999999998</v>
      </c>
      <c r="C135">
        <v>16.347000000000001</v>
      </c>
    </row>
    <row r="136" spans="1:3" x14ac:dyDescent="0.25">
      <c r="A136" t="s">
        <v>25</v>
      </c>
      <c r="B136">
        <v>469.64800000000002</v>
      </c>
      <c r="C136">
        <v>6.149</v>
      </c>
    </row>
    <row r="137" spans="1:3" x14ac:dyDescent="0.25">
      <c r="A137" t="s">
        <v>26</v>
      </c>
      <c r="B137">
        <v>2445.1729999999998</v>
      </c>
      <c r="C137">
        <v>17.704000000000001</v>
      </c>
    </row>
    <row r="138" spans="1:3" x14ac:dyDescent="0.25">
      <c r="A138" t="s">
        <v>27</v>
      </c>
      <c r="B138">
        <v>9678.3610000000008</v>
      </c>
      <c r="C138">
        <v>15.811</v>
      </c>
    </row>
    <row r="139" spans="1:3" x14ac:dyDescent="0.25">
      <c r="A139" t="s">
        <v>28</v>
      </c>
      <c r="B139">
        <v>690</v>
      </c>
      <c r="C139">
        <v>3.63</v>
      </c>
    </row>
    <row r="140" spans="1:3" x14ac:dyDescent="0.25">
      <c r="A140" t="s">
        <v>29</v>
      </c>
      <c r="B140">
        <v>13280</v>
      </c>
      <c r="C140">
        <v>14.5</v>
      </c>
    </row>
    <row r="141" spans="1:3" x14ac:dyDescent="0.25">
      <c r="A141" t="s">
        <v>30</v>
      </c>
      <c r="B141">
        <v>5120</v>
      </c>
      <c r="C141">
        <v>15.148</v>
      </c>
    </row>
    <row r="142" spans="1:3" x14ac:dyDescent="0.25">
      <c r="A142" t="s">
        <v>31</v>
      </c>
      <c r="B142">
        <v>2650.6480000000001</v>
      </c>
      <c r="C142">
        <v>27.026</v>
      </c>
    </row>
    <row r="143" spans="1:3" x14ac:dyDescent="0.25">
      <c r="A143" t="s">
        <v>32</v>
      </c>
      <c r="B143">
        <v>1316.5840000000001</v>
      </c>
      <c r="C143">
        <v>27.026</v>
      </c>
    </row>
    <row r="144" spans="1:3" x14ac:dyDescent="0.25">
      <c r="A144" t="s">
        <v>33</v>
      </c>
      <c r="B144">
        <v>55139.866999999998</v>
      </c>
      <c r="C144">
        <v>15.955</v>
      </c>
    </row>
    <row r="145" spans="1:3" x14ac:dyDescent="0.25">
      <c r="A145" t="s">
        <v>39</v>
      </c>
      <c r="B145">
        <v>53823.283000000003</v>
      </c>
      <c r="C145">
        <v>15.683999999999999</v>
      </c>
    </row>
    <row r="148" spans="1:3" x14ac:dyDescent="0.25">
      <c r="A148">
        <v>170</v>
      </c>
    </row>
    <row r="149" spans="1:3" x14ac:dyDescent="0.25">
      <c r="A149" t="s">
        <v>17</v>
      </c>
      <c r="B149" t="s">
        <v>18</v>
      </c>
      <c r="C149" t="s">
        <v>52</v>
      </c>
    </row>
    <row r="150" spans="1:3" x14ac:dyDescent="0.25">
      <c r="A150" t="s">
        <v>19</v>
      </c>
      <c r="B150">
        <v>2270.4189999999999</v>
      </c>
      <c r="C150">
        <v>16.350000000000001</v>
      </c>
    </row>
    <row r="151" spans="1:3" x14ac:dyDescent="0.25">
      <c r="A151" t="s">
        <v>38</v>
      </c>
      <c r="B151">
        <v>272.80500000000001</v>
      </c>
      <c r="C151">
        <v>18.510000000000002</v>
      </c>
    </row>
    <row r="152" spans="1:3" x14ac:dyDescent="0.25">
      <c r="A152" t="s">
        <v>20</v>
      </c>
      <c r="B152">
        <v>9816.5169999999998</v>
      </c>
      <c r="C152">
        <v>17.855</v>
      </c>
    </row>
    <row r="153" spans="1:3" x14ac:dyDescent="0.25">
      <c r="A153" t="s">
        <v>21</v>
      </c>
      <c r="B153">
        <v>464.524</v>
      </c>
      <c r="C153">
        <v>35.918999999999997</v>
      </c>
    </row>
    <row r="154" spans="1:3" x14ac:dyDescent="0.25">
      <c r="A154" t="s">
        <v>22</v>
      </c>
      <c r="B154">
        <v>333.79300000000001</v>
      </c>
      <c r="C154">
        <v>36.381999999999998</v>
      </c>
    </row>
    <row r="155" spans="1:3" x14ac:dyDescent="0.25">
      <c r="A155" t="s">
        <v>23</v>
      </c>
      <c r="B155">
        <v>5563.3649999999998</v>
      </c>
      <c r="C155">
        <v>15.811</v>
      </c>
    </row>
    <row r="156" spans="1:3" x14ac:dyDescent="0.25">
      <c r="A156" t="s">
        <v>24</v>
      </c>
      <c r="B156">
        <v>715.69299999999998</v>
      </c>
      <c r="C156">
        <v>16.347000000000001</v>
      </c>
    </row>
    <row r="157" spans="1:3" x14ac:dyDescent="0.25">
      <c r="A157" t="s">
        <v>25</v>
      </c>
      <c r="B157">
        <v>467.17</v>
      </c>
      <c r="C157">
        <v>6.149</v>
      </c>
    </row>
    <row r="158" spans="1:3" x14ac:dyDescent="0.25">
      <c r="A158" t="s">
        <v>26</v>
      </c>
      <c r="B158">
        <v>2427.4630000000002</v>
      </c>
      <c r="C158">
        <v>17.704000000000001</v>
      </c>
    </row>
    <row r="159" spans="1:3" x14ac:dyDescent="0.25">
      <c r="A159" t="s">
        <v>27</v>
      </c>
      <c r="B159">
        <v>9679.7360000000008</v>
      </c>
      <c r="C159">
        <v>15.811</v>
      </c>
    </row>
    <row r="160" spans="1:3" x14ac:dyDescent="0.25">
      <c r="A160" t="s">
        <v>28</v>
      </c>
      <c r="B160">
        <v>690</v>
      </c>
      <c r="C160">
        <v>3.63</v>
      </c>
    </row>
    <row r="161" spans="1:3" x14ac:dyDescent="0.25">
      <c r="A161" t="s">
        <v>29</v>
      </c>
      <c r="B161">
        <v>14110</v>
      </c>
      <c r="C161">
        <v>15.5</v>
      </c>
    </row>
    <row r="162" spans="1:3" x14ac:dyDescent="0.25">
      <c r="A162" t="s">
        <v>30</v>
      </c>
      <c r="B162">
        <v>5440</v>
      </c>
      <c r="C162">
        <v>15.148</v>
      </c>
    </row>
    <row r="163" spans="1:3" x14ac:dyDescent="0.25">
      <c r="A163" t="s">
        <v>31</v>
      </c>
      <c r="B163">
        <v>1630.53</v>
      </c>
      <c r="C163">
        <v>28.106000000000002</v>
      </c>
    </row>
    <row r="164" spans="1:3" x14ac:dyDescent="0.25">
      <c r="A164" t="s">
        <v>32</v>
      </c>
      <c r="B164">
        <v>808.452</v>
      </c>
      <c r="C164">
        <v>28.106000000000002</v>
      </c>
    </row>
    <row r="165" spans="1:3" x14ac:dyDescent="0.25">
      <c r="A165" t="s">
        <v>33</v>
      </c>
      <c r="B165">
        <v>54690.468000000001</v>
      </c>
      <c r="C165">
        <v>15.929</v>
      </c>
    </row>
    <row r="166" spans="1:3" x14ac:dyDescent="0.25">
      <c r="A166" t="s">
        <v>39</v>
      </c>
      <c r="B166">
        <v>53882.016000000003</v>
      </c>
      <c r="C166">
        <v>15.746</v>
      </c>
    </row>
    <row r="169" spans="1:3" x14ac:dyDescent="0.25">
      <c r="A169">
        <v>180</v>
      </c>
    </row>
    <row r="170" spans="1:3" x14ac:dyDescent="0.25">
      <c r="A170" t="s">
        <v>17</v>
      </c>
      <c r="B170" t="s">
        <v>18</v>
      </c>
      <c r="C170" t="s">
        <v>52</v>
      </c>
    </row>
    <row r="171" spans="1:3" x14ac:dyDescent="0.25">
      <c r="A171" t="s">
        <v>19</v>
      </c>
      <c r="B171">
        <v>2270.4189999999999</v>
      </c>
      <c r="C171">
        <v>16.350000000000001</v>
      </c>
    </row>
    <row r="172" spans="1:3" x14ac:dyDescent="0.25">
      <c r="A172" t="s">
        <v>38</v>
      </c>
      <c r="B172">
        <v>274.06700000000001</v>
      </c>
      <c r="C172">
        <v>18.510000000000002</v>
      </c>
    </row>
    <row r="173" spans="1:3" x14ac:dyDescent="0.25">
      <c r="A173" t="s">
        <v>20</v>
      </c>
      <c r="B173">
        <v>9848.4150000000009</v>
      </c>
      <c r="C173">
        <v>17.855</v>
      </c>
    </row>
    <row r="174" spans="1:3" x14ac:dyDescent="0.25">
      <c r="A174" t="s">
        <v>21</v>
      </c>
      <c r="B174">
        <v>467.68400000000003</v>
      </c>
      <c r="C174">
        <v>35.918999999999997</v>
      </c>
    </row>
    <row r="175" spans="1:3" x14ac:dyDescent="0.25">
      <c r="A175" t="s">
        <v>22</v>
      </c>
      <c r="B175">
        <v>335.76799999999997</v>
      </c>
      <c r="C175">
        <v>36.381999999999998</v>
      </c>
    </row>
    <row r="176" spans="1:3" x14ac:dyDescent="0.25">
      <c r="A176" t="s">
        <v>23</v>
      </c>
      <c r="B176">
        <v>5592.9560000000001</v>
      </c>
      <c r="C176">
        <v>15.811</v>
      </c>
    </row>
    <row r="177" spans="1:3" x14ac:dyDescent="0.25">
      <c r="A177" t="s">
        <v>24</v>
      </c>
      <c r="B177">
        <v>715.69299999999998</v>
      </c>
      <c r="C177">
        <v>16.347000000000001</v>
      </c>
    </row>
    <row r="178" spans="1:3" x14ac:dyDescent="0.25">
      <c r="A178" t="s">
        <v>25</v>
      </c>
      <c r="B178">
        <v>470.38299999999998</v>
      </c>
      <c r="C178">
        <v>6.149</v>
      </c>
    </row>
    <row r="179" spans="1:3" x14ac:dyDescent="0.25">
      <c r="A179" t="s">
        <v>26</v>
      </c>
      <c r="B179">
        <v>2450.4409999999998</v>
      </c>
      <c r="C179">
        <v>17.704000000000001</v>
      </c>
    </row>
    <row r="180" spans="1:3" x14ac:dyDescent="0.25">
      <c r="A180" t="s">
        <v>27</v>
      </c>
      <c r="B180">
        <v>9695.473</v>
      </c>
      <c r="C180">
        <v>15.811</v>
      </c>
    </row>
    <row r="181" spans="1:3" x14ac:dyDescent="0.25">
      <c r="A181" t="s">
        <v>28</v>
      </c>
      <c r="B181">
        <v>690</v>
      </c>
      <c r="C181">
        <v>3.63</v>
      </c>
    </row>
    <row r="182" spans="1:3" x14ac:dyDescent="0.25">
      <c r="A182" t="s">
        <v>29</v>
      </c>
      <c r="B182">
        <v>14940</v>
      </c>
      <c r="C182">
        <v>16</v>
      </c>
    </row>
    <row r="183" spans="1:3" x14ac:dyDescent="0.25">
      <c r="A183" t="s">
        <v>30</v>
      </c>
      <c r="B183">
        <v>5760</v>
      </c>
      <c r="C183">
        <v>15.148</v>
      </c>
    </row>
    <row r="184" spans="1:3" x14ac:dyDescent="0.25">
      <c r="A184" t="s">
        <v>31</v>
      </c>
      <c r="B184">
        <v>1225.7180000000001</v>
      </c>
      <c r="C184">
        <v>28.466000000000001</v>
      </c>
    </row>
    <row r="185" spans="1:3" x14ac:dyDescent="0.25">
      <c r="A185" t="s">
        <v>32</v>
      </c>
      <c r="B185">
        <v>537.04600000000005</v>
      </c>
      <c r="C185">
        <v>28.466000000000001</v>
      </c>
    </row>
    <row r="186" spans="1:3" x14ac:dyDescent="0.25">
      <c r="A186" t="s">
        <v>33</v>
      </c>
      <c r="B186">
        <v>55274.063999999998</v>
      </c>
      <c r="C186">
        <v>15.911</v>
      </c>
    </row>
    <row r="187" spans="1:3" x14ac:dyDescent="0.25">
      <c r="A187" t="s">
        <v>39</v>
      </c>
      <c r="B187">
        <v>54737.017</v>
      </c>
      <c r="C187">
        <v>15.788</v>
      </c>
    </row>
    <row r="190" spans="1:3" x14ac:dyDescent="0.25">
      <c r="A190">
        <v>190</v>
      </c>
    </row>
    <row r="191" spans="1:3" x14ac:dyDescent="0.25">
      <c r="A191" t="s">
        <v>17</v>
      </c>
      <c r="B191" t="s">
        <v>18</v>
      </c>
      <c r="C191" t="s">
        <v>52</v>
      </c>
    </row>
    <row r="192" spans="1:3" x14ac:dyDescent="0.25">
      <c r="A192" t="s">
        <v>19</v>
      </c>
      <c r="B192">
        <v>2270.4189999999999</v>
      </c>
      <c r="C192">
        <v>16.350000000000001</v>
      </c>
    </row>
    <row r="193" spans="1:3" x14ac:dyDescent="0.25">
      <c r="A193" t="s">
        <v>38</v>
      </c>
      <c r="B193">
        <v>273.017</v>
      </c>
      <c r="C193">
        <v>18.510000000000002</v>
      </c>
    </row>
    <row r="194" spans="1:3" x14ac:dyDescent="0.25">
      <c r="A194" t="s">
        <v>20</v>
      </c>
      <c r="B194">
        <v>9821.8629999999994</v>
      </c>
      <c r="C194">
        <v>17.855</v>
      </c>
    </row>
    <row r="195" spans="1:3" x14ac:dyDescent="0.25">
      <c r="A195" t="s">
        <v>21</v>
      </c>
      <c r="B195">
        <v>465.05399999999997</v>
      </c>
      <c r="C195">
        <v>35.918999999999997</v>
      </c>
    </row>
    <row r="196" spans="1:3" x14ac:dyDescent="0.25">
      <c r="A196" t="s">
        <v>22</v>
      </c>
      <c r="B196">
        <v>334.12400000000002</v>
      </c>
      <c r="C196">
        <v>36.381999999999998</v>
      </c>
    </row>
    <row r="197" spans="1:3" x14ac:dyDescent="0.25">
      <c r="A197" t="s">
        <v>23</v>
      </c>
      <c r="B197">
        <v>5568.3320000000003</v>
      </c>
      <c r="C197">
        <v>15.811</v>
      </c>
    </row>
    <row r="198" spans="1:3" x14ac:dyDescent="0.25">
      <c r="A198" t="s">
        <v>24</v>
      </c>
      <c r="B198">
        <v>715.69299999999998</v>
      </c>
      <c r="C198">
        <v>16.347000000000001</v>
      </c>
    </row>
    <row r="199" spans="1:3" x14ac:dyDescent="0.25">
      <c r="A199" t="s">
        <v>25</v>
      </c>
      <c r="B199">
        <v>467.709</v>
      </c>
      <c r="C199">
        <v>6.149</v>
      </c>
    </row>
    <row r="200" spans="1:3" x14ac:dyDescent="0.25">
      <c r="A200" t="s">
        <v>26</v>
      </c>
      <c r="B200">
        <v>2431.3130000000001</v>
      </c>
      <c r="C200">
        <v>17.704000000000001</v>
      </c>
    </row>
    <row r="201" spans="1:3" x14ac:dyDescent="0.25">
      <c r="A201" t="s">
        <v>27</v>
      </c>
      <c r="B201">
        <v>9675.9079999999994</v>
      </c>
      <c r="C201">
        <v>15.811</v>
      </c>
    </row>
    <row r="202" spans="1:3" x14ac:dyDescent="0.25">
      <c r="A202" t="s">
        <v>28</v>
      </c>
      <c r="B202">
        <v>690</v>
      </c>
      <c r="C202">
        <v>3.63</v>
      </c>
    </row>
    <row r="203" spans="1:3" x14ac:dyDescent="0.25">
      <c r="A203" t="s">
        <v>29</v>
      </c>
      <c r="B203">
        <v>15770</v>
      </c>
      <c r="C203">
        <v>17</v>
      </c>
    </row>
    <row r="204" spans="1:3" x14ac:dyDescent="0.25">
      <c r="A204" t="s">
        <v>30</v>
      </c>
      <c r="B204">
        <v>6080</v>
      </c>
      <c r="C204">
        <v>15.148</v>
      </c>
    </row>
    <row r="205" spans="1:3" x14ac:dyDescent="0.25">
      <c r="A205" t="s">
        <v>31</v>
      </c>
      <c r="B205">
        <v>191.762</v>
      </c>
      <c r="C205">
        <v>29.545999999999999</v>
      </c>
    </row>
    <row r="206" spans="1:3" x14ac:dyDescent="0.25">
      <c r="A206" t="s">
        <v>32</v>
      </c>
      <c r="B206">
        <v>33.232999999999997</v>
      </c>
      <c r="C206">
        <v>29.545999999999999</v>
      </c>
    </row>
    <row r="207" spans="1:3" x14ac:dyDescent="0.25">
      <c r="A207" t="s">
        <v>33</v>
      </c>
      <c r="B207">
        <v>54788.428</v>
      </c>
      <c r="C207">
        <v>15.852</v>
      </c>
    </row>
    <row r="208" spans="1:3" x14ac:dyDescent="0.25">
      <c r="A208" t="s">
        <v>39</v>
      </c>
      <c r="B208">
        <v>54755.195</v>
      </c>
      <c r="C208">
        <v>15.843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B7F564-3AFA-4534-B58C-197CB9E53C97}">
  <dimension ref="A1:V208"/>
  <sheetViews>
    <sheetView workbookViewId="0">
      <selection activeCell="I49" sqref="I49"/>
    </sheetView>
  </sheetViews>
  <sheetFormatPr defaultRowHeight="13.8" x14ac:dyDescent="0.25"/>
  <sheetData>
    <row r="1" spans="1:22" x14ac:dyDescent="0.25">
      <c r="A1">
        <v>200</v>
      </c>
      <c r="H1">
        <v>200</v>
      </c>
      <c r="I1">
        <v>220</v>
      </c>
      <c r="J1">
        <v>240</v>
      </c>
      <c r="K1">
        <v>260</v>
      </c>
      <c r="L1">
        <v>280</v>
      </c>
      <c r="M1">
        <v>300</v>
      </c>
      <c r="N1">
        <v>320</v>
      </c>
      <c r="O1">
        <v>340</v>
      </c>
      <c r="P1">
        <v>360</v>
      </c>
      <c r="Q1">
        <v>380</v>
      </c>
      <c r="U1" t="s">
        <v>54</v>
      </c>
      <c r="V1">
        <v>28.521999999999998</v>
      </c>
    </row>
    <row r="2" spans="1:22" x14ac:dyDescent="0.25">
      <c r="A2" t="s">
        <v>17</v>
      </c>
      <c r="B2" t="s">
        <v>18</v>
      </c>
      <c r="C2" t="s">
        <v>52</v>
      </c>
      <c r="G2" t="s">
        <v>34</v>
      </c>
      <c r="H2">
        <v>1350</v>
      </c>
      <c r="I2">
        <v>1350</v>
      </c>
      <c r="J2">
        <v>1350</v>
      </c>
      <c r="K2">
        <v>1350</v>
      </c>
      <c r="L2">
        <v>1350</v>
      </c>
      <c r="M2">
        <v>1350</v>
      </c>
      <c r="N2">
        <v>1350</v>
      </c>
      <c r="O2">
        <v>1350</v>
      </c>
      <c r="P2">
        <v>1350</v>
      </c>
      <c r="Q2">
        <v>1350</v>
      </c>
    </row>
    <row r="3" spans="1:22" x14ac:dyDescent="0.25">
      <c r="A3" t="s">
        <v>19</v>
      </c>
      <c r="B3">
        <v>10511.198</v>
      </c>
      <c r="C3">
        <v>25.87</v>
      </c>
      <c r="G3" t="s">
        <v>36</v>
      </c>
      <c r="H3">
        <v>9000</v>
      </c>
      <c r="I3">
        <v>9900</v>
      </c>
      <c r="J3">
        <v>10800</v>
      </c>
      <c r="K3">
        <v>11700</v>
      </c>
      <c r="L3">
        <v>12600</v>
      </c>
      <c r="M3">
        <v>13500</v>
      </c>
      <c r="N3">
        <v>14400</v>
      </c>
      <c r="O3">
        <v>15300</v>
      </c>
      <c r="P3">
        <v>16200</v>
      </c>
      <c r="Q3">
        <v>17100</v>
      </c>
    </row>
    <row r="4" spans="1:22" x14ac:dyDescent="0.25">
      <c r="A4" t="s">
        <v>38</v>
      </c>
      <c r="B4">
        <v>1150.0250000000001</v>
      </c>
      <c r="C4">
        <v>29.864000000000001</v>
      </c>
      <c r="G4" t="s">
        <v>35</v>
      </c>
      <c r="H4">
        <v>18000</v>
      </c>
      <c r="I4">
        <v>19800</v>
      </c>
      <c r="J4">
        <v>21600</v>
      </c>
      <c r="K4">
        <v>23400</v>
      </c>
      <c r="L4">
        <v>25200</v>
      </c>
      <c r="M4">
        <v>27000</v>
      </c>
      <c r="N4">
        <v>28800</v>
      </c>
      <c r="O4">
        <v>30600</v>
      </c>
      <c r="P4">
        <v>32400</v>
      </c>
      <c r="Q4">
        <v>34200</v>
      </c>
    </row>
    <row r="5" spans="1:22" x14ac:dyDescent="0.25">
      <c r="A5" t="s">
        <v>20</v>
      </c>
      <c r="B5">
        <v>34997.883000000002</v>
      </c>
      <c r="C5">
        <v>29.824999999999999</v>
      </c>
      <c r="G5" t="s">
        <v>53</v>
      </c>
      <c r="H5">
        <f>C14</f>
        <v>18</v>
      </c>
      <c r="I5">
        <f>C35</f>
        <v>19</v>
      </c>
      <c r="J5">
        <f>C56</f>
        <v>20</v>
      </c>
      <c r="K5">
        <f>C77</f>
        <v>21</v>
      </c>
      <c r="L5">
        <f>C98</f>
        <v>22</v>
      </c>
      <c r="M5">
        <f>C119</f>
        <v>23</v>
      </c>
      <c r="N5">
        <f>C140</f>
        <v>24.5</v>
      </c>
      <c r="O5">
        <f>C161</f>
        <v>25</v>
      </c>
      <c r="P5">
        <f>C182</f>
        <v>27</v>
      </c>
      <c r="Q5">
        <f>C203</f>
        <v>28.905999999999999</v>
      </c>
    </row>
    <row r="6" spans="1:22" x14ac:dyDescent="0.25">
      <c r="A6" t="s">
        <v>21</v>
      </c>
      <c r="B6">
        <v>3083.453</v>
      </c>
      <c r="C6">
        <v>61.082000000000001</v>
      </c>
    </row>
    <row r="7" spans="1:22" x14ac:dyDescent="0.25">
      <c r="A7" t="s">
        <v>22</v>
      </c>
      <c r="B7">
        <v>1431.904</v>
      </c>
      <c r="C7">
        <v>60.930999999999997</v>
      </c>
    </row>
    <row r="8" spans="1:22" x14ac:dyDescent="0.25">
      <c r="A8" t="s">
        <v>23</v>
      </c>
      <c r="B8">
        <v>22716.772000000001</v>
      </c>
      <c r="C8">
        <v>29.076000000000001</v>
      </c>
      <c r="G8" t="s">
        <v>40</v>
      </c>
      <c r="H8">
        <f>B16</f>
        <v>12163.754000000001</v>
      </c>
      <c r="I8">
        <f>B37</f>
        <v>11008.102000000001</v>
      </c>
      <c r="J8">
        <f>B58</f>
        <v>9852.4490000000005</v>
      </c>
      <c r="K8">
        <f>B79</f>
        <v>8696.7970000000005</v>
      </c>
      <c r="L8">
        <f>B100</f>
        <v>7926.3620000000001</v>
      </c>
      <c r="M8">
        <f>B121</f>
        <v>6770.7089999999998</v>
      </c>
      <c r="N8">
        <f>B142</f>
        <v>5615.0569999999998</v>
      </c>
      <c r="O8">
        <f>B163</f>
        <v>4459.4040000000005</v>
      </c>
      <c r="P8">
        <f>B184</f>
        <v>3303.7510000000002</v>
      </c>
      <c r="Q8">
        <f>B205</f>
        <v>2148.0990000000002</v>
      </c>
    </row>
    <row r="9" spans="1:22" x14ac:dyDescent="0.25">
      <c r="A9" t="s">
        <v>24</v>
      </c>
      <c r="B9">
        <v>2364.6390000000001</v>
      </c>
      <c r="C9">
        <v>25.864999999999998</v>
      </c>
      <c r="G9" t="s">
        <v>37</v>
      </c>
      <c r="H9">
        <f>B17</f>
        <v>217256.43299999999</v>
      </c>
      <c r="I9">
        <f>B38</f>
        <v>195505.948</v>
      </c>
      <c r="J9">
        <f>B59</f>
        <v>173755.519</v>
      </c>
      <c r="K9">
        <f>B80</f>
        <v>152005.04699999999</v>
      </c>
      <c r="L9">
        <f>B101</f>
        <v>137504.823</v>
      </c>
      <c r="M9">
        <f>B122</f>
        <v>115754.238</v>
      </c>
      <c r="N9">
        <f>B143</f>
        <v>94003.808999999994</v>
      </c>
      <c r="O9">
        <f>B164</f>
        <v>72253.391000000003</v>
      </c>
      <c r="P9">
        <f>B185</f>
        <v>50502.911</v>
      </c>
      <c r="Q9">
        <f>B206</f>
        <v>28752.538</v>
      </c>
    </row>
    <row r="10" spans="1:22" x14ac:dyDescent="0.25">
      <c r="A10" t="s">
        <v>25</v>
      </c>
      <c r="B10">
        <v>1947.941</v>
      </c>
      <c r="C10">
        <v>10.667999999999999</v>
      </c>
      <c r="G10" t="s">
        <v>41</v>
      </c>
      <c r="H10">
        <f>H8+H9</f>
        <v>229420.18699999998</v>
      </c>
      <c r="I10">
        <f t="shared" ref="I10:Q10" si="0">I8+I9</f>
        <v>206514.05000000002</v>
      </c>
      <c r="J10">
        <f t="shared" si="0"/>
        <v>183607.96799999999</v>
      </c>
      <c r="K10">
        <f t="shared" si="0"/>
        <v>160701.84399999998</v>
      </c>
      <c r="L10">
        <f t="shared" si="0"/>
        <v>145431.185</v>
      </c>
      <c r="M10">
        <f t="shared" si="0"/>
        <v>122524.947</v>
      </c>
      <c r="N10">
        <f t="shared" si="0"/>
        <v>99618.865999999995</v>
      </c>
      <c r="O10">
        <f t="shared" si="0"/>
        <v>76712.794999999998</v>
      </c>
      <c r="P10">
        <f t="shared" si="0"/>
        <v>53806.661999999997</v>
      </c>
      <c r="Q10">
        <f t="shared" si="0"/>
        <v>30900.637000000002</v>
      </c>
    </row>
    <row r="11" spans="1:22" x14ac:dyDescent="0.25">
      <c r="A11" t="s">
        <v>26</v>
      </c>
      <c r="B11">
        <v>15539.227999999999</v>
      </c>
      <c r="C11">
        <v>31.209</v>
      </c>
      <c r="G11" t="s">
        <v>53</v>
      </c>
      <c r="H11">
        <f>C16</f>
        <v>42.664000000000001</v>
      </c>
      <c r="I11">
        <f>C37</f>
        <v>42.664000000000001</v>
      </c>
      <c r="J11">
        <f>C58</f>
        <v>42.664000000000001</v>
      </c>
      <c r="K11">
        <f>C79</f>
        <v>43.942999999999998</v>
      </c>
      <c r="L11">
        <f>C100</f>
        <v>47.143000000000001</v>
      </c>
      <c r="M11">
        <f>C121</f>
        <v>47.783000000000001</v>
      </c>
      <c r="N11">
        <f>C142</f>
        <v>49.061999999999998</v>
      </c>
      <c r="O11">
        <f>C163</f>
        <v>49.061999999999998</v>
      </c>
      <c r="P11">
        <f>C185</f>
        <v>49.701999999999998</v>
      </c>
      <c r="Q11">
        <f>C205</f>
        <v>52.262</v>
      </c>
    </row>
    <row r="12" spans="1:22" x14ac:dyDescent="0.25">
      <c r="A12" t="s">
        <v>27</v>
      </c>
      <c r="B12">
        <v>23090.743999999999</v>
      </c>
      <c r="C12">
        <v>29.076000000000001</v>
      </c>
    </row>
    <row r="13" spans="1:22" x14ac:dyDescent="0.25">
      <c r="A13" t="s">
        <v>28</v>
      </c>
      <c r="B13">
        <v>1350</v>
      </c>
      <c r="C13">
        <v>4.9089999999999998</v>
      </c>
      <c r="G13" t="s">
        <v>42</v>
      </c>
      <c r="H13">
        <f>H10/H4</f>
        <v>12.745565944444444</v>
      </c>
      <c r="I13">
        <f t="shared" ref="I13:P13" si="1">I10/I4</f>
        <v>10.430002525252526</v>
      </c>
      <c r="J13">
        <f t="shared" si="1"/>
        <v>8.5003688888888878</v>
      </c>
      <c r="K13">
        <f t="shared" si="1"/>
        <v>6.8676001709401699</v>
      </c>
      <c r="L13">
        <f t="shared" si="1"/>
        <v>5.77107876984127</v>
      </c>
      <c r="M13">
        <f t="shared" si="1"/>
        <v>4.5379610000000001</v>
      </c>
      <c r="N13">
        <f t="shared" si="1"/>
        <v>3.4589884027777775</v>
      </c>
      <c r="O13">
        <f t="shared" si="1"/>
        <v>2.5069540849673202</v>
      </c>
      <c r="P13">
        <f t="shared" si="1"/>
        <v>1.6606994444444443</v>
      </c>
      <c r="Q13">
        <f>Q10/Q4</f>
        <v>0.9035273976608188</v>
      </c>
    </row>
    <row r="14" spans="1:22" x14ac:dyDescent="0.25">
      <c r="A14" t="s">
        <v>29</v>
      </c>
      <c r="B14">
        <v>18000</v>
      </c>
      <c r="C14">
        <v>18</v>
      </c>
    </row>
    <row r="15" spans="1:22" x14ac:dyDescent="0.25">
      <c r="A15" t="s">
        <v>30</v>
      </c>
      <c r="B15">
        <v>9000</v>
      </c>
      <c r="C15">
        <v>27.946000000000002</v>
      </c>
    </row>
    <row r="16" spans="1:22" x14ac:dyDescent="0.25">
      <c r="A16" t="s">
        <v>31</v>
      </c>
      <c r="B16">
        <v>12163.754000000001</v>
      </c>
      <c r="C16">
        <v>42.664000000000001</v>
      </c>
      <c r="G16" t="s">
        <v>33</v>
      </c>
      <c r="H16">
        <f>B18</f>
        <v>374603.97399999999</v>
      </c>
      <c r="I16">
        <f>B39</f>
        <v>350665.66499999998</v>
      </c>
      <c r="J16">
        <f>B60</f>
        <v>326602.70400000003</v>
      </c>
      <c r="K16">
        <f>B81</f>
        <v>302444.065</v>
      </c>
      <c r="L16">
        <f>B102</f>
        <v>287394.46299999999</v>
      </c>
      <c r="M16">
        <f>B123</f>
        <v>263055.44900000002</v>
      </c>
      <c r="N16">
        <f>B144</f>
        <v>238584.70600000001</v>
      </c>
      <c r="O16">
        <f>B165</f>
        <v>213958.14799999999</v>
      </c>
      <c r="P16">
        <f>B186</f>
        <v>189141.397</v>
      </c>
      <c r="Q16">
        <f>B207</f>
        <v>164052.28899999999</v>
      </c>
    </row>
    <row r="17" spans="1:17" x14ac:dyDescent="0.25">
      <c r="A17" t="s">
        <v>32</v>
      </c>
      <c r="B17">
        <v>217256.43299999999</v>
      </c>
      <c r="C17">
        <v>42.664000000000001</v>
      </c>
      <c r="H17">
        <f>C18</f>
        <v>35.741</v>
      </c>
      <c r="I17">
        <f>C39</f>
        <v>35.222999999999999</v>
      </c>
      <c r="J17">
        <f>C60</f>
        <v>34.804000000000002</v>
      </c>
      <c r="K17">
        <f>C81</f>
        <v>35.012</v>
      </c>
      <c r="L17">
        <f>C102</f>
        <v>36.238</v>
      </c>
      <c r="M17">
        <f>C123</f>
        <v>35.768000000000001</v>
      </c>
      <c r="N17">
        <f>C144</f>
        <v>35.427999999999997</v>
      </c>
      <c r="O17">
        <f>C165</f>
        <v>34.164999999999999</v>
      </c>
      <c r="P17">
        <f>C186</f>
        <v>33.027000000000001</v>
      </c>
      <c r="Q17">
        <f>C207</f>
        <v>31.937000000000001</v>
      </c>
    </row>
    <row r="18" spans="1:17" x14ac:dyDescent="0.25">
      <c r="A18" t="s">
        <v>33</v>
      </c>
      <c r="B18">
        <v>374603.97399999999</v>
      </c>
      <c r="C18">
        <v>35.741</v>
      </c>
    </row>
    <row r="19" spans="1:17" x14ac:dyDescent="0.25">
      <c r="A19" t="s">
        <v>39</v>
      </c>
      <c r="B19">
        <v>157347.541</v>
      </c>
      <c r="C19">
        <v>26.183</v>
      </c>
      <c r="G19" t="s">
        <v>39</v>
      </c>
      <c r="H19">
        <f>B19</f>
        <v>157347.541</v>
      </c>
      <c r="I19">
        <f>B40</f>
        <v>155159.717</v>
      </c>
      <c r="J19">
        <f>B61</f>
        <v>152846.55499999999</v>
      </c>
      <c r="K19">
        <f>B82</f>
        <v>150439.01800000001</v>
      </c>
      <c r="L19">
        <f>B103</f>
        <v>149889.64000000001</v>
      </c>
      <c r="M19">
        <f>B124</f>
        <v>147301.21100000001</v>
      </c>
      <c r="N19">
        <f>B145</f>
        <v>144580.897</v>
      </c>
      <c r="O19">
        <f>B166</f>
        <v>141704.75700000001</v>
      </c>
      <c r="P19">
        <f>B187</f>
        <v>138638.48499999999</v>
      </c>
      <c r="Q19">
        <f>B208</f>
        <v>135299.75099999999</v>
      </c>
    </row>
    <row r="20" spans="1:17" x14ac:dyDescent="0.25">
      <c r="H20">
        <f>C19</f>
        <v>26.183</v>
      </c>
      <c r="I20">
        <f>C40</f>
        <v>25.847999999999999</v>
      </c>
      <c r="J20">
        <f>C61</f>
        <v>25.867999999999999</v>
      </c>
      <c r="K20">
        <f>C82</f>
        <v>25.986999999999998</v>
      </c>
      <c r="L20">
        <f>C103</f>
        <v>26.233000000000001</v>
      </c>
      <c r="M20">
        <f>C124</f>
        <v>26.327000000000002</v>
      </c>
      <c r="N20">
        <f>C145</f>
        <v>26.562999999999999</v>
      </c>
      <c r="O20">
        <f>C166</f>
        <v>26.568999999999999</v>
      </c>
      <c r="P20">
        <f>C187</f>
        <v>26.952999999999999</v>
      </c>
      <c r="Q20">
        <f>C208</f>
        <v>27.617999999999999</v>
      </c>
    </row>
    <row r="22" spans="1:17" x14ac:dyDescent="0.25">
      <c r="A22">
        <v>220</v>
      </c>
    </row>
    <row r="23" spans="1:17" x14ac:dyDescent="0.25">
      <c r="A23" t="s">
        <v>17</v>
      </c>
      <c r="B23" t="s">
        <v>18</v>
      </c>
      <c r="C23" t="s">
        <v>52</v>
      </c>
    </row>
    <row r="24" spans="1:17" x14ac:dyDescent="0.25">
      <c r="A24" t="s">
        <v>19</v>
      </c>
      <c r="B24">
        <v>10511.198</v>
      </c>
      <c r="C24">
        <v>25.87</v>
      </c>
    </row>
    <row r="25" spans="1:17" x14ac:dyDescent="0.25">
      <c r="A25" t="s">
        <v>38</v>
      </c>
      <c r="B25">
        <v>1117.7719999999999</v>
      </c>
      <c r="C25">
        <v>29.864000000000001</v>
      </c>
    </row>
    <row r="26" spans="1:17" x14ac:dyDescent="0.25">
      <c r="A26" t="s">
        <v>20</v>
      </c>
      <c r="B26">
        <v>33329.01</v>
      </c>
      <c r="C26">
        <v>28.32</v>
      </c>
    </row>
    <row r="27" spans="1:17" x14ac:dyDescent="0.25">
      <c r="A27" t="s">
        <v>21</v>
      </c>
      <c r="B27">
        <v>2915.3150000000001</v>
      </c>
      <c r="C27">
        <v>61.082000000000001</v>
      </c>
    </row>
    <row r="28" spans="1:17" x14ac:dyDescent="0.25">
      <c r="A28" t="s">
        <v>22</v>
      </c>
      <c r="B28">
        <v>1438.5630000000001</v>
      </c>
      <c r="C28">
        <v>60.930999999999997</v>
      </c>
    </row>
    <row r="29" spans="1:17" x14ac:dyDescent="0.25">
      <c r="A29" t="s">
        <v>23</v>
      </c>
      <c r="B29">
        <v>21978.955999999998</v>
      </c>
      <c r="C29">
        <v>29.076000000000001</v>
      </c>
    </row>
    <row r="30" spans="1:17" x14ac:dyDescent="0.25">
      <c r="A30" t="s">
        <v>24</v>
      </c>
      <c r="B30">
        <v>2364.6390000000001</v>
      </c>
      <c r="C30">
        <v>25.864999999999998</v>
      </c>
    </row>
    <row r="31" spans="1:17" x14ac:dyDescent="0.25">
      <c r="A31" t="s">
        <v>25</v>
      </c>
      <c r="B31">
        <v>1867.895</v>
      </c>
      <c r="C31">
        <v>10.667999999999999</v>
      </c>
    </row>
    <row r="32" spans="1:17" x14ac:dyDescent="0.25">
      <c r="A32" t="s">
        <v>26</v>
      </c>
      <c r="B32">
        <v>14662.4</v>
      </c>
      <c r="C32">
        <v>31.209</v>
      </c>
    </row>
    <row r="33" spans="1:3" x14ac:dyDescent="0.25">
      <c r="A33" t="s">
        <v>27</v>
      </c>
      <c r="B33">
        <v>22915.867999999999</v>
      </c>
      <c r="C33">
        <v>29.076000000000001</v>
      </c>
    </row>
    <row r="34" spans="1:3" x14ac:dyDescent="0.25">
      <c r="A34" t="s">
        <v>28</v>
      </c>
      <c r="B34">
        <v>1350</v>
      </c>
      <c r="C34">
        <v>4.9089999999999998</v>
      </c>
    </row>
    <row r="35" spans="1:3" x14ac:dyDescent="0.25">
      <c r="A35" t="s">
        <v>29</v>
      </c>
      <c r="B35">
        <v>19800</v>
      </c>
      <c r="C35">
        <v>19</v>
      </c>
    </row>
    <row r="36" spans="1:3" x14ac:dyDescent="0.25">
      <c r="A36" t="s">
        <v>30</v>
      </c>
      <c r="B36">
        <v>9900</v>
      </c>
      <c r="C36">
        <v>27.946000000000002</v>
      </c>
    </row>
    <row r="37" spans="1:3" x14ac:dyDescent="0.25">
      <c r="A37" t="s">
        <v>31</v>
      </c>
      <c r="B37">
        <v>11008.102000000001</v>
      </c>
      <c r="C37">
        <v>42.664000000000001</v>
      </c>
    </row>
    <row r="38" spans="1:3" x14ac:dyDescent="0.25">
      <c r="A38" t="s">
        <v>32</v>
      </c>
      <c r="B38">
        <v>195505.948</v>
      </c>
      <c r="C38">
        <v>42.664000000000001</v>
      </c>
    </row>
    <row r="39" spans="1:3" x14ac:dyDescent="0.25">
      <c r="A39" t="s">
        <v>33</v>
      </c>
      <c r="B39">
        <v>350665.66499999998</v>
      </c>
      <c r="C39">
        <v>35.222999999999999</v>
      </c>
    </row>
    <row r="40" spans="1:3" x14ac:dyDescent="0.25">
      <c r="A40" t="s">
        <v>39</v>
      </c>
      <c r="B40">
        <v>155159.717</v>
      </c>
      <c r="C40">
        <v>25.847999999999999</v>
      </c>
    </row>
    <row r="43" spans="1:3" x14ac:dyDescent="0.25">
      <c r="A43">
        <v>240</v>
      </c>
    </row>
    <row r="44" spans="1:3" x14ac:dyDescent="0.25">
      <c r="A44" t="s">
        <v>17</v>
      </c>
      <c r="B44" t="s">
        <v>18</v>
      </c>
      <c r="C44" t="s">
        <v>52</v>
      </c>
    </row>
    <row r="45" spans="1:3" x14ac:dyDescent="0.25">
      <c r="A45" t="s">
        <v>19</v>
      </c>
      <c r="B45">
        <v>10511.198</v>
      </c>
      <c r="C45">
        <v>25.87</v>
      </c>
    </row>
    <row r="46" spans="1:3" x14ac:dyDescent="0.25">
      <c r="A46" t="s">
        <v>38</v>
      </c>
      <c r="B46">
        <v>1083.7349999999999</v>
      </c>
      <c r="C46">
        <v>29.864000000000001</v>
      </c>
    </row>
    <row r="47" spans="1:3" x14ac:dyDescent="0.25">
      <c r="A47" t="s">
        <v>20</v>
      </c>
      <c r="B47">
        <v>31627.962</v>
      </c>
      <c r="C47">
        <v>28.32</v>
      </c>
    </row>
    <row r="48" spans="1:3" x14ac:dyDescent="0.25">
      <c r="A48" t="s">
        <v>21</v>
      </c>
      <c r="B48">
        <v>2785.8440000000001</v>
      </c>
      <c r="C48">
        <v>61.082000000000001</v>
      </c>
    </row>
    <row r="49" spans="1:3" x14ac:dyDescent="0.25">
      <c r="A49" t="s">
        <v>22</v>
      </c>
      <c r="B49">
        <v>1382.81</v>
      </c>
      <c r="C49">
        <v>60.930999999999997</v>
      </c>
    </row>
    <row r="50" spans="1:3" x14ac:dyDescent="0.25">
      <c r="A50" t="s">
        <v>23</v>
      </c>
      <c r="B50">
        <v>21211.428</v>
      </c>
      <c r="C50">
        <v>29.076000000000001</v>
      </c>
    </row>
    <row r="51" spans="1:3" x14ac:dyDescent="0.25">
      <c r="A51" t="s">
        <v>24</v>
      </c>
      <c r="B51">
        <v>2364.6390000000001</v>
      </c>
      <c r="C51">
        <v>25.864999999999998</v>
      </c>
    </row>
    <row r="52" spans="1:3" x14ac:dyDescent="0.25">
      <c r="A52" t="s">
        <v>25</v>
      </c>
      <c r="B52">
        <v>1784.0530000000001</v>
      </c>
      <c r="C52">
        <v>10.667999999999999</v>
      </c>
    </row>
    <row r="53" spans="1:3" x14ac:dyDescent="0.25">
      <c r="A53" t="s">
        <v>26</v>
      </c>
      <c r="B53">
        <v>13765.396000000001</v>
      </c>
      <c r="C53">
        <v>31.209</v>
      </c>
    </row>
    <row r="54" spans="1:3" x14ac:dyDescent="0.25">
      <c r="A54" t="s">
        <v>27</v>
      </c>
      <c r="B54">
        <v>22727.041000000001</v>
      </c>
      <c r="C54">
        <v>29.076000000000001</v>
      </c>
    </row>
    <row r="55" spans="1:3" x14ac:dyDescent="0.25">
      <c r="A55" t="s">
        <v>28</v>
      </c>
      <c r="B55">
        <v>1350</v>
      </c>
      <c r="C55">
        <v>4.9089999999999998</v>
      </c>
    </row>
    <row r="56" spans="1:3" x14ac:dyDescent="0.25">
      <c r="A56" t="s">
        <v>29</v>
      </c>
      <c r="B56">
        <v>21600</v>
      </c>
      <c r="C56">
        <v>20</v>
      </c>
    </row>
    <row r="57" spans="1:3" x14ac:dyDescent="0.25">
      <c r="A57" t="s">
        <v>30</v>
      </c>
      <c r="B57">
        <v>10800</v>
      </c>
      <c r="C57">
        <v>27.946000000000002</v>
      </c>
    </row>
    <row r="58" spans="1:3" x14ac:dyDescent="0.25">
      <c r="A58" t="s">
        <v>31</v>
      </c>
      <c r="B58">
        <v>9852.4490000000005</v>
      </c>
      <c r="C58">
        <v>42.664000000000001</v>
      </c>
    </row>
    <row r="59" spans="1:3" x14ac:dyDescent="0.25">
      <c r="A59" t="s">
        <v>32</v>
      </c>
      <c r="B59">
        <v>173755.519</v>
      </c>
      <c r="C59">
        <v>42.664000000000001</v>
      </c>
    </row>
    <row r="60" spans="1:3" x14ac:dyDescent="0.25">
      <c r="A60" t="s">
        <v>33</v>
      </c>
      <c r="B60">
        <v>326602.70400000003</v>
      </c>
      <c r="C60">
        <v>34.804000000000002</v>
      </c>
    </row>
    <row r="61" spans="1:3" x14ac:dyDescent="0.25">
      <c r="A61" t="s">
        <v>39</v>
      </c>
      <c r="B61">
        <v>152846.55499999999</v>
      </c>
      <c r="C61">
        <v>25.867999999999999</v>
      </c>
    </row>
    <row r="64" spans="1:3" x14ac:dyDescent="0.25">
      <c r="A64">
        <v>260</v>
      </c>
    </row>
    <row r="65" spans="1:3" x14ac:dyDescent="0.25">
      <c r="A65" t="s">
        <v>17</v>
      </c>
      <c r="B65" t="s">
        <v>18</v>
      </c>
      <c r="C65" t="s">
        <v>52</v>
      </c>
    </row>
    <row r="66" spans="1:3" x14ac:dyDescent="0.25">
      <c r="A66" t="s">
        <v>19</v>
      </c>
      <c r="B66">
        <v>10511.198</v>
      </c>
      <c r="C66">
        <v>25.87</v>
      </c>
    </row>
    <row r="67" spans="1:3" x14ac:dyDescent="0.25">
      <c r="A67" t="s">
        <v>38</v>
      </c>
      <c r="B67">
        <v>1048.107</v>
      </c>
      <c r="C67">
        <v>29.864000000000001</v>
      </c>
    </row>
    <row r="68" spans="1:3" x14ac:dyDescent="0.25">
      <c r="A68" t="s">
        <v>20</v>
      </c>
      <c r="B68">
        <v>29898.044999999998</v>
      </c>
      <c r="C68">
        <v>28.32</v>
      </c>
    </row>
    <row r="69" spans="1:3" x14ac:dyDescent="0.25">
      <c r="A69" t="s">
        <v>21</v>
      </c>
      <c r="B69">
        <v>2652.35</v>
      </c>
      <c r="C69">
        <v>61.082000000000001</v>
      </c>
    </row>
    <row r="70" spans="1:3" x14ac:dyDescent="0.25">
      <c r="A70" t="s">
        <v>22</v>
      </c>
      <c r="B70">
        <v>1324.972</v>
      </c>
      <c r="C70">
        <v>60.930999999999997</v>
      </c>
    </row>
    <row r="71" spans="1:3" x14ac:dyDescent="0.25">
      <c r="A71" t="s">
        <v>23</v>
      </c>
      <c r="B71">
        <v>20411.878000000001</v>
      </c>
      <c r="C71">
        <v>29.076000000000001</v>
      </c>
    </row>
    <row r="72" spans="1:3" x14ac:dyDescent="0.25">
      <c r="A72" t="s">
        <v>24</v>
      </c>
      <c r="B72">
        <v>2364.6390000000001</v>
      </c>
      <c r="C72">
        <v>25.864999999999998</v>
      </c>
    </row>
    <row r="73" spans="1:3" x14ac:dyDescent="0.25">
      <c r="A73" t="s">
        <v>25</v>
      </c>
      <c r="B73">
        <v>1697.65</v>
      </c>
      <c r="C73">
        <v>10.667999999999999</v>
      </c>
    </row>
    <row r="74" spans="1:3" x14ac:dyDescent="0.25">
      <c r="A74" t="s">
        <v>26</v>
      </c>
      <c r="B74">
        <v>12857.385</v>
      </c>
      <c r="C74">
        <v>31.209</v>
      </c>
    </row>
    <row r="75" spans="1:3" x14ac:dyDescent="0.25">
      <c r="A75" t="s">
        <v>27</v>
      </c>
      <c r="B75">
        <v>22525.998</v>
      </c>
      <c r="C75">
        <v>29.076000000000001</v>
      </c>
    </row>
    <row r="76" spans="1:3" x14ac:dyDescent="0.25">
      <c r="A76" t="s">
        <v>28</v>
      </c>
      <c r="B76">
        <v>1350</v>
      </c>
      <c r="C76">
        <v>4.9089999999999998</v>
      </c>
    </row>
    <row r="77" spans="1:3" x14ac:dyDescent="0.25">
      <c r="A77" t="s">
        <v>29</v>
      </c>
      <c r="B77">
        <v>23400</v>
      </c>
      <c r="C77">
        <v>21</v>
      </c>
    </row>
    <row r="78" spans="1:3" x14ac:dyDescent="0.25">
      <c r="A78" t="s">
        <v>30</v>
      </c>
      <c r="B78">
        <v>11700</v>
      </c>
      <c r="C78">
        <v>27.946000000000002</v>
      </c>
    </row>
    <row r="79" spans="1:3" x14ac:dyDescent="0.25">
      <c r="A79" t="s">
        <v>31</v>
      </c>
      <c r="B79">
        <v>8696.7970000000005</v>
      </c>
      <c r="C79">
        <v>43.942999999999998</v>
      </c>
    </row>
    <row r="80" spans="1:3" x14ac:dyDescent="0.25">
      <c r="A80" t="s">
        <v>32</v>
      </c>
      <c r="B80">
        <v>152005.04699999999</v>
      </c>
      <c r="C80">
        <v>43.942999999999998</v>
      </c>
    </row>
    <row r="81" spans="1:3" x14ac:dyDescent="0.25">
      <c r="A81" t="s">
        <v>33</v>
      </c>
      <c r="B81">
        <v>302444.065</v>
      </c>
      <c r="C81">
        <v>35.012</v>
      </c>
    </row>
    <row r="82" spans="1:3" x14ac:dyDescent="0.25">
      <c r="A82" t="s">
        <v>39</v>
      </c>
      <c r="B82">
        <v>150439.01800000001</v>
      </c>
      <c r="C82">
        <v>25.986999999999998</v>
      </c>
    </row>
    <row r="85" spans="1:3" x14ac:dyDescent="0.25">
      <c r="A85">
        <v>280</v>
      </c>
    </row>
    <row r="86" spans="1:3" x14ac:dyDescent="0.25">
      <c r="A86" t="s">
        <v>17</v>
      </c>
      <c r="B86" t="s">
        <v>18</v>
      </c>
      <c r="C86" t="s">
        <v>52</v>
      </c>
    </row>
    <row r="87" spans="1:3" x14ac:dyDescent="0.25">
      <c r="A87" t="s">
        <v>19</v>
      </c>
      <c r="B87">
        <v>10511.198</v>
      </c>
      <c r="C87">
        <v>25.87</v>
      </c>
    </row>
    <row r="88" spans="1:3" x14ac:dyDescent="0.25">
      <c r="A88" t="s">
        <v>38</v>
      </c>
      <c r="B88">
        <v>1025.0920000000001</v>
      </c>
      <c r="C88">
        <v>29.864000000000001</v>
      </c>
    </row>
    <row r="89" spans="1:3" x14ac:dyDescent="0.25">
      <c r="A89" t="s">
        <v>20</v>
      </c>
      <c r="B89">
        <v>28807.974999999999</v>
      </c>
      <c r="C89">
        <v>28.32</v>
      </c>
    </row>
    <row r="90" spans="1:3" x14ac:dyDescent="0.25">
      <c r="A90" t="s">
        <v>21</v>
      </c>
      <c r="B90">
        <v>2567.2399999999998</v>
      </c>
      <c r="C90">
        <v>61.082000000000001</v>
      </c>
    </row>
    <row r="91" spans="1:3" x14ac:dyDescent="0.25">
      <c r="A91" t="s">
        <v>22</v>
      </c>
      <c r="B91">
        <v>1287.9000000000001</v>
      </c>
      <c r="C91">
        <v>60.930999999999997</v>
      </c>
    </row>
    <row r="92" spans="1:3" x14ac:dyDescent="0.25">
      <c r="A92" t="s">
        <v>23</v>
      </c>
      <c r="B92">
        <v>19897.554</v>
      </c>
      <c r="C92">
        <v>29.076000000000001</v>
      </c>
    </row>
    <row r="93" spans="1:3" x14ac:dyDescent="0.25">
      <c r="A93" t="s">
        <v>24</v>
      </c>
      <c r="B93">
        <v>2364.6390000000001</v>
      </c>
      <c r="C93">
        <v>25.864999999999998</v>
      </c>
    </row>
    <row r="94" spans="1:3" x14ac:dyDescent="0.25">
      <c r="A94" t="s">
        <v>25</v>
      </c>
      <c r="B94">
        <v>1642.587</v>
      </c>
      <c r="C94">
        <v>10.667999999999999</v>
      </c>
    </row>
    <row r="95" spans="1:3" x14ac:dyDescent="0.25">
      <c r="A95" t="s">
        <v>26</v>
      </c>
      <c r="B95">
        <v>12287.647999999999</v>
      </c>
      <c r="C95">
        <v>31.209</v>
      </c>
    </row>
    <row r="96" spans="1:3" x14ac:dyDescent="0.25">
      <c r="A96" t="s">
        <v>27</v>
      </c>
      <c r="B96">
        <v>22421.442999999999</v>
      </c>
      <c r="C96">
        <v>29.076000000000001</v>
      </c>
    </row>
    <row r="97" spans="1:3" x14ac:dyDescent="0.25">
      <c r="A97" t="s">
        <v>28</v>
      </c>
      <c r="B97">
        <v>1350</v>
      </c>
      <c r="C97">
        <v>4.9089999999999998</v>
      </c>
    </row>
    <row r="98" spans="1:3" x14ac:dyDescent="0.25">
      <c r="A98" t="s">
        <v>29</v>
      </c>
      <c r="B98">
        <v>25200</v>
      </c>
      <c r="C98">
        <v>22</v>
      </c>
    </row>
    <row r="99" spans="1:3" x14ac:dyDescent="0.25">
      <c r="A99" t="s">
        <v>30</v>
      </c>
      <c r="B99">
        <v>12600</v>
      </c>
      <c r="C99">
        <v>27.946000000000002</v>
      </c>
    </row>
    <row r="100" spans="1:3" x14ac:dyDescent="0.25">
      <c r="A100" t="s">
        <v>31</v>
      </c>
      <c r="B100">
        <v>7926.3620000000001</v>
      </c>
      <c r="C100">
        <v>47.143000000000001</v>
      </c>
    </row>
    <row r="101" spans="1:3" x14ac:dyDescent="0.25">
      <c r="A101" t="s">
        <v>32</v>
      </c>
      <c r="B101">
        <v>137504.823</v>
      </c>
      <c r="C101">
        <v>47.143000000000001</v>
      </c>
    </row>
    <row r="102" spans="1:3" x14ac:dyDescent="0.25">
      <c r="A102" t="s">
        <v>33</v>
      </c>
      <c r="B102">
        <v>287394.46299999999</v>
      </c>
      <c r="C102">
        <v>36.238</v>
      </c>
    </row>
    <row r="103" spans="1:3" x14ac:dyDescent="0.25">
      <c r="A103" t="s">
        <v>39</v>
      </c>
      <c r="B103">
        <v>149889.64000000001</v>
      </c>
      <c r="C103">
        <v>26.233000000000001</v>
      </c>
    </row>
    <row r="106" spans="1:3" x14ac:dyDescent="0.25">
      <c r="A106">
        <v>300</v>
      </c>
    </row>
    <row r="107" spans="1:3" x14ac:dyDescent="0.25">
      <c r="A107" t="s">
        <v>17</v>
      </c>
      <c r="B107" t="s">
        <v>18</v>
      </c>
      <c r="C107" t="s">
        <v>52</v>
      </c>
    </row>
    <row r="108" spans="1:3" x14ac:dyDescent="0.25">
      <c r="A108" t="s">
        <v>19</v>
      </c>
      <c r="B108">
        <v>10511.198</v>
      </c>
      <c r="C108">
        <v>25.87</v>
      </c>
    </row>
    <row r="109" spans="1:3" x14ac:dyDescent="0.25">
      <c r="A109" t="s">
        <v>38</v>
      </c>
      <c r="B109">
        <v>986.38199999999995</v>
      </c>
      <c r="C109">
        <v>29.864000000000001</v>
      </c>
    </row>
    <row r="110" spans="1:3" x14ac:dyDescent="0.25">
      <c r="A110" t="s">
        <v>20</v>
      </c>
      <c r="B110">
        <v>27022.626</v>
      </c>
      <c r="C110">
        <v>28.32</v>
      </c>
    </row>
    <row r="111" spans="1:3" x14ac:dyDescent="0.25">
      <c r="A111" t="s">
        <v>21</v>
      </c>
      <c r="B111">
        <v>2426.1010000000001</v>
      </c>
      <c r="C111">
        <v>61.082000000000001</v>
      </c>
    </row>
    <row r="112" spans="1:3" x14ac:dyDescent="0.25">
      <c r="A112" t="s">
        <v>22</v>
      </c>
      <c r="B112">
        <v>1226.067</v>
      </c>
      <c r="C112">
        <v>60.930999999999997</v>
      </c>
    </row>
    <row r="113" spans="1:3" x14ac:dyDescent="0.25">
      <c r="A113" t="s">
        <v>23</v>
      </c>
      <c r="B113">
        <v>19036.364000000001</v>
      </c>
      <c r="C113">
        <v>29.076000000000001</v>
      </c>
    </row>
    <row r="114" spans="1:3" x14ac:dyDescent="0.25">
      <c r="A114" t="s">
        <v>24</v>
      </c>
      <c r="B114">
        <v>2364.6390000000001</v>
      </c>
      <c r="C114">
        <v>25.864999999999998</v>
      </c>
    </row>
    <row r="115" spans="1:3" x14ac:dyDescent="0.25">
      <c r="A115" t="s">
        <v>25</v>
      </c>
      <c r="B115">
        <v>1551.3219999999999</v>
      </c>
      <c r="C115">
        <v>10.667999999999999</v>
      </c>
    </row>
    <row r="116" spans="1:3" x14ac:dyDescent="0.25">
      <c r="A116" t="s">
        <v>26</v>
      </c>
      <c r="B116">
        <v>11359.041999999999</v>
      </c>
      <c r="C116">
        <v>31.209</v>
      </c>
    </row>
    <row r="117" spans="1:3" x14ac:dyDescent="0.25">
      <c r="A117" t="s">
        <v>27</v>
      </c>
      <c r="B117">
        <v>22196.760999999999</v>
      </c>
      <c r="C117">
        <v>29.076000000000001</v>
      </c>
    </row>
    <row r="118" spans="1:3" x14ac:dyDescent="0.25">
      <c r="A118" t="s">
        <v>28</v>
      </c>
      <c r="B118">
        <v>1350</v>
      </c>
      <c r="C118">
        <v>4.9089999999999998</v>
      </c>
    </row>
    <row r="119" spans="1:3" x14ac:dyDescent="0.25">
      <c r="A119" t="s">
        <v>29</v>
      </c>
      <c r="B119">
        <v>27000</v>
      </c>
      <c r="C119">
        <v>23</v>
      </c>
    </row>
    <row r="120" spans="1:3" x14ac:dyDescent="0.25">
      <c r="A120" t="s">
        <v>30</v>
      </c>
      <c r="B120">
        <v>13500</v>
      </c>
      <c r="C120">
        <v>27.946000000000002</v>
      </c>
    </row>
    <row r="121" spans="1:3" x14ac:dyDescent="0.25">
      <c r="A121" t="s">
        <v>31</v>
      </c>
      <c r="B121">
        <v>6770.7089999999998</v>
      </c>
      <c r="C121">
        <v>47.783000000000001</v>
      </c>
    </row>
    <row r="122" spans="1:3" x14ac:dyDescent="0.25">
      <c r="A122" t="s">
        <v>32</v>
      </c>
      <c r="B122">
        <v>115754.238</v>
      </c>
      <c r="C122">
        <v>47.783000000000001</v>
      </c>
    </row>
    <row r="123" spans="1:3" x14ac:dyDescent="0.25">
      <c r="A123" t="s">
        <v>33</v>
      </c>
      <c r="B123">
        <v>263055.44900000002</v>
      </c>
      <c r="C123">
        <v>35.768000000000001</v>
      </c>
    </row>
    <row r="124" spans="1:3" x14ac:dyDescent="0.25">
      <c r="A124" t="s">
        <v>39</v>
      </c>
      <c r="B124">
        <v>147301.21100000001</v>
      </c>
      <c r="C124">
        <v>26.327000000000002</v>
      </c>
    </row>
    <row r="127" spans="1:3" x14ac:dyDescent="0.25">
      <c r="A127">
        <v>320</v>
      </c>
    </row>
    <row r="128" spans="1:3" x14ac:dyDescent="0.25">
      <c r="A128" t="s">
        <v>17</v>
      </c>
      <c r="B128" t="s">
        <v>18</v>
      </c>
      <c r="C128" t="s">
        <v>52</v>
      </c>
    </row>
    <row r="129" spans="1:3" x14ac:dyDescent="0.25">
      <c r="A129" t="s">
        <v>19</v>
      </c>
      <c r="B129">
        <v>10511.198</v>
      </c>
      <c r="C129">
        <v>25.87</v>
      </c>
    </row>
    <row r="130" spans="1:3" x14ac:dyDescent="0.25">
      <c r="A130" t="s">
        <v>38</v>
      </c>
      <c r="B130">
        <v>945.36400000000003</v>
      </c>
      <c r="C130">
        <v>29.864000000000001</v>
      </c>
    </row>
    <row r="131" spans="1:3" x14ac:dyDescent="0.25">
      <c r="A131" t="s">
        <v>20</v>
      </c>
      <c r="B131">
        <v>25196.271000000001</v>
      </c>
      <c r="C131">
        <v>28.32</v>
      </c>
    </row>
    <row r="132" spans="1:3" x14ac:dyDescent="0.25">
      <c r="A132" t="s">
        <v>21</v>
      </c>
      <c r="B132">
        <v>2279.3560000000002</v>
      </c>
      <c r="C132">
        <v>61.082000000000001</v>
      </c>
    </row>
    <row r="133" spans="1:3" x14ac:dyDescent="0.25">
      <c r="A133" t="s">
        <v>22</v>
      </c>
      <c r="B133">
        <v>1161.2809999999999</v>
      </c>
      <c r="C133">
        <v>60.930999999999997</v>
      </c>
    </row>
    <row r="134" spans="1:3" x14ac:dyDescent="0.25">
      <c r="A134" t="s">
        <v>23</v>
      </c>
      <c r="B134">
        <v>18129.324000000001</v>
      </c>
      <c r="C134">
        <v>29.076000000000001</v>
      </c>
    </row>
    <row r="135" spans="1:3" x14ac:dyDescent="0.25">
      <c r="A135" t="s">
        <v>24</v>
      </c>
      <c r="B135">
        <v>2364.6390000000001</v>
      </c>
      <c r="C135">
        <v>25.864999999999998</v>
      </c>
    </row>
    <row r="136" spans="1:3" x14ac:dyDescent="0.25">
      <c r="A136" t="s">
        <v>25</v>
      </c>
      <c r="B136">
        <v>1456.4929999999999</v>
      </c>
      <c r="C136">
        <v>10.667999999999999</v>
      </c>
    </row>
    <row r="137" spans="1:3" x14ac:dyDescent="0.25">
      <c r="A137" t="s">
        <v>26</v>
      </c>
      <c r="B137">
        <v>10415.647999999999</v>
      </c>
      <c r="C137">
        <v>31.209</v>
      </c>
    </row>
    <row r="138" spans="1:3" x14ac:dyDescent="0.25">
      <c r="A138" t="s">
        <v>27</v>
      </c>
      <c r="B138">
        <v>21956.266</v>
      </c>
      <c r="C138">
        <v>29.076000000000001</v>
      </c>
    </row>
    <row r="139" spans="1:3" x14ac:dyDescent="0.25">
      <c r="A139" t="s">
        <v>28</v>
      </c>
      <c r="B139">
        <v>1350</v>
      </c>
      <c r="C139">
        <v>4.9089999999999998</v>
      </c>
    </row>
    <row r="140" spans="1:3" x14ac:dyDescent="0.25">
      <c r="A140" t="s">
        <v>29</v>
      </c>
      <c r="B140">
        <v>28800</v>
      </c>
      <c r="C140">
        <v>24.5</v>
      </c>
    </row>
    <row r="141" spans="1:3" x14ac:dyDescent="0.25">
      <c r="A141" t="s">
        <v>30</v>
      </c>
      <c r="B141">
        <v>14400</v>
      </c>
      <c r="C141">
        <v>27.946000000000002</v>
      </c>
    </row>
    <row r="142" spans="1:3" x14ac:dyDescent="0.25">
      <c r="A142" t="s">
        <v>31</v>
      </c>
      <c r="B142">
        <v>5615.0569999999998</v>
      </c>
      <c r="C142">
        <v>49.061999999999998</v>
      </c>
    </row>
    <row r="143" spans="1:3" x14ac:dyDescent="0.25">
      <c r="A143" t="s">
        <v>32</v>
      </c>
      <c r="B143">
        <v>94003.808999999994</v>
      </c>
      <c r="C143">
        <v>49.061999999999998</v>
      </c>
    </row>
    <row r="144" spans="1:3" x14ac:dyDescent="0.25">
      <c r="A144" t="s">
        <v>33</v>
      </c>
      <c r="B144">
        <v>238584.70600000001</v>
      </c>
      <c r="C144">
        <v>35.427999999999997</v>
      </c>
    </row>
    <row r="145" spans="1:3" x14ac:dyDescent="0.25">
      <c r="A145" t="s">
        <v>39</v>
      </c>
      <c r="B145">
        <v>144580.897</v>
      </c>
      <c r="C145">
        <v>26.562999999999999</v>
      </c>
    </row>
    <row r="148" spans="1:3" x14ac:dyDescent="0.25">
      <c r="A148">
        <v>340</v>
      </c>
    </row>
    <row r="149" spans="1:3" x14ac:dyDescent="0.25">
      <c r="A149" t="s">
        <v>17</v>
      </c>
      <c r="B149" t="s">
        <v>18</v>
      </c>
      <c r="C149" t="s">
        <v>52</v>
      </c>
    </row>
    <row r="150" spans="1:3" x14ac:dyDescent="0.25">
      <c r="A150" t="s">
        <v>19</v>
      </c>
      <c r="B150">
        <v>10511.198</v>
      </c>
      <c r="C150">
        <v>25.87</v>
      </c>
    </row>
    <row r="151" spans="1:3" x14ac:dyDescent="0.25">
      <c r="A151" t="s">
        <v>38</v>
      </c>
      <c r="B151">
        <v>901.60799999999995</v>
      </c>
      <c r="C151">
        <v>29.864000000000001</v>
      </c>
    </row>
    <row r="152" spans="1:3" x14ac:dyDescent="0.25">
      <c r="A152" t="s">
        <v>20</v>
      </c>
      <c r="B152">
        <v>23321.593000000001</v>
      </c>
      <c r="C152">
        <v>28.32</v>
      </c>
    </row>
    <row r="153" spans="1:3" x14ac:dyDescent="0.25">
      <c r="A153" t="s">
        <v>21</v>
      </c>
      <c r="B153">
        <v>2126.0749999999998</v>
      </c>
      <c r="C153">
        <v>61.082000000000001</v>
      </c>
    </row>
    <row r="154" spans="1:3" x14ac:dyDescent="0.25">
      <c r="A154" t="s">
        <v>22</v>
      </c>
      <c r="B154">
        <v>1093.027</v>
      </c>
      <c r="C154">
        <v>60.930999999999997</v>
      </c>
    </row>
    <row r="155" spans="1:3" x14ac:dyDescent="0.25">
      <c r="A155" t="s">
        <v>23</v>
      </c>
      <c r="B155">
        <v>17168.199000000001</v>
      </c>
      <c r="C155">
        <v>29.076000000000001</v>
      </c>
    </row>
    <row r="156" spans="1:3" x14ac:dyDescent="0.25">
      <c r="A156" t="s">
        <v>24</v>
      </c>
      <c r="B156">
        <v>2364.6390000000001</v>
      </c>
      <c r="C156">
        <v>25.864999999999998</v>
      </c>
    </row>
    <row r="157" spans="1:3" x14ac:dyDescent="0.25">
      <c r="A157" t="s">
        <v>25</v>
      </c>
      <c r="B157">
        <v>1357.5119999999999</v>
      </c>
      <c r="C157">
        <v>10.667999999999999</v>
      </c>
    </row>
    <row r="158" spans="1:3" x14ac:dyDescent="0.25">
      <c r="A158" t="s">
        <v>26</v>
      </c>
      <c r="B158">
        <v>9455.2209999999995</v>
      </c>
      <c r="C158">
        <v>31.209</v>
      </c>
    </row>
    <row r="159" spans="1:3" x14ac:dyDescent="0.25">
      <c r="A159" t="s">
        <v>27</v>
      </c>
      <c r="B159">
        <v>21696.280999999999</v>
      </c>
      <c r="C159">
        <v>29.076000000000001</v>
      </c>
    </row>
    <row r="160" spans="1:3" x14ac:dyDescent="0.25">
      <c r="A160" t="s">
        <v>28</v>
      </c>
      <c r="B160">
        <v>1350</v>
      </c>
      <c r="C160">
        <v>4.9089999999999998</v>
      </c>
    </row>
    <row r="161" spans="1:3" x14ac:dyDescent="0.25">
      <c r="A161" t="s">
        <v>29</v>
      </c>
      <c r="B161">
        <v>30600</v>
      </c>
      <c r="C161">
        <v>25</v>
      </c>
    </row>
    <row r="162" spans="1:3" x14ac:dyDescent="0.25">
      <c r="A162" t="s">
        <v>30</v>
      </c>
      <c r="B162">
        <v>15300</v>
      </c>
      <c r="C162">
        <v>27.946000000000002</v>
      </c>
    </row>
    <row r="163" spans="1:3" x14ac:dyDescent="0.25">
      <c r="A163" t="s">
        <v>31</v>
      </c>
      <c r="B163">
        <v>4459.4040000000005</v>
      </c>
      <c r="C163">
        <v>49.061999999999998</v>
      </c>
    </row>
    <row r="164" spans="1:3" x14ac:dyDescent="0.25">
      <c r="A164" t="s">
        <v>32</v>
      </c>
      <c r="B164">
        <v>72253.391000000003</v>
      </c>
      <c r="C164">
        <v>49.061999999999998</v>
      </c>
    </row>
    <row r="165" spans="1:3" x14ac:dyDescent="0.25">
      <c r="A165" t="s">
        <v>33</v>
      </c>
      <c r="B165">
        <v>213958.14799999999</v>
      </c>
      <c r="C165">
        <v>34.164999999999999</v>
      </c>
    </row>
    <row r="166" spans="1:3" x14ac:dyDescent="0.25">
      <c r="A166" t="s">
        <v>39</v>
      </c>
      <c r="B166">
        <v>141704.75700000001</v>
      </c>
      <c r="C166">
        <v>26.568999999999999</v>
      </c>
    </row>
    <row r="169" spans="1:3" x14ac:dyDescent="0.25">
      <c r="A169">
        <v>360</v>
      </c>
    </row>
    <row r="170" spans="1:3" x14ac:dyDescent="0.25">
      <c r="A170" t="s">
        <v>17</v>
      </c>
      <c r="B170" t="s">
        <v>18</v>
      </c>
      <c r="C170" t="s">
        <v>52</v>
      </c>
    </row>
    <row r="171" spans="1:3" x14ac:dyDescent="0.25">
      <c r="A171" t="s">
        <v>19</v>
      </c>
      <c r="B171">
        <v>10511.198</v>
      </c>
      <c r="C171">
        <v>25.87</v>
      </c>
    </row>
    <row r="172" spans="1:3" x14ac:dyDescent="0.25">
      <c r="A172" t="s">
        <v>38</v>
      </c>
      <c r="B172">
        <v>854.529</v>
      </c>
      <c r="C172">
        <v>29.864000000000001</v>
      </c>
    </row>
    <row r="173" spans="1:3" x14ac:dyDescent="0.25">
      <c r="A173" t="s">
        <v>20</v>
      </c>
      <c r="B173">
        <v>21388.62</v>
      </c>
      <c r="C173">
        <v>28.32</v>
      </c>
    </row>
    <row r="174" spans="1:3" x14ac:dyDescent="0.25">
      <c r="A174" t="s">
        <v>21</v>
      </c>
      <c r="B174">
        <v>1965.01</v>
      </c>
      <c r="C174">
        <v>61.082000000000001</v>
      </c>
    </row>
    <row r="175" spans="1:3" x14ac:dyDescent="0.25">
      <c r="A175" t="s">
        <v>22</v>
      </c>
      <c r="B175">
        <v>1020.6130000000001</v>
      </c>
      <c r="C175">
        <v>60.930999999999997</v>
      </c>
    </row>
    <row r="176" spans="1:3" x14ac:dyDescent="0.25">
      <c r="A176" t="s">
        <v>23</v>
      </c>
      <c r="B176">
        <v>16141.852000000001</v>
      </c>
      <c r="C176">
        <v>29.076000000000001</v>
      </c>
    </row>
    <row r="177" spans="1:3" x14ac:dyDescent="0.25">
      <c r="A177" t="s">
        <v>24</v>
      </c>
      <c r="B177">
        <v>2364.6390000000001</v>
      </c>
      <c r="C177">
        <v>25.864999999999998</v>
      </c>
    </row>
    <row r="178" spans="1:3" x14ac:dyDescent="0.25">
      <c r="A178" t="s">
        <v>25</v>
      </c>
      <c r="B178">
        <v>1253.5889999999999</v>
      </c>
      <c r="C178">
        <v>10.667999999999999</v>
      </c>
    </row>
    <row r="179" spans="1:3" x14ac:dyDescent="0.25">
      <c r="A179" t="s">
        <v>26</v>
      </c>
      <c r="B179">
        <v>8474.7270000000008</v>
      </c>
      <c r="C179">
        <v>31.209</v>
      </c>
    </row>
    <row r="180" spans="1:3" x14ac:dyDescent="0.25">
      <c r="A180" t="s">
        <v>27</v>
      </c>
      <c r="B180">
        <v>21409.956999999999</v>
      </c>
      <c r="C180">
        <v>29.076000000000001</v>
      </c>
    </row>
    <row r="181" spans="1:3" x14ac:dyDescent="0.25">
      <c r="A181" t="s">
        <v>28</v>
      </c>
      <c r="B181">
        <v>1350</v>
      </c>
      <c r="C181">
        <v>4.9089999999999998</v>
      </c>
    </row>
    <row r="182" spans="1:3" x14ac:dyDescent="0.25">
      <c r="A182" t="s">
        <v>29</v>
      </c>
      <c r="B182">
        <v>32400</v>
      </c>
      <c r="C182">
        <v>27</v>
      </c>
    </row>
    <row r="183" spans="1:3" x14ac:dyDescent="0.25">
      <c r="A183" t="s">
        <v>30</v>
      </c>
      <c r="B183">
        <v>16200</v>
      </c>
      <c r="C183">
        <v>27.946000000000002</v>
      </c>
    </row>
    <row r="184" spans="1:3" x14ac:dyDescent="0.25">
      <c r="A184" t="s">
        <v>31</v>
      </c>
      <c r="B184">
        <v>3303.7510000000002</v>
      </c>
      <c r="C184">
        <v>49.701999999999998</v>
      </c>
    </row>
    <row r="185" spans="1:3" x14ac:dyDescent="0.25">
      <c r="A185" t="s">
        <v>32</v>
      </c>
      <c r="B185">
        <v>50502.911</v>
      </c>
      <c r="C185">
        <v>49.701999999999998</v>
      </c>
    </row>
    <row r="186" spans="1:3" x14ac:dyDescent="0.25">
      <c r="A186" t="s">
        <v>33</v>
      </c>
      <c r="B186">
        <v>189141.397</v>
      </c>
      <c r="C186">
        <v>33.027000000000001</v>
      </c>
    </row>
    <row r="187" spans="1:3" x14ac:dyDescent="0.25">
      <c r="A187" t="s">
        <v>39</v>
      </c>
      <c r="B187">
        <v>138638.48499999999</v>
      </c>
      <c r="C187">
        <v>26.952999999999999</v>
      </c>
    </row>
    <row r="190" spans="1:3" x14ac:dyDescent="0.25">
      <c r="A190">
        <v>380</v>
      </c>
    </row>
    <row r="191" spans="1:3" x14ac:dyDescent="0.25">
      <c r="A191" t="s">
        <v>17</v>
      </c>
      <c r="B191" t="s">
        <v>18</v>
      </c>
      <c r="C191" t="s">
        <v>52</v>
      </c>
    </row>
    <row r="192" spans="1:3" x14ac:dyDescent="0.25">
      <c r="A192" t="s">
        <v>19</v>
      </c>
      <c r="B192">
        <v>10511.198</v>
      </c>
      <c r="C192">
        <v>25.87</v>
      </c>
    </row>
    <row r="193" spans="1:3" x14ac:dyDescent="0.25">
      <c r="A193" t="s">
        <v>38</v>
      </c>
      <c r="B193">
        <v>803.00900000000001</v>
      </c>
      <c r="C193">
        <v>29.864000000000001</v>
      </c>
    </row>
    <row r="194" spans="1:3" x14ac:dyDescent="0.25">
      <c r="A194" t="s">
        <v>20</v>
      </c>
      <c r="B194">
        <v>19378.328000000001</v>
      </c>
      <c r="C194">
        <v>29.824999999999999</v>
      </c>
    </row>
    <row r="195" spans="1:3" x14ac:dyDescent="0.25">
      <c r="A195" t="s">
        <v>21</v>
      </c>
      <c r="B195">
        <v>1819.2750000000001</v>
      </c>
      <c r="C195">
        <v>61.082000000000001</v>
      </c>
    </row>
    <row r="196" spans="1:3" x14ac:dyDescent="0.25">
      <c r="A196" t="s">
        <v>22</v>
      </c>
      <c r="B196">
        <v>904.76900000000001</v>
      </c>
      <c r="C196">
        <v>60.930999999999997</v>
      </c>
    </row>
    <row r="197" spans="1:3" x14ac:dyDescent="0.25">
      <c r="A197" t="s">
        <v>23</v>
      </c>
      <c r="B197">
        <v>15033.206</v>
      </c>
      <c r="C197">
        <v>29.076000000000001</v>
      </c>
    </row>
    <row r="198" spans="1:3" x14ac:dyDescent="0.25">
      <c r="A198" t="s">
        <v>24</v>
      </c>
      <c r="B198">
        <v>2364.6390000000001</v>
      </c>
      <c r="C198">
        <v>25.864999999999998</v>
      </c>
    </row>
    <row r="199" spans="1:3" x14ac:dyDescent="0.25">
      <c r="A199" t="s">
        <v>25</v>
      </c>
      <c r="B199">
        <v>1142.6849999999999</v>
      </c>
      <c r="C199">
        <v>10.667999999999999</v>
      </c>
    </row>
    <row r="200" spans="1:3" x14ac:dyDescent="0.25">
      <c r="A200" t="s">
        <v>26</v>
      </c>
      <c r="B200">
        <v>7464.5129999999999</v>
      </c>
      <c r="C200">
        <v>31.209</v>
      </c>
    </row>
    <row r="201" spans="1:3" x14ac:dyDescent="0.25">
      <c r="A201" t="s">
        <v>27</v>
      </c>
      <c r="B201">
        <v>21080.03</v>
      </c>
      <c r="C201">
        <v>29.076000000000001</v>
      </c>
    </row>
    <row r="202" spans="1:3" x14ac:dyDescent="0.25">
      <c r="A202" t="s">
        <v>28</v>
      </c>
      <c r="B202">
        <v>1350</v>
      </c>
      <c r="C202">
        <v>4.9089999999999998</v>
      </c>
    </row>
    <row r="203" spans="1:3" x14ac:dyDescent="0.25">
      <c r="A203" t="s">
        <v>29</v>
      </c>
      <c r="B203">
        <v>34200</v>
      </c>
      <c r="C203">
        <v>28.905999999999999</v>
      </c>
    </row>
    <row r="204" spans="1:3" x14ac:dyDescent="0.25">
      <c r="A204" t="s">
        <v>30</v>
      </c>
      <c r="B204">
        <v>17100</v>
      </c>
      <c r="C204">
        <v>27.946000000000002</v>
      </c>
    </row>
    <row r="205" spans="1:3" x14ac:dyDescent="0.25">
      <c r="A205" t="s">
        <v>31</v>
      </c>
      <c r="B205">
        <v>2148.0990000000002</v>
      </c>
      <c r="C205">
        <v>52.262</v>
      </c>
    </row>
    <row r="206" spans="1:3" x14ac:dyDescent="0.25">
      <c r="A206" t="s">
        <v>32</v>
      </c>
      <c r="B206">
        <v>28752.538</v>
      </c>
      <c r="C206">
        <v>52.262</v>
      </c>
    </row>
    <row r="207" spans="1:3" x14ac:dyDescent="0.25">
      <c r="A207" t="s">
        <v>33</v>
      </c>
      <c r="B207">
        <v>164052.28899999999</v>
      </c>
      <c r="C207">
        <v>31.937000000000001</v>
      </c>
    </row>
    <row r="208" spans="1:3" x14ac:dyDescent="0.25">
      <c r="A208" t="s">
        <v>39</v>
      </c>
      <c r="B208">
        <v>135299.75099999999</v>
      </c>
      <c r="C208">
        <v>27.617999999999999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200</vt:lpstr>
      <vt:lpstr>400</vt:lpstr>
      <vt:lpstr>800</vt:lpstr>
      <vt:lpstr>AR</vt:lpstr>
      <vt:lpstr>200_kerosene</vt:lpstr>
      <vt:lpstr>AR history</vt:lpstr>
      <vt:lpstr>MJ-pax-nm</vt:lpstr>
      <vt:lpstr>200_LH2</vt:lpstr>
      <vt:lpstr>400_kerosene</vt:lpstr>
      <vt:lpstr>400_LH2</vt:lpstr>
      <vt:lpstr>800_kerosene</vt:lpstr>
      <vt:lpstr>800_LH2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Chan</dc:creator>
  <cp:lastModifiedBy>Joseph Chan</cp:lastModifiedBy>
  <cp:lastPrinted>2024-01-02T16:18:11Z</cp:lastPrinted>
  <dcterms:created xsi:type="dcterms:W3CDTF">2023-11-29T17:20:29Z</dcterms:created>
  <dcterms:modified xsi:type="dcterms:W3CDTF">2024-03-25T05:14:23Z</dcterms:modified>
</cp:coreProperties>
</file>