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joseph_chan_cranfield_ac_uk/Documents/Joseph/PhD/Design tools/JAVA/GENUS/result/case study/"/>
    </mc:Choice>
  </mc:AlternateContent>
  <xr:revisionPtr revIDLastSave="2036" documentId="8_{A5800891-7A68-4F7D-A19E-359785D05C83}" xr6:coauthVersionLast="47" xr6:coauthVersionMax="47" xr10:uidLastSave="{AA2C0753-5E58-468B-B512-7D58A6579354}"/>
  <bookViews>
    <workbookView xWindow="28680" yWindow="-120" windowWidth="29040" windowHeight="18240" activeTab="6" xr2:uid="{4DC81C3E-9155-4306-ADAC-A8FEBB54C9BD}"/>
  </bookViews>
  <sheets>
    <sheet name="data" sheetId="1" r:id="rId1"/>
    <sheet name="payload range" sheetId="5" r:id="rId2"/>
    <sheet name="drag polar 200" sheetId="2" r:id="rId3"/>
    <sheet name="drag polar 400" sheetId="3" r:id="rId4"/>
    <sheet name="drag polar 800" sheetId="4" r:id="rId5"/>
    <sheet name="Sheet1" sheetId="6" r:id="rId6"/>
    <sheet name="Sheet2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20" i="1" l="1"/>
  <c r="O35" i="6" l="1"/>
  <c r="N35" i="6"/>
  <c r="L35" i="6"/>
  <c r="G35" i="6"/>
  <c r="F35" i="6"/>
  <c r="G29" i="6"/>
  <c r="D35" i="6"/>
  <c r="AA33" i="1"/>
  <c r="AA34" i="1"/>
  <c r="AC70" i="6"/>
  <c r="AC71" i="6"/>
  <c r="AC72" i="6"/>
  <c r="AC75" i="6"/>
  <c r="AC76" i="6"/>
  <c r="AC77" i="6"/>
  <c r="X70" i="6"/>
  <c r="X71" i="6"/>
  <c r="X72" i="6"/>
  <c r="X75" i="6"/>
  <c r="X76" i="6"/>
  <c r="X77" i="6"/>
  <c r="U70" i="6"/>
  <c r="U71" i="6"/>
  <c r="U72" i="6"/>
  <c r="U75" i="6"/>
  <c r="U76" i="6"/>
  <c r="U77" i="6"/>
  <c r="AC66" i="6"/>
  <c r="AC67" i="6"/>
  <c r="X66" i="6"/>
  <c r="X67" i="6"/>
  <c r="U66" i="6"/>
  <c r="U67" i="6"/>
  <c r="AC65" i="6"/>
  <c r="X65" i="6"/>
  <c r="U65" i="6"/>
  <c r="O56" i="6"/>
  <c r="N56" i="6"/>
  <c r="L56" i="6"/>
  <c r="J56" i="6"/>
  <c r="I56" i="6"/>
  <c r="G56" i="6"/>
  <c r="F56" i="6"/>
  <c r="D56" i="6"/>
  <c r="O50" i="6"/>
  <c r="N50" i="6"/>
  <c r="L50" i="6"/>
  <c r="J50" i="6"/>
  <c r="I50" i="6"/>
  <c r="G50" i="6"/>
  <c r="F50" i="6"/>
  <c r="D50" i="6"/>
  <c r="O44" i="6"/>
  <c r="N44" i="6"/>
  <c r="L44" i="6"/>
  <c r="J44" i="6"/>
  <c r="I44" i="6"/>
  <c r="G44" i="6"/>
  <c r="F44" i="6"/>
  <c r="D44" i="6"/>
  <c r="J35" i="6"/>
  <c r="I35" i="6"/>
  <c r="O29" i="6"/>
  <c r="N29" i="6"/>
  <c r="L29" i="6"/>
  <c r="J29" i="6"/>
  <c r="I29" i="6"/>
  <c r="F29" i="6"/>
  <c r="D29" i="6"/>
  <c r="O14" i="6"/>
  <c r="N14" i="6"/>
  <c r="L14" i="6"/>
  <c r="J14" i="6"/>
  <c r="I14" i="6"/>
  <c r="G14" i="6"/>
  <c r="F14" i="6"/>
  <c r="D14" i="6"/>
  <c r="O8" i="6"/>
  <c r="N8" i="6"/>
  <c r="L8" i="6"/>
  <c r="J8" i="6"/>
  <c r="I8" i="6"/>
  <c r="G8" i="6"/>
  <c r="F8" i="6"/>
  <c r="D8" i="6"/>
  <c r="O23" i="6"/>
  <c r="N23" i="6"/>
  <c r="L23" i="6"/>
  <c r="J23" i="6"/>
  <c r="I23" i="6"/>
  <c r="G23" i="6"/>
  <c r="F23" i="6"/>
  <c r="D23" i="6"/>
  <c r="D2" i="6"/>
  <c r="O2" i="6"/>
  <c r="N2" i="6"/>
  <c r="L2" i="6"/>
  <c r="J2" i="6"/>
  <c r="I2" i="6"/>
  <c r="G2" i="6"/>
  <c r="F2" i="6"/>
  <c r="AA43" i="1"/>
  <c r="AA44" i="1"/>
  <c r="AA45" i="1"/>
  <c r="AA47" i="1"/>
  <c r="AA48" i="1"/>
  <c r="AA49" i="1"/>
  <c r="AA50" i="1"/>
  <c r="AA51" i="1"/>
  <c r="AA53" i="1"/>
  <c r="AA54" i="1"/>
  <c r="AA55" i="1"/>
  <c r="AA56" i="1"/>
  <c r="AA42" i="1"/>
  <c r="AA25" i="1"/>
  <c r="AA26" i="1"/>
  <c r="AA28" i="1"/>
  <c r="AA29" i="1"/>
  <c r="AA30" i="1"/>
  <c r="AA31" i="1"/>
  <c r="AA35" i="1"/>
  <c r="AA36" i="1"/>
  <c r="AA24" i="1"/>
  <c r="L58" i="1"/>
  <c r="L38" i="1"/>
  <c r="L20" i="1"/>
  <c r="D57" i="5"/>
  <c r="B57" i="5"/>
  <c r="B55" i="5"/>
  <c r="AD36" i="1"/>
  <c r="AD56" i="1"/>
  <c r="AK20" i="1"/>
  <c r="AB47" i="1"/>
  <c r="C17" i="1"/>
  <c r="AB31" i="1" l="1"/>
  <c r="AB30" i="1"/>
  <c r="AB29" i="1"/>
  <c r="AB28" i="1"/>
  <c r="AB26" i="1"/>
  <c r="AB25" i="1"/>
  <c r="AB51" i="1"/>
  <c r="AB50" i="1"/>
  <c r="AB49" i="1"/>
  <c r="AB48" i="1"/>
  <c r="AB45" i="1"/>
  <c r="AB44" i="1"/>
  <c r="AB43" i="1"/>
  <c r="AB42" i="1"/>
  <c r="AB41" i="1"/>
  <c r="AB24" i="1"/>
  <c r="AB23" i="1"/>
  <c r="AB18" i="1"/>
  <c r="AB17" i="1"/>
  <c r="AN14" i="1" s="1"/>
  <c r="AN20" i="1" s="1"/>
  <c r="AB16" i="1"/>
  <c r="AB15" i="1"/>
  <c r="AB14" i="1"/>
  <c r="AB8" i="1"/>
  <c r="AF8" i="1" s="1"/>
  <c r="AF19" i="1" s="1"/>
  <c r="AB12" i="1"/>
  <c r="AB11" i="1"/>
  <c r="AN8" i="1" s="1"/>
  <c r="AN19" i="1" s="1"/>
  <c r="AB10" i="1"/>
  <c r="AB9" i="1"/>
  <c r="AB6" i="1"/>
  <c r="AB5" i="1"/>
  <c r="AN2" i="1" s="1"/>
  <c r="AN18" i="1" s="1"/>
  <c r="AB4" i="1"/>
  <c r="AB3" i="1"/>
  <c r="AB2" i="1"/>
  <c r="AA8" i="1" l="1"/>
  <c r="AA9" i="1"/>
  <c r="AA10" i="1"/>
  <c r="AA11" i="1"/>
  <c r="AA15" i="1"/>
  <c r="AF2" i="1"/>
  <c r="AF18" i="1" s="1"/>
  <c r="AA16" i="1"/>
  <c r="AA17" i="1"/>
  <c r="AA18" i="1"/>
  <c r="AA3" i="1"/>
  <c r="AA4" i="1"/>
  <c r="AA5" i="1"/>
  <c r="AA12" i="1"/>
  <c r="AA6" i="1"/>
  <c r="AB20" i="1"/>
  <c r="AF14" i="1"/>
  <c r="AF20" i="1" s="1"/>
  <c r="AA14" i="1"/>
  <c r="AH2" i="1"/>
  <c r="AH18" i="1" s="1"/>
  <c r="AI2" i="1"/>
  <c r="AK8" i="1"/>
  <c r="AK19" i="1" s="1"/>
  <c r="AL8" i="1"/>
  <c r="AL19" i="1" s="1"/>
  <c r="AH8" i="1"/>
  <c r="AI8" i="1"/>
  <c r="AQ8" i="1"/>
  <c r="AP8" i="1"/>
  <c r="AP19" i="1" s="1"/>
  <c r="AL2" i="1"/>
  <c r="AK2" i="1"/>
  <c r="AK18" i="1" s="1"/>
  <c r="AP2" i="1"/>
  <c r="AP18" i="1" s="1"/>
  <c r="AQ2" i="1"/>
  <c r="AQ18" i="1" s="1"/>
  <c r="AQ14" i="1"/>
  <c r="AP14" i="1"/>
  <c r="AP20" i="1" s="1"/>
  <c r="AL14" i="1"/>
  <c r="AK14" i="1"/>
  <c r="AH14" i="1"/>
  <c r="AH20" i="1" s="1"/>
  <c r="AI14" i="1"/>
  <c r="C18" i="1"/>
  <c r="C16" i="1"/>
  <c r="C15" i="1"/>
  <c r="C14" i="1"/>
  <c r="C12" i="1"/>
  <c r="C11" i="1"/>
  <c r="C10" i="1"/>
  <c r="C9" i="1"/>
  <c r="C8" i="1"/>
  <c r="C3" i="1"/>
  <c r="C4" i="1"/>
  <c r="C5" i="1"/>
  <c r="C6" i="1"/>
  <c r="C2" i="1"/>
  <c r="AQ19" i="1" l="1"/>
  <c r="AI19" i="1"/>
  <c r="AH19" i="1"/>
  <c r="AL18" i="1"/>
  <c r="AI18" i="1"/>
  <c r="AL20" i="1"/>
  <c r="AQ20" i="1"/>
  <c r="AI20" i="1"/>
</calcChain>
</file>

<file path=xl/sharedStrings.xml><?xml version="1.0" encoding="utf-8"?>
<sst xmlns="http://schemas.openxmlformats.org/spreadsheetml/2006/main" count="383" uniqueCount="87">
  <si>
    <t>Type</t>
  </si>
  <si>
    <t>fuel</t>
  </si>
  <si>
    <t>wing span</t>
  </si>
  <si>
    <t>fuselage length</t>
  </si>
  <si>
    <t>cruise time</t>
  </si>
  <si>
    <t>AR</t>
  </si>
  <si>
    <t>total wetted area</t>
  </si>
  <si>
    <t>total volume</t>
  </si>
  <si>
    <t>MTOM</t>
  </si>
  <si>
    <t>OEM</t>
  </si>
  <si>
    <t>tank volume</t>
  </si>
  <si>
    <t>tank error</t>
  </si>
  <si>
    <t xml:space="preserve">takeoff </t>
  </si>
  <si>
    <t>landing</t>
  </si>
  <si>
    <t>fuel consumption</t>
  </si>
  <si>
    <t xml:space="preserve">fuel error </t>
  </si>
  <si>
    <t>wing loading</t>
  </si>
  <si>
    <t>TAW</t>
  </si>
  <si>
    <t>Kerosene</t>
  </si>
  <si>
    <t>Biofuel</t>
  </si>
  <si>
    <t>Ammonia</t>
  </si>
  <si>
    <t>LNG</t>
  </si>
  <si>
    <t>LH2</t>
  </si>
  <si>
    <t>HAR</t>
  </si>
  <si>
    <t>BWB</t>
  </si>
  <si>
    <t>mission range (km)</t>
  </si>
  <si>
    <t>L/D (cruise)</t>
  </si>
  <si>
    <t>Engine diameter (m)</t>
  </si>
  <si>
    <t>total thrust (sea level)</t>
  </si>
  <si>
    <t>fuel volume</t>
  </si>
  <si>
    <t>thrust to weight ratio</t>
  </si>
  <si>
    <t>wing area</t>
  </si>
  <si>
    <t>cruise speed (mach)</t>
  </si>
  <si>
    <t>A:11000</t>
  </si>
  <si>
    <t>M: 0.78</t>
  </si>
  <si>
    <t>cruise altitude (m)</t>
  </si>
  <si>
    <t>M:0.7</t>
  </si>
  <si>
    <t>A:12500</t>
  </si>
  <si>
    <t>M: 0.7</t>
  </si>
  <si>
    <t>A: 12500</t>
  </si>
  <si>
    <t>A: 12000</t>
  </si>
  <si>
    <t>A: 11000</t>
  </si>
  <si>
    <t xml:space="preserve">M: 0.7 </t>
  </si>
  <si>
    <t>M: 0.85</t>
  </si>
  <si>
    <t>energy consumption</t>
  </si>
  <si>
    <t>TAW/Kerosene</t>
  </si>
  <si>
    <t>TAW/Biofuel</t>
  </si>
  <si>
    <t>TAW/LNG</t>
  </si>
  <si>
    <t>TAW/NH_3</t>
  </si>
  <si>
    <t>TAW/LH_2</t>
  </si>
  <si>
    <t>HAR/Kerosene</t>
  </si>
  <si>
    <t>HAR/Biofuel</t>
  </si>
  <si>
    <t>HAR/NH_3</t>
  </si>
  <si>
    <t>HAR/LNG</t>
  </si>
  <si>
    <t>HAR/LH_2</t>
  </si>
  <si>
    <t>BWB/Kerosene</t>
  </si>
  <si>
    <t>BWB/Biofuel</t>
  </si>
  <si>
    <t>BWB/NH_3</t>
  </si>
  <si>
    <t>BWB/LNG</t>
  </si>
  <si>
    <t>BWB/LH_2</t>
  </si>
  <si>
    <t>Biofuel --  I</t>
  </si>
  <si>
    <t>Biofuel -- R</t>
  </si>
  <si>
    <t xml:space="preserve">Ammonia -- I </t>
  </si>
  <si>
    <t xml:space="preserve">Ammonia -- R </t>
  </si>
  <si>
    <t xml:space="preserve">LNG </t>
  </si>
  <si>
    <t xml:space="preserve">LH2 -- R </t>
  </si>
  <si>
    <t>LH2 -- I</t>
  </si>
  <si>
    <t>TAW kerosene</t>
  </si>
  <si>
    <t xml:space="preserve">MTOM </t>
  </si>
  <si>
    <t>payload</t>
  </si>
  <si>
    <t>Payload</t>
  </si>
  <si>
    <t>TAW_biofuel</t>
  </si>
  <si>
    <t>TAW_Ammonia</t>
  </si>
  <si>
    <t>TAW_LNG</t>
  </si>
  <si>
    <t>TAW_LH2</t>
  </si>
  <si>
    <t>M: 0.83</t>
  </si>
  <si>
    <t>M:0.83</t>
  </si>
  <si>
    <t>BWB 200 LH2</t>
  </si>
  <si>
    <t>realistic</t>
  </si>
  <si>
    <t>idealistic</t>
  </si>
  <si>
    <t xml:space="preserve">idealistic </t>
  </si>
  <si>
    <t>Aerodrome</t>
  </si>
  <si>
    <t xml:space="preserve">4C </t>
  </si>
  <si>
    <t>4C</t>
  </si>
  <si>
    <t>4E</t>
  </si>
  <si>
    <t>4F</t>
  </si>
  <si>
    <t>4G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</si>
</sst>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0" fontId="0" fillId="0" borderId="0" xfId="0" applyNumberFormat="1"/>
    <xf numFmtId="11" fontId="0" fillId="0" borderId="0" xfId="0" applyNumberFormat="1"/>
    <xf numFmtId="0" fontId="1" fillId="0" borderId="0" xfId="0" applyFont="1"/>
    <xf numFmtId="1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590525643965359E-2"/>
          <c:y val="3.4801522566612286E-2"/>
          <c:w val="0.90181208066939755"/>
          <c:h val="0.80109936502635382"/>
        </c:manualLayout>
      </c:layout>
      <c:barChart>
        <c:barDir val="col"/>
        <c:grouping val="clustered"/>
        <c:varyColors val="0"/>
        <c:ser>
          <c:idx val="0"/>
          <c:order val="0"/>
          <c:tx>
            <c:v>200 pax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data!$AC$2:$AC$18</c:f>
              <c:strCache>
                <c:ptCount val="17"/>
                <c:pt idx="0">
                  <c:v>TAW/Kerosene</c:v>
                </c:pt>
                <c:pt idx="1">
                  <c:v>TAW/Biofuel</c:v>
                </c:pt>
                <c:pt idx="2">
                  <c:v>TAW/NH_3</c:v>
                </c:pt>
                <c:pt idx="3">
                  <c:v>TAW/LNG</c:v>
                </c:pt>
                <c:pt idx="4">
                  <c:v>TAW/LH_2</c:v>
                </c:pt>
                <c:pt idx="6">
                  <c:v>HAR/Kerosene</c:v>
                </c:pt>
                <c:pt idx="7">
                  <c:v>HAR/Biofuel</c:v>
                </c:pt>
                <c:pt idx="8">
                  <c:v>HAR/NH_3</c:v>
                </c:pt>
                <c:pt idx="9">
                  <c:v>HAR/LNG</c:v>
                </c:pt>
                <c:pt idx="10">
                  <c:v>HAR/LH_2</c:v>
                </c:pt>
                <c:pt idx="12">
                  <c:v>BWB/Kerosene</c:v>
                </c:pt>
                <c:pt idx="13">
                  <c:v>BWB/Biofuel</c:v>
                </c:pt>
                <c:pt idx="14">
                  <c:v>BWB/NH_3</c:v>
                </c:pt>
                <c:pt idx="15">
                  <c:v>BWB/LNG</c:v>
                </c:pt>
                <c:pt idx="16">
                  <c:v>BWB/LH_2</c:v>
                </c:pt>
              </c:strCache>
            </c:strRef>
          </c:cat>
          <c:val>
            <c:numRef>
              <c:f>data!$AB$2:$AB$18</c:f>
              <c:numCache>
                <c:formatCode>General</c:formatCode>
                <c:ptCount val="17"/>
                <c:pt idx="0">
                  <c:v>178306.59286989391</c:v>
                </c:pt>
                <c:pt idx="1">
                  <c:v>179666.01133362082</c:v>
                </c:pt>
                <c:pt idx="2">
                  <c:v>244394.38467644175</c:v>
                </c:pt>
                <c:pt idx="3">
                  <c:v>180720.27137987327</c:v>
                </c:pt>
                <c:pt idx="4">
                  <c:v>154208.89640274359</c:v>
                </c:pt>
                <c:pt idx="6">
                  <c:v>154788.63117802562</c:v>
                </c:pt>
                <c:pt idx="7">
                  <c:v>155460.55232306031</c:v>
                </c:pt>
                <c:pt idx="8">
                  <c:v>204281.31008537821</c:v>
                </c:pt>
                <c:pt idx="9">
                  <c:v>156043.90581126479</c:v>
                </c:pt>
                <c:pt idx="10">
                  <c:v>131704.73979878641</c:v>
                </c:pt>
                <c:pt idx="12">
                  <c:v>125799.48630658138</c:v>
                </c:pt>
                <c:pt idx="13">
                  <c:v>126918.33708146226</c:v>
                </c:pt>
                <c:pt idx="14">
                  <c:v>186860.97549145689</c:v>
                </c:pt>
                <c:pt idx="15">
                  <c:v>177014.15524941936</c:v>
                </c:pt>
                <c:pt idx="16">
                  <c:v>152721.65593571399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C4-4C0F-A848-418B384EB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31996832"/>
        <c:axId val="755293184"/>
      </c:barChart>
      <c:catAx>
        <c:axId val="1131996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Design</a:t>
                </a:r>
                <a:r>
                  <a:rPr lang="en-GB" baseline="0"/>
                  <a:t> combinations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5293184"/>
        <c:crosses val="autoZero"/>
        <c:auto val="1"/>
        <c:lblAlgn val="ctr"/>
        <c:lblOffset val="100"/>
        <c:noMultiLvlLbl val="0"/>
      </c:catAx>
      <c:valAx>
        <c:axId val="75529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Energy consumption</a:t>
                </a:r>
                <a:r>
                  <a:rPr lang="en-GB" baseline="0"/>
                  <a:t> (MJ)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9968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data!$AD$29:$AT$29</c:f>
              <c:numCache>
                <c:formatCode>General</c:formatCode>
                <c:ptCount val="17"/>
                <c:pt idx="0">
                  <c:v>15325451.657167399</c:v>
                </c:pt>
                <c:pt idx="1">
                  <c:v>6378143.4023435386</c:v>
                </c:pt>
                <c:pt idx="2">
                  <c:v>1500581.5219133522</c:v>
                </c:pt>
                <c:pt idx="3">
                  <c:v>18968399.684031498</c:v>
                </c:pt>
                <c:pt idx="4">
                  <c:v>1298438.907711101</c:v>
                </c:pt>
                <c:pt idx="6">
                  <c:v>13304082.849751303</c:v>
                </c:pt>
                <c:pt idx="7">
                  <c:v>5518849.6074686414</c:v>
                </c:pt>
                <c:pt idx="8">
                  <c:v>1254287.2439242222</c:v>
                </c:pt>
                <c:pt idx="9">
                  <c:v>16378368.353950351</c:v>
                </c:pt>
                <c:pt idx="10">
                  <c:v>1108953.9091057815</c:v>
                </c:pt>
                <c:pt idx="12">
                  <c:v>10812465.848050701</c:v>
                </c:pt>
                <c:pt idx="13">
                  <c:v>4505600.9663919099</c:v>
                </c:pt>
                <c:pt idx="14">
                  <c:v>1147326.3895175452</c:v>
                </c:pt>
                <c:pt idx="15">
                  <c:v>18579405.734979056</c:v>
                </c:pt>
                <c:pt idx="16">
                  <c:v>1285916.3429787117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87-4E42-AAB1-53AFFB099917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data!$AD$30:$AT$30</c:f>
              <c:numCache>
                <c:formatCode>General</c:formatCode>
                <c:ptCount val="17"/>
                <c:pt idx="0">
                  <c:v>0</c:v>
                </c:pt>
                <c:pt idx="1">
                  <c:v>21308388.944167428</c:v>
                </c:pt>
                <c:pt idx="2">
                  <c:v>27819412.807719365</c:v>
                </c:pt>
                <c:pt idx="3">
                  <c:v>0</c:v>
                </c:pt>
                <c:pt idx="4">
                  <c:v>32880420.890992988</c:v>
                </c:pt>
                <c:pt idx="7">
                  <c:v>18437621.50551495</c:v>
                </c:pt>
                <c:pt idx="8">
                  <c:v>23253341.527018599</c:v>
                </c:pt>
                <c:pt idx="10">
                  <c:v>28082084.619897235</c:v>
                </c:pt>
                <c:pt idx="12">
                  <c:v>0</c:v>
                </c:pt>
                <c:pt idx="13">
                  <c:v>15052514.777861424</c:v>
                </c:pt>
                <c:pt idx="14">
                  <c:v>21270384.840192538</c:v>
                </c:pt>
                <c:pt idx="16">
                  <c:v>32563311.478612933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87-4E42-AAB1-53AFFB0999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52488703"/>
        <c:axId val="1602615631"/>
      </c:barChart>
      <c:catAx>
        <c:axId val="115248870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2615631"/>
        <c:crosses val="autoZero"/>
        <c:auto val="1"/>
        <c:lblAlgn val="ctr"/>
        <c:lblOffset val="100"/>
        <c:noMultiLvlLbl val="0"/>
      </c:catAx>
      <c:valAx>
        <c:axId val="1602615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24887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'payload range'!$A$1</c:f>
              <c:strCache>
                <c:ptCount val="1"/>
                <c:pt idx="0">
                  <c:v>TAW kerosene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'payload range'!$A$2:$A$5</c:f>
              <c:numCache>
                <c:formatCode>General</c:formatCode>
                <c:ptCount val="4"/>
                <c:pt idx="0">
                  <c:v>0</c:v>
                </c:pt>
                <c:pt idx="1">
                  <c:v>1730860.9912576999</c:v>
                </c:pt>
                <c:pt idx="2">
                  <c:v>9605217.6186237596</c:v>
                </c:pt>
                <c:pt idx="3">
                  <c:v>10423993.425426601</c:v>
                </c:pt>
              </c:numCache>
            </c:numRef>
          </c:xVal>
          <c:yVal>
            <c:numRef>
              <c:f>'payload range'!$B$2:$B$5</c:f>
              <c:numCache>
                <c:formatCode>General</c:formatCode>
                <c:ptCount val="4"/>
                <c:pt idx="0">
                  <c:v>23690</c:v>
                </c:pt>
                <c:pt idx="1">
                  <c:v>23690</c:v>
                </c:pt>
                <c:pt idx="2">
                  <c:v>6376.9042115305001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7BB-4D85-A1FA-8B19F65DF974}"/>
            </c:ext>
          </c:extLst>
        </c:ser>
        <c:ser>
          <c:idx val="1"/>
          <c:order val="1"/>
          <c:tx>
            <c:strRef>
              <c:f>'payload range'!$A$8</c:f>
              <c:strCache>
                <c:ptCount val="1"/>
                <c:pt idx="0">
                  <c:v>TAW_biofuel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'payload range'!$A$9:$A$12</c:f>
              <c:numCache>
                <c:formatCode>General</c:formatCode>
                <c:ptCount val="4"/>
                <c:pt idx="0">
                  <c:v>0</c:v>
                </c:pt>
                <c:pt idx="1">
                  <c:v>1730882.20216785</c:v>
                </c:pt>
                <c:pt idx="2">
                  <c:v>9278735.7589630894</c:v>
                </c:pt>
                <c:pt idx="3">
                  <c:v>9816749.7982212994</c:v>
                </c:pt>
              </c:numCache>
            </c:numRef>
          </c:xVal>
          <c:yVal>
            <c:numRef>
              <c:f>'payload range'!$B$9:$B$12</c:f>
              <c:numCache>
                <c:formatCode>General</c:formatCode>
                <c:ptCount val="4"/>
                <c:pt idx="0">
                  <c:v>23690</c:v>
                </c:pt>
                <c:pt idx="1">
                  <c:v>23690</c:v>
                </c:pt>
                <c:pt idx="2">
                  <c:v>5301.0801404441099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7BB-4D85-A1FA-8B19F65DF974}"/>
            </c:ext>
          </c:extLst>
        </c:ser>
        <c:ser>
          <c:idx val="2"/>
          <c:order val="2"/>
          <c:tx>
            <c:strRef>
              <c:f>'payload range'!$A$14</c:f>
              <c:strCache>
                <c:ptCount val="1"/>
                <c:pt idx="0">
                  <c:v>TAW_Ammonia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'payload range'!$A$15:$A$17</c:f>
              <c:numCache>
                <c:formatCode>General</c:formatCode>
                <c:ptCount val="3"/>
                <c:pt idx="0">
                  <c:v>0</c:v>
                </c:pt>
                <c:pt idx="1">
                  <c:v>1730795.6065378899</c:v>
                </c:pt>
                <c:pt idx="2">
                  <c:v>2269682.8542290898</c:v>
                </c:pt>
              </c:numCache>
            </c:numRef>
          </c:xVal>
          <c:yVal>
            <c:numRef>
              <c:f>'payload range'!$B$15:$B$17</c:f>
              <c:numCache>
                <c:formatCode>General</c:formatCode>
                <c:ptCount val="3"/>
                <c:pt idx="0">
                  <c:v>23690</c:v>
                </c:pt>
                <c:pt idx="1">
                  <c:v>23690</c:v>
                </c:pt>
                <c:pt idx="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7BB-4D85-A1FA-8B19F65DF974}"/>
            </c:ext>
          </c:extLst>
        </c:ser>
        <c:ser>
          <c:idx val="3"/>
          <c:order val="3"/>
          <c:tx>
            <c:strRef>
              <c:f>'payload range'!$A$19</c:f>
              <c:strCache>
                <c:ptCount val="1"/>
                <c:pt idx="0">
                  <c:v>TAW_LNG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'payload range'!$A$20:$A$22</c:f>
              <c:numCache>
                <c:formatCode>General</c:formatCode>
                <c:ptCount val="3"/>
                <c:pt idx="0">
                  <c:v>0</c:v>
                </c:pt>
                <c:pt idx="1">
                  <c:v>1730802.8674527099</c:v>
                </c:pt>
                <c:pt idx="2">
                  <c:v>2203328.7874403698</c:v>
                </c:pt>
              </c:numCache>
            </c:numRef>
          </c:xVal>
          <c:yVal>
            <c:numRef>
              <c:f>'payload range'!$B$20:$B$22</c:f>
              <c:numCache>
                <c:formatCode>General</c:formatCode>
                <c:ptCount val="3"/>
                <c:pt idx="0">
                  <c:v>23690</c:v>
                </c:pt>
                <c:pt idx="1">
                  <c:v>23690</c:v>
                </c:pt>
                <c:pt idx="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7BB-4D85-A1FA-8B19F65DF974}"/>
            </c:ext>
          </c:extLst>
        </c:ser>
        <c:ser>
          <c:idx val="4"/>
          <c:order val="4"/>
          <c:tx>
            <c:strRef>
              <c:f>'payload range'!$A$24</c:f>
              <c:strCache>
                <c:ptCount val="1"/>
                <c:pt idx="0">
                  <c:v>TAW_LH2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'payload range'!$A$25:$A$27</c:f>
              <c:numCache>
                <c:formatCode>General</c:formatCode>
                <c:ptCount val="3"/>
                <c:pt idx="0">
                  <c:v>0</c:v>
                </c:pt>
                <c:pt idx="1">
                  <c:v>1731649.93964538</c:v>
                </c:pt>
                <c:pt idx="2">
                  <c:v>2176135.9534451799</c:v>
                </c:pt>
              </c:numCache>
            </c:numRef>
          </c:xVal>
          <c:yVal>
            <c:numRef>
              <c:f>'payload range'!$B$25:$B$27</c:f>
              <c:numCache>
                <c:formatCode>General</c:formatCode>
                <c:ptCount val="3"/>
                <c:pt idx="0">
                  <c:v>23690</c:v>
                </c:pt>
                <c:pt idx="1">
                  <c:v>23690</c:v>
                </c:pt>
                <c:pt idx="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7BB-4D85-A1FA-8B19F65DF9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7052015"/>
        <c:axId val="473320432"/>
      </c:scatterChart>
      <c:valAx>
        <c:axId val="6670520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3320432"/>
        <c:crosses val="autoZero"/>
        <c:crossBetween val="midCat"/>
      </c:valAx>
      <c:valAx>
        <c:axId val="473320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705201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8258084008453503E-2"/>
          <c:y val="2.6256046076364576E-2"/>
          <c:w val="0.88095151317097886"/>
          <c:h val="0.9627513302001256"/>
        </c:manualLayout>
      </c:layout>
      <c:scatterChart>
        <c:scatterStyle val="lineMarker"/>
        <c:varyColors val="0"/>
        <c:ser>
          <c:idx val="1"/>
          <c:order val="1"/>
          <c:tx>
            <c:v>TAW_Kerosene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'drag polar 200'!$D$2:$D$12</c:f>
              <c:numCache>
                <c:formatCode>General</c:formatCode>
                <c:ptCount val="11"/>
                <c:pt idx="0">
                  <c:v>0.42299999999999999</c:v>
                </c:pt>
                <c:pt idx="1">
                  <c:v>0.42</c:v>
                </c:pt>
                <c:pt idx="2">
                  <c:v>0.41699999999999998</c:v>
                </c:pt>
                <c:pt idx="3">
                  <c:v>0.41499999999999998</c:v>
                </c:pt>
                <c:pt idx="4">
                  <c:v>0.41199999999999998</c:v>
                </c:pt>
                <c:pt idx="5">
                  <c:v>0.41</c:v>
                </c:pt>
                <c:pt idx="6">
                  <c:v>0.40699999999999997</c:v>
                </c:pt>
                <c:pt idx="7">
                  <c:v>0.40500000000000003</c:v>
                </c:pt>
                <c:pt idx="8">
                  <c:v>0.40300000000000002</c:v>
                </c:pt>
                <c:pt idx="9">
                  <c:v>0.4</c:v>
                </c:pt>
                <c:pt idx="10">
                  <c:v>0.39800000000000002</c:v>
                </c:pt>
              </c:numCache>
            </c:numRef>
          </c:xVal>
          <c:yVal>
            <c:numRef>
              <c:f>'drag polar 200'!$E$2:$E$12</c:f>
              <c:numCache>
                <c:formatCode>General</c:formatCode>
                <c:ptCount val="11"/>
                <c:pt idx="0">
                  <c:v>14.118</c:v>
                </c:pt>
                <c:pt idx="1">
                  <c:v>14.068</c:v>
                </c:pt>
                <c:pt idx="2">
                  <c:v>14.026999999999999</c:v>
                </c:pt>
                <c:pt idx="3">
                  <c:v>13.984999999999999</c:v>
                </c:pt>
                <c:pt idx="4">
                  <c:v>13.944000000000001</c:v>
                </c:pt>
                <c:pt idx="5">
                  <c:v>13.901999999999999</c:v>
                </c:pt>
                <c:pt idx="6">
                  <c:v>13.86</c:v>
                </c:pt>
                <c:pt idx="7">
                  <c:v>13.817</c:v>
                </c:pt>
                <c:pt idx="8">
                  <c:v>13.776</c:v>
                </c:pt>
                <c:pt idx="9">
                  <c:v>13.734</c:v>
                </c:pt>
                <c:pt idx="10">
                  <c:v>13.691000000000001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97D-4B44-BD97-83D355BDA304}"/>
            </c:ext>
          </c:extLst>
        </c:ser>
        <c:ser>
          <c:idx val="2"/>
          <c:order val="2"/>
          <c:tx>
            <c:v>TAW_Biofuel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'drag polar 200'!$D$15:$D$25</c:f>
              <c:numCache>
                <c:formatCode>General</c:formatCode>
                <c:ptCount val="11"/>
                <c:pt idx="0">
                  <c:v>0.42699999999999999</c:v>
                </c:pt>
                <c:pt idx="1">
                  <c:v>0.42399999999999999</c:v>
                </c:pt>
                <c:pt idx="2">
                  <c:v>0.42099999999999999</c:v>
                </c:pt>
                <c:pt idx="3">
                  <c:v>0.41799999999999998</c:v>
                </c:pt>
                <c:pt idx="4">
                  <c:v>0.41599999999999998</c:v>
                </c:pt>
                <c:pt idx="5">
                  <c:v>0.41299999999999998</c:v>
                </c:pt>
                <c:pt idx="6">
                  <c:v>0.41</c:v>
                </c:pt>
                <c:pt idx="7">
                  <c:v>0.40699999999999997</c:v>
                </c:pt>
                <c:pt idx="8">
                  <c:v>0.40500000000000003</c:v>
                </c:pt>
                <c:pt idx="9">
                  <c:v>0.40200000000000002</c:v>
                </c:pt>
                <c:pt idx="10">
                  <c:v>0.39900000000000002</c:v>
                </c:pt>
              </c:numCache>
            </c:numRef>
          </c:xVal>
          <c:yVal>
            <c:numRef>
              <c:f>'drag polar 200'!$E$15:$E$25</c:f>
              <c:numCache>
                <c:formatCode>General</c:formatCode>
                <c:ptCount val="11"/>
                <c:pt idx="0">
                  <c:v>14.194000000000001</c:v>
                </c:pt>
                <c:pt idx="1">
                  <c:v>14.138999999999999</c:v>
                </c:pt>
                <c:pt idx="2">
                  <c:v>14.093</c:v>
                </c:pt>
                <c:pt idx="3">
                  <c:v>14.047000000000001</c:v>
                </c:pt>
                <c:pt idx="4">
                  <c:v>14</c:v>
                </c:pt>
                <c:pt idx="5">
                  <c:v>13.954000000000001</c:v>
                </c:pt>
                <c:pt idx="6">
                  <c:v>13.907999999999999</c:v>
                </c:pt>
                <c:pt idx="7">
                  <c:v>13.861000000000001</c:v>
                </c:pt>
                <c:pt idx="8">
                  <c:v>13.814</c:v>
                </c:pt>
                <c:pt idx="9">
                  <c:v>13.766999999999999</c:v>
                </c:pt>
                <c:pt idx="10">
                  <c:v>13.72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97D-4B44-BD97-83D355BDA304}"/>
            </c:ext>
          </c:extLst>
        </c:ser>
        <c:ser>
          <c:idx val="3"/>
          <c:order val="3"/>
          <c:tx>
            <c:v>TAW_Ammonia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'drag polar 200'!$D$30:$D$40</c:f>
              <c:numCache>
                <c:formatCode>General</c:formatCode>
                <c:ptCount val="11"/>
                <c:pt idx="0">
                  <c:v>0.51500000000000001</c:v>
                </c:pt>
                <c:pt idx="1">
                  <c:v>0.50700000000000001</c:v>
                </c:pt>
                <c:pt idx="2">
                  <c:v>0.5</c:v>
                </c:pt>
                <c:pt idx="3">
                  <c:v>0.49399999999999999</c:v>
                </c:pt>
                <c:pt idx="4">
                  <c:v>0.48699999999999999</c:v>
                </c:pt>
                <c:pt idx="5">
                  <c:v>0.48099999999999998</c:v>
                </c:pt>
                <c:pt idx="6">
                  <c:v>0.47499999999999998</c:v>
                </c:pt>
                <c:pt idx="7">
                  <c:v>0.46899999999999997</c:v>
                </c:pt>
                <c:pt idx="8">
                  <c:v>0.46200000000000002</c:v>
                </c:pt>
                <c:pt idx="9">
                  <c:v>0.45600000000000002</c:v>
                </c:pt>
                <c:pt idx="10">
                  <c:v>0.45</c:v>
                </c:pt>
              </c:numCache>
            </c:numRef>
          </c:xVal>
          <c:yVal>
            <c:numRef>
              <c:f>'drag polar 200'!$E$30:$E$40</c:f>
              <c:numCache>
                <c:formatCode>General</c:formatCode>
                <c:ptCount val="11"/>
                <c:pt idx="0">
                  <c:v>15.351000000000001</c:v>
                </c:pt>
                <c:pt idx="1">
                  <c:v>15.241</c:v>
                </c:pt>
                <c:pt idx="2">
                  <c:v>15.148999999999999</c:v>
                </c:pt>
                <c:pt idx="3">
                  <c:v>15.057</c:v>
                </c:pt>
                <c:pt idx="4">
                  <c:v>14.965</c:v>
                </c:pt>
                <c:pt idx="5">
                  <c:v>14.872999999999999</c:v>
                </c:pt>
                <c:pt idx="6">
                  <c:v>14.779</c:v>
                </c:pt>
                <c:pt idx="7">
                  <c:v>14.686</c:v>
                </c:pt>
                <c:pt idx="8">
                  <c:v>14.590999999999999</c:v>
                </c:pt>
                <c:pt idx="9">
                  <c:v>14.494999999999999</c:v>
                </c:pt>
                <c:pt idx="10">
                  <c:v>14.4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97D-4B44-BD97-83D355BDA304}"/>
            </c:ext>
          </c:extLst>
        </c:ser>
        <c:ser>
          <c:idx val="4"/>
          <c:order val="4"/>
          <c:tx>
            <c:v>TAW_LNG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'drag polar 200'!$D$45:$D$55</c:f>
              <c:numCache>
                <c:formatCode>General</c:formatCode>
                <c:ptCount val="11"/>
                <c:pt idx="0">
                  <c:v>0.433</c:v>
                </c:pt>
                <c:pt idx="1">
                  <c:v>0.43099999999999999</c:v>
                </c:pt>
                <c:pt idx="2">
                  <c:v>0.42799999999999999</c:v>
                </c:pt>
                <c:pt idx="3">
                  <c:v>0.42599999999999999</c:v>
                </c:pt>
                <c:pt idx="4">
                  <c:v>0.42399999999999999</c:v>
                </c:pt>
                <c:pt idx="5">
                  <c:v>0.42199999999999999</c:v>
                </c:pt>
                <c:pt idx="6">
                  <c:v>0.41899999999999998</c:v>
                </c:pt>
                <c:pt idx="7">
                  <c:v>0.41699999999999998</c:v>
                </c:pt>
                <c:pt idx="8">
                  <c:v>0.41499999999999998</c:v>
                </c:pt>
                <c:pt idx="9">
                  <c:v>0.41299999999999998</c:v>
                </c:pt>
                <c:pt idx="10">
                  <c:v>0.41099999999999998</c:v>
                </c:pt>
              </c:numCache>
            </c:numRef>
          </c:xVal>
          <c:yVal>
            <c:numRef>
              <c:f>'drag polar 200'!$E$45:$E$55</c:f>
              <c:numCache>
                <c:formatCode>General</c:formatCode>
                <c:ptCount val="11"/>
                <c:pt idx="0">
                  <c:v>14.192</c:v>
                </c:pt>
                <c:pt idx="1">
                  <c:v>14.148</c:v>
                </c:pt>
                <c:pt idx="2">
                  <c:v>14.111000000000001</c:v>
                </c:pt>
                <c:pt idx="3">
                  <c:v>14.074</c:v>
                </c:pt>
                <c:pt idx="4">
                  <c:v>14.037000000000001</c:v>
                </c:pt>
                <c:pt idx="5">
                  <c:v>14</c:v>
                </c:pt>
                <c:pt idx="6">
                  <c:v>13.962999999999999</c:v>
                </c:pt>
                <c:pt idx="7">
                  <c:v>13.926</c:v>
                </c:pt>
                <c:pt idx="8">
                  <c:v>13.888999999999999</c:v>
                </c:pt>
                <c:pt idx="9">
                  <c:v>13.851000000000001</c:v>
                </c:pt>
                <c:pt idx="10">
                  <c:v>13.813000000000001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97D-4B44-BD97-83D355BDA304}"/>
            </c:ext>
          </c:extLst>
        </c:ser>
        <c:ser>
          <c:idx val="5"/>
          <c:order val="5"/>
          <c:tx>
            <c:v>TAW_LH2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'drag polar 200'!$D$59:$D$69</c:f>
              <c:numCache>
                <c:formatCode>General</c:formatCode>
                <c:ptCount val="11"/>
                <c:pt idx="0">
                  <c:v>0.41399999999999998</c:v>
                </c:pt>
                <c:pt idx="1">
                  <c:v>0.41299999999999998</c:v>
                </c:pt>
                <c:pt idx="2">
                  <c:v>0.41199999999999998</c:v>
                </c:pt>
                <c:pt idx="3">
                  <c:v>0.41199999999999998</c:v>
                </c:pt>
                <c:pt idx="4">
                  <c:v>0.41099999999999998</c:v>
                </c:pt>
                <c:pt idx="5">
                  <c:v>0.41</c:v>
                </c:pt>
                <c:pt idx="6">
                  <c:v>0.40899999999999997</c:v>
                </c:pt>
                <c:pt idx="7">
                  <c:v>0.40899999999999997</c:v>
                </c:pt>
                <c:pt idx="8">
                  <c:v>0.40799999999999997</c:v>
                </c:pt>
                <c:pt idx="9">
                  <c:v>0.40699999999999997</c:v>
                </c:pt>
                <c:pt idx="10">
                  <c:v>0.40600000000000003</c:v>
                </c:pt>
              </c:numCache>
            </c:numRef>
          </c:xVal>
          <c:yVal>
            <c:numRef>
              <c:f>'drag polar 200'!$E$59:$E$69</c:f>
              <c:numCache>
                <c:formatCode>General</c:formatCode>
                <c:ptCount val="11"/>
                <c:pt idx="0">
                  <c:v>13.781000000000001</c:v>
                </c:pt>
                <c:pt idx="1">
                  <c:v>13.766999999999999</c:v>
                </c:pt>
                <c:pt idx="2">
                  <c:v>13.754</c:v>
                </c:pt>
                <c:pt idx="3">
                  <c:v>13.741</c:v>
                </c:pt>
                <c:pt idx="4">
                  <c:v>13.728</c:v>
                </c:pt>
                <c:pt idx="5">
                  <c:v>13.715</c:v>
                </c:pt>
                <c:pt idx="6">
                  <c:v>13.702</c:v>
                </c:pt>
                <c:pt idx="7">
                  <c:v>13.688000000000001</c:v>
                </c:pt>
                <c:pt idx="8">
                  <c:v>13.675000000000001</c:v>
                </c:pt>
                <c:pt idx="9">
                  <c:v>13.662000000000001</c:v>
                </c:pt>
                <c:pt idx="10">
                  <c:v>13.648999999999999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97D-4B44-BD97-83D355BDA304}"/>
            </c:ext>
          </c:extLst>
        </c:ser>
        <c:ser>
          <c:idx val="7"/>
          <c:order val="7"/>
          <c:tx>
            <c:v>HAR_Kerosene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'drag polar 200'!$K$2:$K$12</c:f>
              <c:numCache>
                <c:formatCode>General</c:formatCode>
                <c:ptCount val="11"/>
                <c:pt idx="0">
                  <c:v>0.54</c:v>
                </c:pt>
                <c:pt idx="1">
                  <c:v>0.53700000000000003</c:v>
                </c:pt>
                <c:pt idx="2">
                  <c:v>0.53500000000000003</c:v>
                </c:pt>
                <c:pt idx="3">
                  <c:v>0.53300000000000003</c:v>
                </c:pt>
                <c:pt idx="4">
                  <c:v>0.53</c:v>
                </c:pt>
                <c:pt idx="5">
                  <c:v>0.52800000000000002</c:v>
                </c:pt>
                <c:pt idx="6">
                  <c:v>0.52600000000000002</c:v>
                </c:pt>
                <c:pt idx="7">
                  <c:v>0.52400000000000002</c:v>
                </c:pt>
                <c:pt idx="8">
                  <c:v>0.52200000000000002</c:v>
                </c:pt>
                <c:pt idx="9">
                  <c:v>0.52</c:v>
                </c:pt>
                <c:pt idx="10">
                  <c:v>0.51700000000000002</c:v>
                </c:pt>
              </c:numCache>
            </c:numRef>
          </c:xVal>
          <c:yVal>
            <c:numRef>
              <c:f>'drag polar 200'!$L$2:$L$12</c:f>
              <c:numCache>
                <c:formatCode>General</c:formatCode>
                <c:ptCount val="11"/>
                <c:pt idx="0">
                  <c:v>21.670999999999999</c:v>
                </c:pt>
                <c:pt idx="1">
                  <c:v>21.609000000000002</c:v>
                </c:pt>
                <c:pt idx="2">
                  <c:v>21.562999999999999</c:v>
                </c:pt>
                <c:pt idx="3">
                  <c:v>21.516999999999999</c:v>
                </c:pt>
                <c:pt idx="4">
                  <c:v>21.471</c:v>
                </c:pt>
                <c:pt idx="5">
                  <c:v>21.425000000000001</c:v>
                </c:pt>
                <c:pt idx="6">
                  <c:v>21.378</c:v>
                </c:pt>
                <c:pt idx="7">
                  <c:v>21.331</c:v>
                </c:pt>
                <c:pt idx="8">
                  <c:v>21.283999999999999</c:v>
                </c:pt>
                <c:pt idx="9">
                  <c:v>21.238</c:v>
                </c:pt>
                <c:pt idx="10">
                  <c:v>21.192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F97D-4B44-BD97-83D355BDA304}"/>
            </c:ext>
          </c:extLst>
        </c:ser>
        <c:ser>
          <c:idx val="8"/>
          <c:order val="8"/>
          <c:tx>
            <c:v>HAR_Biofuel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'drag polar 200'!$K$15:$K$25</c:f>
              <c:numCache>
                <c:formatCode>General</c:formatCode>
                <c:ptCount val="11"/>
                <c:pt idx="0">
                  <c:v>0.54400000000000004</c:v>
                </c:pt>
                <c:pt idx="1">
                  <c:v>0.54100000000000004</c:v>
                </c:pt>
                <c:pt idx="2">
                  <c:v>0.53900000000000003</c:v>
                </c:pt>
                <c:pt idx="3">
                  <c:v>0.53600000000000003</c:v>
                </c:pt>
                <c:pt idx="4">
                  <c:v>0.53400000000000003</c:v>
                </c:pt>
                <c:pt idx="5">
                  <c:v>0.53100000000000003</c:v>
                </c:pt>
                <c:pt idx="6">
                  <c:v>0.52900000000000003</c:v>
                </c:pt>
                <c:pt idx="7">
                  <c:v>0.52600000000000002</c:v>
                </c:pt>
                <c:pt idx="8">
                  <c:v>0.52400000000000002</c:v>
                </c:pt>
                <c:pt idx="9">
                  <c:v>0.52200000000000002</c:v>
                </c:pt>
                <c:pt idx="10">
                  <c:v>0.51900000000000002</c:v>
                </c:pt>
              </c:numCache>
            </c:numRef>
          </c:xVal>
          <c:yVal>
            <c:numRef>
              <c:f>'drag polar 200'!$L$15:$L$25</c:f>
              <c:numCache>
                <c:formatCode>General</c:formatCode>
                <c:ptCount val="11"/>
                <c:pt idx="0">
                  <c:v>21.763000000000002</c:v>
                </c:pt>
                <c:pt idx="1">
                  <c:v>21.695</c:v>
                </c:pt>
                <c:pt idx="2">
                  <c:v>21.643999999999998</c:v>
                </c:pt>
                <c:pt idx="3">
                  <c:v>21.593</c:v>
                </c:pt>
                <c:pt idx="4">
                  <c:v>21.542000000000002</c:v>
                </c:pt>
                <c:pt idx="5">
                  <c:v>21.49</c:v>
                </c:pt>
                <c:pt idx="6">
                  <c:v>21.437999999999999</c:v>
                </c:pt>
                <c:pt idx="7">
                  <c:v>21.385999999999999</c:v>
                </c:pt>
                <c:pt idx="8">
                  <c:v>21.335000000000001</c:v>
                </c:pt>
                <c:pt idx="9">
                  <c:v>21.283999999999999</c:v>
                </c:pt>
                <c:pt idx="10">
                  <c:v>21.231999999999999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F97D-4B44-BD97-83D355BDA304}"/>
            </c:ext>
          </c:extLst>
        </c:ser>
        <c:ser>
          <c:idx val="9"/>
          <c:order val="9"/>
          <c:tx>
            <c:v>HAR_Ammonia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'drag polar 200'!$K$30:$K$40</c:f>
              <c:numCache>
                <c:formatCode>General</c:formatCode>
                <c:ptCount val="11"/>
                <c:pt idx="0">
                  <c:v>0.61899999999999999</c:v>
                </c:pt>
                <c:pt idx="1">
                  <c:v>0.61199999999999999</c:v>
                </c:pt>
                <c:pt idx="2">
                  <c:v>0.60599999999999998</c:v>
                </c:pt>
                <c:pt idx="3">
                  <c:v>0.6</c:v>
                </c:pt>
                <c:pt idx="4">
                  <c:v>0.59499999999999997</c:v>
                </c:pt>
                <c:pt idx="5">
                  <c:v>0.58899999999999997</c:v>
                </c:pt>
                <c:pt idx="6">
                  <c:v>0.58399999999999996</c:v>
                </c:pt>
                <c:pt idx="7">
                  <c:v>0.57799999999999996</c:v>
                </c:pt>
                <c:pt idx="8">
                  <c:v>0.57299999999999995</c:v>
                </c:pt>
                <c:pt idx="9">
                  <c:v>0.56699999999999995</c:v>
                </c:pt>
                <c:pt idx="10">
                  <c:v>0.56200000000000006</c:v>
                </c:pt>
              </c:numCache>
            </c:numRef>
          </c:xVal>
          <c:yVal>
            <c:numRef>
              <c:f>'drag polar 200'!$L$30:$L$40</c:f>
              <c:numCache>
                <c:formatCode>General</c:formatCode>
                <c:ptCount val="11"/>
                <c:pt idx="0">
                  <c:v>23.048999999999999</c:v>
                </c:pt>
                <c:pt idx="1">
                  <c:v>22.908999999999999</c:v>
                </c:pt>
                <c:pt idx="2">
                  <c:v>22.805</c:v>
                </c:pt>
                <c:pt idx="3">
                  <c:v>22.7</c:v>
                </c:pt>
                <c:pt idx="4">
                  <c:v>22.594000000000001</c:v>
                </c:pt>
                <c:pt idx="5">
                  <c:v>22.49</c:v>
                </c:pt>
                <c:pt idx="6">
                  <c:v>22.384</c:v>
                </c:pt>
                <c:pt idx="7">
                  <c:v>22.277000000000001</c:v>
                </c:pt>
                <c:pt idx="8">
                  <c:v>22.17</c:v>
                </c:pt>
                <c:pt idx="9">
                  <c:v>22.062999999999999</c:v>
                </c:pt>
                <c:pt idx="10">
                  <c:v>21.954999999999998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F97D-4B44-BD97-83D355BDA304}"/>
            </c:ext>
          </c:extLst>
        </c:ser>
        <c:ser>
          <c:idx val="10"/>
          <c:order val="10"/>
          <c:tx>
            <c:v>HAR_LNG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'drag polar 200'!$K$45:$K$55</c:f>
              <c:numCache>
                <c:formatCode>General</c:formatCode>
                <c:ptCount val="11"/>
                <c:pt idx="0">
                  <c:v>0.54900000000000004</c:v>
                </c:pt>
                <c:pt idx="1">
                  <c:v>0.54600000000000004</c:v>
                </c:pt>
                <c:pt idx="2">
                  <c:v>0.54400000000000004</c:v>
                </c:pt>
                <c:pt idx="3">
                  <c:v>0.54200000000000004</c:v>
                </c:pt>
                <c:pt idx="4">
                  <c:v>0.54</c:v>
                </c:pt>
                <c:pt idx="5">
                  <c:v>0.53800000000000003</c:v>
                </c:pt>
                <c:pt idx="6">
                  <c:v>0.53600000000000003</c:v>
                </c:pt>
                <c:pt idx="7">
                  <c:v>0.53400000000000003</c:v>
                </c:pt>
                <c:pt idx="8">
                  <c:v>0.53200000000000003</c:v>
                </c:pt>
                <c:pt idx="9">
                  <c:v>0.53</c:v>
                </c:pt>
                <c:pt idx="10">
                  <c:v>0.52800000000000002</c:v>
                </c:pt>
              </c:numCache>
            </c:numRef>
          </c:xVal>
          <c:yVal>
            <c:numRef>
              <c:f>'drag polar 200'!$L$45:$L$55</c:f>
              <c:numCache>
                <c:formatCode>General</c:formatCode>
                <c:ptCount val="11"/>
                <c:pt idx="0">
                  <c:v>21.74</c:v>
                </c:pt>
                <c:pt idx="1">
                  <c:v>21.684999999999999</c:v>
                </c:pt>
                <c:pt idx="2">
                  <c:v>21.643999999999998</c:v>
                </c:pt>
                <c:pt idx="3">
                  <c:v>21.603999999999999</c:v>
                </c:pt>
                <c:pt idx="4">
                  <c:v>21.562000000000001</c:v>
                </c:pt>
                <c:pt idx="5">
                  <c:v>21.521000000000001</c:v>
                </c:pt>
                <c:pt idx="6">
                  <c:v>21.48</c:v>
                </c:pt>
                <c:pt idx="7">
                  <c:v>21.437999999999999</c:v>
                </c:pt>
                <c:pt idx="8">
                  <c:v>21.396000000000001</c:v>
                </c:pt>
                <c:pt idx="9">
                  <c:v>21.355</c:v>
                </c:pt>
                <c:pt idx="10">
                  <c:v>21.312999999999999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F97D-4B44-BD97-83D355BDA304}"/>
            </c:ext>
          </c:extLst>
        </c:ser>
        <c:ser>
          <c:idx val="11"/>
          <c:order val="11"/>
          <c:tx>
            <c:v>HAR_LH2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'drag polar 200'!$K$59:$K$69</c:f>
              <c:numCache>
                <c:formatCode>General</c:formatCode>
                <c:ptCount val="11"/>
                <c:pt idx="0">
                  <c:v>0.55200000000000005</c:v>
                </c:pt>
                <c:pt idx="1">
                  <c:v>0.55100000000000005</c:v>
                </c:pt>
                <c:pt idx="2">
                  <c:v>0.55000000000000004</c:v>
                </c:pt>
                <c:pt idx="3">
                  <c:v>0.54900000000000004</c:v>
                </c:pt>
                <c:pt idx="4">
                  <c:v>0.54900000000000004</c:v>
                </c:pt>
                <c:pt idx="5">
                  <c:v>0.54800000000000004</c:v>
                </c:pt>
                <c:pt idx="6">
                  <c:v>0.54700000000000004</c:v>
                </c:pt>
                <c:pt idx="7">
                  <c:v>0.54700000000000004</c:v>
                </c:pt>
                <c:pt idx="8">
                  <c:v>0.54600000000000004</c:v>
                </c:pt>
                <c:pt idx="9">
                  <c:v>0.54500000000000004</c:v>
                </c:pt>
                <c:pt idx="10">
                  <c:v>0.54500000000000004</c:v>
                </c:pt>
              </c:numCache>
            </c:numRef>
          </c:xVal>
          <c:yVal>
            <c:numRef>
              <c:f>'drag polar 200'!$L$59:$L$69</c:f>
              <c:numCache>
                <c:formatCode>General</c:formatCode>
                <c:ptCount val="11"/>
                <c:pt idx="0">
                  <c:v>21.712</c:v>
                </c:pt>
                <c:pt idx="1">
                  <c:v>21.693999999999999</c:v>
                </c:pt>
                <c:pt idx="2">
                  <c:v>21.68</c:v>
                </c:pt>
                <c:pt idx="3">
                  <c:v>21.666</c:v>
                </c:pt>
                <c:pt idx="4">
                  <c:v>21.652999999999999</c:v>
                </c:pt>
                <c:pt idx="5">
                  <c:v>21.638999999999999</c:v>
                </c:pt>
                <c:pt idx="6">
                  <c:v>21.625</c:v>
                </c:pt>
                <c:pt idx="7">
                  <c:v>21.611000000000001</c:v>
                </c:pt>
                <c:pt idx="8">
                  <c:v>21.597999999999999</c:v>
                </c:pt>
                <c:pt idx="9">
                  <c:v>21.584</c:v>
                </c:pt>
                <c:pt idx="10">
                  <c:v>21.57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F97D-4B44-BD97-83D355BDA304}"/>
            </c:ext>
          </c:extLst>
        </c:ser>
        <c:ser>
          <c:idx val="12"/>
          <c:order val="12"/>
          <c:tx>
            <c:v>BWB_Kerosene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'drag polar 200'!$R$2:$R$12</c:f>
              <c:numCache>
                <c:formatCode>General</c:formatCode>
                <c:ptCount val="11"/>
                <c:pt idx="0">
                  <c:v>0.251</c:v>
                </c:pt>
                <c:pt idx="1">
                  <c:v>0.249</c:v>
                </c:pt>
                <c:pt idx="2">
                  <c:v>0.248</c:v>
                </c:pt>
                <c:pt idx="3">
                  <c:v>0.247</c:v>
                </c:pt>
                <c:pt idx="4">
                  <c:v>0.246</c:v>
                </c:pt>
                <c:pt idx="5">
                  <c:v>0.245</c:v>
                </c:pt>
                <c:pt idx="6">
                  <c:v>0.24399999999999999</c:v>
                </c:pt>
                <c:pt idx="7">
                  <c:v>0.24299999999999999</c:v>
                </c:pt>
                <c:pt idx="8">
                  <c:v>0.24199999999999999</c:v>
                </c:pt>
                <c:pt idx="9">
                  <c:v>0.24099999999999999</c:v>
                </c:pt>
                <c:pt idx="10">
                  <c:v>0.24</c:v>
                </c:pt>
              </c:numCache>
            </c:numRef>
          </c:xVal>
          <c:yVal>
            <c:numRef>
              <c:f>'drag polar 200'!$S$2:$S$12</c:f>
              <c:numCache>
                <c:formatCode>General</c:formatCode>
                <c:ptCount val="11"/>
                <c:pt idx="0">
                  <c:v>18.715</c:v>
                </c:pt>
                <c:pt idx="1">
                  <c:v>18.742000000000001</c:v>
                </c:pt>
                <c:pt idx="2">
                  <c:v>18.760999999999999</c:v>
                </c:pt>
                <c:pt idx="3">
                  <c:v>18.78</c:v>
                </c:pt>
                <c:pt idx="4">
                  <c:v>18.8</c:v>
                </c:pt>
                <c:pt idx="5">
                  <c:v>18.818999999999999</c:v>
                </c:pt>
                <c:pt idx="6">
                  <c:v>18.838000000000001</c:v>
                </c:pt>
                <c:pt idx="7">
                  <c:v>18.858000000000001</c:v>
                </c:pt>
                <c:pt idx="8">
                  <c:v>18.878</c:v>
                </c:pt>
                <c:pt idx="9">
                  <c:v>18.896999999999998</c:v>
                </c:pt>
                <c:pt idx="10">
                  <c:v>18.917000000000002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F97D-4B44-BD97-83D355BDA304}"/>
            </c:ext>
          </c:extLst>
        </c:ser>
        <c:ser>
          <c:idx val="13"/>
          <c:order val="13"/>
          <c:tx>
            <c:v>BWB_Biofuel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'drag polar 200'!$R$15:$R$25</c:f>
              <c:numCache>
                <c:formatCode>General</c:formatCode>
                <c:ptCount val="11"/>
                <c:pt idx="0">
                  <c:v>0.38800000000000001</c:v>
                </c:pt>
                <c:pt idx="1">
                  <c:v>0.38600000000000001</c:v>
                </c:pt>
                <c:pt idx="2">
                  <c:v>0.38400000000000001</c:v>
                </c:pt>
                <c:pt idx="3">
                  <c:v>0.38200000000000001</c:v>
                </c:pt>
                <c:pt idx="4">
                  <c:v>0.38</c:v>
                </c:pt>
                <c:pt idx="5">
                  <c:v>0.378</c:v>
                </c:pt>
                <c:pt idx="6">
                  <c:v>0.376</c:v>
                </c:pt>
                <c:pt idx="7">
                  <c:v>0.374</c:v>
                </c:pt>
                <c:pt idx="8">
                  <c:v>0.372</c:v>
                </c:pt>
                <c:pt idx="9">
                  <c:v>0.37</c:v>
                </c:pt>
                <c:pt idx="10">
                  <c:v>0.36799999999999999</c:v>
                </c:pt>
              </c:numCache>
            </c:numRef>
          </c:xVal>
          <c:yVal>
            <c:numRef>
              <c:f>'drag polar 200'!$S$15:$S$25</c:f>
              <c:numCache>
                <c:formatCode>General</c:formatCode>
                <c:ptCount val="11"/>
                <c:pt idx="0">
                  <c:v>18.315000000000001</c:v>
                </c:pt>
                <c:pt idx="1">
                  <c:v>18.359000000000002</c:v>
                </c:pt>
                <c:pt idx="2">
                  <c:v>18.391999999999999</c:v>
                </c:pt>
                <c:pt idx="3">
                  <c:v>18.425000000000001</c:v>
                </c:pt>
                <c:pt idx="4">
                  <c:v>18.457999999999998</c:v>
                </c:pt>
                <c:pt idx="5">
                  <c:v>18.492000000000001</c:v>
                </c:pt>
                <c:pt idx="6">
                  <c:v>18.524999999999999</c:v>
                </c:pt>
                <c:pt idx="7">
                  <c:v>18.559999999999999</c:v>
                </c:pt>
                <c:pt idx="8">
                  <c:v>18.593</c:v>
                </c:pt>
                <c:pt idx="9">
                  <c:v>18.628</c:v>
                </c:pt>
                <c:pt idx="10">
                  <c:v>18.663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F97D-4B44-BD97-83D355BDA304}"/>
            </c:ext>
          </c:extLst>
        </c:ser>
        <c:ser>
          <c:idx val="14"/>
          <c:order val="14"/>
          <c:tx>
            <c:v>BWB_Ammonia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'drag polar 200'!$R$30:$R$40</c:f>
              <c:numCache>
                <c:formatCode>General</c:formatCode>
                <c:ptCount val="11"/>
                <c:pt idx="0">
                  <c:v>0.29499999999999998</c:v>
                </c:pt>
                <c:pt idx="1">
                  <c:v>0.29099999999999998</c:v>
                </c:pt>
                <c:pt idx="2">
                  <c:v>0.28799999999999998</c:v>
                </c:pt>
                <c:pt idx="3">
                  <c:v>0.28499999999999998</c:v>
                </c:pt>
                <c:pt idx="4">
                  <c:v>0.28199999999999997</c:v>
                </c:pt>
                <c:pt idx="5">
                  <c:v>0.27900000000000003</c:v>
                </c:pt>
                <c:pt idx="6">
                  <c:v>0.27600000000000002</c:v>
                </c:pt>
                <c:pt idx="7">
                  <c:v>0.27300000000000002</c:v>
                </c:pt>
                <c:pt idx="8">
                  <c:v>0.27100000000000002</c:v>
                </c:pt>
                <c:pt idx="9">
                  <c:v>0.26800000000000002</c:v>
                </c:pt>
                <c:pt idx="10">
                  <c:v>0.26500000000000001</c:v>
                </c:pt>
              </c:numCache>
            </c:numRef>
          </c:xVal>
          <c:yVal>
            <c:numRef>
              <c:f>'drag polar 200'!$S$30:$S$40</c:f>
              <c:numCache>
                <c:formatCode>General</c:formatCode>
                <c:ptCount val="11"/>
                <c:pt idx="0">
                  <c:v>18.074000000000002</c:v>
                </c:pt>
                <c:pt idx="1">
                  <c:v>18.125</c:v>
                </c:pt>
                <c:pt idx="2">
                  <c:v>18.161000000000001</c:v>
                </c:pt>
                <c:pt idx="3">
                  <c:v>18.198</c:v>
                </c:pt>
                <c:pt idx="4">
                  <c:v>18.234999999999999</c:v>
                </c:pt>
                <c:pt idx="5">
                  <c:v>18.271999999999998</c:v>
                </c:pt>
                <c:pt idx="6">
                  <c:v>18.309999999999999</c:v>
                </c:pt>
                <c:pt idx="7">
                  <c:v>18.347999999999999</c:v>
                </c:pt>
                <c:pt idx="8">
                  <c:v>18.385999999999999</c:v>
                </c:pt>
                <c:pt idx="9">
                  <c:v>18.425999999999998</c:v>
                </c:pt>
                <c:pt idx="10">
                  <c:v>18.468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F97D-4B44-BD97-83D355BDA304}"/>
            </c:ext>
          </c:extLst>
        </c:ser>
        <c:ser>
          <c:idx val="15"/>
          <c:order val="15"/>
          <c:tx>
            <c:v>BWB_LNG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'drag polar 200'!$R$45:$R$55</c:f>
              <c:numCache>
                <c:formatCode>General</c:formatCode>
                <c:ptCount val="11"/>
                <c:pt idx="0">
                  <c:v>0.27600000000000002</c:v>
                </c:pt>
                <c:pt idx="1">
                  <c:v>0.27500000000000002</c:v>
                </c:pt>
                <c:pt idx="2">
                  <c:v>0.27400000000000002</c:v>
                </c:pt>
                <c:pt idx="3">
                  <c:v>0.27300000000000002</c:v>
                </c:pt>
                <c:pt idx="4">
                  <c:v>0.27200000000000002</c:v>
                </c:pt>
                <c:pt idx="5">
                  <c:v>0.27</c:v>
                </c:pt>
                <c:pt idx="6">
                  <c:v>0.26900000000000002</c:v>
                </c:pt>
                <c:pt idx="7">
                  <c:v>0.26800000000000002</c:v>
                </c:pt>
                <c:pt idx="8">
                  <c:v>0.26700000000000002</c:v>
                </c:pt>
                <c:pt idx="9">
                  <c:v>0.26600000000000001</c:v>
                </c:pt>
                <c:pt idx="10">
                  <c:v>0.26500000000000001</c:v>
                </c:pt>
              </c:numCache>
            </c:numRef>
          </c:xVal>
          <c:yVal>
            <c:numRef>
              <c:f>'drag polar 200'!$S$45:$S$55</c:f>
              <c:numCache>
                <c:formatCode>General</c:formatCode>
                <c:ptCount val="11"/>
                <c:pt idx="0">
                  <c:v>17.472000000000001</c:v>
                </c:pt>
                <c:pt idx="1">
                  <c:v>17.494</c:v>
                </c:pt>
                <c:pt idx="2">
                  <c:v>17.510000000000002</c:v>
                </c:pt>
                <c:pt idx="3">
                  <c:v>17.526</c:v>
                </c:pt>
                <c:pt idx="4">
                  <c:v>17.542999999999999</c:v>
                </c:pt>
                <c:pt idx="5">
                  <c:v>17.559000000000001</c:v>
                </c:pt>
                <c:pt idx="6">
                  <c:v>17.576000000000001</c:v>
                </c:pt>
                <c:pt idx="7">
                  <c:v>17.591999999999999</c:v>
                </c:pt>
                <c:pt idx="8">
                  <c:v>17.609000000000002</c:v>
                </c:pt>
                <c:pt idx="9">
                  <c:v>17.626999999999999</c:v>
                </c:pt>
                <c:pt idx="10">
                  <c:v>17.645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F97D-4B44-BD97-83D355BDA304}"/>
            </c:ext>
          </c:extLst>
        </c:ser>
        <c:ser>
          <c:idx val="16"/>
          <c:order val="16"/>
          <c:tx>
            <c:v>BWB_LH2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'drag polar 200'!$R$59:$R$69</c:f>
              <c:numCache>
                <c:formatCode>General</c:formatCode>
                <c:ptCount val="11"/>
                <c:pt idx="0">
                  <c:v>0.35</c:v>
                </c:pt>
                <c:pt idx="1">
                  <c:v>0.34899999999999998</c:v>
                </c:pt>
                <c:pt idx="2">
                  <c:v>0.34899999999999998</c:v>
                </c:pt>
                <c:pt idx="3">
                  <c:v>0.34799999999999998</c:v>
                </c:pt>
                <c:pt idx="4">
                  <c:v>0.34799999999999998</c:v>
                </c:pt>
                <c:pt idx="5">
                  <c:v>0.34699999999999998</c:v>
                </c:pt>
                <c:pt idx="6">
                  <c:v>0.34699999999999998</c:v>
                </c:pt>
                <c:pt idx="7">
                  <c:v>0.34699999999999998</c:v>
                </c:pt>
                <c:pt idx="8">
                  <c:v>0.34599999999999997</c:v>
                </c:pt>
                <c:pt idx="9">
                  <c:v>0.34599999999999997</c:v>
                </c:pt>
                <c:pt idx="10">
                  <c:v>0.34499999999999997</c:v>
                </c:pt>
              </c:numCache>
            </c:numRef>
          </c:xVal>
          <c:yVal>
            <c:numRef>
              <c:f>'drag polar 200'!$S$59:$S$69</c:f>
              <c:numCache>
                <c:formatCode>General</c:formatCode>
                <c:ptCount val="11"/>
                <c:pt idx="0">
                  <c:v>18.369</c:v>
                </c:pt>
                <c:pt idx="1">
                  <c:v>18.372</c:v>
                </c:pt>
                <c:pt idx="2">
                  <c:v>18.373999999999999</c:v>
                </c:pt>
                <c:pt idx="3">
                  <c:v>18.376000000000001</c:v>
                </c:pt>
                <c:pt idx="4">
                  <c:v>18.378</c:v>
                </c:pt>
                <c:pt idx="5">
                  <c:v>18.38</c:v>
                </c:pt>
                <c:pt idx="6">
                  <c:v>18.382000000000001</c:v>
                </c:pt>
                <c:pt idx="7">
                  <c:v>18.384</c:v>
                </c:pt>
                <c:pt idx="8">
                  <c:v>18.385999999999999</c:v>
                </c:pt>
                <c:pt idx="9">
                  <c:v>18.388000000000002</c:v>
                </c:pt>
                <c:pt idx="10">
                  <c:v>18.39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F97D-4B44-BD97-83D355BDA3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865471"/>
        <c:axId val="1234823199"/>
      </c:scatterChart>
      <c:scatterChart>
        <c:scatterStyle val="smoothMarker"/>
        <c:varyColors val="0"/>
        <c:ser>
          <c:idx val="0"/>
          <c:order val="0"/>
          <c:tx>
            <c:v>TAW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'drag polar 200'!$A$2:$A$10</c:f>
              <c:numCache>
                <c:formatCode>General</c:formatCode>
                <c:ptCount val="9"/>
                <c:pt idx="0">
                  <c:v>-0.19</c:v>
                </c:pt>
                <c:pt idx="1">
                  <c:v>0</c:v>
                </c:pt>
                <c:pt idx="2">
                  <c:v>0.27200000000000002</c:v>
                </c:pt>
                <c:pt idx="3">
                  <c:v>0.54300000000000004</c:v>
                </c:pt>
                <c:pt idx="4">
                  <c:v>0.80700000000000005</c:v>
                </c:pt>
                <c:pt idx="5">
                  <c:v>1.028</c:v>
                </c:pt>
                <c:pt idx="6">
                  <c:v>1.202</c:v>
                </c:pt>
                <c:pt idx="7">
                  <c:v>1.3160000000000001</c:v>
                </c:pt>
                <c:pt idx="8">
                  <c:v>1.399</c:v>
                </c:pt>
              </c:numCache>
            </c:numRef>
          </c:xVal>
          <c:yVal>
            <c:numRef>
              <c:f>'drag polar 200'!$B$2:$B$10</c:f>
              <c:numCache>
                <c:formatCode>General</c:formatCode>
                <c:ptCount val="9"/>
                <c:pt idx="0">
                  <c:v>-8.3209999999999997</c:v>
                </c:pt>
                <c:pt idx="1">
                  <c:v>0</c:v>
                </c:pt>
                <c:pt idx="2">
                  <c:v>11.085000000000001</c:v>
                </c:pt>
                <c:pt idx="3">
                  <c:v>15.948</c:v>
                </c:pt>
                <c:pt idx="4">
                  <c:v>16.364999999999998</c:v>
                </c:pt>
                <c:pt idx="5">
                  <c:v>15.222</c:v>
                </c:pt>
                <c:pt idx="6">
                  <c:v>13.954000000000001</c:v>
                </c:pt>
                <c:pt idx="7">
                  <c:v>13.023</c:v>
                </c:pt>
                <c:pt idx="8">
                  <c:v>12.285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97D-4B44-BD97-83D355BDA304}"/>
            </c:ext>
          </c:extLst>
        </c:ser>
        <c:ser>
          <c:idx val="6"/>
          <c:order val="6"/>
          <c:tx>
            <c:v>HAR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'drag polar 200'!$H$2:$H$10</c:f>
              <c:numCache>
                <c:formatCode>General</c:formatCode>
                <c:ptCount val="9"/>
                <c:pt idx="0">
                  <c:v>-0.27100000000000002</c:v>
                </c:pt>
                <c:pt idx="1">
                  <c:v>0</c:v>
                </c:pt>
                <c:pt idx="2">
                  <c:v>0.38300000000000001</c:v>
                </c:pt>
                <c:pt idx="3">
                  <c:v>0.73699999999999999</c:v>
                </c:pt>
                <c:pt idx="4">
                  <c:v>1.008</c:v>
                </c:pt>
                <c:pt idx="5">
                  <c:v>1.22</c:v>
                </c:pt>
                <c:pt idx="6">
                  <c:v>1.4039999999999999</c:v>
                </c:pt>
                <c:pt idx="7">
                  <c:v>1.5980000000000001</c:v>
                </c:pt>
                <c:pt idx="8">
                  <c:v>1.782</c:v>
                </c:pt>
              </c:numCache>
            </c:numRef>
          </c:xVal>
          <c:yVal>
            <c:numRef>
              <c:f>'drag polar 200'!$I$2:$I$10</c:f>
              <c:numCache>
                <c:formatCode>General</c:formatCode>
                <c:ptCount val="9"/>
                <c:pt idx="0">
                  <c:v>-13.581</c:v>
                </c:pt>
                <c:pt idx="1">
                  <c:v>0</c:v>
                </c:pt>
                <c:pt idx="2">
                  <c:v>17.875</c:v>
                </c:pt>
                <c:pt idx="3">
                  <c:v>25.148</c:v>
                </c:pt>
                <c:pt idx="4">
                  <c:v>25.591999999999999</c:v>
                </c:pt>
                <c:pt idx="5">
                  <c:v>24.170999999999999</c:v>
                </c:pt>
                <c:pt idx="6">
                  <c:v>22.556999999999999</c:v>
                </c:pt>
                <c:pt idx="7">
                  <c:v>21.215</c:v>
                </c:pt>
                <c:pt idx="8">
                  <c:v>20.009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97D-4B44-BD97-83D355BDA304}"/>
            </c:ext>
          </c:extLst>
        </c:ser>
        <c:ser>
          <c:idx val="17"/>
          <c:order val="17"/>
          <c:tx>
            <c:v>BWB</c:v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'drag polar 200'!$O$2:$O$12</c:f>
              <c:numCache>
                <c:formatCode>General</c:formatCode>
                <c:ptCount val="11"/>
                <c:pt idx="0">
                  <c:v>-0.501</c:v>
                </c:pt>
                <c:pt idx="1">
                  <c:v>-0.38400000000000001</c:v>
                </c:pt>
                <c:pt idx="2">
                  <c:v>-0.26800000000000002</c:v>
                </c:pt>
                <c:pt idx="3">
                  <c:v>-0.154</c:v>
                </c:pt>
                <c:pt idx="4">
                  <c:v>-4.2000000000000003E-2</c:v>
                </c:pt>
                <c:pt idx="5">
                  <c:v>6.7000000000000004E-2</c:v>
                </c:pt>
                <c:pt idx="6">
                  <c:v>0.23699999999999999</c:v>
                </c:pt>
                <c:pt idx="7">
                  <c:v>0.41099999999999998</c:v>
                </c:pt>
                <c:pt idx="8">
                  <c:v>0.58599999999999997</c:v>
                </c:pt>
                <c:pt idx="9">
                  <c:v>0.74</c:v>
                </c:pt>
                <c:pt idx="10">
                  <c:v>0.86299999999999999</c:v>
                </c:pt>
              </c:numCache>
            </c:numRef>
          </c:xVal>
          <c:yVal>
            <c:numRef>
              <c:f>'drag polar 200'!$P$2:$P$12</c:f>
              <c:numCache>
                <c:formatCode>General</c:formatCode>
                <c:ptCount val="11"/>
                <c:pt idx="0">
                  <c:v>-15.670999999999999</c:v>
                </c:pt>
                <c:pt idx="1">
                  <c:v>-17.844999999999999</c:v>
                </c:pt>
                <c:pt idx="2">
                  <c:v>-19.309000000000001</c:v>
                </c:pt>
                <c:pt idx="3">
                  <c:v>-17.047999999999998</c:v>
                </c:pt>
                <c:pt idx="4">
                  <c:v>-6.1760000000000002</c:v>
                </c:pt>
                <c:pt idx="5">
                  <c:v>9.4979999999999993</c:v>
                </c:pt>
                <c:pt idx="6">
                  <c:v>19.2</c:v>
                </c:pt>
                <c:pt idx="7">
                  <c:v>17.315000000000001</c:v>
                </c:pt>
                <c:pt idx="8">
                  <c:v>14.19</c:v>
                </c:pt>
                <c:pt idx="9">
                  <c:v>11.962</c:v>
                </c:pt>
                <c:pt idx="10">
                  <c:v>10.568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F97D-4B44-BD97-83D355BDA304}"/>
            </c:ext>
          </c:extLst>
        </c:ser>
        <c:ser>
          <c:idx val="18"/>
          <c:order val="18"/>
          <c:tx>
            <c:v>BWB2</c:v>
          </c:tx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xVal>
            <c:numRef>
              <c:f>'drag polar 200'!#REF!</c:f>
              <c:extLst xmlns:c15="http://schemas.microsoft.com/office/drawing/2012/chart"/>
            </c:numRef>
          </c:xVal>
          <c:yVal>
            <c:numRef>
              <c:f>'drag polar 200'!#REF!</c:f>
              <c:numCache>
                <c:formatCode>General</c:formatCode>
                <c:ptCount val="1"/>
                <c:pt idx="0">
                  <c:v>1</c:v>
                </c:pt>
              </c:numCache>
              <c:extLst xmlns:c15="http://schemas.microsoft.com/office/drawing/2012/chart"/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12-F97D-4B44-BD97-83D355BDA304}"/>
            </c:ext>
          </c:extLst>
        </c:ser>
        <c:ser>
          <c:idx val="19"/>
          <c:order val="19"/>
          <c:tx>
            <c:v>BWB_LH2b</c:v>
          </c:tx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xVal>
            <c:numRef>
              <c:f>'drag polar 200'!#REF!</c:f>
              <c:extLst xmlns:c15="http://schemas.microsoft.com/office/drawing/2012/chart"/>
            </c:numRef>
          </c:xVal>
          <c:yVal>
            <c:numRef>
              <c:f>'drag polar 200'!#REF!</c:f>
              <c:numCache>
                <c:formatCode>General</c:formatCode>
                <c:ptCount val="1"/>
                <c:pt idx="0">
                  <c:v>1</c:v>
                </c:pt>
              </c:numCache>
              <c:extLst xmlns:c15="http://schemas.microsoft.com/office/drawing/2012/chart"/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13-F97D-4B44-BD97-83D355BDA3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865471"/>
        <c:axId val="1234823199"/>
        <c:extLst/>
      </c:scatterChart>
      <c:valAx>
        <c:axId val="428654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4823199"/>
        <c:crosses val="autoZero"/>
        <c:crossBetween val="midCat"/>
      </c:valAx>
      <c:valAx>
        <c:axId val="123482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86547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6969458902365597E-2"/>
          <c:y val="2.2083764827629287E-2"/>
          <c:w val="0.92476567291176348"/>
          <c:h val="0.97056832315180608"/>
        </c:manualLayout>
      </c:layout>
      <c:scatterChart>
        <c:scatterStyle val="smoothMarker"/>
        <c:varyColors val="0"/>
        <c:ser>
          <c:idx val="0"/>
          <c:order val="0"/>
          <c:tx>
            <c:v>kerosene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'drag polar 200'!$O$2:$O$12</c:f>
              <c:numCache>
                <c:formatCode>General</c:formatCode>
                <c:ptCount val="11"/>
                <c:pt idx="0">
                  <c:v>-0.501</c:v>
                </c:pt>
                <c:pt idx="1">
                  <c:v>-0.38400000000000001</c:v>
                </c:pt>
                <c:pt idx="2">
                  <c:v>-0.26800000000000002</c:v>
                </c:pt>
                <c:pt idx="3">
                  <c:v>-0.154</c:v>
                </c:pt>
                <c:pt idx="4">
                  <c:v>-4.2000000000000003E-2</c:v>
                </c:pt>
                <c:pt idx="5">
                  <c:v>6.7000000000000004E-2</c:v>
                </c:pt>
                <c:pt idx="6">
                  <c:v>0.23699999999999999</c:v>
                </c:pt>
                <c:pt idx="7">
                  <c:v>0.41099999999999998</c:v>
                </c:pt>
                <c:pt idx="8">
                  <c:v>0.58599999999999997</c:v>
                </c:pt>
                <c:pt idx="9">
                  <c:v>0.74</c:v>
                </c:pt>
                <c:pt idx="10">
                  <c:v>0.86299999999999999</c:v>
                </c:pt>
              </c:numCache>
            </c:numRef>
          </c:xVal>
          <c:yVal>
            <c:numRef>
              <c:f>'drag polar 200'!$P$2:$P$12</c:f>
              <c:numCache>
                <c:formatCode>General</c:formatCode>
                <c:ptCount val="11"/>
                <c:pt idx="0">
                  <c:v>-15.670999999999999</c:v>
                </c:pt>
                <c:pt idx="1">
                  <c:v>-17.844999999999999</c:v>
                </c:pt>
                <c:pt idx="2">
                  <c:v>-19.309000000000001</c:v>
                </c:pt>
                <c:pt idx="3">
                  <c:v>-17.047999999999998</c:v>
                </c:pt>
                <c:pt idx="4">
                  <c:v>-6.1760000000000002</c:v>
                </c:pt>
                <c:pt idx="5">
                  <c:v>9.4979999999999993</c:v>
                </c:pt>
                <c:pt idx="6">
                  <c:v>19.2</c:v>
                </c:pt>
                <c:pt idx="7">
                  <c:v>17.315000000000001</c:v>
                </c:pt>
                <c:pt idx="8">
                  <c:v>14.19</c:v>
                </c:pt>
                <c:pt idx="9">
                  <c:v>11.962</c:v>
                </c:pt>
                <c:pt idx="10">
                  <c:v>10.568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F14-4637-98A6-090515F173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29763007"/>
        <c:axId val="1822865087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1"/>
                <c:tx>
                  <c:v>biofuel</c:v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'drag polar 200'!$O$15:$O$25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-0.51</c:v>
                      </c:pt>
                      <c:pt idx="1">
                        <c:v>-0.38600000000000001</c:v>
                      </c:pt>
                      <c:pt idx="2">
                        <c:v>-0.26200000000000001</c:v>
                      </c:pt>
                      <c:pt idx="3">
                        <c:v>-0.13800000000000001</c:v>
                      </c:pt>
                      <c:pt idx="4">
                        <c:v>-1.6E-2</c:v>
                      </c:pt>
                      <c:pt idx="5">
                        <c:v>0.105</c:v>
                      </c:pt>
                      <c:pt idx="6">
                        <c:v>0.29199999999999998</c:v>
                      </c:pt>
                      <c:pt idx="7">
                        <c:v>0.48099999999999998</c:v>
                      </c:pt>
                      <c:pt idx="8">
                        <c:v>0.66300000000000003</c:v>
                      </c:pt>
                      <c:pt idx="9">
                        <c:v>0.82</c:v>
                      </c:pt>
                      <c:pt idx="10">
                        <c:v>0.94799999999999995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'drag polar 200'!$P$15:$P$25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-16.625</c:v>
                      </c:pt>
                      <c:pt idx="1">
                        <c:v>-19.12</c:v>
                      </c:pt>
                      <c:pt idx="2">
                        <c:v>-20.783000000000001</c:v>
                      </c:pt>
                      <c:pt idx="3">
                        <c:v>-17.399999999999999</c:v>
                      </c:pt>
                      <c:pt idx="4">
                        <c:v>-2.6120000000000001</c:v>
                      </c:pt>
                      <c:pt idx="5">
                        <c:v>14.673</c:v>
                      </c:pt>
                      <c:pt idx="6">
                        <c:v>20.6</c:v>
                      </c:pt>
                      <c:pt idx="7">
                        <c:v>17.202999999999999</c:v>
                      </c:pt>
                      <c:pt idx="8">
                        <c:v>13.927</c:v>
                      </c:pt>
                      <c:pt idx="9">
                        <c:v>11.782</c:v>
                      </c:pt>
                      <c:pt idx="10">
                        <c:v>10.428000000000001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1-BF14-4637-98A6-090515F17381}"/>
                  </c:ext>
                </c:extLst>
              </c15:ser>
            </c15:filteredScatterSeries>
            <c15:filteredScatterSeries>
              <c15:ser>
                <c:idx val="2"/>
                <c:order val="2"/>
                <c:tx>
                  <c:v>NH3</c:v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'drag polar 200'!$O$30:$O$40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-0.501</c:v>
                      </c:pt>
                      <c:pt idx="1">
                        <c:v>-0.38400000000000001</c:v>
                      </c:pt>
                      <c:pt idx="2">
                        <c:v>-0.26800000000000002</c:v>
                      </c:pt>
                      <c:pt idx="3">
                        <c:v>-0.154</c:v>
                      </c:pt>
                      <c:pt idx="4">
                        <c:v>-4.2000000000000003E-2</c:v>
                      </c:pt>
                      <c:pt idx="5">
                        <c:v>6.7000000000000004E-2</c:v>
                      </c:pt>
                      <c:pt idx="6">
                        <c:v>0.23699999999999999</c:v>
                      </c:pt>
                      <c:pt idx="7">
                        <c:v>0.41099999999999998</c:v>
                      </c:pt>
                      <c:pt idx="8">
                        <c:v>0.58599999999999997</c:v>
                      </c:pt>
                      <c:pt idx="9">
                        <c:v>0.74</c:v>
                      </c:pt>
                      <c:pt idx="10">
                        <c:v>0.86299999999999999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'drag polar 200'!$P$30:$P$40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-15.670999999999999</c:v>
                      </c:pt>
                      <c:pt idx="1">
                        <c:v>-17.844999999999999</c:v>
                      </c:pt>
                      <c:pt idx="2">
                        <c:v>-19.309000000000001</c:v>
                      </c:pt>
                      <c:pt idx="3">
                        <c:v>-17.047999999999998</c:v>
                      </c:pt>
                      <c:pt idx="4">
                        <c:v>-6.1760000000000002</c:v>
                      </c:pt>
                      <c:pt idx="5">
                        <c:v>9.4979999999999993</c:v>
                      </c:pt>
                      <c:pt idx="6">
                        <c:v>19.2</c:v>
                      </c:pt>
                      <c:pt idx="7">
                        <c:v>17.315000000000001</c:v>
                      </c:pt>
                      <c:pt idx="8">
                        <c:v>14.19</c:v>
                      </c:pt>
                      <c:pt idx="9">
                        <c:v>11.962</c:v>
                      </c:pt>
                      <c:pt idx="10">
                        <c:v>10.568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BF14-4637-98A6-090515F17381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v>LNG</c:v>
                </c:tx>
                <c:spPr>
                  <a:ln w="19050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'drag polar 200'!$O$45:$O$55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-0.51600000000000001</c:v>
                      </c:pt>
                      <c:pt idx="1">
                        <c:v>-0.39600000000000002</c:v>
                      </c:pt>
                      <c:pt idx="2">
                        <c:v>-0.27800000000000002</c:v>
                      </c:pt>
                      <c:pt idx="3">
                        <c:v>-0.16200000000000001</c:v>
                      </c:pt>
                      <c:pt idx="4">
                        <c:v>-4.9000000000000002E-2</c:v>
                      </c:pt>
                      <c:pt idx="5">
                        <c:v>6.0999999999999999E-2</c:v>
                      </c:pt>
                      <c:pt idx="6">
                        <c:v>0.23200000000000001</c:v>
                      </c:pt>
                      <c:pt idx="7">
                        <c:v>0.40899999999999997</c:v>
                      </c:pt>
                      <c:pt idx="8">
                        <c:v>0.58899999999999997</c:v>
                      </c:pt>
                      <c:pt idx="9">
                        <c:v>0.749</c:v>
                      </c:pt>
                      <c:pt idx="10">
                        <c:v>0.874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'drag polar 200'!$P$45:$P$55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-14.468999999999999</c:v>
                      </c:pt>
                      <c:pt idx="1">
                        <c:v>-16.693999999999999</c:v>
                      </c:pt>
                      <c:pt idx="2">
                        <c:v>-18.509</c:v>
                      </c:pt>
                      <c:pt idx="3">
                        <c:v>-17.163</c:v>
                      </c:pt>
                      <c:pt idx="4">
                        <c:v>-7.2119999999999997</c:v>
                      </c:pt>
                      <c:pt idx="5">
                        <c:v>8.7279999999999998</c:v>
                      </c:pt>
                      <c:pt idx="6">
                        <c:v>18.545000000000002</c:v>
                      </c:pt>
                      <c:pt idx="7">
                        <c:v>16.425000000000001</c:v>
                      </c:pt>
                      <c:pt idx="8">
                        <c:v>13.244</c:v>
                      </c:pt>
                      <c:pt idx="9">
                        <c:v>11.061999999999999</c:v>
                      </c:pt>
                      <c:pt idx="10">
                        <c:v>9.7370000000000001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BF14-4637-98A6-090515F17381}"/>
                  </c:ext>
                </c:extLst>
              </c15:ser>
            </c15:filteredScatterSeries>
            <c15:filteredScatterSeries>
              <c15:ser>
                <c:idx val="4"/>
                <c:order val="4"/>
                <c:tx>
                  <c:v>LH2</c:v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'drag polar 200'!$O$59:$O$69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-0.56499999999999995</c:v>
                      </c:pt>
                      <c:pt idx="1">
                        <c:v>-0.44500000000000001</c:v>
                      </c:pt>
                      <c:pt idx="2">
                        <c:v>-0.32300000000000001</c:v>
                      </c:pt>
                      <c:pt idx="3">
                        <c:v>-0.20200000000000001</c:v>
                      </c:pt>
                      <c:pt idx="4">
                        <c:v>-8.1000000000000003E-2</c:v>
                      </c:pt>
                      <c:pt idx="5">
                        <c:v>3.7999999999999999E-2</c:v>
                      </c:pt>
                      <c:pt idx="6">
                        <c:v>0.218</c:v>
                      </c:pt>
                      <c:pt idx="7">
                        <c:v>0.4</c:v>
                      </c:pt>
                      <c:pt idx="8">
                        <c:v>0.57899999999999996</c:v>
                      </c:pt>
                      <c:pt idx="9">
                        <c:v>0.73299999999999998</c:v>
                      </c:pt>
                      <c:pt idx="10">
                        <c:v>0.85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'drag polar 200'!$P$59:$P$69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-15.225</c:v>
                      </c:pt>
                      <c:pt idx="1">
                        <c:v>-17.443000000000001</c:v>
                      </c:pt>
                      <c:pt idx="2">
                        <c:v>-19.523</c:v>
                      </c:pt>
                      <c:pt idx="3">
                        <c:v>-19.300999999999998</c:v>
                      </c:pt>
                      <c:pt idx="4">
                        <c:v>-11.288</c:v>
                      </c:pt>
                      <c:pt idx="5">
                        <c:v>5.5979999999999999</c:v>
                      </c:pt>
                      <c:pt idx="6">
                        <c:v>19.582000000000001</c:v>
                      </c:pt>
                      <c:pt idx="7">
                        <c:v>18.254000000000001</c:v>
                      </c:pt>
                      <c:pt idx="8">
                        <c:v>14.964</c:v>
                      </c:pt>
                      <c:pt idx="9">
                        <c:v>12.637</c:v>
                      </c:pt>
                      <c:pt idx="10">
                        <c:v>11.22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BF14-4637-98A6-090515F17381}"/>
                  </c:ext>
                </c:extLst>
              </c15:ser>
            </c15:filteredScatterSeries>
          </c:ext>
        </c:extLst>
      </c:scatterChart>
      <c:scatterChart>
        <c:scatterStyle val="lineMarker"/>
        <c:varyColors val="0"/>
        <c:ser>
          <c:idx val="5"/>
          <c:order val="5"/>
          <c:tx>
            <c:strRef>
              <c:f>'drag polar 200'!$R$1</c:f>
              <c:strCache>
                <c:ptCount val="1"/>
                <c:pt idx="0">
                  <c:v>Kerosene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'drag polar 200'!$R$2:$R$12</c:f>
              <c:numCache>
                <c:formatCode>General</c:formatCode>
                <c:ptCount val="11"/>
                <c:pt idx="0">
                  <c:v>0.251</c:v>
                </c:pt>
                <c:pt idx="1">
                  <c:v>0.249</c:v>
                </c:pt>
                <c:pt idx="2">
                  <c:v>0.248</c:v>
                </c:pt>
                <c:pt idx="3">
                  <c:v>0.247</c:v>
                </c:pt>
                <c:pt idx="4">
                  <c:v>0.246</c:v>
                </c:pt>
                <c:pt idx="5">
                  <c:v>0.245</c:v>
                </c:pt>
                <c:pt idx="6">
                  <c:v>0.24399999999999999</c:v>
                </c:pt>
                <c:pt idx="7">
                  <c:v>0.24299999999999999</c:v>
                </c:pt>
                <c:pt idx="8">
                  <c:v>0.24199999999999999</c:v>
                </c:pt>
                <c:pt idx="9">
                  <c:v>0.24099999999999999</c:v>
                </c:pt>
                <c:pt idx="10">
                  <c:v>0.24</c:v>
                </c:pt>
              </c:numCache>
            </c:numRef>
          </c:xVal>
          <c:yVal>
            <c:numRef>
              <c:f>'drag polar 200'!$S$2:$S$12</c:f>
              <c:numCache>
                <c:formatCode>General</c:formatCode>
                <c:ptCount val="11"/>
                <c:pt idx="0">
                  <c:v>18.715</c:v>
                </c:pt>
                <c:pt idx="1">
                  <c:v>18.742000000000001</c:v>
                </c:pt>
                <c:pt idx="2">
                  <c:v>18.760999999999999</c:v>
                </c:pt>
                <c:pt idx="3">
                  <c:v>18.78</c:v>
                </c:pt>
                <c:pt idx="4">
                  <c:v>18.8</c:v>
                </c:pt>
                <c:pt idx="5">
                  <c:v>18.818999999999999</c:v>
                </c:pt>
                <c:pt idx="6">
                  <c:v>18.838000000000001</c:v>
                </c:pt>
                <c:pt idx="7">
                  <c:v>18.858000000000001</c:v>
                </c:pt>
                <c:pt idx="8">
                  <c:v>18.878</c:v>
                </c:pt>
                <c:pt idx="9">
                  <c:v>18.896999999999998</c:v>
                </c:pt>
                <c:pt idx="10">
                  <c:v>18.917000000000002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F14-4637-98A6-090515F173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29763007"/>
        <c:axId val="1822865087"/>
        <c:extLst>
          <c:ext xmlns:c15="http://schemas.microsoft.com/office/drawing/2012/chart" uri="{02D57815-91ED-43cb-92C2-25804820EDAC}">
            <c15:filteredScatterSeries>
              <c15:ser>
                <c:idx val="6"/>
                <c:order val="6"/>
                <c:tx>
                  <c:strRef>
                    <c:extLst>
                      <c:ext uri="{02D57815-91ED-43cb-92C2-25804820EDAC}">
                        <c15:formulaRef>
                          <c15:sqref>'drag polar 200'!$R$14</c15:sqref>
                        </c15:formulaRef>
                      </c:ext>
                    </c:extLst>
                    <c:strCache>
                      <c:ptCount val="1"/>
                      <c:pt idx="0">
                        <c:v>Biofuel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60000"/>
                      </a:schemeClr>
                    </a:solidFill>
                    <a:ln w="9525">
                      <a:solidFill>
                        <a:schemeClr val="accent1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'drag polar 200'!$R$15:$R$25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0.38800000000000001</c:v>
                      </c:pt>
                      <c:pt idx="1">
                        <c:v>0.38600000000000001</c:v>
                      </c:pt>
                      <c:pt idx="2">
                        <c:v>0.38400000000000001</c:v>
                      </c:pt>
                      <c:pt idx="3">
                        <c:v>0.38200000000000001</c:v>
                      </c:pt>
                      <c:pt idx="4">
                        <c:v>0.38</c:v>
                      </c:pt>
                      <c:pt idx="5">
                        <c:v>0.378</c:v>
                      </c:pt>
                      <c:pt idx="6">
                        <c:v>0.376</c:v>
                      </c:pt>
                      <c:pt idx="7">
                        <c:v>0.374</c:v>
                      </c:pt>
                      <c:pt idx="8">
                        <c:v>0.372</c:v>
                      </c:pt>
                      <c:pt idx="9">
                        <c:v>0.37</c:v>
                      </c:pt>
                      <c:pt idx="10">
                        <c:v>0.36799999999999999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'drag polar 200'!$S$15:$S$25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18.315000000000001</c:v>
                      </c:pt>
                      <c:pt idx="1">
                        <c:v>18.359000000000002</c:v>
                      </c:pt>
                      <c:pt idx="2">
                        <c:v>18.391999999999999</c:v>
                      </c:pt>
                      <c:pt idx="3">
                        <c:v>18.425000000000001</c:v>
                      </c:pt>
                      <c:pt idx="4">
                        <c:v>18.457999999999998</c:v>
                      </c:pt>
                      <c:pt idx="5">
                        <c:v>18.492000000000001</c:v>
                      </c:pt>
                      <c:pt idx="6">
                        <c:v>18.524999999999999</c:v>
                      </c:pt>
                      <c:pt idx="7">
                        <c:v>18.559999999999999</c:v>
                      </c:pt>
                      <c:pt idx="8">
                        <c:v>18.593</c:v>
                      </c:pt>
                      <c:pt idx="9">
                        <c:v>18.628</c:v>
                      </c:pt>
                      <c:pt idx="10">
                        <c:v>18.663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6-BF14-4637-98A6-090515F17381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'drag polar 200'!$R$29</c15:sqref>
                        </c15:formulaRef>
                      </c:ext>
                    </c:extLst>
                    <c:strCache>
                      <c:ptCount val="1"/>
                      <c:pt idx="0">
                        <c:v>Ammonia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60000"/>
                      </a:schemeClr>
                    </a:solidFill>
                    <a:ln w="9525">
                      <a:solidFill>
                        <a:schemeClr val="accent2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'drag polar 200'!$R$30:$R$40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0.29499999999999998</c:v>
                      </c:pt>
                      <c:pt idx="1">
                        <c:v>0.29099999999999998</c:v>
                      </c:pt>
                      <c:pt idx="2">
                        <c:v>0.28799999999999998</c:v>
                      </c:pt>
                      <c:pt idx="3">
                        <c:v>0.28499999999999998</c:v>
                      </c:pt>
                      <c:pt idx="4">
                        <c:v>0.28199999999999997</c:v>
                      </c:pt>
                      <c:pt idx="5">
                        <c:v>0.27900000000000003</c:v>
                      </c:pt>
                      <c:pt idx="6">
                        <c:v>0.27600000000000002</c:v>
                      </c:pt>
                      <c:pt idx="7">
                        <c:v>0.27300000000000002</c:v>
                      </c:pt>
                      <c:pt idx="8">
                        <c:v>0.27100000000000002</c:v>
                      </c:pt>
                      <c:pt idx="9">
                        <c:v>0.26800000000000002</c:v>
                      </c:pt>
                      <c:pt idx="10">
                        <c:v>0.26500000000000001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'drag polar 200'!$S$30:$S$40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18.074000000000002</c:v>
                      </c:pt>
                      <c:pt idx="1">
                        <c:v>18.125</c:v>
                      </c:pt>
                      <c:pt idx="2">
                        <c:v>18.161000000000001</c:v>
                      </c:pt>
                      <c:pt idx="3">
                        <c:v>18.198</c:v>
                      </c:pt>
                      <c:pt idx="4">
                        <c:v>18.234999999999999</c:v>
                      </c:pt>
                      <c:pt idx="5">
                        <c:v>18.271999999999998</c:v>
                      </c:pt>
                      <c:pt idx="6">
                        <c:v>18.309999999999999</c:v>
                      </c:pt>
                      <c:pt idx="7">
                        <c:v>18.347999999999999</c:v>
                      </c:pt>
                      <c:pt idx="8">
                        <c:v>18.385999999999999</c:v>
                      </c:pt>
                      <c:pt idx="9">
                        <c:v>18.425999999999998</c:v>
                      </c:pt>
                      <c:pt idx="10">
                        <c:v>18.468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BF14-4637-98A6-090515F17381}"/>
                  </c:ext>
                </c:extLst>
              </c15:ser>
            </c15:filteredScatterSeries>
            <c15:filteredScatte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'drag polar 200'!$R$44</c15:sqref>
                        </c15:formulaRef>
                      </c:ext>
                    </c:extLst>
                    <c:strCache>
                      <c:ptCount val="1"/>
                      <c:pt idx="0">
                        <c:v>LNG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>
                        <a:lumMod val="60000"/>
                      </a:schemeClr>
                    </a:solidFill>
                    <a:ln w="9525">
                      <a:solidFill>
                        <a:schemeClr val="accent3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'drag polar 200'!$R$45:$R$55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0.27600000000000002</c:v>
                      </c:pt>
                      <c:pt idx="1">
                        <c:v>0.27500000000000002</c:v>
                      </c:pt>
                      <c:pt idx="2">
                        <c:v>0.27400000000000002</c:v>
                      </c:pt>
                      <c:pt idx="3">
                        <c:v>0.27300000000000002</c:v>
                      </c:pt>
                      <c:pt idx="4">
                        <c:v>0.27200000000000002</c:v>
                      </c:pt>
                      <c:pt idx="5">
                        <c:v>0.27</c:v>
                      </c:pt>
                      <c:pt idx="6">
                        <c:v>0.26900000000000002</c:v>
                      </c:pt>
                      <c:pt idx="7">
                        <c:v>0.26800000000000002</c:v>
                      </c:pt>
                      <c:pt idx="8">
                        <c:v>0.26700000000000002</c:v>
                      </c:pt>
                      <c:pt idx="9">
                        <c:v>0.26600000000000001</c:v>
                      </c:pt>
                      <c:pt idx="10">
                        <c:v>0.26500000000000001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'drag polar 200'!$S$45:$S$55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17.472000000000001</c:v>
                      </c:pt>
                      <c:pt idx="1">
                        <c:v>17.494</c:v>
                      </c:pt>
                      <c:pt idx="2">
                        <c:v>17.510000000000002</c:v>
                      </c:pt>
                      <c:pt idx="3">
                        <c:v>17.526</c:v>
                      </c:pt>
                      <c:pt idx="4">
                        <c:v>17.542999999999999</c:v>
                      </c:pt>
                      <c:pt idx="5">
                        <c:v>17.559000000000001</c:v>
                      </c:pt>
                      <c:pt idx="6">
                        <c:v>17.576000000000001</c:v>
                      </c:pt>
                      <c:pt idx="7">
                        <c:v>17.591999999999999</c:v>
                      </c:pt>
                      <c:pt idx="8">
                        <c:v>17.609000000000002</c:v>
                      </c:pt>
                      <c:pt idx="9">
                        <c:v>17.626999999999999</c:v>
                      </c:pt>
                      <c:pt idx="10">
                        <c:v>17.645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BF14-4637-98A6-090515F17381}"/>
                  </c:ext>
                </c:extLst>
              </c15:ser>
            </c15:filteredScatterSeries>
            <c15:filteredScatter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'drag polar 200'!$R$58</c15:sqref>
                        </c15:formulaRef>
                      </c:ext>
                    </c:extLst>
                    <c:strCache>
                      <c:ptCount val="1"/>
                      <c:pt idx="0">
                        <c:v>LH2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>
                        <a:lumMod val="60000"/>
                      </a:schemeClr>
                    </a:solidFill>
                    <a:ln w="9525">
                      <a:solidFill>
                        <a:schemeClr val="accent4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'drag polar 200'!$R$59:$R$69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0.35</c:v>
                      </c:pt>
                      <c:pt idx="1">
                        <c:v>0.34899999999999998</c:v>
                      </c:pt>
                      <c:pt idx="2">
                        <c:v>0.34899999999999998</c:v>
                      </c:pt>
                      <c:pt idx="3">
                        <c:v>0.34799999999999998</c:v>
                      </c:pt>
                      <c:pt idx="4">
                        <c:v>0.34799999999999998</c:v>
                      </c:pt>
                      <c:pt idx="5">
                        <c:v>0.34699999999999998</c:v>
                      </c:pt>
                      <c:pt idx="6">
                        <c:v>0.34699999999999998</c:v>
                      </c:pt>
                      <c:pt idx="7">
                        <c:v>0.34699999999999998</c:v>
                      </c:pt>
                      <c:pt idx="8">
                        <c:v>0.34599999999999997</c:v>
                      </c:pt>
                      <c:pt idx="9">
                        <c:v>0.34599999999999997</c:v>
                      </c:pt>
                      <c:pt idx="10">
                        <c:v>0.34499999999999997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'drag polar 200'!$S$59:$S$69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18.369</c:v>
                      </c:pt>
                      <c:pt idx="1">
                        <c:v>18.372</c:v>
                      </c:pt>
                      <c:pt idx="2">
                        <c:v>18.373999999999999</c:v>
                      </c:pt>
                      <c:pt idx="3">
                        <c:v>18.376000000000001</c:v>
                      </c:pt>
                      <c:pt idx="4">
                        <c:v>18.378</c:v>
                      </c:pt>
                      <c:pt idx="5">
                        <c:v>18.38</c:v>
                      </c:pt>
                      <c:pt idx="6">
                        <c:v>18.382000000000001</c:v>
                      </c:pt>
                      <c:pt idx="7">
                        <c:v>18.384</c:v>
                      </c:pt>
                      <c:pt idx="8">
                        <c:v>18.385999999999999</c:v>
                      </c:pt>
                      <c:pt idx="9">
                        <c:v>18.388000000000002</c:v>
                      </c:pt>
                      <c:pt idx="10">
                        <c:v>18.39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F14-4637-98A6-090515F17381}"/>
                  </c:ext>
                </c:extLst>
              </c15:ser>
            </c15:filteredScatterSeries>
          </c:ext>
        </c:extLst>
      </c:scatterChart>
      <c:valAx>
        <c:axId val="13297630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2865087"/>
        <c:crosses val="autoZero"/>
        <c:crossBetween val="midCat"/>
      </c:valAx>
      <c:valAx>
        <c:axId val="1822865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976300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'drag polar 200'!$G$87:$G$114</c:f>
              <c:numCache>
                <c:formatCode>General</c:formatCode>
                <c:ptCount val="28"/>
                <c:pt idx="0">
                  <c:v>-0.155</c:v>
                </c:pt>
                <c:pt idx="1">
                  <c:v>-9.9000000000000005E-2</c:v>
                </c:pt>
                <c:pt idx="2">
                  <c:v>-7.1999999999999995E-2</c:v>
                </c:pt>
                <c:pt idx="3">
                  <c:v>-3.5999999999999997E-2</c:v>
                </c:pt>
                <c:pt idx="4">
                  <c:v>8.9999999999999993E-3</c:v>
                </c:pt>
                <c:pt idx="5">
                  <c:v>2.7E-2</c:v>
                </c:pt>
                <c:pt idx="6">
                  <c:v>9.0999999999999998E-2</c:v>
                </c:pt>
                <c:pt idx="7">
                  <c:v>9.0999999999999998E-2</c:v>
                </c:pt>
                <c:pt idx="8">
                  <c:v>0.17100000000000001</c:v>
                </c:pt>
                <c:pt idx="9">
                  <c:v>0.188</c:v>
                </c:pt>
                <c:pt idx="10">
                  <c:v>0.251</c:v>
                </c:pt>
                <c:pt idx="11">
                  <c:v>0.28799999999999998</c:v>
                </c:pt>
                <c:pt idx="12">
                  <c:v>0.33300000000000002</c:v>
                </c:pt>
                <c:pt idx="13">
                  <c:v>0.38800000000000001</c:v>
                </c:pt>
                <c:pt idx="14">
                  <c:v>0.41499999999999998</c:v>
                </c:pt>
                <c:pt idx="15">
                  <c:v>0.48799999999999999</c:v>
                </c:pt>
                <c:pt idx="16">
                  <c:v>0.497</c:v>
                </c:pt>
                <c:pt idx="17">
                  <c:v>0.57899999999999996</c:v>
                </c:pt>
                <c:pt idx="18">
                  <c:v>0.58699999999999997</c:v>
                </c:pt>
                <c:pt idx="19">
                  <c:v>0.65500000000000003</c:v>
                </c:pt>
                <c:pt idx="20">
                  <c:v>0.67900000000000005</c:v>
                </c:pt>
                <c:pt idx="21">
                  <c:v>0.72399999999999998</c:v>
                </c:pt>
                <c:pt idx="22">
                  <c:v>0.76100000000000001</c:v>
                </c:pt>
                <c:pt idx="23">
                  <c:v>0.78800000000000003</c:v>
                </c:pt>
                <c:pt idx="24">
                  <c:v>0.83399999999999996</c:v>
                </c:pt>
                <c:pt idx="25">
                  <c:v>0.84599999999999997</c:v>
                </c:pt>
                <c:pt idx="26">
                  <c:v>0.89600000000000002</c:v>
                </c:pt>
                <c:pt idx="27">
                  <c:v>0.89600000000000002</c:v>
                </c:pt>
              </c:numCache>
            </c:numRef>
          </c:xVal>
          <c:yVal>
            <c:numRef>
              <c:f>'drag polar 200'!$H$87:$H$114</c:f>
              <c:numCache>
                <c:formatCode>General</c:formatCode>
                <c:ptCount val="28"/>
                <c:pt idx="0">
                  <c:v>-17.736000000000001</c:v>
                </c:pt>
                <c:pt idx="1">
                  <c:v>-13.536</c:v>
                </c:pt>
                <c:pt idx="2">
                  <c:v>-10.459</c:v>
                </c:pt>
                <c:pt idx="3">
                  <c:v>-5.4889999999999999</c:v>
                </c:pt>
                <c:pt idx="4">
                  <c:v>1.4530000000000001</c:v>
                </c:pt>
                <c:pt idx="5">
                  <c:v>4.2309999999999999</c:v>
                </c:pt>
                <c:pt idx="6">
                  <c:v>12.664</c:v>
                </c:pt>
                <c:pt idx="7">
                  <c:v>12.664</c:v>
                </c:pt>
                <c:pt idx="8">
                  <c:v>18.481999999999999</c:v>
                </c:pt>
                <c:pt idx="9">
                  <c:v>19.114000000000001</c:v>
                </c:pt>
                <c:pt idx="10">
                  <c:v>19.992000000000001</c:v>
                </c:pt>
                <c:pt idx="11">
                  <c:v>19.850000000000001</c:v>
                </c:pt>
                <c:pt idx="12">
                  <c:v>19.302</c:v>
                </c:pt>
                <c:pt idx="13">
                  <c:v>18.358000000000001</c:v>
                </c:pt>
                <c:pt idx="14">
                  <c:v>17.834</c:v>
                </c:pt>
                <c:pt idx="15">
                  <c:v>16.407</c:v>
                </c:pt>
                <c:pt idx="16">
                  <c:v>16.231999999999999</c:v>
                </c:pt>
                <c:pt idx="17">
                  <c:v>14.755000000000001</c:v>
                </c:pt>
                <c:pt idx="18">
                  <c:v>14.603</c:v>
                </c:pt>
                <c:pt idx="19">
                  <c:v>13.519</c:v>
                </c:pt>
                <c:pt idx="20">
                  <c:v>13.164999999999999</c:v>
                </c:pt>
                <c:pt idx="21">
                  <c:v>12.522</c:v>
                </c:pt>
                <c:pt idx="22">
                  <c:v>12.047000000000001</c:v>
                </c:pt>
                <c:pt idx="23">
                  <c:v>11.706</c:v>
                </c:pt>
                <c:pt idx="24">
                  <c:v>11.182</c:v>
                </c:pt>
                <c:pt idx="25">
                  <c:v>11.048</c:v>
                </c:pt>
                <c:pt idx="26">
                  <c:v>10.526</c:v>
                </c:pt>
                <c:pt idx="27">
                  <c:v>10.526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E34-4B45-B224-3209B6EE0A24}"/>
            </c:ext>
          </c:extLst>
        </c:ser>
        <c:ser>
          <c:idx val="1"/>
          <c:order val="1"/>
          <c:tx>
            <c:strRef>
              <c:f>'drag polar 200'!$A$86</c:f>
              <c:strCache>
                <c:ptCount val="1"/>
                <c:pt idx="0">
                  <c:v>TAW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'drag polar 200'!$A$87:$A$103</c:f>
              <c:numCache>
                <c:formatCode>General</c:formatCode>
                <c:ptCount val="17"/>
                <c:pt idx="0">
                  <c:v>-0.19</c:v>
                </c:pt>
                <c:pt idx="1">
                  <c:v>-0.152</c:v>
                </c:pt>
                <c:pt idx="2">
                  <c:v>-0.114</c:v>
                </c:pt>
                <c:pt idx="3">
                  <c:v>-7.5999999999999998E-2</c:v>
                </c:pt>
                <c:pt idx="4">
                  <c:v>-3.7999999999999999E-2</c:v>
                </c:pt>
                <c:pt idx="5">
                  <c:v>0</c:v>
                </c:pt>
                <c:pt idx="6">
                  <c:v>0.17299999999999999</c:v>
                </c:pt>
                <c:pt idx="7">
                  <c:v>0.34599999999999997</c:v>
                </c:pt>
                <c:pt idx="8">
                  <c:v>0.51900000000000002</c:v>
                </c:pt>
                <c:pt idx="9">
                  <c:v>0.68899999999999995</c:v>
                </c:pt>
                <c:pt idx="10">
                  <c:v>0.85</c:v>
                </c:pt>
                <c:pt idx="11">
                  <c:v>0.98899999999999999</c:v>
                </c:pt>
                <c:pt idx="12">
                  <c:v>1.1140000000000001</c:v>
                </c:pt>
                <c:pt idx="13">
                  <c:v>1.2170000000000001</c:v>
                </c:pt>
                <c:pt idx="14">
                  <c:v>1.278</c:v>
                </c:pt>
                <c:pt idx="15">
                  <c:v>1.3620000000000001</c:v>
                </c:pt>
                <c:pt idx="16">
                  <c:v>1.4</c:v>
                </c:pt>
              </c:numCache>
            </c:numRef>
          </c:xVal>
          <c:yVal>
            <c:numRef>
              <c:f>'drag polar 200'!$B$87:$B$103</c:f>
              <c:numCache>
                <c:formatCode>General</c:formatCode>
                <c:ptCount val="17"/>
                <c:pt idx="0">
                  <c:v>-8.3320000000000007</c:v>
                </c:pt>
                <c:pt idx="1">
                  <c:v>-6.8319999999999999</c:v>
                </c:pt>
                <c:pt idx="2">
                  <c:v>-5.2249999999999996</c:v>
                </c:pt>
                <c:pt idx="3">
                  <c:v>-3.532</c:v>
                </c:pt>
                <c:pt idx="4">
                  <c:v>-1.7809999999999999</c:v>
                </c:pt>
                <c:pt idx="5">
                  <c:v>0</c:v>
                </c:pt>
                <c:pt idx="6">
                  <c:v>7.6550000000000002</c:v>
                </c:pt>
                <c:pt idx="7">
                  <c:v>13.082000000000001</c:v>
                </c:pt>
                <c:pt idx="8">
                  <c:v>15.798</c:v>
                </c:pt>
                <c:pt idx="9">
                  <c:v>16.527999999999999</c:v>
                </c:pt>
                <c:pt idx="10">
                  <c:v>16.202000000000002</c:v>
                </c:pt>
                <c:pt idx="11">
                  <c:v>15.462</c:v>
                </c:pt>
                <c:pt idx="12">
                  <c:v>14.615</c:v>
                </c:pt>
                <c:pt idx="13">
                  <c:v>13.845000000000001</c:v>
                </c:pt>
                <c:pt idx="14">
                  <c:v>13.257</c:v>
                </c:pt>
                <c:pt idx="15">
                  <c:v>12.702</c:v>
                </c:pt>
                <c:pt idx="16">
                  <c:v>12.257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E34-4B45-B224-3209B6EE0A24}"/>
            </c:ext>
          </c:extLst>
        </c:ser>
        <c:ser>
          <c:idx val="2"/>
          <c:order val="2"/>
          <c:tx>
            <c:strRef>
              <c:f>'drag polar 200'!$D$86</c:f>
              <c:strCache>
                <c:ptCount val="1"/>
                <c:pt idx="0">
                  <c:v>HAR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'drag polar 200'!$D$87:$D$105</c:f>
              <c:numCache>
                <c:formatCode>General</c:formatCode>
                <c:ptCount val="19"/>
                <c:pt idx="0">
                  <c:v>-0.27100000000000002</c:v>
                </c:pt>
                <c:pt idx="1">
                  <c:v>-0.23300000000000001</c:v>
                </c:pt>
                <c:pt idx="2">
                  <c:v>-0.19500000000000001</c:v>
                </c:pt>
                <c:pt idx="3">
                  <c:v>-0.156</c:v>
                </c:pt>
                <c:pt idx="4">
                  <c:v>-0.11799999999999999</c:v>
                </c:pt>
                <c:pt idx="5">
                  <c:v>-7.9000000000000001E-2</c:v>
                </c:pt>
                <c:pt idx="6">
                  <c:v>-3.9E-2</c:v>
                </c:pt>
                <c:pt idx="7">
                  <c:v>0</c:v>
                </c:pt>
                <c:pt idx="8">
                  <c:v>0.247</c:v>
                </c:pt>
                <c:pt idx="9">
                  <c:v>0.48299999999999998</c:v>
                </c:pt>
                <c:pt idx="10">
                  <c:v>0.70599999999999996</c:v>
                </c:pt>
                <c:pt idx="11">
                  <c:v>0.89700000000000002</c:v>
                </c:pt>
                <c:pt idx="12">
                  <c:v>1.046</c:v>
                </c:pt>
                <c:pt idx="13">
                  <c:v>1.194</c:v>
                </c:pt>
                <c:pt idx="14">
                  <c:v>1.302</c:v>
                </c:pt>
                <c:pt idx="15">
                  <c:v>1.4219999999999999</c:v>
                </c:pt>
                <c:pt idx="16">
                  <c:v>1.544</c:v>
                </c:pt>
                <c:pt idx="17">
                  <c:v>1.6639999999999999</c:v>
                </c:pt>
                <c:pt idx="18">
                  <c:v>1.78</c:v>
                </c:pt>
              </c:numCache>
            </c:numRef>
          </c:xVal>
          <c:yVal>
            <c:numRef>
              <c:f>'drag polar 200'!$E$87:$E$105</c:f>
              <c:numCache>
                <c:formatCode>General</c:formatCode>
                <c:ptCount val="19"/>
                <c:pt idx="0">
                  <c:v>-13.59</c:v>
                </c:pt>
                <c:pt idx="1">
                  <c:v>-11.907999999999999</c:v>
                </c:pt>
                <c:pt idx="2">
                  <c:v>-10.119</c:v>
                </c:pt>
                <c:pt idx="3">
                  <c:v>-8.2309999999999999</c:v>
                </c:pt>
                <c:pt idx="4">
                  <c:v>-6.2590000000000003</c:v>
                </c:pt>
                <c:pt idx="5">
                  <c:v>-4.2190000000000003</c:v>
                </c:pt>
                <c:pt idx="6">
                  <c:v>-2.1259999999999999</c:v>
                </c:pt>
                <c:pt idx="7">
                  <c:v>0</c:v>
                </c:pt>
                <c:pt idx="8">
                  <c:v>12.505000000000001</c:v>
                </c:pt>
                <c:pt idx="9">
                  <c:v>20.888999999999999</c:v>
                </c:pt>
                <c:pt idx="10">
                  <c:v>24.899000000000001</c:v>
                </c:pt>
                <c:pt idx="11">
                  <c:v>25.873000000000001</c:v>
                </c:pt>
                <c:pt idx="12">
                  <c:v>25.416</c:v>
                </c:pt>
                <c:pt idx="13">
                  <c:v>24.466000000000001</c:v>
                </c:pt>
                <c:pt idx="14">
                  <c:v>23.363</c:v>
                </c:pt>
                <c:pt idx="15">
                  <c:v>22.408999999999999</c:v>
                </c:pt>
                <c:pt idx="16">
                  <c:v>21.553000000000001</c:v>
                </c:pt>
                <c:pt idx="17">
                  <c:v>20.797000000000001</c:v>
                </c:pt>
                <c:pt idx="18">
                  <c:v>20.071999999999999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E34-4B45-B224-3209B6EE0A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73428672"/>
        <c:axId val="1173422912"/>
      </c:scatterChart>
      <c:valAx>
        <c:axId val="11734286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3422912"/>
        <c:crosses val="autoZero"/>
        <c:crossBetween val="midCat"/>
      </c:valAx>
      <c:valAx>
        <c:axId val="1173422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34286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TAW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'drag polar 400'!$A$2:$A$10</c:f>
              <c:numCache>
                <c:formatCode>General</c:formatCode>
                <c:ptCount val="9"/>
                <c:pt idx="0">
                  <c:v>-0.151</c:v>
                </c:pt>
                <c:pt idx="1">
                  <c:v>0</c:v>
                </c:pt>
                <c:pt idx="2">
                  <c:v>0.218</c:v>
                </c:pt>
                <c:pt idx="3">
                  <c:v>0.442</c:v>
                </c:pt>
                <c:pt idx="4">
                  <c:v>0.66500000000000004</c:v>
                </c:pt>
                <c:pt idx="5">
                  <c:v>0.86299999999999999</c:v>
                </c:pt>
                <c:pt idx="6">
                  <c:v>0.99399999999999999</c:v>
                </c:pt>
                <c:pt idx="7">
                  <c:v>1.1060000000000001</c:v>
                </c:pt>
                <c:pt idx="8">
                  <c:v>1.1990000000000001</c:v>
                </c:pt>
              </c:numCache>
            </c:numRef>
          </c:xVal>
          <c:yVal>
            <c:numRef>
              <c:f>'drag polar 400'!$B$2:$B$10</c:f>
              <c:numCache>
                <c:formatCode>General</c:formatCode>
                <c:ptCount val="9"/>
                <c:pt idx="0">
                  <c:v>-8.4009999999999998</c:v>
                </c:pt>
                <c:pt idx="1">
                  <c:v>0</c:v>
                </c:pt>
                <c:pt idx="2">
                  <c:v>11.268000000000001</c:v>
                </c:pt>
                <c:pt idx="3">
                  <c:v>16.440999999999999</c:v>
                </c:pt>
                <c:pt idx="4">
                  <c:v>16.882999999999999</c:v>
                </c:pt>
                <c:pt idx="5">
                  <c:v>15.532999999999999</c:v>
                </c:pt>
                <c:pt idx="6">
                  <c:v>14.159000000000001</c:v>
                </c:pt>
                <c:pt idx="7">
                  <c:v>12.965999999999999</c:v>
                </c:pt>
                <c:pt idx="8">
                  <c:v>11.984999999999999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D38-4777-9ADC-D0C429113EB9}"/>
            </c:ext>
          </c:extLst>
        </c:ser>
        <c:ser>
          <c:idx val="1"/>
          <c:order val="1"/>
          <c:tx>
            <c:v>TAW_Kerosene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'drag polar 400'!$D$2:$D$12</c:f>
              <c:numCache>
                <c:formatCode>General</c:formatCode>
                <c:ptCount val="11"/>
                <c:pt idx="0">
                  <c:v>0.52700000000000002</c:v>
                </c:pt>
                <c:pt idx="1">
                  <c:v>0.502</c:v>
                </c:pt>
                <c:pt idx="2">
                  <c:v>0.48299999999999998</c:v>
                </c:pt>
                <c:pt idx="3">
                  <c:v>0.46400000000000002</c:v>
                </c:pt>
                <c:pt idx="4">
                  <c:v>0.44600000000000001</c:v>
                </c:pt>
                <c:pt idx="5">
                  <c:v>0.42899999999999999</c:v>
                </c:pt>
                <c:pt idx="6">
                  <c:v>0.41199999999999998</c:v>
                </c:pt>
                <c:pt idx="7">
                  <c:v>0.39500000000000002</c:v>
                </c:pt>
                <c:pt idx="8">
                  <c:v>0.379</c:v>
                </c:pt>
                <c:pt idx="9">
                  <c:v>0.36299999999999999</c:v>
                </c:pt>
                <c:pt idx="10">
                  <c:v>0.34799999999999998</c:v>
                </c:pt>
              </c:numCache>
            </c:numRef>
          </c:xVal>
          <c:yVal>
            <c:numRef>
              <c:f>'drag polar 400'!$E$2:$E$12</c:f>
              <c:numCache>
                <c:formatCode>General</c:formatCode>
                <c:ptCount val="11"/>
                <c:pt idx="0">
                  <c:v>16.643999999999998</c:v>
                </c:pt>
                <c:pt idx="1">
                  <c:v>16.588000000000001</c:v>
                </c:pt>
                <c:pt idx="2">
                  <c:v>16.542000000000002</c:v>
                </c:pt>
                <c:pt idx="3">
                  <c:v>16.494</c:v>
                </c:pt>
                <c:pt idx="4">
                  <c:v>16.443999999999999</c:v>
                </c:pt>
                <c:pt idx="5">
                  <c:v>16.207999999999998</c:v>
                </c:pt>
                <c:pt idx="6">
                  <c:v>15.916</c:v>
                </c:pt>
                <c:pt idx="7">
                  <c:v>15.616</c:v>
                </c:pt>
                <c:pt idx="8">
                  <c:v>15.308</c:v>
                </c:pt>
                <c:pt idx="9">
                  <c:v>14.993</c:v>
                </c:pt>
                <c:pt idx="10">
                  <c:v>14.676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D38-4777-9ADC-D0C429113EB9}"/>
            </c:ext>
          </c:extLst>
        </c:ser>
        <c:ser>
          <c:idx val="2"/>
          <c:order val="2"/>
          <c:tx>
            <c:v>TAW_Biofuel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'drag polar 400'!$D$16:$D$26</c:f>
              <c:numCache>
                <c:formatCode>General</c:formatCode>
                <c:ptCount val="11"/>
                <c:pt idx="0">
                  <c:v>0.57099999999999995</c:v>
                </c:pt>
                <c:pt idx="1">
                  <c:v>0.54100000000000004</c:v>
                </c:pt>
                <c:pt idx="2">
                  <c:v>0.51800000000000002</c:v>
                </c:pt>
                <c:pt idx="3">
                  <c:v>0.496</c:v>
                </c:pt>
                <c:pt idx="4">
                  <c:v>0.47399999999999998</c:v>
                </c:pt>
                <c:pt idx="5">
                  <c:v>0.45400000000000001</c:v>
                </c:pt>
                <c:pt idx="6">
                  <c:v>0.435</c:v>
                </c:pt>
                <c:pt idx="7">
                  <c:v>0.41599999999999998</c:v>
                </c:pt>
                <c:pt idx="8">
                  <c:v>0.39800000000000002</c:v>
                </c:pt>
                <c:pt idx="9">
                  <c:v>0.38</c:v>
                </c:pt>
                <c:pt idx="10">
                  <c:v>0.36299999999999999</c:v>
                </c:pt>
              </c:numCache>
            </c:numRef>
          </c:xVal>
          <c:yVal>
            <c:numRef>
              <c:f>'drag polar 400'!$E$16:$E$26</c:f>
              <c:numCache>
                <c:formatCode>General</c:formatCode>
                <c:ptCount val="11"/>
                <c:pt idx="0">
                  <c:v>16.728999999999999</c:v>
                </c:pt>
                <c:pt idx="1">
                  <c:v>16.670999999999999</c:v>
                </c:pt>
                <c:pt idx="2">
                  <c:v>16.623000000000001</c:v>
                </c:pt>
                <c:pt idx="3">
                  <c:v>16.573</c:v>
                </c:pt>
                <c:pt idx="4">
                  <c:v>16.521000000000001</c:v>
                </c:pt>
                <c:pt idx="5">
                  <c:v>16.468</c:v>
                </c:pt>
                <c:pt idx="6">
                  <c:v>16.312999999999999</c:v>
                </c:pt>
                <c:pt idx="7">
                  <c:v>15.99</c:v>
                </c:pt>
                <c:pt idx="8">
                  <c:v>15.657999999999999</c:v>
                </c:pt>
                <c:pt idx="9">
                  <c:v>15.324</c:v>
                </c:pt>
                <c:pt idx="10">
                  <c:v>14.98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D38-4777-9ADC-D0C429113EB9}"/>
            </c:ext>
          </c:extLst>
        </c:ser>
        <c:ser>
          <c:idx val="3"/>
          <c:order val="3"/>
          <c:tx>
            <c:v>TAW_LNG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'drag polar 400'!$D$30:$D$40</c:f>
              <c:numCache>
                <c:formatCode>General</c:formatCode>
                <c:ptCount val="11"/>
                <c:pt idx="0">
                  <c:v>0.58599999999999997</c:v>
                </c:pt>
                <c:pt idx="1">
                  <c:v>0.55900000000000005</c:v>
                </c:pt>
                <c:pt idx="2">
                  <c:v>0.53900000000000003</c:v>
                </c:pt>
                <c:pt idx="3">
                  <c:v>0.51900000000000002</c:v>
                </c:pt>
                <c:pt idx="4">
                  <c:v>0.499</c:v>
                </c:pt>
                <c:pt idx="5">
                  <c:v>0.48099999999999998</c:v>
                </c:pt>
                <c:pt idx="6">
                  <c:v>0.46300000000000002</c:v>
                </c:pt>
                <c:pt idx="7">
                  <c:v>0.44500000000000001</c:v>
                </c:pt>
                <c:pt idx="8">
                  <c:v>0.42799999999999999</c:v>
                </c:pt>
                <c:pt idx="9">
                  <c:v>0.41199999999999998</c:v>
                </c:pt>
                <c:pt idx="10">
                  <c:v>0.39600000000000002</c:v>
                </c:pt>
              </c:numCache>
            </c:numRef>
          </c:xVal>
          <c:yVal>
            <c:numRef>
              <c:f>'drag polar 400'!$E$30:$E$40</c:f>
              <c:numCache>
                <c:formatCode>General</c:formatCode>
                <c:ptCount val="11"/>
                <c:pt idx="0">
                  <c:v>15.651</c:v>
                </c:pt>
                <c:pt idx="1">
                  <c:v>15.563000000000001</c:v>
                </c:pt>
                <c:pt idx="2">
                  <c:v>15.489000000000001</c:v>
                </c:pt>
                <c:pt idx="3">
                  <c:v>15.412000000000001</c:v>
                </c:pt>
                <c:pt idx="4">
                  <c:v>15.332000000000001</c:v>
                </c:pt>
                <c:pt idx="5">
                  <c:v>15.25</c:v>
                </c:pt>
                <c:pt idx="6">
                  <c:v>15.164999999999999</c:v>
                </c:pt>
                <c:pt idx="7">
                  <c:v>15.077</c:v>
                </c:pt>
                <c:pt idx="8">
                  <c:v>14.821</c:v>
                </c:pt>
                <c:pt idx="9">
                  <c:v>14.53</c:v>
                </c:pt>
                <c:pt idx="10">
                  <c:v>14.24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D38-4777-9ADC-D0C429113EB9}"/>
            </c:ext>
          </c:extLst>
        </c:ser>
        <c:ser>
          <c:idx val="4"/>
          <c:order val="4"/>
          <c:tx>
            <c:v>HAR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'drag polar 400'!$H$2:$H$10</c:f>
              <c:numCache>
                <c:formatCode>General</c:formatCode>
                <c:ptCount val="9"/>
                <c:pt idx="0">
                  <c:v>-0.29399999999999998</c:v>
                </c:pt>
                <c:pt idx="1">
                  <c:v>0</c:v>
                </c:pt>
                <c:pt idx="2">
                  <c:v>0.41599999999999998</c:v>
                </c:pt>
                <c:pt idx="3">
                  <c:v>0.80600000000000005</c:v>
                </c:pt>
                <c:pt idx="4">
                  <c:v>1.115</c:v>
                </c:pt>
                <c:pt idx="5">
                  <c:v>1.3580000000000001</c:v>
                </c:pt>
                <c:pt idx="6">
                  <c:v>1.5449999999999999</c:v>
                </c:pt>
                <c:pt idx="7">
                  <c:v>1.7370000000000001</c:v>
                </c:pt>
                <c:pt idx="8">
                  <c:v>1.9239999999999999</c:v>
                </c:pt>
              </c:numCache>
            </c:numRef>
          </c:xVal>
          <c:yVal>
            <c:numRef>
              <c:f>'drag polar 400'!$I$2:$I$10</c:f>
              <c:numCache>
                <c:formatCode>General</c:formatCode>
                <c:ptCount val="9"/>
                <c:pt idx="0">
                  <c:v>-12.159000000000001</c:v>
                </c:pt>
                <c:pt idx="1">
                  <c:v>0</c:v>
                </c:pt>
                <c:pt idx="2">
                  <c:v>15.864000000000001</c:v>
                </c:pt>
                <c:pt idx="3">
                  <c:v>21.661999999999999</c:v>
                </c:pt>
                <c:pt idx="4">
                  <c:v>21.451000000000001</c:v>
                </c:pt>
                <c:pt idx="5">
                  <c:v>19.832999999999998</c:v>
                </c:pt>
                <c:pt idx="6">
                  <c:v>18.190000000000001</c:v>
                </c:pt>
                <c:pt idx="7">
                  <c:v>16.838000000000001</c:v>
                </c:pt>
                <c:pt idx="8">
                  <c:v>15.522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D38-4777-9ADC-D0C429113EB9}"/>
            </c:ext>
          </c:extLst>
        </c:ser>
        <c:ser>
          <c:idx val="5"/>
          <c:order val="5"/>
          <c:tx>
            <c:v>HAR_Kerosene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'drag polar 400'!$K$2:$K$12</c:f>
              <c:numCache>
                <c:formatCode>General</c:formatCode>
                <c:ptCount val="11"/>
                <c:pt idx="0">
                  <c:v>1.0389999999999999</c:v>
                </c:pt>
                <c:pt idx="1">
                  <c:v>0.995</c:v>
                </c:pt>
                <c:pt idx="2">
                  <c:v>0.96399999999999997</c:v>
                </c:pt>
                <c:pt idx="3">
                  <c:v>0.93300000000000005</c:v>
                </c:pt>
                <c:pt idx="4">
                  <c:v>0.90400000000000003</c:v>
                </c:pt>
                <c:pt idx="5">
                  <c:v>0.876</c:v>
                </c:pt>
                <c:pt idx="6">
                  <c:v>0.84899999999999998</c:v>
                </c:pt>
                <c:pt idx="7">
                  <c:v>0.82199999999999995</c:v>
                </c:pt>
                <c:pt idx="8">
                  <c:v>0.79700000000000004</c:v>
                </c:pt>
                <c:pt idx="9">
                  <c:v>0.77200000000000002</c:v>
                </c:pt>
                <c:pt idx="10">
                  <c:v>0.749</c:v>
                </c:pt>
              </c:numCache>
            </c:numRef>
          </c:xVal>
          <c:yVal>
            <c:numRef>
              <c:f>'drag polar 400'!$L$2:$L$12</c:f>
              <c:numCache>
                <c:formatCode>General</c:formatCode>
                <c:ptCount val="11"/>
                <c:pt idx="0">
                  <c:v>21.491</c:v>
                </c:pt>
                <c:pt idx="1">
                  <c:v>21.516999999999999</c:v>
                </c:pt>
                <c:pt idx="2">
                  <c:v>21.536999999999999</c:v>
                </c:pt>
                <c:pt idx="3">
                  <c:v>21.556999999999999</c:v>
                </c:pt>
                <c:pt idx="4">
                  <c:v>21.579000000000001</c:v>
                </c:pt>
                <c:pt idx="5">
                  <c:v>21.6</c:v>
                </c:pt>
                <c:pt idx="6">
                  <c:v>21.623000000000001</c:v>
                </c:pt>
                <c:pt idx="7">
                  <c:v>21.646999999999998</c:v>
                </c:pt>
                <c:pt idx="8">
                  <c:v>21.57</c:v>
                </c:pt>
                <c:pt idx="9">
                  <c:v>21.305</c:v>
                </c:pt>
                <c:pt idx="10">
                  <c:v>21.036000000000001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D38-4777-9ADC-D0C429113EB9}"/>
            </c:ext>
          </c:extLst>
        </c:ser>
        <c:ser>
          <c:idx val="6"/>
          <c:order val="6"/>
          <c:tx>
            <c:v>BWB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>
                    <a:lumMod val="60000"/>
                  </a:schemeClr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xVal>
            <c:numRef>
              <c:f>'drag polar 400'!$O$2:$O$12</c:f>
              <c:numCache>
                <c:formatCode>General</c:formatCode>
                <c:ptCount val="11"/>
                <c:pt idx="0">
                  <c:v>-0.499</c:v>
                </c:pt>
                <c:pt idx="1">
                  <c:v>-0.38300000000000001</c:v>
                </c:pt>
                <c:pt idx="2">
                  <c:v>-0.26700000000000002</c:v>
                </c:pt>
                <c:pt idx="3">
                  <c:v>-0.153</c:v>
                </c:pt>
                <c:pt idx="4">
                  <c:v>-4.1000000000000002E-2</c:v>
                </c:pt>
                <c:pt idx="5">
                  <c:v>6.8000000000000005E-2</c:v>
                </c:pt>
                <c:pt idx="6">
                  <c:v>0.23699999999999999</c:v>
                </c:pt>
                <c:pt idx="7">
                  <c:v>0.41099999999999998</c:v>
                </c:pt>
                <c:pt idx="8">
                  <c:v>0.58499999999999996</c:v>
                </c:pt>
                <c:pt idx="9">
                  <c:v>0.74</c:v>
                </c:pt>
                <c:pt idx="10">
                  <c:v>0.86199999999999999</c:v>
                </c:pt>
              </c:numCache>
            </c:numRef>
          </c:xVal>
          <c:yVal>
            <c:numRef>
              <c:f>'drag polar 400'!$P$2:$P$12</c:f>
              <c:numCache>
                <c:formatCode>General</c:formatCode>
                <c:ptCount val="11"/>
                <c:pt idx="0">
                  <c:v>-15.829000000000001</c:v>
                </c:pt>
                <c:pt idx="1">
                  <c:v>-18.135999999999999</c:v>
                </c:pt>
                <c:pt idx="2">
                  <c:v>-19.823</c:v>
                </c:pt>
                <c:pt idx="3">
                  <c:v>-17.756</c:v>
                </c:pt>
                <c:pt idx="4">
                  <c:v>-6.4610000000000003</c:v>
                </c:pt>
                <c:pt idx="5">
                  <c:v>10.101000000000001</c:v>
                </c:pt>
                <c:pt idx="6">
                  <c:v>19.786000000000001</c:v>
                </c:pt>
                <c:pt idx="7">
                  <c:v>17.544</c:v>
                </c:pt>
                <c:pt idx="8">
                  <c:v>14.268000000000001</c:v>
                </c:pt>
                <c:pt idx="9">
                  <c:v>11.986000000000001</c:v>
                </c:pt>
                <c:pt idx="10">
                  <c:v>10.573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D38-4777-9ADC-D0C429113EB9}"/>
            </c:ext>
          </c:extLst>
        </c:ser>
        <c:ser>
          <c:idx val="7"/>
          <c:order val="7"/>
          <c:tx>
            <c:v>BWB_Kerosene</c:v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'drag polar 400'!$R$2:$R$12</c:f>
              <c:numCache>
                <c:formatCode>General</c:formatCode>
                <c:ptCount val="11"/>
                <c:pt idx="0">
                  <c:v>0.42299999999999999</c:v>
                </c:pt>
                <c:pt idx="1">
                  <c:v>0.40699999999999997</c:v>
                </c:pt>
                <c:pt idx="2">
                  <c:v>0.39200000000000002</c:v>
                </c:pt>
                <c:pt idx="3">
                  <c:v>0.378</c:v>
                </c:pt>
                <c:pt idx="4">
                  <c:v>0.36399999999999999</c:v>
                </c:pt>
                <c:pt idx="5">
                  <c:v>0.35099999999999998</c:v>
                </c:pt>
                <c:pt idx="6">
                  <c:v>0.33900000000000002</c:v>
                </c:pt>
                <c:pt idx="7">
                  <c:v>0.32700000000000001</c:v>
                </c:pt>
                <c:pt idx="8">
                  <c:v>0.316</c:v>
                </c:pt>
                <c:pt idx="9">
                  <c:v>0.30599999999999999</c:v>
                </c:pt>
                <c:pt idx="10">
                  <c:v>0.29499999999999998</c:v>
                </c:pt>
              </c:numCache>
            </c:numRef>
          </c:xVal>
          <c:yVal>
            <c:numRef>
              <c:f>'drag polar 400'!$S$2:$S$12</c:f>
              <c:numCache>
                <c:formatCode>General</c:formatCode>
                <c:ptCount val="11"/>
                <c:pt idx="0">
                  <c:v>17.053000000000001</c:v>
                </c:pt>
                <c:pt idx="1">
                  <c:v>17.474</c:v>
                </c:pt>
                <c:pt idx="2">
                  <c:v>17.565999999999999</c:v>
                </c:pt>
                <c:pt idx="3">
                  <c:v>17.661000000000001</c:v>
                </c:pt>
                <c:pt idx="4">
                  <c:v>17.760999999999999</c:v>
                </c:pt>
                <c:pt idx="5">
                  <c:v>17.864999999999998</c:v>
                </c:pt>
                <c:pt idx="6">
                  <c:v>17.972000000000001</c:v>
                </c:pt>
                <c:pt idx="7">
                  <c:v>18.084</c:v>
                </c:pt>
                <c:pt idx="8">
                  <c:v>18.207000000000001</c:v>
                </c:pt>
                <c:pt idx="9">
                  <c:v>18.335999999999999</c:v>
                </c:pt>
                <c:pt idx="10">
                  <c:v>18.47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D38-4777-9ADC-D0C429113E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8312447"/>
        <c:axId val="142694959"/>
      </c:scatterChart>
      <c:valAx>
        <c:axId val="12483124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694959"/>
        <c:crosses val="autoZero"/>
        <c:crossBetween val="midCat"/>
      </c:valAx>
      <c:valAx>
        <c:axId val="1426949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3124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'drag polar 800'!$A$2:$A$10</c:f>
              <c:numCache>
                <c:formatCode>General</c:formatCode>
                <c:ptCount val="9"/>
                <c:pt idx="0">
                  <c:v>-0.15</c:v>
                </c:pt>
                <c:pt idx="1">
                  <c:v>0</c:v>
                </c:pt>
                <c:pt idx="2">
                  <c:v>0.216</c:v>
                </c:pt>
                <c:pt idx="3">
                  <c:v>0.441</c:v>
                </c:pt>
                <c:pt idx="4">
                  <c:v>0.67200000000000004</c:v>
                </c:pt>
                <c:pt idx="5">
                  <c:v>0.87</c:v>
                </c:pt>
                <c:pt idx="6">
                  <c:v>1.028</c:v>
                </c:pt>
                <c:pt idx="7">
                  <c:v>1.149</c:v>
                </c:pt>
                <c:pt idx="8">
                  <c:v>1.2869999999999999</c:v>
                </c:pt>
              </c:numCache>
            </c:numRef>
          </c:xVal>
          <c:yVal>
            <c:numRef>
              <c:f>'drag polar 800'!$B$2:$B$10</c:f>
              <c:numCache>
                <c:formatCode>General</c:formatCode>
                <c:ptCount val="9"/>
                <c:pt idx="0">
                  <c:v>-7.899</c:v>
                </c:pt>
                <c:pt idx="1">
                  <c:v>0</c:v>
                </c:pt>
                <c:pt idx="2">
                  <c:v>10.561999999999999</c:v>
                </c:pt>
                <c:pt idx="3">
                  <c:v>15.244999999999999</c:v>
                </c:pt>
                <c:pt idx="4">
                  <c:v>15.427</c:v>
                </c:pt>
                <c:pt idx="5">
                  <c:v>14.097</c:v>
                </c:pt>
                <c:pt idx="6">
                  <c:v>12.627000000000001</c:v>
                </c:pt>
                <c:pt idx="7">
                  <c:v>11.398</c:v>
                </c:pt>
                <c:pt idx="8">
                  <c:v>10.343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979-4106-A4BF-7D8485750DDB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'drag polar 800'!$H$2:$H$10</c:f>
              <c:numCache>
                <c:formatCode>General</c:formatCode>
                <c:ptCount val="9"/>
                <c:pt idx="0">
                  <c:v>-0.20200000000000001</c:v>
                </c:pt>
                <c:pt idx="1">
                  <c:v>0</c:v>
                </c:pt>
                <c:pt idx="2">
                  <c:v>0.28799999999999998</c:v>
                </c:pt>
                <c:pt idx="3">
                  <c:v>0.57299999999999995</c:v>
                </c:pt>
                <c:pt idx="4">
                  <c:v>0.83199999999999996</c:v>
                </c:pt>
                <c:pt idx="5">
                  <c:v>1.0089999999999999</c:v>
                </c:pt>
                <c:pt idx="6">
                  <c:v>1.1619999999999999</c:v>
                </c:pt>
                <c:pt idx="7">
                  <c:v>1.2829999999999999</c:v>
                </c:pt>
                <c:pt idx="8">
                  <c:v>1.401</c:v>
                </c:pt>
              </c:numCache>
            </c:numRef>
          </c:xVal>
          <c:yVal>
            <c:numRef>
              <c:f>'drag polar 800'!$I$2:$I$10</c:f>
              <c:numCache>
                <c:formatCode>General</c:formatCode>
                <c:ptCount val="9"/>
                <c:pt idx="0">
                  <c:v>-10.278</c:v>
                </c:pt>
                <c:pt idx="1">
                  <c:v>0</c:v>
                </c:pt>
                <c:pt idx="2">
                  <c:v>13.78</c:v>
                </c:pt>
                <c:pt idx="3">
                  <c:v>20.518000000000001</c:v>
                </c:pt>
                <c:pt idx="4">
                  <c:v>21.617000000000001</c:v>
                </c:pt>
                <c:pt idx="5">
                  <c:v>20.434999999999999</c:v>
                </c:pt>
                <c:pt idx="6">
                  <c:v>19.141999999999999</c:v>
                </c:pt>
                <c:pt idx="7">
                  <c:v>17.893000000000001</c:v>
                </c:pt>
                <c:pt idx="8">
                  <c:v>17.100000000000001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979-4106-A4BF-7D8485750DDB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'drag polar 800'!$O$2:$O$12</c:f>
              <c:numCache>
                <c:formatCode>General</c:formatCode>
                <c:ptCount val="11"/>
                <c:pt idx="0">
                  <c:v>-0.56100000000000005</c:v>
                </c:pt>
                <c:pt idx="1">
                  <c:v>-0.443</c:v>
                </c:pt>
                <c:pt idx="2">
                  <c:v>-0.32400000000000001</c:v>
                </c:pt>
                <c:pt idx="3">
                  <c:v>-0.20599999999999999</c:v>
                </c:pt>
                <c:pt idx="4">
                  <c:v>-8.8999999999999996E-2</c:v>
                </c:pt>
                <c:pt idx="5">
                  <c:v>2.5000000000000001E-2</c:v>
                </c:pt>
                <c:pt idx="6">
                  <c:v>0.19900000000000001</c:v>
                </c:pt>
                <c:pt idx="7">
                  <c:v>0.376</c:v>
                </c:pt>
                <c:pt idx="8">
                  <c:v>0.55300000000000005</c:v>
                </c:pt>
                <c:pt idx="9">
                  <c:v>0.70799999999999996</c:v>
                </c:pt>
                <c:pt idx="10">
                  <c:v>0.83</c:v>
                </c:pt>
              </c:numCache>
            </c:numRef>
          </c:xVal>
          <c:yVal>
            <c:numRef>
              <c:f>'drag polar 800'!$P$2:$P$12</c:f>
              <c:numCache>
                <c:formatCode>General</c:formatCode>
                <c:ptCount val="11"/>
                <c:pt idx="0">
                  <c:v>-14.936</c:v>
                </c:pt>
                <c:pt idx="1">
                  <c:v>-17.222000000000001</c:v>
                </c:pt>
                <c:pt idx="2">
                  <c:v>-19.532</c:v>
                </c:pt>
                <c:pt idx="3">
                  <c:v>-19.934999999999999</c:v>
                </c:pt>
                <c:pt idx="4">
                  <c:v>-12.944000000000001</c:v>
                </c:pt>
                <c:pt idx="5">
                  <c:v>4.0599999999999996</c:v>
                </c:pt>
                <c:pt idx="6">
                  <c:v>19.744</c:v>
                </c:pt>
                <c:pt idx="7">
                  <c:v>18.556000000000001</c:v>
                </c:pt>
                <c:pt idx="8">
                  <c:v>15.073</c:v>
                </c:pt>
                <c:pt idx="9">
                  <c:v>12.599</c:v>
                </c:pt>
                <c:pt idx="10">
                  <c:v>11.08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979-4106-A4BF-7D8485750DDB}"/>
            </c:ext>
          </c:extLst>
        </c:ser>
        <c:ser>
          <c:idx val="3"/>
          <c:order val="3"/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'drag polar 800'!$R$2:$R$12</c:f>
              <c:numCache>
                <c:formatCode>General</c:formatCode>
                <c:ptCount val="11"/>
                <c:pt idx="0">
                  <c:v>0.44400000000000001</c:v>
                </c:pt>
                <c:pt idx="1">
                  <c:v>0.435</c:v>
                </c:pt>
                <c:pt idx="2">
                  <c:v>0.42699999999999999</c:v>
                </c:pt>
                <c:pt idx="3">
                  <c:v>0.42</c:v>
                </c:pt>
                <c:pt idx="4">
                  <c:v>0.41199999999999998</c:v>
                </c:pt>
                <c:pt idx="5">
                  <c:v>0.40500000000000003</c:v>
                </c:pt>
                <c:pt idx="6">
                  <c:v>0.39800000000000002</c:v>
                </c:pt>
                <c:pt idx="7">
                  <c:v>0.39100000000000001</c:v>
                </c:pt>
                <c:pt idx="8">
                  <c:v>0.38400000000000001</c:v>
                </c:pt>
                <c:pt idx="9">
                  <c:v>0.378</c:v>
                </c:pt>
                <c:pt idx="10">
                  <c:v>0.371</c:v>
                </c:pt>
              </c:numCache>
            </c:numRef>
          </c:xVal>
          <c:yVal>
            <c:numRef>
              <c:f>'drag polar 800'!$S$2:$S$12</c:f>
              <c:numCache>
                <c:formatCode>General</c:formatCode>
                <c:ptCount val="11"/>
                <c:pt idx="0">
                  <c:v>16.646000000000001</c:v>
                </c:pt>
                <c:pt idx="1">
                  <c:v>16.824000000000002</c:v>
                </c:pt>
                <c:pt idx="2">
                  <c:v>17.004000000000001</c:v>
                </c:pt>
                <c:pt idx="3">
                  <c:v>17.190000000000001</c:v>
                </c:pt>
                <c:pt idx="4">
                  <c:v>17.381</c:v>
                </c:pt>
                <c:pt idx="5">
                  <c:v>17.577000000000002</c:v>
                </c:pt>
                <c:pt idx="6">
                  <c:v>17.774000000000001</c:v>
                </c:pt>
                <c:pt idx="7">
                  <c:v>17.972999999999999</c:v>
                </c:pt>
                <c:pt idx="8">
                  <c:v>18.175999999999998</c:v>
                </c:pt>
                <c:pt idx="9">
                  <c:v>18.388000000000002</c:v>
                </c:pt>
                <c:pt idx="10">
                  <c:v>18.488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979-4106-A4BF-7D8485750DDB}"/>
            </c:ext>
          </c:extLst>
        </c:ser>
        <c:ser>
          <c:idx val="4"/>
          <c:order val="4"/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'drag polar 800'!$K$2:$K$12</c:f>
              <c:numCache>
                <c:formatCode>General</c:formatCode>
                <c:ptCount val="11"/>
                <c:pt idx="0">
                  <c:v>0.79200000000000004</c:v>
                </c:pt>
                <c:pt idx="1">
                  <c:v>0.77500000000000002</c:v>
                </c:pt>
                <c:pt idx="2">
                  <c:v>0.76200000000000001</c:v>
                </c:pt>
                <c:pt idx="3">
                  <c:v>0.75</c:v>
                </c:pt>
                <c:pt idx="4">
                  <c:v>0.73799999999999999</c:v>
                </c:pt>
                <c:pt idx="5">
                  <c:v>0.72599999999999998</c:v>
                </c:pt>
                <c:pt idx="6">
                  <c:v>0.71399999999999997</c:v>
                </c:pt>
                <c:pt idx="7">
                  <c:v>0.70199999999999996</c:v>
                </c:pt>
                <c:pt idx="8">
                  <c:v>0.69099999999999995</c:v>
                </c:pt>
                <c:pt idx="9">
                  <c:v>0.67900000000000005</c:v>
                </c:pt>
                <c:pt idx="10">
                  <c:v>0.66800000000000004</c:v>
                </c:pt>
              </c:numCache>
            </c:numRef>
          </c:xVal>
          <c:yVal>
            <c:numRef>
              <c:f>'drag polar 800'!$L$2:$L$12</c:f>
              <c:numCache>
                <c:formatCode>General</c:formatCode>
                <c:ptCount val="11"/>
                <c:pt idx="0">
                  <c:v>21.488</c:v>
                </c:pt>
                <c:pt idx="1">
                  <c:v>21.43</c:v>
                </c:pt>
                <c:pt idx="2">
                  <c:v>21.385999999999999</c:v>
                </c:pt>
                <c:pt idx="3">
                  <c:v>21.341000000000001</c:v>
                </c:pt>
                <c:pt idx="4">
                  <c:v>21.295000000000002</c:v>
                </c:pt>
                <c:pt idx="5">
                  <c:v>21.248999999999999</c:v>
                </c:pt>
                <c:pt idx="6">
                  <c:v>21.201000000000001</c:v>
                </c:pt>
                <c:pt idx="7">
                  <c:v>21.152999999999999</c:v>
                </c:pt>
                <c:pt idx="8">
                  <c:v>21.105</c:v>
                </c:pt>
                <c:pt idx="9">
                  <c:v>21.056999999999999</c:v>
                </c:pt>
                <c:pt idx="10">
                  <c:v>21.007000000000001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979-4106-A4BF-7D8485750DDB}"/>
            </c:ext>
          </c:extLst>
        </c:ser>
        <c:ser>
          <c:idx val="5"/>
          <c:order val="5"/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'drag polar 800'!$D$2:$D$12</c:f>
              <c:numCache>
                <c:formatCode>General</c:formatCode>
                <c:ptCount val="11"/>
                <c:pt idx="0">
                  <c:v>0.35799999999999998</c:v>
                </c:pt>
                <c:pt idx="1">
                  <c:v>0.34799999999999998</c:v>
                </c:pt>
                <c:pt idx="2">
                  <c:v>0.33900000000000002</c:v>
                </c:pt>
                <c:pt idx="3">
                  <c:v>0.33100000000000002</c:v>
                </c:pt>
                <c:pt idx="4">
                  <c:v>0.32200000000000001</c:v>
                </c:pt>
                <c:pt idx="5">
                  <c:v>0.314</c:v>
                </c:pt>
                <c:pt idx="6">
                  <c:v>0.30599999999999999</c:v>
                </c:pt>
                <c:pt idx="7">
                  <c:v>0.29799999999999999</c:v>
                </c:pt>
                <c:pt idx="8">
                  <c:v>0.28999999999999998</c:v>
                </c:pt>
                <c:pt idx="9">
                  <c:v>0.28199999999999997</c:v>
                </c:pt>
                <c:pt idx="10">
                  <c:v>0.27500000000000002</c:v>
                </c:pt>
              </c:numCache>
            </c:numRef>
          </c:xVal>
          <c:yVal>
            <c:numRef>
              <c:f>'drag polar 800'!$E$2:$E$12</c:f>
              <c:numCache>
                <c:formatCode>General</c:formatCode>
                <c:ptCount val="11"/>
                <c:pt idx="0">
                  <c:v>13.864000000000001</c:v>
                </c:pt>
                <c:pt idx="1">
                  <c:v>13.666</c:v>
                </c:pt>
                <c:pt idx="2">
                  <c:v>13.500999999999999</c:v>
                </c:pt>
                <c:pt idx="3">
                  <c:v>13.332000000000001</c:v>
                </c:pt>
                <c:pt idx="4">
                  <c:v>13.162000000000001</c:v>
                </c:pt>
                <c:pt idx="5">
                  <c:v>12.991</c:v>
                </c:pt>
                <c:pt idx="6">
                  <c:v>12.818</c:v>
                </c:pt>
                <c:pt idx="7">
                  <c:v>12.644</c:v>
                </c:pt>
                <c:pt idx="8">
                  <c:v>12.468999999999999</c:v>
                </c:pt>
                <c:pt idx="9">
                  <c:v>12.288</c:v>
                </c:pt>
                <c:pt idx="10">
                  <c:v>12.106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979-4106-A4BF-7D8485750D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3119472"/>
        <c:axId val="919479664"/>
      </c:scatterChart>
      <c:valAx>
        <c:axId val="933119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9479664"/>
        <c:crosses val="autoZero"/>
        <c:crossBetween val="midCat"/>
      </c:valAx>
      <c:valAx>
        <c:axId val="919479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31194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522627</xdr:colOff>
      <xdr:row>57</xdr:row>
      <xdr:rowOff>170720</xdr:rowOff>
    </xdr:from>
    <xdr:to>
      <xdr:col>39</xdr:col>
      <xdr:colOff>568851</xdr:colOff>
      <xdr:row>88</xdr:row>
      <xdr:rowOff>36127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7E00BB71-5F09-4840-E383-C7FDB4E311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40</xdr:col>
      <xdr:colOff>564776</xdr:colOff>
      <xdr:row>51</xdr:row>
      <xdr:rowOff>67235</xdr:rowOff>
    </xdr:from>
    <xdr:to>
      <xdr:col>52</xdr:col>
      <xdr:colOff>132229</xdr:colOff>
      <xdr:row>74</xdr:row>
      <xdr:rowOff>67235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2F07A7E-CFC4-C221-00E3-D9B0D9C4FA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71436</xdr:colOff>
      <xdr:row>9</xdr:row>
      <xdr:rowOff>71436</xdr:rowOff>
    </xdr:from>
    <xdr:to>
      <xdr:col>20</xdr:col>
      <xdr:colOff>600075</xdr:colOff>
      <xdr:row>37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91BD18B-B60E-CE5B-62A1-3C289B972A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233361</xdr:colOff>
      <xdr:row>110</xdr:row>
      <xdr:rowOff>33336</xdr:rowOff>
    </xdr:from>
    <xdr:to>
      <xdr:col>33</xdr:col>
      <xdr:colOff>180974</xdr:colOff>
      <xdr:row>151</xdr:row>
      <xdr:rowOff>114300</xdr:rowOff>
    </xdr:to>
    <xdr:graphicFrame macro="">
      <xdr:nvGraphicFramePr>
        <xdr:cNvPr id="5" name="Chart 3">
          <a:extLst>
            <a:ext uri="{FF2B5EF4-FFF2-40B4-BE49-F238E27FC236}">
              <a16:creationId xmlns:a16="http://schemas.microsoft.com/office/drawing/2014/main" id="{E21D795B-4AA6-5144-476A-9D0F8C8CB3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199962</xdr:colOff>
      <xdr:row>15</xdr:row>
      <xdr:rowOff>17318</xdr:rowOff>
    </xdr:from>
    <xdr:to>
      <xdr:col>31</xdr:col>
      <xdr:colOff>364435</xdr:colOff>
      <xdr:row>40</xdr:row>
      <xdr:rowOff>33130</xdr:rowOff>
    </xdr:to>
    <xdr:graphicFrame macro="">
      <xdr:nvGraphicFramePr>
        <xdr:cNvPr id="14" name="Chart 4">
          <a:extLst>
            <a:ext uri="{FF2B5EF4-FFF2-40B4-BE49-F238E27FC236}">
              <a16:creationId xmlns:a16="http://schemas.microsoft.com/office/drawing/2014/main" id="{CBCBB1AA-CB92-698F-EC9E-BB3C797C20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404812</xdr:colOff>
      <xdr:row>96</xdr:row>
      <xdr:rowOff>33337</xdr:rowOff>
    </xdr:from>
    <xdr:to>
      <xdr:col>16</xdr:col>
      <xdr:colOff>176212</xdr:colOff>
      <xdr:row>111</xdr:row>
      <xdr:rowOff>61912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D60434E-A60A-D7FF-6114-627120F8A0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242886</xdr:colOff>
      <xdr:row>72</xdr:row>
      <xdr:rowOff>100011</xdr:rowOff>
    </xdr:from>
    <xdr:to>
      <xdr:col>21</xdr:col>
      <xdr:colOff>485775</xdr:colOff>
      <xdr:row>103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5AA646B-7EAC-82FB-3124-F0C2DB70D9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195262</xdr:colOff>
      <xdr:row>83</xdr:row>
      <xdr:rowOff>119062</xdr:rowOff>
    </xdr:from>
    <xdr:to>
      <xdr:col>16</xdr:col>
      <xdr:colOff>342900</xdr:colOff>
      <xdr:row>107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72F6E8-2000-915B-F891-FC4136183B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F5531-0A16-445F-A99A-E29CFE3161A6}">
  <dimension ref="A1:AT58"/>
  <sheetViews>
    <sheetView zoomScale="85" zoomScaleNormal="85" workbookViewId="0">
      <pane ySplit="1" topLeftCell="A12" activePane="bottomLeft" state="frozen"/>
      <selection pane="bottomLeft" activeCell="L49" sqref="L49"/>
    </sheetView>
  </sheetViews>
  <sheetFormatPr defaultRowHeight="14.25" x14ac:dyDescent="0.2"/>
  <cols>
    <col min="1" max="1" width="5" customWidth="1"/>
    <col min="2" max="2" width="8.75" bestFit="1" customWidth="1"/>
    <col min="3" max="3" width="16.75" bestFit="1" customWidth="1"/>
    <col min="4" max="5" width="11.875" bestFit="1" customWidth="1"/>
    <col min="6" max="6" width="13.25" bestFit="1" customWidth="1"/>
    <col min="7" max="7" width="11.875" bestFit="1" customWidth="1"/>
    <col min="8" max="8" width="14.25" bestFit="1" customWidth="1"/>
    <col min="9" max="9" width="20.5" bestFit="1" customWidth="1"/>
    <col min="10" max="10" width="14.375" bestFit="1" customWidth="1"/>
    <col min="11" max="11" width="11.875" bestFit="1" customWidth="1"/>
    <col min="13" max="14" width="11.875" bestFit="1" customWidth="1"/>
    <col min="15" max="15" width="10.125" bestFit="1" customWidth="1"/>
    <col min="16" max="16" width="8.625" bestFit="1" customWidth="1"/>
    <col min="19" max="19" width="9.875" bestFit="1" customWidth="1"/>
    <col min="20" max="20" width="15.625" bestFit="1" customWidth="1"/>
    <col min="21" max="21" width="11.375" bestFit="1" customWidth="1"/>
    <col min="22" max="22" width="14.875" bestFit="1" customWidth="1"/>
    <col min="23" max="23" width="8.625" bestFit="1" customWidth="1"/>
    <col min="24" max="25" width="11.875" bestFit="1" customWidth="1"/>
    <col min="26" max="26" width="17.5" bestFit="1" customWidth="1"/>
    <col min="28" max="28" width="17.625" bestFit="1" customWidth="1"/>
    <col min="30" max="32" width="12.75" bestFit="1" customWidth="1"/>
  </cols>
  <sheetData>
    <row r="1" spans="1:43" x14ac:dyDescent="0.2">
      <c r="A1" t="s">
        <v>0</v>
      </c>
      <c r="B1" t="s">
        <v>1</v>
      </c>
      <c r="C1" t="s">
        <v>25</v>
      </c>
      <c r="D1" t="s">
        <v>2</v>
      </c>
      <c r="E1" t="s">
        <v>31</v>
      </c>
      <c r="F1" t="s">
        <v>3</v>
      </c>
      <c r="G1" t="s">
        <v>5</v>
      </c>
      <c r="H1" t="s">
        <v>27</v>
      </c>
      <c r="I1" t="s">
        <v>28</v>
      </c>
      <c r="J1" t="s">
        <v>6</v>
      </c>
      <c r="K1" t="s">
        <v>7</v>
      </c>
      <c r="L1" t="s">
        <v>8</v>
      </c>
      <c r="M1" t="s">
        <v>9</v>
      </c>
      <c r="N1" t="s">
        <v>10</v>
      </c>
      <c r="O1" t="s">
        <v>29</v>
      </c>
      <c r="P1" t="s">
        <v>11</v>
      </c>
      <c r="Q1" t="s">
        <v>12</v>
      </c>
      <c r="R1" t="s">
        <v>13</v>
      </c>
      <c r="S1" t="s">
        <v>4</v>
      </c>
      <c r="T1" t="s">
        <v>35</v>
      </c>
      <c r="U1" t="s">
        <v>32</v>
      </c>
      <c r="V1" t="s">
        <v>14</v>
      </c>
      <c r="W1" t="s">
        <v>15</v>
      </c>
      <c r="X1" t="s">
        <v>16</v>
      </c>
      <c r="Y1" t="s">
        <v>26</v>
      </c>
      <c r="Z1" t="s">
        <v>30</v>
      </c>
      <c r="AB1" t="s">
        <v>44</v>
      </c>
      <c r="AF1">
        <v>85.95</v>
      </c>
      <c r="AH1">
        <v>35.5</v>
      </c>
      <c r="AI1">
        <v>154.1</v>
      </c>
      <c r="AK1">
        <v>6.14</v>
      </c>
      <c r="AL1">
        <v>119.97</v>
      </c>
      <c r="AN1">
        <v>104.96</v>
      </c>
      <c r="AP1">
        <v>8.42</v>
      </c>
      <c r="AQ1">
        <v>221.64</v>
      </c>
    </row>
    <row r="2" spans="1:43" x14ac:dyDescent="0.2">
      <c r="A2" t="s">
        <v>17</v>
      </c>
      <c r="B2" t="s">
        <v>18</v>
      </c>
      <c r="C2">
        <f>700*1.852</f>
        <v>1296.4000000000001</v>
      </c>
      <c r="D2">
        <v>35.8680940938738</v>
      </c>
      <c r="E2">
        <v>121.07600983295301</v>
      </c>
      <c r="F2">
        <v>37.575000000000003</v>
      </c>
      <c r="G2">
        <v>10.6257232601402</v>
      </c>
      <c r="H2">
        <v>1.4990000000000001</v>
      </c>
      <c r="I2">
        <v>196.80462693401799</v>
      </c>
      <c r="J2">
        <v>743.74863145543497</v>
      </c>
      <c r="K2">
        <v>478.42607403477501</v>
      </c>
      <c r="L2">
        <v>50943.503051592103</v>
      </c>
      <c r="M2">
        <v>23598.800392916099</v>
      </c>
      <c r="N2">
        <v>26.412093965600501</v>
      </c>
      <c r="O2">
        <v>5.3638304428099204</v>
      </c>
      <c r="P2">
        <v>21.048263522790599</v>
      </c>
      <c r="Q2">
        <v>2176.23871608635</v>
      </c>
      <c r="R2">
        <v>983.02927721174296</v>
      </c>
      <c r="S2">
        <v>134.93</v>
      </c>
      <c r="T2">
        <v>11000</v>
      </c>
      <c r="U2">
        <v>0.78</v>
      </c>
      <c r="V2">
        <v>4127.4674275438401</v>
      </c>
      <c r="W2">
        <v>0</v>
      </c>
      <c r="X2">
        <v>420.75637545272599</v>
      </c>
      <c r="Y2">
        <v>13.901797178809201</v>
      </c>
      <c r="Z2">
        <v>0.39380161419283499</v>
      </c>
      <c r="AB2">
        <f>V2*43.2</f>
        <v>178306.59286989391</v>
      </c>
      <c r="AC2" t="s">
        <v>45</v>
      </c>
      <c r="AF2">
        <f>AB2*AF1</f>
        <v>15325451.657167383</v>
      </c>
      <c r="AH2">
        <f>AB3*AH1</f>
        <v>6378143.4023435386</v>
      </c>
      <c r="AI2">
        <f>AB3*AI1</f>
        <v>27686532.346510965</v>
      </c>
      <c r="AK2">
        <f>AK1*AB4</f>
        <v>1500581.5219133522</v>
      </c>
      <c r="AL2">
        <f>AB4*AL1</f>
        <v>29319994.329632718</v>
      </c>
      <c r="AN2">
        <f>AN1*AB5</f>
        <v>18968399.684031498</v>
      </c>
      <c r="AP2">
        <f>AB6*AP1</f>
        <v>1298438.907711101</v>
      </c>
      <c r="AQ2">
        <f>AQ1*AB6</f>
        <v>34178859.798704088</v>
      </c>
    </row>
    <row r="3" spans="1:43" x14ac:dyDescent="0.2">
      <c r="A3" t="s">
        <v>17</v>
      </c>
      <c r="B3" t="s">
        <v>19</v>
      </c>
      <c r="C3">
        <f>700*1.852</f>
        <v>1296.4000000000001</v>
      </c>
      <c r="D3">
        <v>35.8680940938738</v>
      </c>
      <c r="E3">
        <v>121.07600983295301</v>
      </c>
      <c r="F3">
        <v>37.575000000000003</v>
      </c>
      <c r="G3">
        <v>10.6257232601402</v>
      </c>
      <c r="H3">
        <v>1.49793572825094</v>
      </c>
      <c r="I3">
        <v>196.32904149735299</v>
      </c>
      <c r="J3">
        <v>743.74863145543497</v>
      </c>
      <c r="K3">
        <v>478.42607403477501</v>
      </c>
      <c r="L3">
        <v>51554.3815043344</v>
      </c>
      <c r="M3">
        <v>23692.630356879599</v>
      </c>
      <c r="N3">
        <v>26.412093965600501</v>
      </c>
      <c r="O3">
        <v>5.5882197097181399</v>
      </c>
      <c r="P3">
        <v>20.823874255882298</v>
      </c>
      <c r="Q3">
        <v>2197.2160394841098</v>
      </c>
      <c r="R3">
        <v>1730882.20216785</v>
      </c>
      <c r="S3">
        <v>134.93799999999999</v>
      </c>
      <c r="T3">
        <v>11000</v>
      </c>
      <c r="U3">
        <v>0.78</v>
      </c>
      <c r="V3">
        <v>4618.6635304272704</v>
      </c>
      <c r="W3">
        <v>0</v>
      </c>
      <c r="X3">
        <v>425.80178827715798</v>
      </c>
      <c r="Y3">
        <v>13.9539668845894</v>
      </c>
      <c r="Z3">
        <v>0.38819501841021098</v>
      </c>
      <c r="AA3">
        <f>(AB3-$AB$2)/$AB$2*100</f>
        <v>0.76240504731019221</v>
      </c>
      <c r="AB3">
        <f>V3*38.9</f>
        <v>179666.01133362082</v>
      </c>
      <c r="AC3" t="s">
        <v>46</v>
      </c>
    </row>
    <row r="4" spans="1:43" x14ac:dyDescent="0.2">
      <c r="A4" t="s">
        <v>17</v>
      </c>
      <c r="B4" t="s">
        <v>20</v>
      </c>
      <c r="C4">
        <f>700*1.852</f>
        <v>1296.4000000000001</v>
      </c>
      <c r="D4">
        <v>35.8680940938738</v>
      </c>
      <c r="E4">
        <v>121.07600983295301</v>
      </c>
      <c r="F4">
        <v>41.269222734139703</v>
      </c>
      <c r="G4">
        <v>10.6257232601402</v>
      </c>
      <c r="H4">
        <v>1.70260270174418</v>
      </c>
      <c r="I4">
        <v>253.64413444145501</v>
      </c>
      <c r="J4">
        <v>783.49813091016097</v>
      </c>
      <c r="K4">
        <v>515.56748732428002</v>
      </c>
      <c r="L4">
        <v>62894.706491720201</v>
      </c>
      <c r="M4">
        <v>28461.050814062499</v>
      </c>
      <c r="N4">
        <v>15.662542022</v>
      </c>
      <c r="O4">
        <v>15.662542022</v>
      </c>
      <c r="P4">
        <v>0</v>
      </c>
      <c r="Q4">
        <v>2101.9467249663899</v>
      </c>
      <c r="R4">
        <v>1508.0634514814799</v>
      </c>
      <c r="S4">
        <v>134.90799999999999</v>
      </c>
      <c r="T4">
        <v>11000</v>
      </c>
      <c r="U4">
        <v>0.78</v>
      </c>
      <c r="V4">
        <v>10861.9726522863</v>
      </c>
      <c r="W4">
        <v>0</v>
      </c>
      <c r="X4">
        <v>519.46464521332405</v>
      </c>
      <c r="Y4">
        <v>14.8725691459899</v>
      </c>
      <c r="Z4">
        <v>0.41109455213516399</v>
      </c>
      <c r="AA4">
        <f t="shared" ref="AA4:AA18" si="0">(AB4-$AB$2)/$AB$2*100</f>
        <v>37.064132482622526</v>
      </c>
      <c r="AB4">
        <f>V4*22.5</f>
        <v>244394.38467644175</v>
      </c>
      <c r="AC4" t="s">
        <v>48</v>
      </c>
    </row>
    <row r="5" spans="1:43" x14ac:dyDescent="0.2">
      <c r="A5" t="s">
        <v>17</v>
      </c>
      <c r="B5" t="s">
        <v>21</v>
      </c>
      <c r="C5">
        <f>700*1.852</f>
        <v>1296.4000000000001</v>
      </c>
      <c r="D5">
        <v>35.8680940938738</v>
      </c>
      <c r="E5">
        <v>121.07600983295301</v>
      </c>
      <c r="F5">
        <v>39.9603675185122</v>
      </c>
      <c r="G5">
        <v>10.6257232601402</v>
      </c>
      <c r="H5">
        <v>1.5492382967527101</v>
      </c>
      <c r="I5">
        <v>210.00741800292701</v>
      </c>
      <c r="J5">
        <v>769.41022632575005</v>
      </c>
      <c r="K5">
        <v>502.40836401249601</v>
      </c>
      <c r="L5">
        <v>52183.567427233502</v>
      </c>
      <c r="M5">
        <v>25220.403525097801</v>
      </c>
      <c r="N5">
        <v>9.2166602321978601</v>
      </c>
      <c r="O5">
        <v>9.2166602321978601</v>
      </c>
      <c r="P5">
        <v>0</v>
      </c>
      <c r="Q5">
        <v>2115.3410577330101</v>
      </c>
      <c r="R5">
        <v>985.80313057484102</v>
      </c>
      <c r="S5">
        <v>134.91</v>
      </c>
      <c r="T5">
        <v>11000</v>
      </c>
      <c r="U5">
        <v>0.78</v>
      </c>
      <c r="V5">
        <v>3765.0056537473602</v>
      </c>
      <c r="W5">
        <v>0</v>
      </c>
      <c r="X5">
        <v>430.99840752292903</v>
      </c>
      <c r="Y5">
        <v>14.0000091257657</v>
      </c>
      <c r="Z5">
        <v>0.410234199225115</v>
      </c>
      <c r="AA5">
        <f t="shared" si="0"/>
        <v>1.3536675627807926</v>
      </c>
      <c r="AB5">
        <f>V5*48</f>
        <v>180720.27137987327</v>
      </c>
      <c r="AC5" t="s">
        <v>47</v>
      </c>
    </row>
    <row r="6" spans="1:43" x14ac:dyDescent="0.2">
      <c r="A6" t="s">
        <v>17</v>
      </c>
      <c r="B6" t="s">
        <v>22</v>
      </c>
      <c r="C6">
        <f>700*1.852</f>
        <v>1296.4000000000001</v>
      </c>
      <c r="D6">
        <v>35.8680940938738</v>
      </c>
      <c r="E6">
        <v>121.07600983295301</v>
      </c>
      <c r="F6">
        <v>41.965703041173299</v>
      </c>
      <c r="G6">
        <v>10.6257232601402</v>
      </c>
      <c r="H6">
        <v>1.21520738797816</v>
      </c>
      <c r="I6">
        <v>129.210851837283</v>
      </c>
      <c r="J6">
        <v>790.99663165637605</v>
      </c>
      <c r="K6">
        <v>522.56984337944698</v>
      </c>
      <c r="L6">
        <v>49582.601444132997</v>
      </c>
      <c r="M6">
        <v>25229.891792191898</v>
      </c>
      <c r="N6">
        <v>19.092585066207899</v>
      </c>
      <c r="O6">
        <v>19.092585066207899</v>
      </c>
      <c r="P6">
        <v>0</v>
      </c>
      <c r="Q6">
        <v>2962.8790191059802</v>
      </c>
      <c r="R6">
        <v>985.33736187673901</v>
      </c>
      <c r="S6">
        <v>135.19399999999999</v>
      </c>
      <c r="T6">
        <v>11000</v>
      </c>
      <c r="U6">
        <v>0.78</v>
      </c>
      <c r="V6">
        <v>1285.07413668953</v>
      </c>
      <c r="W6">
        <v>0</v>
      </c>
      <c r="X6">
        <v>409.51631551569301</v>
      </c>
      <c r="Y6">
        <v>13.714664533273201</v>
      </c>
      <c r="Z6">
        <v>0.26564440494387498</v>
      </c>
      <c r="AA6">
        <f t="shared" si="0"/>
        <v>-13.514753481232095</v>
      </c>
      <c r="AB6">
        <f>V6*120</f>
        <v>154208.89640274359</v>
      </c>
      <c r="AC6" t="s">
        <v>49</v>
      </c>
    </row>
    <row r="7" spans="1:43" x14ac:dyDescent="0.2">
      <c r="AF7">
        <v>85.95</v>
      </c>
      <c r="AH7">
        <v>35.5</v>
      </c>
      <c r="AI7">
        <v>154.1</v>
      </c>
      <c r="AK7">
        <v>6.14</v>
      </c>
      <c r="AL7">
        <v>119.97</v>
      </c>
      <c r="AN7">
        <v>104.96</v>
      </c>
      <c r="AP7">
        <v>8.42</v>
      </c>
      <c r="AQ7">
        <v>221.64</v>
      </c>
    </row>
    <row r="8" spans="1:43" x14ac:dyDescent="0.2">
      <c r="A8" t="s">
        <v>23</v>
      </c>
      <c r="B8" t="s">
        <v>18</v>
      </c>
      <c r="C8">
        <f>700*1.852</f>
        <v>1296.4000000000001</v>
      </c>
      <c r="D8">
        <v>63.896023411737097</v>
      </c>
      <c r="E8">
        <v>177.29058363175801</v>
      </c>
      <c r="F8">
        <v>37.744999999999997</v>
      </c>
      <c r="G8">
        <v>23.028305983318401</v>
      </c>
      <c r="H8">
        <v>1.3632247823481001</v>
      </c>
      <c r="I8">
        <v>162.60471422429799</v>
      </c>
      <c r="J8">
        <v>983.20025721506499</v>
      </c>
      <c r="K8">
        <v>588.44211841435697</v>
      </c>
      <c r="L8">
        <v>60522.2274199569</v>
      </c>
      <c r="M8">
        <v>33750.574543207702</v>
      </c>
      <c r="N8">
        <v>31.489515384456801</v>
      </c>
      <c r="O8">
        <v>4.6563615762336301</v>
      </c>
      <c r="P8">
        <v>26.833153808223098</v>
      </c>
      <c r="Q8">
        <v>2928.3699839454998</v>
      </c>
      <c r="R8">
        <v>946.91707708525905</v>
      </c>
      <c r="S8">
        <v>145.92599999999999</v>
      </c>
      <c r="T8">
        <v>12500</v>
      </c>
      <c r="U8">
        <v>0.7</v>
      </c>
      <c r="V8">
        <v>3583.0701661580001</v>
      </c>
      <c r="W8">
        <v>0</v>
      </c>
      <c r="X8">
        <v>341.37305084213898</v>
      </c>
      <c r="Y8">
        <v>21.4245864335577</v>
      </c>
      <c r="Z8">
        <v>0.27387300181999802</v>
      </c>
      <c r="AA8">
        <f t="shared" si="0"/>
        <v>-13.189619807849049</v>
      </c>
      <c r="AB8">
        <f>V8*43.2</f>
        <v>154788.63117802562</v>
      </c>
      <c r="AC8" t="s">
        <v>50</v>
      </c>
      <c r="AF8">
        <f>AB8*AF7</f>
        <v>13304082.849751303</v>
      </c>
      <c r="AH8">
        <f>AB9*AH7</f>
        <v>5518849.6074686414</v>
      </c>
      <c r="AI8">
        <f>AB9*AI7</f>
        <v>23956471.112983592</v>
      </c>
      <c r="AK8">
        <f>AK7*AB10</f>
        <v>1254287.2439242222</v>
      </c>
      <c r="AL8">
        <f>AB10*AL7</f>
        <v>24507628.770942822</v>
      </c>
      <c r="AN8">
        <f>AN7*AB11</f>
        <v>16378368.353950351</v>
      </c>
      <c r="AP8">
        <f>AB12*AP7</f>
        <v>1108953.9091057815</v>
      </c>
      <c r="AQ8">
        <f>AQ7*AB12</f>
        <v>29191038.529003017</v>
      </c>
    </row>
    <row r="9" spans="1:43" x14ac:dyDescent="0.2">
      <c r="A9" t="s">
        <v>23</v>
      </c>
      <c r="B9" t="s">
        <v>19</v>
      </c>
      <c r="C9">
        <f>700*1.852</f>
        <v>1296.4000000000001</v>
      </c>
      <c r="D9">
        <v>63.896023411737097</v>
      </c>
      <c r="E9">
        <v>177.29058363175801</v>
      </c>
      <c r="F9">
        <v>37.744999999999997</v>
      </c>
      <c r="G9">
        <v>23.028305983318401</v>
      </c>
      <c r="H9">
        <v>1.3661832808815599</v>
      </c>
      <c r="I9">
        <v>163.31125627704199</v>
      </c>
      <c r="J9">
        <v>983.20025721506499</v>
      </c>
      <c r="K9">
        <v>588.44211841435697</v>
      </c>
      <c r="L9">
        <v>61073.496844373403</v>
      </c>
      <c r="M9">
        <v>33866.743879476002</v>
      </c>
      <c r="N9">
        <v>31.48951538</v>
      </c>
      <c r="O9">
        <v>4.8353482355141901</v>
      </c>
      <c r="P9">
        <v>26.654167148942602</v>
      </c>
      <c r="Q9">
        <v>2938.4978454290599</v>
      </c>
      <c r="R9">
        <v>947.19760677018905</v>
      </c>
      <c r="S9">
        <v>145.93</v>
      </c>
      <c r="T9">
        <v>12500</v>
      </c>
      <c r="U9">
        <v>0.7</v>
      </c>
      <c r="V9">
        <v>3996.4152268138901</v>
      </c>
      <c r="W9">
        <v>0</v>
      </c>
      <c r="X9">
        <v>344.482462595002</v>
      </c>
      <c r="Y9">
        <v>21.4900773429171</v>
      </c>
      <c r="Z9">
        <v>0.27258021229900797</v>
      </c>
      <c r="AA9">
        <f t="shared" si="0"/>
        <v>-12.812785090624107</v>
      </c>
      <c r="AB9">
        <f>V9*38.9</f>
        <v>155460.55232306031</v>
      </c>
      <c r="AC9" t="s">
        <v>51</v>
      </c>
    </row>
    <row r="10" spans="1:43" x14ac:dyDescent="0.2">
      <c r="A10" t="s">
        <v>23</v>
      </c>
      <c r="B10" t="s">
        <v>20</v>
      </c>
      <c r="C10">
        <f>700*1.852</f>
        <v>1296.4000000000001</v>
      </c>
      <c r="D10">
        <v>63.896023411737097</v>
      </c>
      <c r="E10">
        <v>177.29058363175801</v>
      </c>
      <c r="F10">
        <v>40.668219608863801</v>
      </c>
      <c r="G10">
        <v>23.028305983318401</v>
      </c>
      <c r="H10">
        <v>1.49432553493075</v>
      </c>
      <c r="I10">
        <v>195.38383182761601</v>
      </c>
      <c r="J10">
        <v>1017.25839674203</v>
      </c>
      <c r="K10">
        <v>623.25088313173296</v>
      </c>
      <c r="L10">
        <v>70114.196793990093</v>
      </c>
      <c r="M10">
        <v>37557.1761820756</v>
      </c>
      <c r="N10">
        <v>13.0918090273945</v>
      </c>
      <c r="O10">
        <v>13.0918090273945</v>
      </c>
      <c r="P10">
        <v>0</v>
      </c>
      <c r="Q10">
        <v>2810.0417780255302</v>
      </c>
      <c r="R10">
        <v>954.57453822762398</v>
      </c>
      <c r="S10">
        <v>145.89099999999999</v>
      </c>
      <c r="T10">
        <v>12500</v>
      </c>
      <c r="U10">
        <v>0.7</v>
      </c>
      <c r="V10">
        <v>9079.1693371279198</v>
      </c>
      <c r="W10">
        <v>0</v>
      </c>
      <c r="X10">
        <v>395.47614632269898</v>
      </c>
      <c r="Y10">
        <v>22.4897228979397</v>
      </c>
      <c r="Z10">
        <v>0.28406233458582703</v>
      </c>
      <c r="AA10">
        <f t="shared" si="0"/>
        <v>14.567446327931034</v>
      </c>
      <c r="AB10">
        <f>V10*22.5</f>
        <v>204281.31008537821</v>
      </c>
      <c r="AC10" t="s">
        <v>52</v>
      </c>
    </row>
    <row r="11" spans="1:43" x14ac:dyDescent="0.2">
      <c r="A11" t="s">
        <v>23</v>
      </c>
      <c r="B11" t="s">
        <v>21</v>
      </c>
      <c r="C11">
        <f>700*1.852</f>
        <v>1296.4000000000001</v>
      </c>
      <c r="D11">
        <v>63.896023411737097</v>
      </c>
      <c r="E11">
        <v>177.29058363175801</v>
      </c>
      <c r="F11">
        <v>39.731270120532997</v>
      </c>
      <c r="G11">
        <v>23.028305983318401</v>
      </c>
      <c r="H11">
        <v>1.3716857091943799</v>
      </c>
      <c r="I11">
        <v>164.629407519159</v>
      </c>
      <c r="J11">
        <v>1006.33812181818</v>
      </c>
      <c r="K11">
        <v>612.09398811348694</v>
      </c>
      <c r="L11">
        <v>61444.0984538224</v>
      </c>
      <c r="M11">
        <v>35022.082893491403</v>
      </c>
      <c r="N11">
        <v>7.95817572170004</v>
      </c>
      <c r="O11">
        <v>7.95817572170004</v>
      </c>
      <c r="P11">
        <v>0</v>
      </c>
      <c r="Q11">
        <v>2933.3617413500001</v>
      </c>
      <c r="R11">
        <v>949.271197705281</v>
      </c>
      <c r="S11">
        <v>145.928</v>
      </c>
      <c r="T11">
        <v>12500</v>
      </c>
      <c r="U11">
        <v>0.7</v>
      </c>
      <c r="V11">
        <v>3250.9147044013498</v>
      </c>
      <c r="W11">
        <v>0</v>
      </c>
      <c r="X11">
        <v>346.57282521808798</v>
      </c>
      <c r="Y11">
        <v>21.521140364754299</v>
      </c>
      <c r="Z11">
        <v>0.27312297318117201</v>
      </c>
      <c r="AA11">
        <f t="shared" si="0"/>
        <v>-12.4856219281099</v>
      </c>
      <c r="AB11">
        <f>V11*48</f>
        <v>156043.90581126479</v>
      </c>
      <c r="AC11" t="s">
        <v>53</v>
      </c>
    </row>
    <row r="12" spans="1:43" x14ac:dyDescent="0.2">
      <c r="A12" t="s">
        <v>23</v>
      </c>
      <c r="B12" t="s">
        <v>22</v>
      </c>
      <c r="C12">
        <f>700*1.852</f>
        <v>1296.4000000000001</v>
      </c>
      <c r="D12">
        <v>63.896023411737097</v>
      </c>
      <c r="E12">
        <v>177.29058363175801</v>
      </c>
      <c r="F12">
        <v>41.297810811760201</v>
      </c>
      <c r="G12">
        <v>23.028305983318401</v>
      </c>
      <c r="H12">
        <v>1.35540129894499</v>
      </c>
      <c r="I12">
        <v>160.74370797365299</v>
      </c>
      <c r="J12">
        <v>1024.5983144368199</v>
      </c>
      <c r="K12">
        <v>630.74785393177103</v>
      </c>
      <c r="L12">
        <v>61498.292042720699</v>
      </c>
      <c r="M12">
        <v>37342.987280187401</v>
      </c>
      <c r="N12">
        <v>16.3063480944719</v>
      </c>
      <c r="O12">
        <v>16.3063480944719</v>
      </c>
      <c r="P12">
        <v>0</v>
      </c>
      <c r="Q12">
        <v>3000.0001073806802</v>
      </c>
      <c r="R12">
        <v>953.35821115267697</v>
      </c>
      <c r="S12">
        <v>145.95099999999999</v>
      </c>
      <c r="T12">
        <v>12500</v>
      </c>
      <c r="U12">
        <v>0.7</v>
      </c>
      <c r="V12">
        <v>1097.53949832322</v>
      </c>
      <c r="W12">
        <v>0</v>
      </c>
      <c r="X12">
        <v>346.87850185239199</v>
      </c>
      <c r="Y12">
        <v>21.638707256193602</v>
      </c>
      <c r="Z12">
        <v>0.26644153090464001</v>
      </c>
      <c r="AA12">
        <f t="shared" si="0"/>
        <v>-26.135799199030046</v>
      </c>
      <c r="AB12">
        <f>V12*120</f>
        <v>131704.73979878641</v>
      </c>
      <c r="AC12" t="s">
        <v>54</v>
      </c>
    </row>
    <row r="13" spans="1:43" x14ac:dyDescent="0.2">
      <c r="AF13">
        <v>85.95</v>
      </c>
      <c r="AH13">
        <v>35.5</v>
      </c>
      <c r="AI13">
        <v>154.1</v>
      </c>
      <c r="AK13">
        <v>6.14</v>
      </c>
      <c r="AL13">
        <v>119.97</v>
      </c>
      <c r="AN13">
        <v>104.96</v>
      </c>
      <c r="AP13">
        <v>8.42</v>
      </c>
      <c r="AQ13">
        <v>221.64</v>
      </c>
    </row>
    <row r="14" spans="1:43" x14ac:dyDescent="0.2">
      <c r="A14" t="s">
        <v>24</v>
      </c>
      <c r="B14" t="s">
        <v>18</v>
      </c>
      <c r="C14">
        <f>700*1.852</f>
        <v>1296.4000000000001</v>
      </c>
      <c r="D14">
        <v>35.822275258281202</v>
      </c>
      <c r="E14">
        <v>207.171366198024</v>
      </c>
      <c r="F14">
        <v>18</v>
      </c>
      <c r="G14">
        <v>6.1940770494967303</v>
      </c>
      <c r="H14">
        <v>1.5</v>
      </c>
      <c r="I14">
        <v>203.80015963597901</v>
      </c>
      <c r="J14">
        <v>433.46894805360603</v>
      </c>
      <c r="K14">
        <v>425.884375756049</v>
      </c>
      <c r="L14">
        <v>49980.816857719103</v>
      </c>
      <c r="M14">
        <v>23915.527114311601</v>
      </c>
      <c r="N14">
        <v>31.539768106917499</v>
      </c>
      <c r="O14">
        <v>3.7843083251943499</v>
      </c>
      <c r="P14">
        <v>27.7554597817232</v>
      </c>
      <c r="Q14">
        <v>1139.71469185213</v>
      </c>
      <c r="R14">
        <v>643.93905897597301</v>
      </c>
      <c r="S14">
        <v>129.161</v>
      </c>
      <c r="T14">
        <v>12000</v>
      </c>
      <c r="U14">
        <v>0.83</v>
      </c>
      <c r="V14">
        <v>2912.02514598568</v>
      </c>
      <c r="W14">
        <v>0</v>
      </c>
      <c r="X14">
        <v>241.25349837170501</v>
      </c>
      <c r="Y14">
        <v>18.818899999999999</v>
      </c>
      <c r="Z14">
        <v>0.41565419000098802</v>
      </c>
      <c r="AA14">
        <f t="shared" si="0"/>
        <v>-29.447652898412858</v>
      </c>
      <c r="AB14">
        <f>V14*43.2</f>
        <v>125799.48630658138</v>
      </c>
      <c r="AC14" t="s">
        <v>55</v>
      </c>
      <c r="AF14">
        <f>AB14*AF13</f>
        <v>10812465.848050671</v>
      </c>
      <c r="AH14">
        <f>AB15*AH13</f>
        <v>4505600.9663919099</v>
      </c>
      <c r="AI14">
        <f>AB15*AI13</f>
        <v>19558115.744253334</v>
      </c>
      <c r="AK14">
        <f>AK13*AB16</f>
        <v>1147326.3895175452</v>
      </c>
      <c r="AL14">
        <f>AB16*AL13</f>
        <v>22417711.229710083</v>
      </c>
      <c r="AN14">
        <f>AN13*AB17</f>
        <v>18579405.734979056</v>
      </c>
      <c r="AP14">
        <f>AB18*AP13</f>
        <v>1285916.3429787117</v>
      </c>
      <c r="AQ14">
        <f>AQ13*AB18</f>
        <v>33849227.821591645</v>
      </c>
    </row>
    <row r="15" spans="1:43" x14ac:dyDescent="0.2">
      <c r="A15" t="s">
        <v>24</v>
      </c>
      <c r="B15" t="s">
        <v>19</v>
      </c>
      <c r="C15">
        <f>700*1.852</f>
        <v>1296.4000000000001</v>
      </c>
      <c r="D15">
        <v>35.822275258281202</v>
      </c>
      <c r="E15">
        <v>207.171366198024</v>
      </c>
      <c r="F15">
        <v>18</v>
      </c>
      <c r="G15">
        <v>6.1940770494967303</v>
      </c>
      <c r="H15">
        <v>1.5</v>
      </c>
      <c r="I15">
        <v>203.80015963597901</v>
      </c>
      <c r="J15">
        <v>433.46894805360603</v>
      </c>
      <c r="K15">
        <v>425.884375756049</v>
      </c>
      <c r="L15">
        <v>50527.753005888197</v>
      </c>
      <c r="M15">
        <v>24093.351083742698</v>
      </c>
      <c r="N15">
        <v>31.539768106917499</v>
      </c>
      <c r="O15">
        <v>3.94758841625909</v>
      </c>
      <c r="P15">
        <v>27.592179690658401</v>
      </c>
      <c r="Q15">
        <v>1146.2634085762099</v>
      </c>
      <c r="R15">
        <v>643.70793747692505</v>
      </c>
      <c r="S15">
        <v>129.16399999999999</v>
      </c>
      <c r="T15">
        <v>12000</v>
      </c>
      <c r="U15">
        <v>0.83</v>
      </c>
      <c r="V15">
        <v>3262.6821871841198</v>
      </c>
      <c r="W15">
        <v>0</v>
      </c>
      <c r="X15">
        <v>243.89351643118101</v>
      </c>
      <c r="Y15">
        <v>18.7836210189638</v>
      </c>
      <c r="Z15">
        <v>0.41115495367787303</v>
      </c>
      <c r="AA15">
        <f t="shared" si="0"/>
        <v>-28.820165851034147</v>
      </c>
      <c r="AB15">
        <f>V15*38.9</f>
        <v>126918.33708146226</v>
      </c>
      <c r="AC15" t="s">
        <v>56</v>
      </c>
    </row>
    <row r="16" spans="1:43" x14ac:dyDescent="0.2">
      <c r="A16" t="s">
        <v>24</v>
      </c>
      <c r="B16" t="s">
        <v>20</v>
      </c>
      <c r="C16">
        <f>700*1.852</f>
        <v>1296.4000000000001</v>
      </c>
      <c r="D16">
        <v>35.822275258281202</v>
      </c>
      <c r="E16">
        <v>207.171366198024</v>
      </c>
      <c r="F16">
        <v>18</v>
      </c>
      <c r="G16">
        <v>6.1940770494967303</v>
      </c>
      <c r="H16">
        <v>1.5</v>
      </c>
      <c r="I16">
        <v>203.80015963597901</v>
      </c>
      <c r="J16">
        <v>433.46894805360603</v>
      </c>
      <c r="K16">
        <v>425.884375756049</v>
      </c>
      <c r="L16">
        <v>59622.285932724903</v>
      </c>
      <c r="M16">
        <v>27880.251778680198</v>
      </c>
      <c r="N16">
        <v>21.8749195446462</v>
      </c>
      <c r="O16">
        <v>11.975389252116001</v>
      </c>
      <c r="P16">
        <v>9.8995302925302102</v>
      </c>
      <c r="Q16">
        <v>1256.7553497947699</v>
      </c>
      <c r="R16">
        <v>639.38425329999995</v>
      </c>
      <c r="S16">
        <v>129.21799999999999</v>
      </c>
      <c r="T16">
        <v>12000</v>
      </c>
      <c r="U16">
        <v>0.83</v>
      </c>
      <c r="V16">
        <v>8304.9322440647502</v>
      </c>
      <c r="W16">
        <v>0</v>
      </c>
      <c r="X16">
        <v>287.79211638607899</v>
      </c>
      <c r="Y16">
        <v>18.2718142597409</v>
      </c>
      <c r="Z16">
        <v>0.348439104968639</v>
      </c>
      <c r="AA16">
        <f t="shared" si="0"/>
        <v>4.7975694470281933</v>
      </c>
      <c r="AB16">
        <f>V16*22.5</f>
        <v>186860.97549145689</v>
      </c>
      <c r="AC16" t="s">
        <v>57</v>
      </c>
    </row>
    <row r="17" spans="1:46" x14ac:dyDescent="0.2">
      <c r="A17" t="s">
        <v>24</v>
      </c>
      <c r="B17" t="s">
        <v>21</v>
      </c>
      <c r="C17">
        <f>700*1.852</f>
        <v>1296.4000000000001</v>
      </c>
      <c r="D17">
        <v>37.824177048872997</v>
      </c>
      <c r="E17">
        <v>256.07377146110002</v>
      </c>
      <c r="F17">
        <v>21.071000000000002</v>
      </c>
      <c r="G17">
        <v>5.5869383313300398</v>
      </c>
      <c r="H17">
        <v>1.5</v>
      </c>
      <c r="I17">
        <v>244.62535265061601</v>
      </c>
      <c r="J17">
        <v>510.471595648841</v>
      </c>
      <c r="K17">
        <v>592.90134852306301</v>
      </c>
      <c r="L17">
        <v>65034.524986646204</v>
      </c>
      <c r="M17">
        <v>38152.635526301703</v>
      </c>
      <c r="N17">
        <v>51.794168799470498</v>
      </c>
      <c r="O17">
        <v>9.0276499077778904</v>
      </c>
      <c r="P17">
        <v>42.766518891692598</v>
      </c>
      <c r="Q17">
        <v>1325.45999909139</v>
      </c>
      <c r="R17">
        <v>636.99316863788704</v>
      </c>
      <c r="S17">
        <v>129.251</v>
      </c>
      <c r="T17">
        <v>12000</v>
      </c>
      <c r="U17">
        <v>0.83</v>
      </c>
      <c r="V17">
        <v>3687.7949010295702</v>
      </c>
      <c r="W17">
        <v>0</v>
      </c>
      <c r="X17">
        <v>265.85300000000001</v>
      </c>
      <c r="Y17">
        <v>17.559240579830799</v>
      </c>
      <c r="Z17">
        <v>0.31944164965990002</v>
      </c>
      <c r="AA17">
        <f t="shared" si="0"/>
        <v>-0.72484006321494265</v>
      </c>
      <c r="AB17">
        <f>V17*48</f>
        <v>177014.15524941936</v>
      </c>
      <c r="AC17" t="s">
        <v>58</v>
      </c>
      <c r="AF17" t="s">
        <v>18</v>
      </c>
      <c r="AH17" t="s">
        <v>60</v>
      </c>
      <c r="AI17" t="s">
        <v>61</v>
      </c>
      <c r="AK17" t="s">
        <v>62</v>
      </c>
      <c r="AL17" t="s">
        <v>63</v>
      </c>
      <c r="AN17" t="s">
        <v>64</v>
      </c>
      <c r="AP17" t="s">
        <v>66</v>
      </c>
      <c r="AQ17" t="s">
        <v>65</v>
      </c>
    </row>
    <row r="18" spans="1:46" x14ac:dyDescent="0.2">
      <c r="A18" t="s">
        <v>24</v>
      </c>
      <c r="B18" t="s">
        <v>22</v>
      </c>
      <c r="C18">
        <f>700*1.852</f>
        <v>1296.4000000000001</v>
      </c>
      <c r="D18">
        <v>35.822617654054298</v>
      </c>
      <c r="E18">
        <v>434.53692926115701</v>
      </c>
      <c r="F18">
        <v>18.045000000000002</v>
      </c>
      <c r="G18">
        <v>6.1787028841140197</v>
      </c>
      <c r="H18">
        <v>1.5092154666734401</v>
      </c>
      <c r="I18">
        <v>206.31200824573401</v>
      </c>
      <c r="J18">
        <v>434.53692926115701</v>
      </c>
      <c r="K18">
        <v>428.00736449661002</v>
      </c>
      <c r="L18">
        <v>69496.717661754403</v>
      </c>
      <c r="M18">
        <v>45157.054014000001</v>
      </c>
      <c r="N18">
        <v>22.196412754084701</v>
      </c>
      <c r="O18">
        <v>18.908449505390401</v>
      </c>
      <c r="P18">
        <v>3.28796324869435</v>
      </c>
      <c r="Q18">
        <v>1370.8984212826001</v>
      </c>
      <c r="R18">
        <v>610.59979534983404</v>
      </c>
      <c r="S18">
        <v>129.26599999999999</v>
      </c>
      <c r="T18">
        <v>12000</v>
      </c>
      <c r="U18">
        <v>0.83</v>
      </c>
      <c r="V18">
        <v>1272.68046613095</v>
      </c>
      <c r="W18">
        <v>0</v>
      </c>
      <c r="X18">
        <v>334.61</v>
      </c>
      <c r="Y18">
        <v>18.380095320865198</v>
      </c>
      <c r="Z18">
        <v>0.30261552576099998</v>
      </c>
      <c r="AA18">
        <f t="shared" si="0"/>
        <v>-14.34884516740704</v>
      </c>
      <c r="AB18">
        <f>V18*120</f>
        <v>152721.65593571399</v>
      </c>
      <c r="AC18" t="s">
        <v>59</v>
      </c>
      <c r="AE18" t="s">
        <v>17</v>
      </c>
      <c r="AF18">
        <f>AF2</f>
        <v>15325451.657167383</v>
      </c>
      <c r="AH18">
        <f>AH2</f>
        <v>6378143.4023435386</v>
      </c>
      <c r="AI18">
        <f>AI2-AH2</f>
        <v>21308388.944167428</v>
      </c>
      <c r="AK18">
        <f>AK2</f>
        <v>1500581.5219133522</v>
      </c>
      <c r="AL18">
        <f>AL2-AK2</f>
        <v>27819412.807719365</v>
      </c>
      <c r="AN18">
        <f>AN2</f>
        <v>18968399.684031498</v>
      </c>
      <c r="AP18">
        <f>AP2</f>
        <v>1298438.907711101</v>
      </c>
      <c r="AQ18">
        <f>AQ2-AP2</f>
        <v>32880420.890992988</v>
      </c>
    </row>
    <row r="19" spans="1:46" x14ac:dyDescent="0.2">
      <c r="AE19" t="s">
        <v>23</v>
      </c>
      <c r="AF19">
        <f>AF8</f>
        <v>13304082.849751303</v>
      </c>
      <c r="AH19">
        <f>AH8</f>
        <v>5518849.6074686414</v>
      </c>
      <c r="AI19">
        <f>AI8-AH8</f>
        <v>18437621.50551495</v>
      </c>
      <c r="AK19">
        <f>AK8</f>
        <v>1254287.2439242222</v>
      </c>
      <c r="AL19">
        <f>AL8-AK8</f>
        <v>23253341.527018599</v>
      </c>
      <c r="AN19">
        <f>AN8</f>
        <v>16378368.353950351</v>
      </c>
      <c r="AP19">
        <f>AP8</f>
        <v>1108953.9091057815</v>
      </c>
      <c r="AQ19">
        <f>AQ8-AP8</f>
        <v>28082084.619897235</v>
      </c>
    </row>
    <row r="20" spans="1:46" x14ac:dyDescent="0.2">
      <c r="L20">
        <f>(M18-M6)/M6*100</f>
        <v>78.982353099013793</v>
      </c>
      <c r="W20">
        <f>('drag polar 200'!G117-V14)/V14*100</f>
        <v>-5.8780058024169817</v>
      </c>
      <c r="AB20">
        <f>(AB14-AB2)/AB2*100</f>
        <v>-29.447652898412858</v>
      </c>
      <c r="AE20" t="s">
        <v>24</v>
      </c>
      <c r="AF20">
        <f>AF14</f>
        <v>10812465.848050671</v>
      </c>
      <c r="AH20">
        <f>AH14</f>
        <v>4505600.9663919099</v>
      </c>
      <c r="AI20">
        <f>AI14-AH14</f>
        <v>15052514.777861424</v>
      </c>
      <c r="AK20">
        <f>AK14</f>
        <v>1147326.3895175452</v>
      </c>
      <c r="AL20">
        <f>AL14-AK14</f>
        <v>21270384.840192538</v>
      </c>
      <c r="AN20">
        <f>AN14</f>
        <v>18579405.734979056</v>
      </c>
      <c r="AP20">
        <f>AP14</f>
        <v>1285916.3429787117</v>
      </c>
      <c r="AQ20">
        <f>AQ14-AP14</f>
        <v>32563311.478612933</v>
      </c>
    </row>
    <row r="22" spans="1:46" x14ac:dyDescent="0.2">
      <c r="AF22">
        <v>15325451.657167383</v>
      </c>
      <c r="AH22">
        <v>6378143.4023435386</v>
      </c>
      <c r="AI22">
        <v>21308388.944167428</v>
      </c>
      <c r="AK22">
        <v>1500581.5219133522</v>
      </c>
      <c r="AL22">
        <v>27819412.807719365</v>
      </c>
      <c r="AN22">
        <v>18968399.684031498</v>
      </c>
      <c r="AP22">
        <v>1298438.907711101</v>
      </c>
      <c r="AQ22">
        <v>32880420.890992988</v>
      </c>
    </row>
    <row r="23" spans="1:46" x14ac:dyDescent="0.2">
      <c r="A23" t="s">
        <v>17</v>
      </c>
      <c r="B23" t="s">
        <v>18</v>
      </c>
      <c r="C23">
        <v>10186</v>
      </c>
      <c r="D23">
        <v>60.981117477907702</v>
      </c>
      <c r="E23">
        <v>426.55448146066101</v>
      </c>
      <c r="F23">
        <v>65.06</v>
      </c>
      <c r="G23">
        <v>8.7179876205270599</v>
      </c>
      <c r="H23">
        <v>2.5260151819747501</v>
      </c>
      <c r="I23">
        <v>586.38531236594395</v>
      </c>
      <c r="J23">
        <v>2109.4872451505798</v>
      </c>
      <c r="K23">
        <v>2109.4872451505798</v>
      </c>
      <c r="L23">
        <v>223823.17653683599</v>
      </c>
      <c r="M23">
        <v>86420.832464373205</v>
      </c>
      <c r="N23">
        <v>255.57887403297099</v>
      </c>
      <c r="O23">
        <v>102.965856879584</v>
      </c>
      <c r="P23">
        <v>152.61301715338701</v>
      </c>
      <c r="Q23">
        <v>2888.6526258748399</v>
      </c>
      <c r="R23">
        <v>975.24671874697003</v>
      </c>
      <c r="S23">
        <v>778.72699999999998</v>
      </c>
      <c r="T23">
        <v>11000</v>
      </c>
      <c r="U23">
        <v>0.78</v>
      </c>
      <c r="V23">
        <v>79232.225363794103</v>
      </c>
      <c r="W23">
        <v>0</v>
      </c>
      <c r="X23">
        <v>524.72353770705399</v>
      </c>
      <c r="Y23">
        <v>16.2082019710599</v>
      </c>
      <c r="Z23">
        <v>0.26706010859225399</v>
      </c>
      <c r="AB23">
        <f>V23*43.2</f>
        <v>3422832.1357159056</v>
      </c>
      <c r="AF23">
        <v>13304082.849751303</v>
      </c>
      <c r="AH23">
        <v>5518849.6074686414</v>
      </c>
      <c r="AI23">
        <v>18437621.50551495</v>
      </c>
      <c r="AK23">
        <v>1254287.2439242222</v>
      </c>
      <c r="AL23">
        <v>23253341.527018599</v>
      </c>
      <c r="AN23">
        <v>16378368.353950351</v>
      </c>
      <c r="AP23">
        <v>1108953.9091057815</v>
      </c>
      <c r="AQ23">
        <v>28082084.619897235</v>
      </c>
    </row>
    <row r="24" spans="1:46" x14ac:dyDescent="0.2">
      <c r="A24" t="s">
        <v>17</v>
      </c>
      <c r="B24" t="s">
        <v>19</v>
      </c>
      <c r="C24">
        <v>10186</v>
      </c>
      <c r="D24">
        <v>60.981117477907702</v>
      </c>
      <c r="E24">
        <v>426.55448146066101</v>
      </c>
      <c r="F24">
        <v>65.06</v>
      </c>
      <c r="G24">
        <v>8.7179876205270599</v>
      </c>
      <c r="H24">
        <v>2.6800335413982799</v>
      </c>
      <c r="I24">
        <v>660.07248485672505</v>
      </c>
      <c r="J24">
        <v>2109.4872451505798</v>
      </c>
      <c r="K24">
        <v>2109.4872451505798</v>
      </c>
      <c r="L24">
        <v>242620.30840131501</v>
      </c>
      <c r="M24">
        <v>91663.466054348799</v>
      </c>
      <c r="N24">
        <v>255.57887403297099</v>
      </c>
      <c r="O24">
        <v>111.444646375823</v>
      </c>
      <c r="P24">
        <v>144.13422765714699</v>
      </c>
      <c r="Q24">
        <v>2792.8685360180598</v>
      </c>
      <c r="R24">
        <v>979.08900609655905</v>
      </c>
      <c r="S24">
        <v>778.69600000000003</v>
      </c>
      <c r="T24">
        <v>11000</v>
      </c>
      <c r="U24">
        <v>0.78</v>
      </c>
      <c r="V24">
        <v>92108.998445048506</v>
      </c>
      <c r="W24">
        <v>0</v>
      </c>
      <c r="X24">
        <v>568.79090232625003</v>
      </c>
      <c r="Y24">
        <v>16.467513037673999</v>
      </c>
      <c r="Z24">
        <v>0.27732911881704903</v>
      </c>
      <c r="AA24">
        <f>(AB24-$AB$23)/$AB$23*100</f>
        <v>4.680565608952147</v>
      </c>
      <c r="AB24">
        <f>V24*38.9</f>
        <v>3583040.0395123865</v>
      </c>
      <c r="AF24">
        <v>10812465.848050701</v>
      </c>
      <c r="AH24">
        <v>4505600.9663919099</v>
      </c>
      <c r="AI24">
        <v>15052514.777861424</v>
      </c>
      <c r="AK24">
        <v>1147326.3895175452</v>
      </c>
      <c r="AL24">
        <v>21270384.840192538</v>
      </c>
      <c r="AN24">
        <v>18579405.734979056</v>
      </c>
      <c r="AP24">
        <v>1285916.3429787117</v>
      </c>
      <c r="AQ24">
        <v>32563311.478612933</v>
      </c>
    </row>
    <row r="25" spans="1:46" x14ac:dyDescent="0.2">
      <c r="A25" t="s">
        <v>17</v>
      </c>
      <c r="B25" t="s">
        <v>21</v>
      </c>
      <c r="C25">
        <v>10186</v>
      </c>
      <c r="D25">
        <v>60.981117477907702</v>
      </c>
      <c r="E25">
        <v>426.55448146066101</v>
      </c>
      <c r="F25">
        <v>69.173375246038205</v>
      </c>
      <c r="G25">
        <v>8.7179876205270599</v>
      </c>
      <c r="H25">
        <v>2.7782546862487498</v>
      </c>
      <c r="I25">
        <v>709.34135781421003</v>
      </c>
      <c r="J25">
        <v>2274.69675128277</v>
      </c>
      <c r="K25">
        <v>2469.8746809468298</v>
      </c>
      <c r="L25">
        <v>248424.86629584801</v>
      </c>
      <c r="M25">
        <v>106123.64860392699</v>
      </c>
      <c r="N25">
        <v>205.351669163541</v>
      </c>
      <c r="O25">
        <v>205.35166905097799</v>
      </c>
      <c r="P25">
        <v>0</v>
      </c>
      <c r="Q25">
        <v>2692.7010804595702</v>
      </c>
      <c r="R25">
        <v>984.58363365183095</v>
      </c>
      <c r="S25">
        <v>778.66200000000003</v>
      </c>
      <c r="T25">
        <v>11000</v>
      </c>
      <c r="U25">
        <v>0.78</v>
      </c>
      <c r="V25">
        <v>83886.155201902395</v>
      </c>
      <c r="X25">
        <v>582.39891290125604</v>
      </c>
      <c r="Y25">
        <v>15.250070401583001</v>
      </c>
      <c r="Z25">
        <v>0.291065820515167</v>
      </c>
      <c r="AA25">
        <f t="shared" ref="AA25:AA36" si="1">(AB25-$AB$23)/$AB$23*100</f>
        <v>17.637537864507092</v>
      </c>
      <c r="AB25">
        <f>V25*48</f>
        <v>4026535.4496913152</v>
      </c>
    </row>
    <row r="26" spans="1:46" x14ac:dyDescent="0.2">
      <c r="A26" t="s">
        <v>17</v>
      </c>
      <c r="B26" t="s">
        <v>22</v>
      </c>
      <c r="C26">
        <v>10186</v>
      </c>
      <c r="D26">
        <v>60.981117477907702</v>
      </c>
      <c r="E26">
        <v>426.55448146066101</v>
      </c>
      <c r="F26">
        <v>70.523931621428403</v>
      </c>
      <c r="G26">
        <v>8.7179876205270599</v>
      </c>
      <c r="H26">
        <v>2.3073120102932299</v>
      </c>
      <c r="I26">
        <v>489.24210289980402</v>
      </c>
      <c r="J26">
        <v>2545.2369253381999</v>
      </c>
      <c r="K26">
        <v>2377.6080184315401</v>
      </c>
      <c r="L26">
        <v>182644.78961647401</v>
      </c>
      <c r="M26">
        <v>104001.925619152</v>
      </c>
      <c r="N26">
        <v>347.81741704053701</v>
      </c>
      <c r="O26">
        <v>347.81742105236202</v>
      </c>
      <c r="P26">
        <v>0</v>
      </c>
      <c r="Q26">
        <v>2864.11934168276</v>
      </c>
      <c r="R26">
        <v>983.08502506106902</v>
      </c>
      <c r="S26">
        <v>778.71699999999998</v>
      </c>
      <c r="T26">
        <v>11000</v>
      </c>
      <c r="U26">
        <v>0.78</v>
      </c>
      <c r="V26">
        <v>23410.720339515199</v>
      </c>
      <c r="W26">
        <v>0</v>
      </c>
      <c r="X26">
        <v>428.186310435748</v>
      </c>
      <c r="Y26">
        <v>15.1806706659937</v>
      </c>
      <c r="Z26">
        <v>0.27305336276290998</v>
      </c>
      <c r="AA26">
        <f t="shared" si="1"/>
        <v>-17.925088658949232</v>
      </c>
      <c r="AB26">
        <f>V26*120</f>
        <v>2809286.440741824</v>
      </c>
    </row>
    <row r="27" spans="1:46" x14ac:dyDescent="0.2">
      <c r="F27" s="1"/>
      <c r="J27" s="1"/>
    </row>
    <row r="28" spans="1:46" x14ac:dyDescent="0.2">
      <c r="A28" t="s">
        <v>23</v>
      </c>
      <c r="B28" t="s">
        <v>18</v>
      </c>
      <c r="C28">
        <v>10186</v>
      </c>
      <c r="D28">
        <v>80.358519615137098</v>
      </c>
      <c r="E28">
        <v>318.48862051805702</v>
      </c>
      <c r="F28">
        <v>65.06</v>
      </c>
      <c r="G28">
        <v>20.275423543335801</v>
      </c>
      <c r="H28">
        <v>2.46637033477653</v>
      </c>
      <c r="I28">
        <v>559.02051631530901</v>
      </c>
      <c r="J28" s="1">
        <v>2135.2601879880599</v>
      </c>
      <c r="K28">
        <v>1905.1076501805601</v>
      </c>
      <c r="L28">
        <v>208999.097905959</v>
      </c>
      <c r="M28">
        <v>90961.761336358803</v>
      </c>
      <c r="N28">
        <v>87.758719121423496</v>
      </c>
      <c r="O28">
        <v>79.058440209384003</v>
      </c>
      <c r="P28">
        <v>8.7002789120394901</v>
      </c>
      <c r="Q28">
        <v>2853.21636555958</v>
      </c>
      <c r="R28">
        <v>1012.53914155116</v>
      </c>
      <c r="S28">
        <v>863.22799999999995</v>
      </c>
      <c r="T28">
        <v>12500</v>
      </c>
      <c r="U28">
        <v>0.7</v>
      </c>
      <c r="V28">
        <v>60835.468536113498</v>
      </c>
      <c r="W28">
        <v>0</v>
      </c>
      <c r="X28">
        <v>656.22155531333897</v>
      </c>
      <c r="Y28">
        <v>21.600426602441399</v>
      </c>
      <c r="Z28">
        <v>0.27265554101718098</v>
      </c>
      <c r="AA28">
        <f t="shared" si="1"/>
        <v>-23.218780923055043</v>
      </c>
      <c r="AB28">
        <f>V28*43.2</f>
        <v>2628092.2407601033</v>
      </c>
    </row>
    <row r="29" spans="1:46" x14ac:dyDescent="0.2">
      <c r="A29" t="s">
        <v>23</v>
      </c>
      <c r="B29" t="s">
        <v>19</v>
      </c>
      <c r="C29">
        <v>10186</v>
      </c>
      <c r="D29">
        <v>80.358519615137098</v>
      </c>
      <c r="E29">
        <v>318.48862051805702</v>
      </c>
      <c r="F29">
        <v>65.06</v>
      </c>
      <c r="G29">
        <v>20.275423543335801</v>
      </c>
      <c r="H29">
        <v>2.5966211020567802</v>
      </c>
      <c r="I29">
        <v>619.62414853346002</v>
      </c>
      <c r="J29">
        <v>2135.2601879880599</v>
      </c>
      <c r="K29">
        <v>1905.1076501805601</v>
      </c>
      <c r="L29">
        <v>225192.81993765899</v>
      </c>
      <c r="M29">
        <v>95925.895379783906</v>
      </c>
      <c r="N29">
        <v>87.758719121423496</v>
      </c>
      <c r="O29">
        <v>86.513706388362394</v>
      </c>
      <c r="P29">
        <v>1.2450127330610501</v>
      </c>
      <c r="Q29">
        <v>2779.7334414823399</v>
      </c>
      <c r="R29">
        <v>1015.83954792487</v>
      </c>
      <c r="S29">
        <v>863.20500000000004</v>
      </c>
      <c r="T29">
        <v>12500</v>
      </c>
      <c r="U29">
        <v>0.7</v>
      </c>
      <c r="V29">
        <v>71503.576927795701</v>
      </c>
      <c r="W29">
        <v>0</v>
      </c>
      <c r="X29">
        <v>707.06708318607298</v>
      </c>
      <c r="Y29">
        <v>21.5634180197444</v>
      </c>
      <c r="Z29">
        <v>0.28048186623539301</v>
      </c>
      <c r="AA29">
        <f t="shared" si="1"/>
        <v>-18.737202637911786</v>
      </c>
      <c r="AB29">
        <f>V29*38.9</f>
        <v>2781489.1424912526</v>
      </c>
      <c r="AD29">
        <v>15325451.657167399</v>
      </c>
      <c r="AE29">
        <v>6378143.4023435386</v>
      </c>
      <c r="AF29">
        <v>1500581.5219133522</v>
      </c>
      <c r="AG29">
        <v>18968399.684031498</v>
      </c>
      <c r="AH29">
        <v>1298438.907711101</v>
      </c>
      <c r="AJ29">
        <v>13304082.849751303</v>
      </c>
      <c r="AK29">
        <v>5518849.6074686414</v>
      </c>
      <c r="AL29">
        <v>1254287.2439242222</v>
      </c>
      <c r="AM29">
        <v>16378368.353950351</v>
      </c>
      <c r="AN29">
        <v>1108953.9091057815</v>
      </c>
      <c r="AP29">
        <v>10812465.848050701</v>
      </c>
      <c r="AQ29">
        <v>4505600.9663919099</v>
      </c>
      <c r="AR29">
        <v>1147326.3895175452</v>
      </c>
      <c r="AS29">
        <v>18579405.734979056</v>
      </c>
      <c r="AT29">
        <v>1285916.3429787117</v>
      </c>
    </row>
    <row r="30" spans="1:46" x14ac:dyDescent="0.2">
      <c r="A30" t="s">
        <v>23</v>
      </c>
      <c r="B30" t="s">
        <v>21</v>
      </c>
      <c r="C30">
        <v>10186</v>
      </c>
      <c r="D30">
        <v>80.358519615137098</v>
      </c>
      <c r="E30">
        <v>318.48862051805702</v>
      </c>
      <c r="F30">
        <v>71.576396612265199</v>
      </c>
      <c r="G30">
        <v>20.275423543335801</v>
      </c>
      <c r="H30">
        <v>2.6109921684620998</v>
      </c>
      <c r="I30">
        <v>626.50177986162896</v>
      </c>
      <c r="J30">
        <v>2326.7372358000098</v>
      </c>
      <c r="K30">
        <v>2084.3656081324998</v>
      </c>
      <c r="L30">
        <v>242970.729469232</v>
      </c>
      <c r="M30">
        <v>119206.92059851599</v>
      </c>
      <c r="N30">
        <v>162.241416023309</v>
      </c>
      <c r="O30">
        <v>162.241416023309</v>
      </c>
      <c r="P30">
        <v>0</v>
      </c>
      <c r="Q30">
        <v>2928.90531413594</v>
      </c>
      <c r="R30">
        <v>1026.90915702238</v>
      </c>
      <c r="S30">
        <v>863.25800000000004</v>
      </c>
      <c r="T30">
        <v>12500</v>
      </c>
      <c r="U30">
        <v>0.7</v>
      </c>
      <c r="V30">
        <v>66275.617035186995</v>
      </c>
      <c r="W30">
        <v>0</v>
      </c>
      <c r="X30">
        <v>762.88668987297694</v>
      </c>
      <c r="Y30">
        <v>21.099811978587599</v>
      </c>
      <c r="Z30">
        <v>0.26284477254523497</v>
      </c>
      <c r="AA30">
        <f t="shared" si="1"/>
        <v>-7.0585558522108833</v>
      </c>
      <c r="AB30">
        <f>V30*48</f>
        <v>3181229.6176889758</v>
      </c>
      <c r="AD30">
        <v>0</v>
      </c>
      <c r="AE30">
        <v>21308388.944167428</v>
      </c>
      <c r="AF30">
        <v>27819412.807719365</v>
      </c>
      <c r="AG30">
        <v>0</v>
      </c>
      <c r="AH30">
        <v>32880420.890992988</v>
      </c>
      <c r="AK30">
        <v>18437621.50551495</v>
      </c>
      <c r="AL30">
        <v>23253341.527018599</v>
      </c>
      <c r="AN30">
        <v>28082084.619897235</v>
      </c>
      <c r="AP30">
        <v>0</v>
      </c>
      <c r="AQ30">
        <v>15052514.777861424</v>
      </c>
      <c r="AR30">
        <v>21270384.840192538</v>
      </c>
      <c r="AT30">
        <v>32563311.478612933</v>
      </c>
    </row>
    <row r="31" spans="1:46" x14ac:dyDescent="0.2">
      <c r="A31" t="s">
        <v>23</v>
      </c>
      <c r="B31" t="s">
        <v>22</v>
      </c>
      <c r="C31">
        <v>10186</v>
      </c>
      <c r="D31">
        <v>80.358519615137098</v>
      </c>
      <c r="E31">
        <v>318.48862051805702</v>
      </c>
      <c r="F31">
        <v>65.061198848544393</v>
      </c>
      <c r="G31">
        <v>20.275423543335801</v>
      </c>
      <c r="H31">
        <v>2.2043733116201598</v>
      </c>
      <c r="I31">
        <v>446.56168671868198</v>
      </c>
      <c r="J31">
        <v>2272.15908801362</v>
      </c>
      <c r="K31">
        <v>1997.16414090747</v>
      </c>
      <c r="L31">
        <v>173326.155233631</v>
      </c>
      <c r="M31">
        <v>101089.046859943</v>
      </c>
      <c r="N31">
        <v>257.40449337872502</v>
      </c>
      <c r="O31">
        <v>257.40449337872502</v>
      </c>
      <c r="P31">
        <v>0</v>
      </c>
      <c r="Q31">
        <v>2975.06850549209</v>
      </c>
      <c r="R31">
        <v>1016.36812581426</v>
      </c>
      <c r="S31">
        <v>863.26700000000005</v>
      </c>
      <c r="T31">
        <v>12500</v>
      </c>
      <c r="U31">
        <v>0.7</v>
      </c>
      <c r="V31">
        <v>17325.252597446699</v>
      </c>
      <c r="W31">
        <v>0</v>
      </c>
      <c r="X31">
        <v>544.21459376380994</v>
      </c>
      <c r="Y31">
        <v>21.102657166831499</v>
      </c>
      <c r="Z31">
        <v>0.262632427986285</v>
      </c>
      <c r="AA31">
        <f t="shared" si="1"/>
        <v>-39.259939451901801</v>
      </c>
      <c r="AB31">
        <f>V31*120</f>
        <v>2079030.3116936039</v>
      </c>
    </row>
    <row r="33" spans="1:30" x14ac:dyDescent="0.2">
      <c r="A33" t="s">
        <v>24</v>
      </c>
      <c r="B33" t="s">
        <v>18</v>
      </c>
      <c r="C33">
        <v>10186</v>
      </c>
      <c r="D33">
        <v>53.501380425658702</v>
      </c>
      <c r="E33">
        <v>465.57811397199498</v>
      </c>
      <c r="F33">
        <v>27</v>
      </c>
      <c r="G33">
        <v>6.1480503948758098</v>
      </c>
      <c r="H33">
        <v>2.2000000000000002</v>
      </c>
      <c r="I33">
        <v>444.79154530826798</v>
      </c>
      <c r="J33">
        <v>970.67001651638202</v>
      </c>
      <c r="K33">
        <v>1438.162</v>
      </c>
      <c r="L33">
        <v>189533.63813912901</v>
      </c>
      <c r="M33">
        <v>80943.127745682999</v>
      </c>
      <c r="N33">
        <v>113.232981927626</v>
      </c>
      <c r="O33">
        <v>77.272235053638099</v>
      </c>
      <c r="P33">
        <v>35.960740000000001</v>
      </c>
      <c r="Q33">
        <v>1610.48726393575</v>
      </c>
      <c r="R33">
        <v>604.13616778109895</v>
      </c>
      <c r="S33">
        <v>734.33900000000006</v>
      </c>
      <c r="T33">
        <v>12000</v>
      </c>
      <c r="U33">
        <v>0.83</v>
      </c>
      <c r="V33">
        <v>59460.983598045401</v>
      </c>
      <c r="W33">
        <v>0</v>
      </c>
      <c r="X33">
        <v>407.09310092383402</v>
      </c>
      <c r="Y33">
        <v>17.864900175674499</v>
      </c>
      <c r="Z33">
        <v>0.23922205513604</v>
      </c>
      <c r="AA33">
        <f t="shared" si="1"/>
        <v>-24.961209746584164</v>
      </c>
      <c r="AB33">
        <v>2568451.827046372</v>
      </c>
    </row>
    <row r="34" spans="1:30" x14ac:dyDescent="0.2">
      <c r="A34" t="s">
        <v>24</v>
      </c>
      <c r="B34" t="s">
        <v>19</v>
      </c>
      <c r="C34">
        <v>10186</v>
      </c>
      <c r="D34">
        <v>53.501380425658702</v>
      </c>
      <c r="E34">
        <v>465.57811397199498</v>
      </c>
      <c r="F34">
        <v>27</v>
      </c>
      <c r="G34">
        <v>6.1480503948758098</v>
      </c>
      <c r="H34">
        <v>2.4826973051999999</v>
      </c>
      <c r="I34">
        <v>566.44626362000395</v>
      </c>
      <c r="J34">
        <v>970.67001651638202</v>
      </c>
      <c r="K34">
        <v>1438.162</v>
      </c>
      <c r="L34">
        <v>219934.832712203</v>
      </c>
      <c r="M34">
        <v>92628.291798588602</v>
      </c>
      <c r="N34">
        <v>113.232981927626</v>
      </c>
      <c r="O34">
        <v>93.455794153580499</v>
      </c>
      <c r="P34">
        <v>19.777187774045601</v>
      </c>
      <c r="Q34">
        <v>1506.0383813907999</v>
      </c>
      <c r="R34">
        <v>603.33833196972103</v>
      </c>
      <c r="S34">
        <v>734.28800000000001</v>
      </c>
      <c r="T34">
        <v>12000</v>
      </c>
      <c r="U34">
        <v>0.83</v>
      </c>
      <c r="V34">
        <v>77241.212397782394</v>
      </c>
      <c r="W34">
        <v>0</v>
      </c>
      <c r="X34">
        <v>472.39083219756498</v>
      </c>
      <c r="Y34">
        <v>17.5524561875419</v>
      </c>
      <c r="Z34">
        <v>0.26254012750678701</v>
      </c>
      <c r="AA34">
        <f t="shared" si="1"/>
        <v>-4.7660148732546963</v>
      </c>
      <c r="AB34">
        <v>3259699.4470411441</v>
      </c>
    </row>
    <row r="35" spans="1:30" x14ac:dyDescent="0.2">
      <c r="A35" t="s">
        <v>24</v>
      </c>
      <c r="B35" t="s">
        <v>21</v>
      </c>
      <c r="C35">
        <v>10186</v>
      </c>
      <c r="D35">
        <v>53.5520353</v>
      </c>
      <c r="E35">
        <v>541.32954156250503</v>
      </c>
      <c r="F35">
        <v>31.363</v>
      </c>
      <c r="G35">
        <v>5.2977350486160599</v>
      </c>
      <c r="H35">
        <v>2.4010271991420602</v>
      </c>
      <c r="I35">
        <v>529.791919960428</v>
      </c>
      <c r="J35">
        <v>1126.7208926583201</v>
      </c>
      <c r="K35">
        <v>1940.5202999395799</v>
      </c>
      <c r="L35">
        <v>212767.91862512499</v>
      </c>
      <c r="M35">
        <v>100411.266440229</v>
      </c>
      <c r="N35">
        <v>156.75599485209</v>
      </c>
      <c r="O35">
        <v>154.31779577882699</v>
      </c>
      <c r="P35">
        <v>2.4381990732625498</v>
      </c>
      <c r="Q35">
        <v>1543.66322872929</v>
      </c>
      <c r="R35">
        <v>603.36308243899998</v>
      </c>
      <c r="S35">
        <v>734.30600000000004</v>
      </c>
      <c r="T35">
        <v>12000</v>
      </c>
      <c r="U35">
        <v>0.83</v>
      </c>
      <c r="V35">
        <v>63038.818404581601</v>
      </c>
      <c r="W35">
        <v>0</v>
      </c>
      <c r="X35">
        <v>393.046937750685</v>
      </c>
      <c r="Y35">
        <v>17.119471722165098</v>
      </c>
      <c r="Z35">
        <v>0.25382253538763699</v>
      </c>
      <c r="AA35">
        <f t="shared" si="1"/>
        <v>-20.06929146646188</v>
      </c>
      <c r="AB35">
        <v>2735893.9779913584</v>
      </c>
    </row>
    <row r="36" spans="1:30" x14ac:dyDescent="0.2">
      <c r="A36" t="s">
        <v>24</v>
      </c>
      <c r="B36" t="s">
        <v>22</v>
      </c>
      <c r="C36">
        <v>10186</v>
      </c>
      <c r="D36">
        <v>53.501380425658702</v>
      </c>
      <c r="E36">
        <v>628.42324509698994</v>
      </c>
      <c r="F36">
        <v>36.444000000000003</v>
      </c>
      <c r="G36">
        <v>4.5548883332749401</v>
      </c>
      <c r="H36">
        <v>2.1999999773725798</v>
      </c>
      <c r="I36">
        <v>444.79154530826798</v>
      </c>
      <c r="J36">
        <v>1306.13729674872</v>
      </c>
      <c r="K36">
        <v>2615.7860715327902</v>
      </c>
      <c r="L36">
        <v>186290.38596809201</v>
      </c>
      <c r="M36">
        <v>118369.415517395</v>
      </c>
      <c r="N36">
        <v>309.39972569888602</v>
      </c>
      <c r="O36">
        <v>309.39972569888602</v>
      </c>
      <c r="P36">
        <v>0</v>
      </c>
      <c r="Q36">
        <v>1594.35547705269</v>
      </c>
      <c r="R36">
        <v>602.56970561478602</v>
      </c>
      <c r="S36">
        <v>734.33</v>
      </c>
      <c r="T36">
        <v>12000</v>
      </c>
      <c r="U36">
        <v>0.83</v>
      </c>
      <c r="V36">
        <v>20824.921553620301</v>
      </c>
      <c r="W36">
        <v>0</v>
      </c>
      <c r="X36">
        <v>296.44095348405</v>
      </c>
      <c r="Y36">
        <v>16.858241715382</v>
      </c>
      <c r="Z36">
        <v>0.243386829639295</v>
      </c>
      <c r="AA36">
        <f t="shared" si="1"/>
        <v>-30.698955760855096</v>
      </c>
      <c r="AB36">
        <v>2372058.412604148</v>
      </c>
      <c r="AD36">
        <f>(AB36-AB33)/AB33*100</f>
        <v>-7.6463732889267142</v>
      </c>
    </row>
    <row r="38" spans="1:30" x14ac:dyDescent="0.2">
      <c r="L38">
        <f>(M36-M26)/M26*100</f>
        <v>13.814638347039629</v>
      </c>
    </row>
    <row r="41" spans="1:30" x14ac:dyDescent="0.2">
      <c r="A41" t="s">
        <v>17</v>
      </c>
      <c r="B41" t="s">
        <v>18</v>
      </c>
      <c r="C41">
        <v>5556</v>
      </c>
      <c r="D41">
        <v>78.030803744655003</v>
      </c>
      <c r="E41">
        <v>848.14082382697995</v>
      </c>
      <c r="F41">
        <v>73.509999999999906</v>
      </c>
      <c r="G41">
        <v>7.1790039601713396</v>
      </c>
      <c r="H41">
        <v>2.4785836139700299</v>
      </c>
      <c r="I41">
        <v>1129.1413578501699</v>
      </c>
      <c r="J41">
        <v>4045.0688609578801</v>
      </c>
      <c r="K41">
        <v>5940.5767027746497</v>
      </c>
      <c r="L41">
        <v>359464.36445078498</v>
      </c>
      <c r="M41">
        <v>155666.53407535501</v>
      </c>
      <c r="N41">
        <v>744.59195669009796</v>
      </c>
      <c r="O41">
        <v>118.26892638941899</v>
      </c>
      <c r="P41">
        <v>626.32303030067806</v>
      </c>
      <c r="Q41">
        <v>2517.86673843792</v>
      </c>
      <c r="R41">
        <v>967.16037734828603</v>
      </c>
      <c r="S41">
        <v>410.28899999999999</v>
      </c>
      <c r="T41">
        <v>11000</v>
      </c>
      <c r="U41">
        <v>0.85</v>
      </c>
      <c r="V41">
        <v>91007.937070730099</v>
      </c>
      <c r="W41">
        <v>0</v>
      </c>
      <c r="X41">
        <v>423.82627312857102</v>
      </c>
      <c r="Y41">
        <v>12.990764752177499</v>
      </c>
      <c r="Z41">
        <v>0.32020157553573397</v>
      </c>
      <c r="AB41">
        <f>V41*43.2</f>
        <v>3931542.8814555407</v>
      </c>
    </row>
    <row r="42" spans="1:30" x14ac:dyDescent="0.2">
      <c r="A42" t="s">
        <v>17</v>
      </c>
      <c r="B42" t="s">
        <v>19</v>
      </c>
      <c r="C42">
        <v>5556</v>
      </c>
      <c r="D42">
        <v>78.030803744655003</v>
      </c>
      <c r="E42">
        <v>848.14082382697995</v>
      </c>
      <c r="F42">
        <v>73.509999999999906</v>
      </c>
      <c r="G42">
        <v>7.1790039601713396</v>
      </c>
      <c r="H42">
        <v>2.54316288385506</v>
      </c>
      <c r="I42">
        <v>1188.7472348823801</v>
      </c>
      <c r="J42">
        <v>4045.0688609578801</v>
      </c>
      <c r="K42">
        <v>5940.5767027746497</v>
      </c>
      <c r="L42">
        <v>376890.22057847102</v>
      </c>
      <c r="M42">
        <v>160418.932328255</v>
      </c>
      <c r="N42">
        <v>744.59195669009796</v>
      </c>
      <c r="O42">
        <v>124.67964166691399</v>
      </c>
      <c r="P42">
        <v>619.91231502318306</v>
      </c>
      <c r="Q42">
        <v>2505.9659659034301</v>
      </c>
      <c r="R42">
        <v>969.18691400008299</v>
      </c>
      <c r="S42">
        <v>410.286</v>
      </c>
      <c r="T42">
        <v>11000</v>
      </c>
      <c r="U42">
        <v>0.85</v>
      </c>
      <c r="V42">
        <v>103047.721728146</v>
      </c>
      <c r="W42">
        <v>0</v>
      </c>
      <c r="X42">
        <v>444.37221978994899</v>
      </c>
      <c r="Y42">
        <v>13.2158961679435</v>
      </c>
      <c r="Z42">
        <v>0.32151826061539202</v>
      </c>
      <c r="AA42">
        <f>(AB42-$AB$41)/$AB$41*100</f>
        <v>1.9588618537673634</v>
      </c>
      <c r="AB42">
        <f>V42*38.9</f>
        <v>4008556.3752248795</v>
      </c>
    </row>
    <row r="43" spans="1:30" x14ac:dyDescent="0.2">
      <c r="A43" t="s">
        <v>17</v>
      </c>
      <c r="B43" t="s">
        <v>20</v>
      </c>
      <c r="C43">
        <v>5556</v>
      </c>
      <c r="D43">
        <v>78.030803744655003</v>
      </c>
      <c r="E43">
        <v>848.14082382697995</v>
      </c>
      <c r="F43">
        <v>78.878991978456298</v>
      </c>
      <c r="G43">
        <v>7.1790039601713396</v>
      </c>
      <c r="H43">
        <v>3.0316711630054902</v>
      </c>
      <c r="I43">
        <v>1689.2944375315601</v>
      </c>
      <c r="J43">
        <v>4328.6150494596905</v>
      </c>
      <c r="K43">
        <v>6326.2303238171398</v>
      </c>
      <c r="L43">
        <v>681190.32167641597</v>
      </c>
      <c r="M43">
        <v>241508.28993371999</v>
      </c>
      <c r="N43">
        <v>465.576979565844</v>
      </c>
      <c r="O43">
        <v>454.35894759273401</v>
      </c>
      <c r="P43">
        <v>11.21803197311</v>
      </c>
      <c r="Q43">
        <v>2989.6811186578002</v>
      </c>
      <c r="R43">
        <v>995.08573919642095</v>
      </c>
      <c r="S43">
        <v>410.46</v>
      </c>
      <c r="T43">
        <v>11000</v>
      </c>
      <c r="U43">
        <v>0.85</v>
      </c>
      <c r="V43">
        <v>315097.92426148598</v>
      </c>
      <c r="W43">
        <v>0</v>
      </c>
      <c r="X43">
        <v>803.15709672215701</v>
      </c>
      <c r="Y43">
        <v>15.013893298946901</v>
      </c>
      <c r="Z43">
        <v>0.25279464837135102</v>
      </c>
      <c r="AA43">
        <f t="shared" ref="AA43:AA56" si="2">(AB43-$AB$41)/$AB$41*100</f>
        <v>80.328779556861306</v>
      </c>
      <c r="AB43">
        <f>V43*22.5</f>
        <v>7089703.2958834348</v>
      </c>
    </row>
    <row r="44" spans="1:30" x14ac:dyDescent="0.2">
      <c r="A44" t="s">
        <v>17</v>
      </c>
      <c r="B44" t="s">
        <v>21</v>
      </c>
      <c r="C44">
        <v>5556</v>
      </c>
      <c r="D44">
        <v>78.030803744655003</v>
      </c>
      <c r="E44">
        <v>848.14082382697995</v>
      </c>
      <c r="F44">
        <v>77.105799460877094</v>
      </c>
      <c r="G44">
        <v>7.1790039601713396</v>
      </c>
      <c r="H44">
        <v>2.2695814385343702</v>
      </c>
      <c r="I44">
        <v>946.74432035697703</v>
      </c>
      <c r="J44">
        <v>4214.3097626316703</v>
      </c>
      <c r="K44">
        <v>6177.6767486175304</v>
      </c>
      <c r="L44">
        <v>357743.54250876402</v>
      </c>
      <c r="M44">
        <v>158822.028002348</v>
      </c>
      <c r="N44">
        <v>211.44539026362199</v>
      </c>
      <c r="O44">
        <v>211.44539026362199</v>
      </c>
      <c r="P44">
        <v>0</v>
      </c>
      <c r="Q44">
        <v>2899.443126267</v>
      </c>
      <c r="R44">
        <v>966.56815477289399</v>
      </c>
      <c r="S44">
        <v>410.41699999999997</v>
      </c>
      <c r="T44">
        <v>11000</v>
      </c>
      <c r="U44">
        <v>0.85</v>
      </c>
      <c r="V44">
        <v>86375.437020148602</v>
      </c>
      <c r="W44">
        <v>0</v>
      </c>
      <c r="X44">
        <v>421.79733890718097</v>
      </c>
      <c r="Y44">
        <v>12.335499771509699</v>
      </c>
      <c r="Z44">
        <v>0.26976891039461798</v>
      </c>
      <c r="AA44">
        <f t="shared" si="2"/>
        <v>5.4553161946484394</v>
      </c>
      <c r="AB44">
        <f>V44*48</f>
        <v>4146020.9769671327</v>
      </c>
    </row>
    <row r="45" spans="1:30" x14ac:dyDescent="0.2">
      <c r="A45" t="s">
        <v>17</v>
      </c>
      <c r="B45" t="s">
        <v>22</v>
      </c>
      <c r="C45">
        <v>5556</v>
      </c>
      <c r="D45">
        <v>78.030803744655003</v>
      </c>
      <c r="E45">
        <v>848.14082382697995</v>
      </c>
      <c r="F45">
        <v>75.443305201426398</v>
      </c>
      <c r="G45">
        <v>7.1790039601713396</v>
      </c>
      <c r="H45">
        <v>1.99860929283102</v>
      </c>
      <c r="I45">
        <v>734.17056978250798</v>
      </c>
      <c r="J45">
        <v>4225.4326957251096</v>
      </c>
      <c r="K45">
        <v>6153.9041144816701</v>
      </c>
      <c r="L45">
        <v>279553.185940089</v>
      </c>
      <c r="M45">
        <v>146511.28513967199</v>
      </c>
      <c r="N45">
        <v>353.44955258179601</v>
      </c>
      <c r="O45">
        <v>353.44955258179601</v>
      </c>
      <c r="P45">
        <v>0</v>
      </c>
      <c r="Q45">
        <v>2954.7156636371401</v>
      </c>
      <c r="R45">
        <v>961.12504230134903</v>
      </c>
      <c r="S45">
        <v>410.43</v>
      </c>
      <c r="T45">
        <v>11000</v>
      </c>
      <c r="U45">
        <v>0.85</v>
      </c>
      <c r="V45">
        <v>23789.805257781201</v>
      </c>
      <c r="W45">
        <v>0</v>
      </c>
      <c r="X45">
        <v>329.60703940495301</v>
      </c>
      <c r="Y45">
        <v>11.601634959896</v>
      </c>
      <c r="Z45">
        <v>0.26770933655226598</v>
      </c>
      <c r="AA45">
        <f t="shared" si="2"/>
        <v>-27.387880101746582</v>
      </c>
      <c r="AB45">
        <f>V45*120</f>
        <v>2854776.6309337444</v>
      </c>
    </row>
    <row r="47" spans="1:30" x14ac:dyDescent="0.2">
      <c r="A47" t="s">
        <v>23</v>
      </c>
      <c r="B47" t="s">
        <v>18</v>
      </c>
      <c r="C47">
        <v>5556</v>
      </c>
      <c r="D47">
        <v>124.678546785771</v>
      </c>
      <c r="E47">
        <v>787.51728525799001</v>
      </c>
      <c r="F47">
        <v>73.509999999999906</v>
      </c>
      <c r="G47">
        <v>19.7389191572084</v>
      </c>
      <c r="H47">
        <v>3.4305230553033899</v>
      </c>
      <c r="I47">
        <v>2163.0265552555902</v>
      </c>
      <c r="J47">
        <v>4105.8162908250797</v>
      </c>
      <c r="K47">
        <v>4861.0831649864003</v>
      </c>
      <c r="L47">
        <v>393683.26343815</v>
      </c>
      <c r="M47">
        <v>215734.562497117</v>
      </c>
      <c r="N47">
        <v>396.54587577027399</v>
      </c>
      <c r="O47">
        <v>86.356420914855704</v>
      </c>
      <c r="P47">
        <v>310.189454855419</v>
      </c>
      <c r="Q47">
        <v>1741.5422961874499</v>
      </c>
      <c r="R47">
        <v>975.58222189778905</v>
      </c>
      <c r="S47">
        <v>489.24599999999998</v>
      </c>
      <c r="T47">
        <v>12500</v>
      </c>
      <c r="U47">
        <v>0.7</v>
      </c>
      <c r="V47">
        <v>66451.264686561204</v>
      </c>
      <c r="W47">
        <v>0</v>
      </c>
      <c r="X47">
        <v>499.9042</v>
      </c>
      <c r="Y47">
        <v>21.248798281369901</v>
      </c>
      <c r="Z47">
        <v>0.56007461853526896</v>
      </c>
      <c r="AA47">
        <f t="shared" si="2"/>
        <v>-26.983000795945735</v>
      </c>
      <c r="AB47">
        <f>V47*43.2</f>
        <v>2870694.6344594443</v>
      </c>
    </row>
    <row r="48" spans="1:30" x14ac:dyDescent="0.2">
      <c r="A48" t="s">
        <v>23</v>
      </c>
      <c r="B48" t="s">
        <v>19</v>
      </c>
      <c r="C48">
        <v>5556</v>
      </c>
      <c r="D48">
        <v>124.678546785771</v>
      </c>
      <c r="E48">
        <v>787.51728525799001</v>
      </c>
      <c r="F48">
        <v>73.509999999999906</v>
      </c>
      <c r="G48">
        <v>19.7389191572084</v>
      </c>
      <c r="H48">
        <v>3.5022448633780199</v>
      </c>
      <c r="I48">
        <v>2254.4166353288902</v>
      </c>
      <c r="J48">
        <v>4105.8162908250797</v>
      </c>
      <c r="K48">
        <v>4861.0831649864003</v>
      </c>
      <c r="L48">
        <v>410760.79843240202</v>
      </c>
      <c r="M48">
        <v>222827.095259836</v>
      </c>
      <c r="N48">
        <v>396.54587577027399</v>
      </c>
      <c r="O48">
        <v>91.877819738581806</v>
      </c>
      <c r="P48">
        <v>304.66805603169303</v>
      </c>
      <c r="Q48">
        <v>1741.4953463023901</v>
      </c>
      <c r="R48">
        <v>977.78611155196404</v>
      </c>
      <c r="S48">
        <v>489.24599999999998</v>
      </c>
      <c r="T48">
        <v>12500</v>
      </c>
      <c r="U48">
        <v>0.7</v>
      </c>
      <c r="V48">
        <v>75937.016723226305</v>
      </c>
      <c r="W48">
        <v>0</v>
      </c>
      <c r="X48">
        <v>521.58956523454196</v>
      </c>
      <c r="Y48">
        <v>21.339886335213802</v>
      </c>
      <c r="Z48">
        <v>0.55946920132289402</v>
      </c>
      <c r="AA48">
        <f t="shared" si="2"/>
        <v>-24.865376275893798</v>
      </c>
      <c r="AB48">
        <f>V48*38.9</f>
        <v>2953949.9505335032</v>
      </c>
    </row>
    <row r="49" spans="1:30" x14ac:dyDescent="0.2">
      <c r="A49" t="s">
        <v>23</v>
      </c>
      <c r="B49" t="s">
        <v>20</v>
      </c>
      <c r="C49">
        <v>5556</v>
      </c>
      <c r="D49">
        <v>124.678546785771</v>
      </c>
      <c r="E49">
        <v>787.51728525799001</v>
      </c>
      <c r="F49">
        <v>73.513207046999995</v>
      </c>
      <c r="G49">
        <v>19.7389191572084</v>
      </c>
      <c r="H49">
        <v>3.2903730333575898</v>
      </c>
      <c r="I49">
        <v>1989.90086522046</v>
      </c>
      <c r="J49">
        <v>4256.6581819131297</v>
      </c>
      <c r="K49">
        <v>4985.5632896548896</v>
      </c>
      <c r="L49">
        <v>639438.86800000002</v>
      </c>
      <c r="M49">
        <v>266756.66499999998</v>
      </c>
      <c r="N49">
        <v>362.578361037582</v>
      </c>
      <c r="O49">
        <v>362.578361037582</v>
      </c>
      <c r="P49">
        <v>0</v>
      </c>
      <c r="Q49">
        <v>2505.8485886577</v>
      </c>
      <c r="R49">
        <v>2505.8485886577</v>
      </c>
      <c r="S49">
        <v>489.51299999999998</v>
      </c>
      <c r="T49">
        <v>12500</v>
      </c>
      <c r="U49">
        <v>0.7</v>
      </c>
      <c r="V49">
        <v>251448.08877035099</v>
      </c>
      <c r="W49">
        <v>0</v>
      </c>
      <c r="X49">
        <v>811.96804188851195</v>
      </c>
      <c r="Y49">
        <v>20.321702830043002</v>
      </c>
      <c r="Z49">
        <v>0.317222075519281</v>
      </c>
      <c r="AA49">
        <f t="shared" si="2"/>
        <v>43.902334730184606</v>
      </c>
      <c r="AB49">
        <f>V49*22.5</f>
        <v>5657581.997332897</v>
      </c>
    </row>
    <row r="50" spans="1:30" x14ac:dyDescent="0.2">
      <c r="A50" t="s">
        <v>23</v>
      </c>
      <c r="B50" t="s">
        <v>21</v>
      </c>
      <c r="C50">
        <v>5556</v>
      </c>
      <c r="D50">
        <v>124.678546785771</v>
      </c>
      <c r="E50">
        <v>787.51728525799001</v>
      </c>
      <c r="F50">
        <v>80.151080186570198</v>
      </c>
      <c r="G50">
        <v>19.7389191572084</v>
      </c>
      <c r="H50">
        <v>3.3306027731085699</v>
      </c>
      <c r="I50">
        <v>2038.8573684708001</v>
      </c>
      <c r="J50">
        <v>4302.3714287037601</v>
      </c>
      <c r="K50">
        <v>5174.8493100375999</v>
      </c>
      <c r="L50">
        <v>397693.06598103198</v>
      </c>
      <c r="M50">
        <v>225153.36011960701</v>
      </c>
      <c r="N50">
        <v>150.092340088095</v>
      </c>
      <c r="O50">
        <v>150.092340088095</v>
      </c>
      <c r="P50">
        <v>0</v>
      </c>
      <c r="Q50">
        <v>1812.04383856868</v>
      </c>
      <c r="R50">
        <v>977.89042975922905</v>
      </c>
      <c r="S50">
        <v>489.27100000000002</v>
      </c>
      <c r="T50">
        <v>12500</v>
      </c>
      <c r="U50">
        <v>0.7</v>
      </c>
      <c r="V50">
        <v>61312.719345268699</v>
      </c>
      <c r="W50">
        <v>0</v>
      </c>
      <c r="X50">
        <v>504.995983485934</v>
      </c>
      <c r="Y50">
        <v>21.1227298409868</v>
      </c>
      <c r="Z50">
        <v>0.52260049750419901</v>
      </c>
      <c r="AA50">
        <f t="shared" si="2"/>
        <v>-25.143623831381628</v>
      </c>
      <c r="AB50">
        <f>V50*48</f>
        <v>2943010.5285728974</v>
      </c>
    </row>
    <row r="51" spans="1:30" x14ac:dyDescent="0.2">
      <c r="A51" t="s">
        <v>23</v>
      </c>
      <c r="B51" t="s">
        <v>22</v>
      </c>
      <c r="C51">
        <v>5556</v>
      </c>
      <c r="D51">
        <v>124.678546785771</v>
      </c>
      <c r="E51">
        <v>787.51728525799001</v>
      </c>
      <c r="F51">
        <v>85.503050594960598</v>
      </c>
      <c r="G51">
        <v>19.7389191572084</v>
      </c>
      <c r="H51">
        <v>3.3192987792912101</v>
      </c>
      <c r="I51">
        <v>2025.0411785778599</v>
      </c>
      <c r="J51">
        <v>4466.1271238342797</v>
      </c>
      <c r="K51">
        <v>5431.0232391825803</v>
      </c>
      <c r="L51">
        <v>385549.50465803302</v>
      </c>
      <c r="M51">
        <v>255504.35611298401</v>
      </c>
      <c r="N51">
        <v>311.15242012792601</v>
      </c>
      <c r="O51">
        <v>311.15242012792601</v>
      </c>
      <c r="P51">
        <v>0</v>
      </c>
      <c r="Q51">
        <v>1788.24969052151</v>
      </c>
      <c r="R51">
        <v>985.10284337855796</v>
      </c>
      <c r="S51">
        <v>489.26400000000001</v>
      </c>
      <c r="T51">
        <v>12500</v>
      </c>
      <c r="U51">
        <v>0.7</v>
      </c>
      <c r="V51">
        <v>20942.890661044701</v>
      </c>
      <c r="W51">
        <v>0</v>
      </c>
      <c r="X51">
        <v>489.57592661820399</v>
      </c>
      <c r="Y51">
        <v>21.062766219359101</v>
      </c>
      <c r="Z51">
        <v>0.53540781006614802</v>
      </c>
      <c r="AA51">
        <f t="shared" si="2"/>
        <v>-36.07733769916446</v>
      </c>
      <c r="AB51">
        <f>V51*120</f>
        <v>2513146.8793253643</v>
      </c>
    </row>
    <row r="53" spans="1:30" x14ac:dyDescent="0.2">
      <c r="A53" t="s">
        <v>24</v>
      </c>
      <c r="B53" t="s">
        <v>18</v>
      </c>
      <c r="C53">
        <v>5556</v>
      </c>
      <c r="D53">
        <v>63.807195392183097</v>
      </c>
      <c r="E53">
        <v>670.54913743119403</v>
      </c>
      <c r="F53">
        <v>30.38</v>
      </c>
      <c r="G53">
        <v>6.0716776095085203</v>
      </c>
      <c r="H53">
        <v>2.2270926075233501</v>
      </c>
      <c r="I53">
        <v>683.72109979781999</v>
      </c>
      <c r="J53">
        <v>1404.02290415022</v>
      </c>
      <c r="K53">
        <v>2472.15477611488</v>
      </c>
      <c r="L53">
        <v>286706.03080713801</v>
      </c>
      <c r="M53">
        <v>140945.543825</v>
      </c>
      <c r="N53">
        <v>146.70148963151999</v>
      </c>
      <c r="O53">
        <v>66.370971581763399</v>
      </c>
      <c r="P53">
        <v>80.330518049756606</v>
      </c>
      <c r="Q53">
        <v>1591.73648714927</v>
      </c>
      <c r="R53">
        <v>588.57324247961901</v>
      </c>
      <c r="S53">
        <v>381.43400000000003</v>
      </c>
      <c r="T53">
        <v>12000</v>
      </c>
      <c r="U53">
        <v>0.83</v>
      </c>
      <c r="V53">
        <v>51072.4615254401</v>
      </c>
      <c r="W53">
        <v>0</v>
      </c>
      <c r="X53">
        <v>427.56900993934602</v>
      </c>
      <c r="Y53">
        <v>17.577212742</v>
      </c>
      <c r="Z53">
        <v>0.24309338820704099</v>
      </c>
      <c r="AA53">
        <f t="shared" si="2"/>
        <v>-24.324801602152178</v>
      </c>
      <c r="AB53">
        <v>2975202.8756379434</v>
      </c>
    </row>
    <row r="54" spans="1:30" x14ac:dyDescent="0.2">
      <c r="A54" t="s">
        <v>24</v>
      </c>
      <c r="B54" t="s">
        <v>19</v>
      </c>
      <c r="C54">
        <v>5556</v>
      </c>
      <c r="D54">
        <v>63.807195392183097</v>
      </c>
      <c r="E54">
        <v>670.54913743119403</v>
      </c>
      <c r="F54">
        <v>30.38</v>
      </c>
      <c r="G54">
        <v>6.0716776095085203</v>
      </c>
      <c r="H54">
        <v>2.4840298998791002</v>
      </c>
      <c r="I54">
        <v>850.58176504149196</v>
      </c>
      <c r="J54">
        <v>1404.02290415022</v>
      </c>
      <c r="K54">
        <v>2472.15477611488</v>
      </c>
      <c r="L54">
        <v>309347.64848399401</v>
      </c>
      <c r="M54">
        <v>151703.71817362</v>
      </c>
      <c r="N54">
        <v>146.70148963151999</v>
      </c>
      <c r="O54">
        <v>75.4527934601997</v>
      </c>
      <c r="P54">
        <v>71.248696171320404</v>
      </c>
      <c r="Q54">
        <v>1440.89864647186</v>
      </c>
      <c r="R54">
        <v>588.87788498298698</v>
      </c>
      <c r="S54">
        <v>381.35899999999998</v>
      </c>
      <c r="T54">
        <v>12000</v>
      </c>
      <c r="U54">
        <v>0.83</v>
      </c>
      <c r="V54">
        <v>62361.732607018901</v>
      </c>
      <c r="W54">
        <v>0</v>
      </c>
      <c r="X54">
        <v>461.33479444783598</v>
      </c>
      <c r="Y54">
        <v>16.957796248984</v>
      </c>
      <c r="Z54">
        <v>0.28028524799999999</v>
      </c>
      <c r="AA54">
        <f t="shared" si="2"/>
        <v>-1.4050249092982101</v>
      </c>
      <c r="AB54">
        <v>3876303.7246513497</v>
      </c>
    </row>
    <row r="55" spans="1:30" x14ac:dyDescent="0.2">
      <c r="A55" t="s">
        <v>24</v>
      </c>
      <c r="B55" t="s">
        <v>21</v>
      </c>
      <c r="C55">
        <v>5556</v>
      </c>
      <c r="D55">
        <v>78.835771183575105</v>
      </c>
      <c r="E55">
        <v>894.45510555711098</v>
      </c>
      <c r="F55">
        <v>32.798999999999999</v>
      </c>
      <c r="G55">
        <v>6.9484525042069603</v>
      </c>
      <c r="H55">
        <v>3.0046006314380298</v>
      </c>
      <c r="I55">
        <v>1244.44566215281</v>
      </c>
      <c r="J55">
        <v>1865.1254681073499</v>
      </c>
      <c r="K55">
        <v>3555.5471730924301</v>
      </c>
      <c r="L55">
        <v>390000.002652728</v>
      </c>
      <c r="M55">
        <v>230296.13427178</v>
      </c>
      <c r="N55">
        <v>172.979226677257</v>
      </c>
      <c r="O55">
        <v>157.45085669987799</v>
      </c>
      <c r="P55">
        <v>15.528369977378301</v>
      </c>
      <c r="Q55">
        <v>1309.6775859930799</v>
      </c>
      <c r="R55">
        <v>602.64426630000003</v>
      </c>
      <c r="S55">
        <v>381.298</v>
      </c>
      <c r="T55">
        <v>12000</v>
      </c>
      <c r="U55">
        <v>0.83</v>
      </c>
      <c r="V55">
        <v>64318.673673012498</v>
      </c>
      <c r="W55">
        <v>0</v>
      </c>
      <c r="X55">
        <v>436.01965065626899</v>
      </c>
      <c r="Y55">
        <v>17.2281906674475</v>
      </c>
      <c r="Z55">
        <v>0.32526873511807802</v>
      </c>
      <c r="AA55">
        <f t="shared" si="2"/>
        <v>-17.8198237474599</v>
      </c>
      <c r="AB55">
        <v>3230948.8694243571</v>
      </c>
    </row>
    <row r="56" spans="1:30" x14ac:dyDescent="0.2">
      <c r="A56" t="s">
        <v>24</v>
      </c>
      <c r="B56" t="s">
        <v>22</v>
      </c>
      <c r="C56">
        <v>5556</v>
      </c>
      <c r="D56">
        <v>75.614802165169806</v>
      </c>
      <c r="E56">
        <v>945.29181820060398</v>
      </c>
      <c r="F56">
        <v>36.14</v>
      </c>
      <c r="G56">
        <v>6.0485007871552501</v>
      </c>
      <c r="H56">
        <v>2.4632112671260198</v>
      </c>
      <c r="I56">
        <v>836.38407417663495</v>
      </c>
      <c r="J56">
        <v>1969.8164628997799</v>
      </c>
      <c r="K56">
        <v>4138.6062386140602</v>
      </c>
      <c r="L56">
        <v>327781.590833425</v>
      </c>
      <c r="M56">
        <v>216424.01130091501</v>
      </c>
      <c r="N56">
        <v>273.21919106958597</v>
      </c>
      <c r="O56">
        <v>273.21918887999999</v>
      </c>
      <c r="P56">
        <v>0</v>
      </c>
      <c r="Q56">
        <v>1518.15565940642</v>
      </c>
      <c r="R56">
        <v>602.96883731415596</v>
      </c>
      <c r="S56">
        <v>381.40100000000001</v>
      </c>
      <c r="T56">
        <v>12000</v>
      </c>
      <c r="U56">
        <v>0.83</v>
      </c>
      <c r="V56">
        <v>18389.700145994801</v>
      </c>
      <c r="W56">
        <v>0</v>
      </c>
      <c r="X56">
        <v>346.75174853133598</v>
      </c>
      <c r="Y56">
        <v>17.817563426631899</v>
      </c>
      <c r="Z56">
        <v>0.260107088972514</v>
      </c>
      <c r="AA56">
        <f t="shared" si="2"/>
        <v>-32.64813174232723</v>
      </c>
      <c r="AB56">
        <v>2647967.5820118478</v>
      </c>
      <c r="AD56">
        <f>(AB56-AB53)/AB53*100</f>
        <v>-10.99875562455316</v>
      </c>
    </row>
    <row r="58" spans="1:30" x14ac:dyDescent="0.2">
      <c r="L58">
        <f>(M56-M45)/M45*100</f>
        <v>47.718321557683346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A8F3B-A508-4595-93CE-CE059916C9F0}">
  <dimension ref="A1:F57"/>
  <sheetViews>
    <sheetView workbookViewId="0">
      <selection activeCell="A4" sqref="A4"/>
    </sheetView>
  </sheetViews>
  <sheetFormatPr defaultRowHeight="14.25" x14ac:dyDescent="0.2"/>
  <cols>
    <col min="1" max="1" width="19.5" customWidth="1"/>
    <col min="2" max="2" width="17.375" bestFit="1" customWidth="1"/>
  </cols>
  <sheetData>
    <row r="1" spans="1:3" x14ac:dyDescent="0.2">
      <c r="A1" t="s">
        <v>67</v>
      </c>
      <c r="B1" t="s">
        <v>70</v>
      </c>
      <c r="C1" t="s">
        <v>68</v>
      </c>
    </row>
    <row r="2" spans="1:3" x14ac:dyDescent="0.2">
      <c r="A2">
        <v>0</v>
      </c>
      <c r="B2">
        <v>23690</v>
      </c>
      <c r="C2">
        <v>50943.502999999997</v>
      </c>
    </row>
    <row r="3" spans="1:3" x14ac:dyDescent="0.2">
      <c r="A3">
        <v>1730860.9912576999</v>
      </c>
      <c r="B3">
        <v>23690</v>
      </c>
    </row>
    <row r="4" spans="1:3" x14ac:dyDescent="0.2">
      <c r="A4">
        <v>9605217.6186237596</v>
      </c>
      <c r="B4">
        <v>6376.9042115305001</v>
      </c>
    </row>
    <row r="5" spans="1:3" x14ac:dyDescent="0.2">
      <c r="A5">
        <v>10423993.425426601</v>
      </c>
      <c r="B5">
        <v>0</v>
      </c>
    </row>
    <row r="6" spans="1:3" x14ac:dyDescent="0.2">
      <c r="A6" s="2"/>
    </row>
    <row r="8" spans="1:3" x14ac:dyDescent="0.2">
      <c r="A8" t="s">
        <v>71</v>
      </c>
      <c r="B8" t="s">
        <v>69</v>
      </c>
      <c r="C8" t="s">
        <v>8</v>
      </c>
    </row>
    <row r="9" spans="1:3" x14ac:dyDescent="0.2">
      <c r="A9">
        <v>0</v>
      </c>
      <c r="B9">
        <v>23690</v>
      </c>
      <c r="C9">
        <v>51554.381999999998</v>
      </c>
    </row>
    <row r="10" spans="1:3" x14ac:dyDescent="0.2">
      <c r="A10">
        <v>1730882.20216785</v>
      </c>
      <c r="B10">
        <v>23690</v>
      </c>
    </row>
    <row r="11" spans="1:3" x14ac:dyDescent="0.2">
      <c r="A11">
        <v>9278735.7589630894</v>
      </c>
      <c r="B11">
        <v>5301.0801404441099</v>
      </c>
    </row>
    <row r="12" spans="1:3" x14ac:dyDescent="0.2">
      <c r="A12">
        <v>9816749.7982212994</v>
      </c>
      <c r="B12">
        <v>0</v>
      </c>
    </row>
    <row r="14" spans="1:3" x14ac:dyDescent="0.2">
      <c r="A14" t="s">
        <v>72</v>
      </c>
      <c r="B14" t="s">
        <v>69</v>
      </c>
      <c r="C14" t="s">
        <v>8</v>
      </c>
    </row>
    <row r="15" spans="1:3" x14ac:dyDescent="0.2">
      <c r="A15">
        <v>0</v>
      </c>
      <c r="B15">
        <v>23690</v>
      </c>
      <c r="C15">
        <v>62894.705999999998</v>
      </c>
    </row>
    <row r="16" spans="1:3" x14ac:dyDescent="0.2">
      <c r="A16">
        <v>1730795.6065378899</v>
      </c>
      <c r="B16">
        <v>23690</v>
      </c>
    </row>
    <row r="17" spans="1:3" x14ac:dyDescent="0.2">
      <c r="A17">
        <v>2269682.8542290898</v>
      </c>
      <c r="B17">
        <v>0</v>
      </c>
      <c r="C17">
        <v>39127.754999999997</v>
      </c>
    </row>
    <row r="19" spans="1:3" x14ac:dyDescent="0.2">
      <c r="A19" t="s">
        <v>73</v>
      </c>
      <c r="B19" t="s">
        <v>69</v>
      </c>
      <c r="C19" t="s">
        <v>8</v>
      </c>
    </row>
    <row r="20" spans="1:3" x14ac:dyDescent="0.2">
      <c r="A20">
        <v>0</v>
      </c>
      <c r="B20">
        <v>23690</v>
      </c>
      <c r="C20">
        <v>52183.567000000003</v>
      </c>
    </row>
    <row r="21" spans="1:3" x14ac:dyDescent="0.2">
      <c r="A21">
        <v>1730802.8674527099</v>
      </c>
      <c r="B21">
        <v>23690</v>
      </c>
    </row>
    <row r="22" spans="1:3" x14ac:dyDescent="0.2">
      <c r="A22">
        <v>2203328.7874403698</v>
      </c>
      <c r="B22">
        <v>0</v>
      </c>
      <c r="C22">
        <v>28434.994999999999</v>
      </c>
    </row>
    <row r="24" spans="1:3" x14ac:dyDescent="0.2">
      <c r="A24" t="s">
        <v>74</v>
      </c>
      <c r="B24" t="s">
        <v>69</v>
      </c>
      <c r="C24" t="s">
        <v>8</v>
      </c>
    </row>
    <row r="25" spans="1:3" x14ac:dyDescent="0.2">
      <c r="A25">
        <v>0</v>
      </c>
      <c r="B25">
        <v>23690</v>
      </c>
      <c r="C25">
        <v>49582.601405073001</v>
      </c>
    </row>
    <row r="26" spans="1:3" x14ac:dyDescent="0.2">
      <c r="A26">
        <v>1731649.93964538</v>
      </c>
      <c r="B26">
        <v>23690</v>
      </c>
    </row>
    <row r="27" spans="1:3" x14ac:dyDescent="0.2">
      <c r="A27">
        <v>2176135.9534451799</v>
      </c>
      <c r="B27">
        <v>0</v>
      </c>
      <c r="C27">
        <v>25805.927</v>
      </c>
    </row>
    <row r="47" spans="2:6" x14ac:dyDescent="0.2">
      <c r="B47" t="s">
        <v>77</v>
      </c>
    </row>
    <row r="48" spans="2:6" x14ac:dyDescent="0.2">
      <c r="B48">
        <v>3924.4940000000001</v>
      </c>
      <c r="C48" s="1"/>
      <c r="D48">
        <v>2826.9769999999999</v>
      </c>
      <c r="F48">
        <v>2673.4949999999999</v>
      </c>
    </row>
    <row r="49" spans="2:4" x14ac:dyDescent="0.2">
      <c r="B49">
        <v>2662.1550000000002</v>
      </c>
      <c r="C49" s="1"/>
    </row>
    <row r="50" spans="2:4" x14ac:dyDescent="0.2">
      <c r="B50">
        <v>2550.3449999999998</v>
      </c>
      <c r="C50" s="1"/>
    </row>
    <row r="51" spans="2:4" x14ac:dyDescent="0.2">
      <c r="B51">
        <v>2801.9450000000002</v>
      </c>
      <c r="C51" s="1"/>
    </row>
    <row r="52" spans="2:4" x14ac:dyDescent="0.2">
      <c r="B52">
        <v>3281.3710000000001</v>
      </c>
      <c r="C52" s="1"/>
    </row>
    <row r="53" spans="2:4" x14ac:dyDescent="0.2">
      <c r="B53">
        <v>1339.664</v>
      </c>
      <c r="C53" s="1"/>
    </row>
    <row r="55" spans="2:4" x14ac:dyDescent="0.2">
      <c r="B55">
        <f>SUM(B48:B53)</f>
        <v>16559.974000000002</v>
      </c>
    </row>
    <row r="57" spans="2:4" x14ac:dyDescent="0.2">
      <c r="B57">
        <f>(B55-F48)/F48*100</f>
        <v>519.41294073862127</v>
      </c>
      <c r="D57">
        <f>(D48-F48)/F48*100</f>
        <v>5.7408747725355749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94E0B-75D5-4773-9D75-2A2AAD1D069D}">
  <dimension ref="A1:S117"/>
  <sheetViews>
    <sheetView topLeftCell="A81" zoomScaleNormal="100" workbookViewId="0">
      <selection activeCell="G115" sqref="G115"/>
    </sheetView>
  </sheetViews>
  <sheetFormatPr defaultRowHeight="14.25" x14ac:dyDescent="0.2"/>
  <sheetData>
    <row r="1" spans="1:19" x14ac:dyDescent="0.2">
      <c r="A1" t="s">
        <v>17</v>
      </c>
      <c r="B1" t="s">
        <v>34</v>
      </c>
      <c r="D1" t="s">
        <v>18</v>
      </c>
      <c r="E1" t="s">
        <v>33</v>
      </c>
      <c r="H1" t="s">
        <v>23</v>
      </c>
      <c r="I1" t="s">
        <v>36</v>
      </c>
      <c r="K1" t="s">
        <v>18</v>
      </c>
      <c r="L1" t="s">
        <v>37</v>
      </c>
      <c r="O1" t="s">
        <v>24</v>
      </c>
      <c r="P1" t="s">
        <v>75</v>
      </c>
      <c r="R1" t="s">
        <v>18</v>
      </c>
      <c r="S1" t="s">
        <v>40</v>
      </c>
    </row>
    <row r="2" spans="1:19" x14ac:dyDescent="0.2">
      <c r="A2">
        <v>-0.19</v>
      </c>
      <c r="B2">
        <v>-8.3209999999999997</v>
      </c>
      <c r="D2">
        <v>0.42299999999999999</v>
      </c>
      <c r="E2">
        <v>14.118</v>
      </c>
      <c r="H2">
        <v>-0.27100000000000002</v>
      </c>
      <c r="I2">
        <v>-13.581</v>
      </c>
      <c r="K2">
        <v>0.54</v>
      </c>
      <c r="L2">
        <v>21.670999999999999</v>
      </c>
      <c r="O2">
        <v>-0.501</v>
      </c>
      <c r="P2">
        <v>-15.670999999999999</v>
      </c>
      <c r="R2">
        <v>0.251</v>
      </c>
      <c r="S2">
        <v>18.715</v>
      </c>
    </row>
    <row r="3" spans="1:19" x14ac:dyDescent="0.2">
      <c r="A3">
        <v>0</v>
      </c>
      <c r="B3">
        <v>0</v>
      </c>
      <c r="D3">
        <v>0.42</v>
      </c>
      <c r="E3">
        <v>14.068</v>
      </c>
      <c r="H3">
        <v>0</v>
      </c>
      <c r="I3">
        <v>0</v>
      </c>
      <c r="K3">
        <v>0.53700000000000003</v>
      </c>
      <c r="L3">
        <v>21.609000000000002</v>
      </c>
      <c r="O3">
        <v>-0.38400000000000001</v>
      </c>
      <c r="P3">
        <v>-17.844999999999999</v>
      </c>
      <c r="R3">
        <v>0.249</v>
      </c>
      <c r="S3">
        <v>18.742000000000001</v>
      </c>
    </row>
    <row r="4" spans="1:19" x14ac:dyDescent="0.2">
      <c r="A4">
        <v>0.27200000000000002</v>
      </c>
      <c r="B4">
        <v>11.085000000000001</v>
      </c>
      <c r="D4">
        <v>0.41699999999999998</v>
      </c>
      <c r="E4">
        <v>14.026999999999999</v>
      </c>
      <c r="H4">
        <v>0.38300000000000001</v>
      </c>
      <c r="I4">
        <v>17.875</v>
      </c>
      <c r="K4">
        <v>0.53500000000000003</v>
      </c>
      <c r="L4">
        <v>21.562999999999999</v>
      </c>
      <c r="O4">
        <v>-0.26800000000000002</v>
      </c>
      <c r="P4">
        <v>-19.309000000000001</v>
      </c>
      <c r="R4">
        <v>0.248</v>
      </c>
      <c r="S4">
        <v>18.760999999999999</v>
      </c>
    </row>
    <row r="5" spans="1:19" x14ac:dyDescent="0.2">
      <c r="A5">
        <v>0.54300000000000004</v>
      </c>
      <c r="B5">
        <v>15.948</v>
      </c>
      <c r="D5">
        <v>0.41499999999999998</v>
      </c>
      <c r="E5">
        <v>13.984999999999999</v>
      </c>
      <c r="H5">
        <v>0.73699999999999999</v>
      </c>
      <c r="I5">
        <v>25.148</v>
      </c>
      <c r="K5">
        <v>0.53300000000000003</v>
      </c>
      <c r="L5">
        <v>21.516999999999999</v>
      </c>
      <c r="O5">
        <v>-0.154</v>
      </c>
      <c r="P5">
        <v>-17.047999999999998</v>
      </c>
      <c r="R5">
        <v>0.247</v>
      </c>
      <c r="S5">
        <v>18.78</v>
      </c>
    </row>
    <row r="6" spans="1:19" x14ac:dyDescent="0.2">
      <c r="A6">
        <v>0.80700000000000005</v>
      </c>
      <c r="B6">
        <v>16.364999999999998</v>
      </c>
      <c r="D6">
        <v>0.41199999999999998</v>
      </c>
      <c r="E6">
        <v>13.944000000000001</v>
      </c>
      <c r="H6">
        <v>1.008</v>
      </c>
      <c r="I6">
        <v>25.591999999999999</v>
      </c>
      <c r="K6">
        <v>0.53</v>
      </c>
      <c r="L6">
        <v>21.471</v>
      </c>
      <c r="O6">
        <v>-4.2000000000000003E-2</v>
      </c>
      <c r="P6">
        <v>-6.1760000000000002</v>
      </c>
      <c r="R6">
        <v>0.246</v>
      </c>
      <c r="S6">
        <v>18.8</v>
      </c>
    </row>
    <row r="7" spans="1:19" x14ac:dyDescent="0.2">
      <c r="A7">
        <v>1.028</v>
      </c>
      <c r="B7">
        <v>15.222</v>
      </c>
      <c r="D7">
        <v>0.41</v>
      </c>
      <c r="E7">
        <v>13.901999999999999</v>
      </c>
      <c r="H7">
        <v>1.22</v>
      </c>
      <c r="I7">
        <v>24.170999999999999</v>
      </c>
      <c r="K7">
        <v>0.52800000000000002</v>
      </c>
      <c r="L7">
        <v>21.425000000000001</v>
      </c>
      <c r="O7">
        <v>6.7000000000000004E-2</v>
      </c>
      <c r="P7">
        <v>9.4979999999999993</v>
      </c>
      <c r="R7">
        <v>0.245</v>
      </c>
      <c r="S7">
        <v>18.818999999999999</v>
      </c>
    </row>
    <row r="8" spans="1:19" x14ac:dyDescent="0.2">
      <c r="A8">
        <v>1.202</v>
      </c>
      <c r="B8">
        <v>13.954000000000001</v>
      </c>
      <c r="D8">
        <v>0.40699999999999997</v>
      </c>
      <c r="E8">
        <v>13.86</v>
      </c>
      <c r="H8">
        <v>1.4039999999999999</v>
      </c>
      <c r="I8">
        <v>22.556999999999999</v>
      </c>
      <c r="K8">
        <v>0.52600000000000002</v>
      </c>
      <c r="L8">
        <v>21.378</v>
      </c>
      <c r="O8">
        <v>0.23699999999999999</v>
      </c>
      <c r="P8">
        <v>19.2</v>
      </c>
      <c r="R8">
        <v>0.24399999999999999</v>
      </c>
      <c r="S8">
        <v>18.838000000000001</v>
      </c>
    </row>
    <row r="9" spans="1:19" x14ac:dyDescent="0.2">
      <c r="A9">
        <v>1.3160000000000001</v>
      </c>
      <c r="B9">
        <v>13.023</v>
      </c>
      <c r="D9">
        <v>0.40500000000000003</v>
      </c>
      <c r="E9">
        <v>13.817</v>
      </c>
      <c r="H9">
        <v>1.5980000000000001</v>
      </c>
      <c r="I9">
        <v>21.215</v>
      </c>
      <c r="K9">
        <v>0.52400000000000002</v>
      </c>
      <c r="L9">
        <v>21.331</v>
      </c>
      <c r="O9">
        <v>0.41099999999999998</v>
      </c>
      <c r="P9">
        <v>17.315000000000001</v>
      </c>
      <c r="R9">
        <v>0.24299999999999999</v>
      </c>
      <c r="S9">
        <v>18.858000000000001</v>
      </c>
    </row>
    <row r="10" spans="1:19" x14ac:dyDescent="0.2">
      <c r="A10">
        <v>1.399</v>
      </c>
      <c r="B10">
        <v>12.285</v>
      </c>
      <c r="D10">
        <v>0.40300000000000002</v>
      </c>
      <c r="E10">
        <v>13.776</v>
      </c>
      <c r="H10">
        <v>1.782</v>
      </c>
      <c r="I10">
        <v>20.009</v>
      </c>
      <c r="K10">
        <v>0.52200000000000002</v>
      </c>
      <c r="L10">
        <v>21.283999999999999</v>
      </c>
      <c r="O10">
        <v>0.58599999999999997</v>
      </c>
      <c r="P10">
        <v>14.19</v>
      </c>
      <c r="R10">
        <v>0.24199999999999999</v>
      </c>
      <c r="S10">
        <v>18.878</v>
      </c>
    </row>
    <row r="11" spans="1:19" x14ac:dyDescent="0.2">
      <c r="D11">
        <v>0.4</v>
      </c>
      <c r="E11">
        <v>13.734</v>
      </c>
      <c r="K11">
        <v>0.52</v>
      </c>
      <c r="L11">
        <v>21.238</v>
      </c>
      <c r="O11">
        <v>0.74</v>
      </c>
      <c r="P11">
        <v>11.962</v>
      </c>
      <c r="R11">
        <v>0.24099999999999999</v>
      </c>
      <c r="S11">
        <v>18.896999999999998</v>
      </c>
    </row>
    <row r="12" spans="1:19" x14ac:dyDescent="0.2">
      <c r="D12">
        <v>0.39800000000000002</v>
      </c>
      <c r="E12">
        <v>13.691000000000001</v>
      </c>
      <c r="K12">
        <v>0.51700000000000002</v>
      </c>
      <c r="L12">
        <v>21.192</v>
      </c>
      <c r="O12">
        <v>0.86299999999999999</v>
      </c>
      <c r="P12">
        <v>10.568</v>
      </c>
      <c r="R12">
        <v>0.24</v>
      </c>
      <c r="S12">
        <v>18.917000000000002</v>
      </c>
    </row>
    <row r="14" spans="1:19" x14ac:dyDescent="0.2">
      <c r="A14" t="s">
        <v>17</v>
      </c>
      <c r="B14" t="s">
        <v>34</v>
      </c>
      <c r="D14" t="s">
        <v>19</v>
      </c>
      <c r="E14" t="s">
        <v>33</v>
      </c>
      <c r="H14" t="s">
        <v>23</v>
      </c>
      <c r="I14" t="s">
        <v>36</v>
      </c>
      <c r="K14" t="s">
        <v>19</v>
      </c>
      <c r="L14" t="s">
        <v>37</v>
      </c>
      <c r="O14" t="s">
        <v>24</v>
      </c>
      <c r="P14" t="s">
        <v>75</v>
      </c>
      <c r="R14" t="s">
        <v>19</v>
      </c>
      <c r="S14" t="s">
        <v>40</v>
      </c>
    </row>
    <row r="15" spans="1:19" x14ac:dyDescent="0.2">
      <c r="A15">
        <v>-0.19</v>
      </c>
      <c r="B15">
        <v>-8.3209999999999997</v>
      </c>
      <c r="D15">
        <v>0.42699999999999999</v>
      </c>
      <c r="E15">
        <v>14.194000000000001</v>
      </c>
      <c r="H15">
        <v>-0.27100000000000002</v>
      </c>
      <c r="I15">
        <v>-13.581</v>
      </c>
      <c r="K15">
        <v>0.54400000000000004</v>
      </c>
      <c r="L15">
        <v>21.763000000000002</v>
      </c>
      <c r="O15">
        <v>-0.51</v>
      </c>
      <c r="P15">
        <v>-16.625</v>
      </c>
      <c r="R15">
        <v>0.38800000000000001</v>
      </c>
      <c r="S15">
        <v>18.315000000000001</v>
      </c>
    </row>
    <row r="16" spans="1:19" x14ac:dyDescent="0.2">
      <c r="A16">
        <v>0</v>
      </c>
      <c r="B16">
        <v>0</v>
      </c>
      <c r="D16">
        <v>0.42399999999999999</v>
      </c>
      <c r="E16">
        <v>14.138999999999999</v>
      </c>
      <c r="H16">
        <v>0</v>
      </c>
      <c r="I16">
        <v>0</v>
      </c>
      <c r="K16">
        <v>0.54100000000000004</v>
      </c>
      <c r="L16">
        <v>21.695</v>
      </c>
      <c r="O16">
        <v>-0.38600000000000001</v>
      </c>
      <c r="P16">
        <v>-19.12</v>
      </c>
      <c r="R16">
        <v>0.38600000000000001</v>
      </c>
      <c r="S16">
        <v>18.359000000000002</v>
      </c>
    </row>
    <row r="17" spans="1:19" x14ac:dyDescent="0.2">
      <c r="A17">
        <v>0.27200000000000002</v>
      </c>
      <c r="B17">
        <v>11.085000000000001</v>
      </c>
      <c r="D17">
        <v>0.42099999999999999</v>
      </c>
      <c r="E17">
        <v>14.093</v>
      </c>
      <c r="H17">
        <v>0.38300000000000001</v>
      </c>
      <c r="I17">
        <v>17.875</v>
      </c>
      <c r="K17">
        <v>0.53900000000000003</v>
      </c>
      <c r="L17">
        <v>21.643999999999998</v>
      </c>
      <c r="O17">
        <v>-0.26200000000000001</v>
      </c>
      <c r="P17">
        <v>-20.783000000000001</v>
      </c>
      <c r="R17">
        <v>0.38400000000000001</v>
      </c>
      <c r="S17">
        <v>18.391999999999999</v>
      </c>
    </row>
    <row r="18" spans="1:19" x14ac:dyDescent="0.2">
      <c r="A18">
        <v>0.54300000000000004</v>
      </c>
      <c r="B18">
        <v>15.948</v>
      </c>
      <c r="D18">
        <v>0.41799999999999998</v>
      </c>
      <c r="E18">
        <v>14.047000000000001</v>
      </c>
      <c r="H18">
        <v>0.73699999999999999</v>
      </c>
      <c r="I18">
        <v>25.148</v>
      </c>
      <c r="K18">
        <v>0.53600000000000003</v>
      </c>
      <c r="L18">
        <v>21.593</v>
      </c>
      <c r="O18">
        <v>-0.13800000000000001</v>
      </c>
      <c r="P18">
        <v>-17.399999999999999</v>
      </c>
      <c r="R18">
        <v>0.38200000000000001</v>
      </c>
      <c r="S18">
        <v>18.425000000000001</v>
      </c>
    </row>
    <row r="19" spans="1:19" x14ac:dyDescent="0.2">
      <c r="A19">
        <v>0.80700000000000005</v>
      </c>
      <c r="B19">
        <v>16.364999999999998</v>
      </c>
      <c r="D19">
        <v>0.41599999999999998</v>
      </c>
      <c r="E19">
        <v>14</v>
      </c>
      <c r="H19">
        <v>1.008</v>
      </c>
      <c r="I19">
        <v>25.591999999999999</v>
      </c>
      <c r="K19">
        <v>0.53400000000000003</v>
      </c>
      <c r="L19">
        <v>21.542000000000002</v>
      </c>
      <c r="O19">
        <v>-1.6E-2</v>
      </c>
      <c r="P19">
        <v>-2.6120000000000001</v>
      </c>
      <c r="R19">
        <v>0.38</v>
      </c>
      <c r="S19">
        <v>18.457999999999998</v>
      </c>
    </row>
    <row r="20" spans="1:19" x14ac:dyDescent="0.2">
      <c r="A20">
        <v>1.028</v>
      </c>
      <c r="B20">
        <v>15.222</v>
      </c>
      <c r="D20">
        <v>0.41299999999999998</v>
      </c>
      <c r="E20">
        <v>13.954000000000001</v>
      </c>
      <c r="H20">
        <v>1.22</v>
      </c>
      <c r="I20">
        <v>24.170999999999999</v>
      </c>
      <c r="K20">
        <v>0.53100000000000003</v>
      </c>
      <c r="L20">
        <v>21.49</v>
      </c>
      <c r="O20">
        <v>0.105</v>
      </c>
      <c r="P20">
        <v>14.673</v>
      </c>
      <c r="R20">
        <v>0.378</v>
      </c>
      <c r="S20">
        <v>18.492000000000001</v>
      </c>
    </row>
    <row r="21" spans="1:19" x14ac:dyDescent="0.2">
      <c r="A21">
        <v>1.202</v>
      </c>
      <c r="B21">
        <v>13.954000000000001</v>
      </c>
      <c r="D21">
        <v>0.41</v>
      </c>
      <c r="E21">
        <v>13.907999999999999</v>
      </c>
      <c r="H21">
        <v>1.4039999999999999</v>
      </c>
      <c r="I21">
        <v>22.556999999999999</v>
      </c>
      <c r="K21">
        <v>0.52900000000000003</v>
      </c>
      <c r="L21">
        <v>21.437999999999999</v>
      </c>
      <c r="O21">
        <v>0.29199999999999998</v>
      </c>
      <c r="P21">
        <v>20.6</v>
      </c>
      <c r="R21">
        <v>0.376</v>
      </c>
      <c r="S21">
        <v>18.524999999999999</v>
      </c>
    </row>
    <row r="22" spans="1:19" x14ac:dyDescent="0.2">
      <c r="A22">
        <v>1.3160000000000001</v>
      </c>
      <c r="B22">
        <v>13.023</v>
      </c>
      <c r="D22">
        <v>0.40699999999999997</v>
      </c>
      <c r="E22">
        <v>13.861000000000001</v>
      </c>
      <c r="H22">
        <v>1.5980000000000001</v>
      </c>
      <c r="I22">
        <v>21.215</v>
      </c>
      <c r="K22">
        <v>0.52600000000000002</v>
      </c>
      <c r="L22">
        <v>21.385999999999999</v>
      </c>
      <c r="O22">
        <v>0.48099999999999998</v>
      </c>
      <c r="P22">
        <v>17.202999999999999</v>
      </c>
      <c r="R22">
        <v>0.374</v>
      </c>
      <c r="S22">
        <v>18.559999999999999</v>
      </c>
    </row>
    <row r="23" spans="1:19" x14ac:dyDescent="0.2">
      <c r="A23">
        <v>1.399</v>
      </c>
      <c r="B23">
        <v>12.285</v>
      </c>
      <c r="D23">
        <v>0.40500000000000003</v>
      </c>
      <c r="E23">
        <v>13.814</v>
      </c>
      <c r="H23">
        <v>1.782</v>
      </c>
      <c r="I23">
        <v>20.009</v>
      </c>
      <c r="K23">
        <v>0.52400000000000002</v>
      </c>
      <c r="L23">
        <v>21.335000000000001</v>
      </c>
      <c r="O23">
        <v>0.66300000000000003</v>
      </c>
      <c r="P23">
        <v>13.927</v>
      </c>
      <c r="R23">
        <v>0.372</v>
      </c>
      <c r="S23">
        <v>18.593</v>
      </c>
    </row>
    <row r="24" spans="1:19" x14ac:dyDescent="0.2">
      <c r="D24">
        <v>0.40200000000000002</v>
      </c>
      <c r="E24">
        <v>13.766999999999999</v>
      </c>
      <c r="K24">
        <v>0.52200000000000002</v>
      </c>
      <c r="L24">
        <v>21.283999999999999</v>
      </c>
      <c r="O24">
        <v>0.82</v>
      </c>
      <c r="P24">
        <v>11.782</v>
      </c>
      <c r="R24">
        <v>0.37</v>
      </c>
      <c r="S24">
        <v>18.628</v>
      </c>
    </row>
    <row r="25" spans="1:19" x14ac:dyDescent="0.2">
      <c r="D25">
        <v>0.39900000000000002</v>
      </c>
      <c r="E25">
        <v>13.72</v>
      </c>
      <c r="K25">
        <v>0.51900000000000002</v>
      </c>
      <c r="L25">
        <v>21.231999999999999</v>
      </c>
      <c r="O25">
        <v>0.94799999999999995</v>
      </c>
      <c r="P25">
        <v>10.428000000000001</v>
      </c>
      <c r="R25">
        <v>0.36799999999999999</v>
      </c>
      <c r="S25">
        <v>18.663</v>
      </c>
    </row>
    <row r="29" spans="1:19" x14ac:dyDescent="0.2">
      <c r="A29" t="s">
        <v>17</v>
      </c>
      <c r="B29" t="s">
        <v>34</v>
      </c>
      <c r="D29" t="s">
        <v>20</v>
      </c>
      <c r="E29" t="s">
        <v>33</v>
      </c>
      <c r="H29" t="s">
        <v>23</v>
      </c>
      <c r="I29" t="s">
        <v>38</v>
      </c>
      <c r="K29" t="s">
        <v>20</v>
      </c>
      <c r="L29" t="s">
        <v>37</v>
      </c>
      <c r="O29" t="s">
        <v>24</v>
      </c>
      <c r="P29" t="s">
        <v>75</v>
      </c>
      <c r="R29" t="s">
        <v>20</v>
      </c>
      <c r="S29" t="s">
        <v>40</v>
      </c>
    </row>
    <row r="30" spans="1:19" x14ac:dyDescent="0.2">
      <c r="A30">
        <v>-0.19</v>
      </c>
      <c r="B30">
        <v>-8.3209999999999997</v>
      </c>
      <c r="D30">
        <v>0.51500000000000001</v>
      </c>
      <c r="E30">
        <v>15.351000000000001</v>
      </c>
      <c r="H30">
        <v>-0.27100000000000002</v>
      </c>
      <c r="I30">
        <v>-13.457000000000001</v>
      </c>
      <c r="K30">
        <v>0.61899999999999999</v>
      </c>
      <c r="L30">
        <v>23.048999999999999</v>
      </c>
      <c r="O30">
        <v>-0.501</v>
      </c>
      <c r="P30">
        <v>-15.670999999999999</v>
      </c>
      <c r="R30">
        <v>0.29499999999999998</v>
      </c>
      <c r="S30">
        <v>18.074000000000002</v>
      </c>
    </row>
    <row r="31" spans="1:19" x14ac:dyDescent="0.2">
      <c r="A31">
        <v>0</v>
      </c>
      <c r="B31">
        <v>0</v>
      </c>
      <c r="D31">
        <v>0.50700000000000001</v>
      </c>
      <c r="E31">
        <v>15.241</v>
      </c>
      <c r="H31">
        <v>0</v>
      </c>
      <c r="I31">
        <v>0</v>
      </c>
      <c r="K31">
        <v>0.61199999999999999</v>
      </c>
      <c r="L31">
        <v>22.908999999999999</v>
      </c>
      <c r="O31">
        <v>-0.38400000000000001</v>
      </c>
      <c r="P31">
        <v>-17.844999999999999</v>
      </c>
      <c r="R31">
        <v>0.29099999999999998</v>
      </c>
      <c r="S31">
        <v>18.125</v>
      </c>
    </row>
    <row r="32" spans="1:19" x14ac:dyDescent="0.2">
      <c r="A32">
        <v>0.27200000000000002</v>
      </c>
      <c r="B32">
        <v>11.085000000000001</v>
      </c>
      <c r="D32">
        <v>0.5</v>
      </c>
      <c r="E32">
        <v>15.148999999999999</v>
      </c>
      <c r="H32">
        <v>0.38300000000000001</v>
      </c>
      <c r="I32">
        <v>17.724</v>
      </c>
      <c r="K32">
        <v>0.60599999999999998</v>
      </c>
      <c r="L32">
        <v>22.805</v>
      </c>
      <c r="O32">
        <v>-0.26800000000000002</v>
      </c>
      <c r="P32">
        <v>-19.309000000000001</v>
      </c>
      <c r="R32">
        <v>0.28799999999999998</v>
      </c>
      <c r="S32">
        <v>18.161000000000001</v>
      </c>
    </row>
    <row r="33" spans="1:19" x14ac:dyDescent="0.2">
      <c r="A33">
        <v>0.54300000000000004</v>
      </c>
      <c r="B33">
        <v>15.948</v>
      </c>
      <c r="D33">
        <v>0.49399999999999999</v>
      </c>
      <c r="E33">
        <v>15.057</v>
      </c>
      <c r="H33">
        <v>0.73699999999999999</v>
      </c>
      <c r="I33">
        <v>24.992000000000001</v>
      </c>
      <c r="K33">
        <v>0.6</v>
      </c>
      <c r="L33">
        <v>22.7</v>
      </c>
      <c r="O33">
        <v>-0.154</v>
      </c>
      <c r="P33">
        <v>-17.047999999999998</v>
      </c>
      <c r="R33">
        <v>0.28499999999999998</v>
      </c>
      <c r="S33">
        <v>18.198</v>
      </c>
    </row>
    <row r="34" spans="1:19" x14ac:dyDescent="0.2">
      <c r="A34">
        <v>0.80700000000000005</v>
      </c>
      <c r="B34">
        <v>16.364999999999998</v>
      </c>
      <c r="D34">
        <v>0.48699999999999999</v>
      </c>
      <c r="E34">
        <v>14.965</v>
      </c>
      <c r="H34">
        <v>1.008</v>
      </c>
      <c r="I34">
        <v>25.46</v>
      </c>
      <c r="K34">
        <v>0.59499999999999997</v>
      </c>
      <c r="L34">
        <v>22.594000000000001</v>
      </c>
      <c r="O34">
        <v>-4.2000000000000003E-2</v>
      </c>
      <c r="P34">
        <v>-6.1760000000000002</v>
      </c>
      <c r="R34">
        <v>0.28199999999999997</v>
      </c>
      <c r="S34">
        <v>18.234999999999999</v>
      </c>
    </row>
    <row r="35" spans="1:19" x14ac:dyDescent="0.2">
      <c r="A35">
        <v>1.028</v>
      </c>
      <c r="B35">
        <v>15.222</v>
      </c>
      <c r="D35">
        <v>0.48099999999999998</v>
      </c>
      <c r="E35">
        <v>14.872999999999999</v>
      </c>
      <c r="H35">
        <v>1.22</v>
      </c>
      <c r="I35">
        <v>24.068000000000001</v>
      </c>
      <c r="K35">
        <v>0.58899999999999997</v>
      </c>
      <c r="L35">
        <v>22.49</v>
      </c>
      <c r="O35">
        <v>6.7000000000000004E-2</v>
      </c>
      <c r="P35">
        <v>9.4979999999999993</v>
      </c>
      <c r="R35">
        <v>0.27900000000000003</v>
      </c>
      <c r="S35">
        <v>18.271999999999998</v>
      </c>
    </row>
    <row r="36" spans="1:19" x14ac:dyDescent="0.2">
      <c r="A36">
        <v>1.202</v>
      </c>
      <c r="B36">
        <v>13.954000000000001</v>
      </c>
      <c r="D36">
        <v>0.47499999999999998</v>
      </c>
      <c r="E36">
        <v>14.779</v>
      </c>
      <c r="H36">
        <v>1.403</v>
      </c>
      <c r="I36">
        <v>22.486999999999998</v>
      </c>
      <c r="K36">
        <v>0.58399999999999996</v>
      </c>
      <c r="L36">
        <v>22.384</v>
      </c>
      <c r="O36">
        <v>0.23699999999999999</v>
      </c>
      <c r="P36">
        <v>19.2</v>
      </c>
      <c r="R36">
        <v>0.27600000000000002</v>
      </c>
      <c r="S36">
        <v>18.309999999999999</v>
      </c>
    </row>
    <row r="37" spans="1:19" x14ac:dyDescent="0.2">
      <c r="A37">
        <v>1.3160000000000001</v>
      </c>
      <c r="B37">
        <v>13.023</v>
      </c>
      <c r="D37">
        <v>0.46899999999999997</v>
      </c>
      <c r="E37">
        <v>14.686</v>
      </c>
      <c r="H37">
        <v>1.5960000000000001</v>
      </c>
      <c r="I37">
        <v>21.158999999999999</v>
      </c>
      <c r="K37">
        <v>0.57799999999999996</v>
      </c>
      <c r="L37">
        <v>22.277000000000001</v>
      </c>
      <c r="O37">
        <v>0.41099999999999998</v>
      </c>
      <c r="P37">
        <v>17.315000000000001</v>
      </c>
      <c r="R37">
        <v>0.27300000000000002</v>
      </c>
      <c r="S37">
        <v>18.347999999999999</v>
      </c>
    </row>
    <row r="38" spans="1:19" x14ac:dyDescent="0.2">
      <c r="A38">
        <v>1.399</v>
      </c>
      <c r="B38">
        <v>12.285</v>
      </c>
      <c r="D38">
        <v>0.46200000000000002</v>
      </c>
      <c r="E38">
        <v>14.590999999999999</v>
      </c>
      <c r="H38">
        <v>1.7749999999999999</v>
      </c>
      <c r="I38">
        <v>20.050999999999998</v>
      </c>
      <c r="K38">
        <v>0.57299999999999995</v>
      </c>
      <c r="L38">
        <v>22.17</v>
      </c>
      <c r="O38">
        <v>0.58599999999999997</v>
      </c>
      <c r="P38">
        <v>14.19</v>
      </c>
      <c r="R38">
        <v>0.27100000000000002</v>
      </c>
      <c r="S38">
        <v>18.385999999999999</v>
      </c>
    </row>
    <row r="39" spans="1:19" x14ac:dyDescent="0.2">
      <c r="D39">
        <v>0.45600000000000002</v>
      </c>
      <c r="E39">
        <v>14.494999999999999</v>
      </c>
      <c r="K39">
        <v>0.56699999999999995</v>
      </c>
      <c r="L39">
        <v>22.062999999999999</v>
      </c>
      <c r="O39">
        <v>0.74</v>
      </c>
      <c r="P39">
        <v>11.962</v>
      </c>
      <c r="R39">
        <v>0.26800000000000002</v>
      </c>
      <c r="S39">
        <v>18.425999999999998</v>
      </c>
    </row>
    <row r="40" spans="1:19" x14ac:dyDescent="0.2">
      <c r="D40">
        <v>0.45</v>
      </c>
      <c r="E40">
        <v>14.4</v>
      </c>
      <c r="K40">
        <v>0.56200000000000006</v>
      </c>
      <c r="L40">
        <v>21.954999999999998</v>
      </c>
      <c r="O40">
        <v>0.86299999999999999</v>
      </c>
      <c r="P40">
        <v>10.568</v>
      </c>
      <c r="R40">
        <v>0.26500000000000001</v>
      </c>
      <c r="S40">
        <v>18.468</v>
      </c>
    </row>
    <row r="44" spans="1:19" x14ac:dyDescent="0.2">
      <c r="A44" t="s">
        <v>17</v>
      </c>
      <c r="B44" t="s">
        <v>34</v>
      </c>
      <c r="D44" t="s">
        <v>21</v>
      </c>
      <c r="E44" t="s">
        <v>33</v>
      </c>
      <c r="H44" t="s">
        <v>23</v>
      </c>
      <c r="I44" t="s">
        <v>38</v>
      </c>
      <c r="K44" t="s">
        <v>21</v>
      </c>
      <c r="L44" t="s">
        <v>39</v>
      </c>
      <c r="O44" t="s">
        <v>24</v>
      </c>
      <c r="P44" t="s">
        <v>75</v>
      </c>
      <c r="R44" t="s">
        <v>21</v>
      </c>
      <c r="S44" t="s">
        <v>40</v>
      </c>
    </row>
    <row r="45" spans="1:19" x14ac:dyDescent="0.2">
      <c r="A45">
        <v>-0.19</v>
      </c>
      <c r="B45">
        <v>-8.2469999999999999</v>
      </c>
      <c r="D45">
        <v>0.433</v>
      </c>
      <c r="E45">
        <v>14.192</v>
      </c>
      <c r="H45">
        <v>-0.27100000000000002</v>
      </c>
      <c r="I45">
        <v>-13.497999999999999</v>
      </c>
      <c r="K45">
        <v>0.54900000000000004</v>
      </c>
      <c r="L45">
        <v>21.74</v>
      </c>
      <c r="O45">
        <v>-0.51600000000000001</v>
      </c>
      <c r="P45">
        <v>-14.468999999999999</v>
      </c>
      <c r="R45">
        <v>0.27600000000000002</v>
      </c>
      <c r="S45">
        <v>17.472000000000001</v>
      </c>
    </row>
    <row r="46" spans="1:19" x14ac:dyDescent="0.2">
      <c r="A46">
        <v>0</v>
      </c>
      <c r="B46">
        <v>0</v>
      </c>
      <c r="D46">
        <v>0.43099999999999999</v>
      </c>
      <c r="E46">
        <v>14.148</v>
      </c>
      <c r="H46">
        <v>0</v>
      </c>
      <c r="I46">
        <v>0</v>
      </c>
      <c r="K46">
        <v>0.54600000000000004</v>
      </c>
      <c r="L46">
        <v>21.684999999999999</v>
      </c>
      <c r="O46">
        <v>-0.39600000000000002</v>
      </c>
      <c r="P46">
        <v>-16.693999999999999</v>
      </c>
      <c r="R46">
        <v>0.27500000000000002</v>
      </c>
      <c r="S46">
        <v>17.494</v>
      </c>
    </row>
    <row r="47" spans="1:19" x14ac:dyDescent="0.2">
      <c r="A47">
        <v>0.27200000000000002</v>
      </c>
      <c r="B47">
        <v>10.994</v>
      </c>
      <c r="D47">
        <v>0.42799999999999999</v>
      </c>
      <c r="E47">
        <v>14.111000000000001</v>
      </c>
      <c r="H47">
        <v>0.38300000000000001</v>
      </c>
      <c r="I47">
        <v>17.774000000000001</v>
      </c>
      <c r="K47">
        <v>0.54400000000000004</v>
      </c>
      <c r="L47">
        <v>21.643999999999998</v>
      </c>
      <c r="O47">
        <v>-0.27800000000000002</v>
      </c>
      <c r="P47">
        <v>-18.509</v>
      </c>
      <c r="R47">
        <v>0.27400000000000002</v>
      </c>
      <c r="S47">
        <v>17.510000000000002</v>
      </c>
    </row>
    <row r="48" spans="1:19" x14ac:dyDescent="0.2">
      <c r="A48">
        <v>0.54400000000000004</v>
      </c>
      <c r="B48">
        <v>15.856</v>
      </c>
      <c r="D48">
        <v>0.42599999999999999</v>
      </c>
      <c r="E48">
        <v>14.074</v>
      </c>
      <c r="H48">
        <v>0.73699999999999999</v>
      </c>
      <c r="I48">
        <v>25.042999999999999</v>
      </c>
      <c r="K48">
        <v>0.54200000000000004</v>
      </c>
      <c r="L48">
        <v>21.603999999999999</v>
      </c>
      <c r="O48">
        <v>-0.16200000000000001</v>
      </c>
      <c r="P48">
        <v>-17.163</v>
      </c>
      <c r="R48">
        <v>0.27300000000000002</v>
      </c>
      <c r="S48">
        <v>17.526</v>
      </c>
    </row>
    <row r="49" spans="1:19" x14ac:dyDescent="0.2">
      <c r="A49">
        <v>0.80500000000000005</v>
      </c>
      <c r="B49">
        <v>16.3</v>
      </c>
      <c r="D49">
        <v>0.42399999999999999</v>
      </c>
      <c r="E49">
        <v>14.037000000000001</v>
      </c>
      <c r="H49">
        <v>1.008</v>
      </c>
      <c r="I49">
        <v>25.503</v>
      </c>
      <c r="K49">
        <v>0.54</v>
      </c>
      <c r="L49">
        <v>21.562000000000001</v>
      </c>
      <c r="O49">
        <v>-4.9000000000000002E-2</v>
      </c>
      <c r="P49">
        <v>-7.2119999999999997</v>
      </c>
      <c r="R49">
        <v>0.27200000000000002</v>
      </c>
      <c r="S49">
        <v>17.542999999999999</v>
      </c>
    </row>
    <row r="50" spans="1:19" x14ac:dyDescent="0.2">
      <c r="A50">
        <v>1.0309999999999999</v>
      </c>
      <c r="B50">
        <v>15.17</v>
      </c>
      <c r="D50">
        <v>0.42199999999999999</v>
      </c>
      <c r="E50">
        <v>14</v>
      </c>
      <c r="H50">
        <v>1.22</v>
      </c>
      <c r="I50">
        <v>24.102</v>
      </c>
      <c r="K50">
        <v>0.53800000000000003</v>
      </c>
      <c r="L50">
        <v>21.521000000000001</v>
      </c>
      <c r="O50">
        <v>6.0999999999999999E-2</v>
      </c>
      <c r="P50">
        <v>8.7279999999999998</v>
      </c>
      <c r="R50">
        <v>0.27</v>
      </c>
      <c r="S50">
        <v>17.559000000000001</v>
      </c>
    </row>
    <row r="51" spans="1:19" x14ac:dyDescent="0.2">
      <c r="A51">
        <v>1.2030000000000001</v>
      </c>
      <c r="B51">
        <v>13.928000000000001</v>
      </c>
      <c r="D51">
        <v>0.41899999999999998</v>
      </c>
      <c r="E51">
        <v>13.962999999999999</v>
      </c>
      <c r="H51">
        <v>1.4039999999999999</v>
      </c>
      <c r="I51">
        <v>22.51</v>
      </c>
      <c r="K51">
        <v>0.53600000000000003</v>
      </c>
      <c r="L51">
        <v>21.48</v>
      </c>
      <c r="O51">
        <v>0.23200000000000001</v>
      </c>
      <c r="P51">
        <v>18.545000000000002</v>
      </c>
      <c r="R51">
        <v>0.26900000000000002</v>
      </c>
      <c r="S51">
        <v>17.576000000000001</v>
      </c>
    </row>
    <row r="52" spans="1:19" x14ac:dyDescent="0.2">
      <c r="A52">
        <v>1.3149999999999999</v>
      </c>
      <c r="B52">
        <v>13.005000000000001</v>
      </c>
      <c r="D52">
        <v>0.41699999999999998</v>
      </c>
      <c r="E52">
        <v>13.926</v>
      </c>
      <c r="H52">
        <v>1.597</v>
      </c>
      <c r="I52">
        <v>21.178999999999998</v>
      </c>
      <c r="K52">
        <v>0.53400000000000003</v>
      </c>
      <c r="L52">
        <v>21.437999999999999</v>
      </c>
      <c r="O52">
        <v>0.40899999999999997</v>
      </c>
      <c r="P52">
        <v>16.425000000000001</v>
      </c>
      <c r="R52">
        <v>0.26800000000000002</v>
      </c>
      <c r="S52">
        <v>17.591999999999999</v>
      </c>
    </row>
    <row r="53" spans="1:19" x14ac:dyDescent="0.2">
      <c r="A53">
        <v>1.3959999999999999</v>
      </c>
      <c r="B53">
        <v>12.276999999999999</v>
      </c>
      <c r="D53">
        <v>0.41499999999999998</v>
      </c>
      <c r="E53">
        <v>13.888999999999999</v>
      </c>
      <c r="H53">
        <v>1.7769999999999999</v>
      </c>
      <c r="I53">
        <v>20.04</v>
      </c>
      <c r="K53">
        <v>0.53200000000000003</v>
      </c>
      <c r="L53">
        <v>21.396000000000001</v>
      </c>
      <c r="O53">
        <v>0.58899999999999997</v>
      </c>
      <c r="P53">
        <v>13.244</v>
      </c>
      <c r="R53">
        <v>0.26700000000000002</v>
      </c>
      <c r="S53">
        <v>17.609000000000002</v>
      </c>
    </row>
    <row r="54" spans="1:19" x14ac:dyDescent="0.2">
      <c r="D54">
        <v>0.41299999999999998</v>
      </c>
      <c r="E54">
        <v>13.851000000000001</v>
      </c>
      <c r="K54">
        <v>0.53</v>
      </c>
      <c r="L54">
        <v>21.355</v>
      </c>
      <c r="O54">
        <v>0.749</v>
      </c>
      <c r="P54">
        <v>11.061999999999999</v>
      </c>
      <c r="R54">
        <v>0.26600000000000001</v>
      </c>
      <c r="S54">
        <v>17.626999999999999</v>
      </c>
    </row>
    <row r="55" spans="1:19" x14ac:dyDescent="0.2">
      <c r="D55">
        <v>0.41099999999999998</v>
      </c>
      <c r="E55">
        <v>13.813000000000001</v>
      </c>
      <c r="K55">
        <v>0.52800000000000002</v>
      </c>
      <c r="L55">
        <v>21.312999999999999</v>
      </c>
      <c r="O55">
        <v>0.874</v>
      </c>
      <c r="P55">
        <v>9.7370000000000001</v>
      </c>
      <c r="R55">
        <v>0.26500000000000001</v>
      </c>
      <c r="S55">
        <v>17.645</v>
      </c>
    </row>
    <row r="58" spans="1:19" x14ac:dyDescent="0.2">
      <c r="A58" t="s">
        <v>17</v>
      </c>
      <c r="B58" t="s">
        <v>34</v>
      </c>
      <c r="D58" t="s">
        <v>22</v>
      </c>
      <c r="E58" t="s">
        <v>33</v>
      </c>
      <c r="H58" t="s">
        <v>23</v>
      </c>
      <c r="I58" t="s">
        <v>38</v>
      </c>
      <c r="K58" t="s">
        <v>22</v>
      </c>
      <c r="L58" t="s">
        <v>39</v>
      </c>
      <c r="O58" t="s">
        <v>24</v>
      </c>
      <c r="P58" t="s">
        <v>75</v>
      </c>
      <c r="R58" t="s">
        <v>22</v>
      </c>
      <c r="S58" t="s">
        <v>40</v>
      </c>
    </row>
    <row r="59" spans="1:19" x14ac:dyDescent="0.2">
      <c r="A59">
        <v>-0.19</v>
      </c>
      <c r="B59">
        <v>-8.1820000000000004</v>
      </c>
      <c r="D59">
        <v>0.41399999999999998</v>
      </c>
      <c r="E59">
        <v>13.781000000000001</v>
      </c>
      <c r="H59">
        <v>-0.27100000000000002</v>
      </c>
      <c r="I59">
        <v>-13.429</v>
      </c>
      <c r="K59">
        <v>0.55200000000000005</v>
      </c>
      <c r="L59">
        <v>21.712</v>
      </c>
      <c r="O59">
        <v>-0.56499999999999995</v>
      </c>
      <c r="P59">
        <v>-15.225</v>
      </c>
      <c r="R59">
        <v>0.35</v>
      </c>
      <c r="S59">
        <v>18.369</v>
      </c>
    </row>
    <row r="60" spans="1:19" x14ac:dyDescent="0.2">
      <c r="A60">
        <v>0</v>
      </c>
      <c r="B60">
        <v>0</v>
      </c>
      <c r="D60">
        <v>0.41299999999999998</v>
      </c>
      <c r="E60">
        <v>13.766999999999999</v>
      </c>
      <c r="H60">
        <v>0</v>
      </c>
      <c r="I60">
        <v>0</v>
      </c>
      <c r="K60">
        <v>0.55100000000000005</v>
      </c>
      <c r="L60">
        <v>21.693999999999999</v>
      </c>
      <c r="O60">
        <v>-0.44500000000000001</v>
      </c>
      <c r="P60">
        <v>-17.443000000000001</v>
      </c>
      <c r="R60">
        <v>0.34899999999999998</v>
      </c>
      <c r="S60">
        <v>18.372</v>
      </c>
    </row>
    <row r="61" spans="1:19" x14ac:dyDescent="0.2">
      <c r="A61">
        <v>0.27200000000000002</v>
      </c>
      <c r="B61">
        <v>10.913</v>
      </c>
      <c r="D61">
        <v>0.41199999999999998</v>
      </c>
      <c r="E61">
        <v>13.754</v>
      </c>
      <c r="H61">
        <v>0.38300000000000001</v>
      </c>
      <c r="I61">
        <v>17.690000000000001</v>
      </c>
      <c r="K61">
        <v>0.55000000000000004</v>
      </c>
      <c r="L61">
        <v>21.68</v>
      </c>
      <c r="O61">
        <v>-0.32300000000000001</v>
      </c>
      <c r="P61">
        <v>-19.523</v>
      </c>
      <c r="R61">
        <v>0.34899999999999998</v>
      </c>
      <c r="S61">
        <v>18.373999999999999</v>
      </c>
    </row>
    <row r="62" spans="1:19" x14ac:dyDescent="0.2">
      <c r="A62">
        <v>0.54500000000000004</v>
      </c>
      <c r="B62">
        <v>15.773999999999999</v>
      </c>
      <c r="D62">
        <v>0.41199999999999998</v>
      </c>
      <c r="E62">
        <v>13.741</v>
      </c>
      <c r="H62">
        <v>0.73699999999999999</v>
      </c>
      <c r="I62">
        <v>24.957000000000001</v>
      </c>
      <c r="K62">
        <v>0.54900000000000004</v>
      </c>
      <c r="L62">
        <v>21.666</v>
      </c>
      <c r="O62">
        <v>-0.20200000000000001</v>
      </c>
      <c r="P62">
        <v>-19.300999999999998</v>
      </c>
      <c r="R62">
        <v>0.34799999999999998</v>
      </c>
      <c r="S62">
        <v>18.376000000000001</v>
      </c>
    </row>
    <row r="63" spans="1:19" x14ac:dyDescent="0.2">
      <c r="A63">
        <v>0.80400000000000005</v>
      </c>
      <c r="B63">
        <v>16.241</v>
      </c>
      <c r="D63">
        <v>0.41099999999999998</v>
      </c>
      <c r="E63">
        <v>13.728</v>
      </c>
      <c r="H63">
        <v>1.008</v>
      </c>
      <c r="I63">
        <v>25.43</v>
      </c>
      <c r="K63">
        <v>0.54900000000000004</v>
      </c>
      <c r="L63">
        <v>21.652999999999999</v>
      </c>
      <c r="O63">
        <v>-8.1000000000000003E-2</v>
      </c>
      <c r="P63">
        <v>-11.288</v>
      </c>
      <c r="R63">
        <v>0.34799999999999998</v>
      </c>
      <c r="S63">
        <v>18.378</v>
      </c>
    </row>
    <row r="64" spans="1:19" x14ac:dyDescent="0.2">
      <c r="A64">
        <v>1.0309999999999999</v>
      </c>
      <c r="B64">
        <v>15.132</v>
      </c>
      <c r="D64">
        <v>0.41</v>
      </c>
      <c r="E64">
        <v>13.715</v>
      </c>
      <c r="H64">
        <v>1.22</v>
      </c>
      <c r="I64">
        <v>24.045000000000002</v>
      </c>
      <c r="K64">
        <v>0.54800000000000004</v>
      </c>
      <c r="L64">
        <v>21.638999999999999</v>
      </c>
      <c r="O64">
        <v>3.7999999999999999E-2</v>
      </c>
      <c r="P64">
        <v>5.5979999999999999</v>
      </c>
      <c r="R64">
        <v>0.34699999999999998</v>
      </c>
      <c r="S64">
        <v>18.38</v>
      </c>
    </row>
    <row r="65" spans="1:19" x14ac:dyDescent="0.2">
      <c r="A65">
        <v>1.204</v>
      </c>
      <c r="B65">
        <v>13.904999999999999</v>
      </c>
      <c r="D65">
        <v>0.40899999999999997</v>
      </c>
      <c r="E65">
        <v>13.702</v>
      </c>
      <c r="H65">
        <v>1.403</v>
      </c>
      <c r="I65">
        <v>22.47</v>
      </c>
      <c r="K65">
        <v>0.54700000000000004</v>
      </c>
      <c r="L65">
        <v>21.625</v>
      </c>
      <c r="O65">
        <v>0.218</v>
      </c>
      <c r="P65">
        <v>19.582000000000001</v>
      </c>
      <c r="R65">
        <v>0.34699999999999998</v>
      </c>
      <c r="S65">
        <v>18.382000000000001</v>
      </c>
    </row>
    <row r="66" spans="1:19" x14ac:dyDescent="0.2">
      <c r="A66">
        <v>1.3140000000000001</v>
      </c>
      <c r="B66">
        <v>12.987</v>
      </c>
      <c r="D66">
        <v>0.40899999999999997</v>
      </c>
      <c r="E66">
        <v>13.688000000000001</v>
      </c>
      <c r="H66">
        <v>1.5960000000000001</v>
      </c>
      <c r="I66">
        <v>21.145</v>
      </c>
      <c r="K66">
        <v>0.54700000000000004</v>
      </c>
      <c r="L66">
        <v>21.611000000000001</v>
      </c>
      <c r="O66">
        <v>0.4</v>
      </c>
      <c r="P66">
        <v>18.254000000000001</v>
      </c>
      <c r="R66">
        <v>0.34699999999999998</v>
      </c>
      <c r="S66">
        <v>18.384</v>
      </c>
    </row>
    <row r="67" spans="1:19" x14ac:dyDescent="0.2">
      <c r="A67">
        <v>1.3939999999999999</v>
      </c>
      <c r="B67">
        <v>12.266999999999999</v>
      </c>
      <c r="D67">
        <v>0.40799999999999997</v>
      </c>
      <c r="E67">
        <v>13.675000000000001</v>
      </c>
      <c r="H67">
        <v>1.7749999999999999</v>
      </c>
      <c r="I67">
        <v>20.041</v>
      </c>
      <c r="K67">
        <v>0.54600000000000004</v>
      </c>
      <c r="L67">
        <v>21.597999999999999</v>
      </c>
      <c r="O67">
        <v>0.57899999999999996</v>
      </c>
      <c r="P67">
        <v>14.964</v>
      </c>
      <c r="R67">
        <v>0.34599999999999997</v>
      </c>
      <c r="S67">
        <v>18.385999999999999</v>
      </c>
    </row>
    <row r="68" spans="1:19" x14ac:dyDescent="0.2">
      <c r="D68">
        <v>0.40699999999999997</v>
      </c>
      <c r="E68">
        <v>13.662000000000001</v>
      </c>
      <c r="K68">
        <v>0.54500000000000004</v>
      </c>
      <c r="L68">
        <v>21.584</v>
      </c>
      <c r="O68">
        <v>0.73299999999999998</v>
      </c>
      <c r="P68">
        <v>12.637</v>
      </c>
      <c r="R68">
        <v>0.34599999999999997</v>
      </c>
      <c r="S68">
        <v>18.388000000000002</v>
      </c>
    </row>
    <row r="69" spans="1:19" x14ac:dyDescent="0.2">
      <c r="D69">
        <v>0.40600000000000003</v>
      </c>
      <c r="E69">
        <v>13.648999999999999</v>
      </c>
      <c r="K69">
        <v>0.54500000000000004</v>
      </c>
      <c r="L69">
        <v>21.57</v>
      </c>
      <c r="O69">
        <v>0.85</v>
      </c>
      <c r="P69">
        <v>11.22</v>
      </c>
      <c r="R69">
        <v>0.34499999999999997</v>
      </c>
      <c r="S69">
        <v>18.39</v>
      </c>
    </row>
    <row r="86" spans="1:8" x14ac:dyDescent="0.2">
      <c r="A86" t="s">
        <v>17</v>
      </c>
      <c r="D86" t="s">
        <v>23</v>
      </c>
      <c r="G86" t="s">
        <v>24</v>
      </c>
    </row>
    <row r="87" spans="1:8" x14ac:dyDescent="0.2">
      <c r="A87">
        <v>-0.19</v>
      </c>
      <c r="B87">
        <v>-8.3320000000000007</v>
      </c>
      <c r="D87">
        <v>-0.27100000000000002</v>
      </c>
      <c r="E87">
        <v>-13.59</v>
      </c>
      <c r="G87">
        <v>-0.155</v>
      </c>
      <c r="H87">
        <v>-17.736000000000001</v>
      </c>
    </row>
    <row r="88" spans="1:8" x14ac:dyDescent="0.2">
      <c r="A88">
        <v>-0.152</v>
      </c>
      <c r="B88">
        <v>-6.8319999999999999</v>
      </c>
      <c r="D88">
        <v>-0.23300000000000001</v>
      </c>
      <c r="E88">
        <v>-11.907999999999999</v>
      </c>
      <c r="G88">
        <v>-9.9000000000000005E-2</v>
      </c>
      <c r="H88">
        <v>-13.536</v>
      </c>
    </row>
    <row r="89" spans="1:8" x14ac:dyDescent="0.2">
      <c r="A89">
        <v>-0.114</v>
      </c>
      <c r="B89">
        <v>-5.2249999999999996</v>
      </c>
      <c r="D89">
        <v>-0.19500000000000001</v>
      </c>
      <c r="E89">
        <v>-10.119</v>
      </c>
      <c r="G89">
        <v>-7.1999999999999995E-2</v>
      </c>
      <c r="H89">
        <v>-10.459</v>
      </c>
    </row>
    <row r="90" spans="1:8" x14ac:dyDescent="0.2">
      <c r="A90">
        <v>-7.5999999999999998E-2</v>
      </c>
      <c r="B90">
        <v>-3.532</v>
      </c>
      <c r="D90">
        <v>-0.156</v>
      </c>
      <c r="E90">
        <v>-8.2309999999999999</v>
      </c>
      <c r="G90">
        <v>-3.5999999999999997E-2</v>
      </c>
      <c r="H90">
        <v>-5.4889999999999999</v>
      </c>
    </row>
    <row r="91" spans="1:8" x14ac:dyDescent="0.2">
      <c r="A91">
        <v>-3.7999999999999999E-2</v>
      </c>
      <c r="B91">
        <v>-1.7809999999999999</v>
      </c>
      <c r="D91">
        <v>-0.11799999999999999</v>
      </c>
      <c r="E91">
        <v>-6.2590000000000003</v>
      </c>
      <c r="G91">
        <v>8.9999999999999993E-3</v>
      </c>
      <c r="H91">
        <v>1.4530000000000001</v>
      </c>
    </row>
    <row r="92" spans="1:8" x14ac:dyDescent="0.2">
      <c r="A92">
        <v>0</v>
      </c>
      <c r="B92">
        <v>0</v>
      </c>
      <c r="D92">
        <v>-7.9000000000000001E-2</v>
      </c>
      <c r="E92">
        <v>-4.2190000000000003</v>
      </c>
      <c r="G92">
        <v>2.7E-2</v>
      </c>
      <c r="H92">
        <v>4.2309999999999999</v>
      </c>
    </row>
    <row r="93" spans="1:8" x14ac:dyDescent="0.2">
      <c r="A93">
        <v>0.17299999999999999</v>
      </c>
      <c r="B93">
        <v>7.6550000000000002</v>
      </c>
      <c r="D93">
        <v>-3.9E-2</v>
      </c>
      <c r="E93">
        <v>-2.1259999999999999</v>
      </c>
      <c r="G93">
        <v>9.0999999999999998E-2</v>
      </c>
      <c r="H93">
        <v>12.664</v>
      </c>
    </row>
    <row r="94" spans="1:8" x14ac:dyDescent="0.2">
      <c r="A94">
        <v>0.34599999999999997</v>
      </c>
      <c r="B94">
        <v>13.082000000000001</v>
      </c>
      <c r="D94">
        <v>0</v>
      </c>
      <c r="E94">
        <v>0</v>
      </c>
      <c r="G94">
        <v>9.0999999999999998E-2</v>
      </c>
      <c r="H94">
        <v>12.664</v>
      </c>
    </row>
    <row r="95" spans="1:8" x14ac:dyDescent="0.2">
      <c r="A95">
        <v>0.51900000000000002</v>
      </c>
      <c r="B95">
        <v>15.798</v>
      </c>
      <c r="D95">
        <v>0.247</v>
      </c>
      <c r="E95">
        <v>12.505000000000001</v>
      </c>
      <c r="G95">
        <v>0.17100000000000001</v>
      </c>
      <c r="H95">
        <v>18.481999999999999</v>
      </c>
    </row>
    <row r="96" spans="1:8" x14ac:dyDescent="0.2">
      <c r="A96">
        <v>0.68899999999999995</v>
      </c>
      <c r="B96">
        <v>16.527999999999999</v>
      </c>
      <c r="D96">
        <v>0.48299999999999998</v>
      </c>
      <c r="E96">
        <v>20.888999999999999</v>
      </c>
      <c r="G96">
        <v>0.188</v>
      </c>
      <c r="H96">
        <v>19.114000000000001</v>
      </c>
    </row>
    <row r="97" spans="1:8" x14ac:dyDescent="0.2">
      <c r="A97">
        <v>0.85</v>
      </c>
      <c r="B97">
        <v>16.202000000000002</v>
      </c>
      <c r="D97">
        <v>0.70599999999999996</v>
      </c>
      <c r="E97">
        <v>24.899000000000001</v>
      </c>
      <c r="G97">
        <v>0.251</v>
      </c>
      <c r="H97">
        <v>19.992000000000001</v>
      </c>
    </row>
    <row r="98" spans="1:8" x14ac:dyDescent="0.2">
      <c r="A98">
        <v>0.98899999999999999</v>
      </c>
      <c r="B98">
        <v>15.462</v>
      </c>
      <c r="D98">
        <v>0.89700000000000002</v>
      </c>
      <c r="E98">
        <v>25.873000000000001</v>
      </c>
      <c r="G98">
        <v>0.28799999999999998</v>
      </c>
      <c r="H98">
        <v>19.850000000000001</v>
      </c>
    </row>
    <row r="99" spans="1:8" x14ac:dyDescent="0.2">
      <c r="A99">
        <v>1.1140000000000001</v>
      </c>
      <c r="B99">
        <v>14.615</v>
      </c>
      <c r="D99">
        <v>1.046</v>
      </c>
      <c r="E99">
        <v>25.416</v>
      </c>
      <c r="G99">
        <v>0.33300000000000002</v>
      </c>
      <c r="H99">
        <v>19.302</v>
      </c>
    </row>
    <row r="100" spans="1:8" x14ac:dyDescent="0.2">
      <c r="A100">
        <v>1.2170000000000001</v>
      </c>
      <c r="B100">
        <v>13.845000000000001</v>
      </c>
      <c r="D100">
        <v>1.194</v>
      </c>
      <c r="E100">
        <v>24.466000000000001</v>
      </c>
      <c r="G100">
        <v>0.38800000000000001</v>
      </c>
      <c r="H100">
        <v>18.358000000000001</v>
      </c>
    </row>
    <row r="101" spans="1:8" x14ac:dyDescent="0.2">
      <c r="A101">
        <v>1.278</v>
      </c>
      <c r="B101">
        <v>13.257</v>
      </c>
      <c r="D101">
        <v>1.302</v>
      </c>
      <c r="E101">
        <v>23.363</v>
      </c>
      <c r="G101">
        <v>0.41499999999999998</v>
      </c>
      <c r="H101">
        <v>17.834</v>
      </c>
    </row>
    <row r="102" spans="1:8" x14ac:dyDescent="0.2">
      <c r="A102">
        <v>1.3620000000000001</v>
      </c>
      <c r="B102">
        <v>12.702</v>
      </c>
      <c r="D102">
        <v>1.4219999999999999</v>
      </c>
      <c r="E102">
        <v>22.408999999999999</v>
      </c>
      <c r="G102">
        <v>0.48799999999999999</v>
      </c>
      <c r="H102">
        <v>16.407</v>
      </c>
    </row>
    <row r="103" spans="1:8" x14ac:dyDescent="0.2">
      <c r="A103">
        <v>1.4</v>
      </c>
      <c r="B103">
        <v>12.257</v>
      </c>
      <c r="D103">
        <v>1.544</v>
      </c>
      <c r="E103">
        <v>21.553000000000001</v>
      </c>
      <c r="G103">
        <v>0.497</v>
      </c>
      <c r="H103">
        <v>16.231999999999999</v>
      </c>
    </row>
    <row r="104" spans="1:8" x14ac:dyDescent="0.2">
      <c r="D104">
        <v>1.6639999999999999</v>
      </c>
      <c r="E104">
        <v>20.797000000000001</v>
      </c>
      <c r="G104">
        <v>0.57899999999999996</v>
      </c>
      <c r="H104">
        <v>14.755000000000001</v>
      </c>
    </row>
    <row r="105" spans="1:8" x14ac:dyDescent="0.2">
      <c r="D105">
        <v>1.78</v>
      </c>
      <c r="E105">
        <v>20.071999999999999</v>
      </c>
      <c r="G105">
        <v>0.58699999999999997</v>
      </c>
      <c r="H105">
        <v>14.603</v>
      </c>
    </row>
    <row r="106" spans="1:8" x14ac:dyDescent="0.2">
      <c r="G106">
        <v>0.65500000000000003</v>
      </c>
      <c r="H106">
        <v>13.519</v>
      </c>
    </row>
    <row r="107" spans="1:8" x14ac:dyDescent="0.2">
      <c r="G107">
        <v>0.67900000000000005</v>
      </c>
      <c r="H107">
        <v>13.164999999999999</v>
      </c>
    </row>
    <row r="108" spans="1:8" x14ac:dyDescent="0.2">
      <c r="G108">
        <v>0.72399999999999998</v>
      </c>
      <c r="H108">
        <v>12.522</v>
      </c>
    </row>
    <row r="109" spans="1:8" x14ac:dyDescent="0.2">
      <c r="G109">
        <v>0.76100000000000001</v>
      </c>
      <c r="H109">
        <v>12.047000000000001</v>
      </c>
    </row>
    <row r="110" spans="1:8" x14ac:dyDescent="0.2">
      <c r="G110">
        <v>0.78800000000000003</v>
      </c>
      <c r="H110">
        <v>11.706</v>
      </c>
    </row>
    <row r="111" spans="1:8" x14ac:dyDescent="0.2">
      <c r="G111">
        <v>0.83399999999999996</v>
      </c>
      <c r="H111">
        <v>11.182</v>
      </c>
    </row>
    <row r="112" spans="1:8" x14ac:dyDescent="0.2">
      <c r="G112">
        <v>0.84599999999999997</v>
      </c>
      <c r="H112">
        <v>11.048</v>
      </c>
    </row>
    <row r="113" spans="1:8" x14ac:dyDescent="0.2">
      <c r="G113">
        <v>0.89600000000000002</v>
      </c>
      <c r="H113">
        <v>10.526</v>
      </c>
    </row>
    <row r="114" spans="1:8" x14ac:dyDescent="0.2">
      <c r="G114">
        <v>0.89600000000000002</v>
      </c>
      <c r="H114">
        <v>10.526</v>
      </c>
    </row>
    <row r="116" spans="1:8" ht="15" x14ac:dyDescent="0.25">
      <c r="A116" s="3">
        <v>0.41299999999999998</v>
      </c>
      <c r="B116" s="3">
        <v>15.06</v>
      </c>
      <c r="D116" s="3">
        <v>0.57499999999999996</v>
      </c>
      <c r="E116" s="3">
        <v>22.741</v>
      </c>
      <c r="G116" s="3">
        <v>0.246</v>
      </c>
      <c r="H116" s="3">
        <v>19.588999999999999</v>
      </c>
    </row>
    <row r="117" spans="1:8" x14ac:dyDescent="0.2">
      <c r="A117">
        <v>3940.3487918229398</v>
      </c>
      <c r="D117">
        <v>3366.7647081394598</v>
      </c>
      <c r="G117">
        <v>2740.8561389368001</v>
      </c>
    </row>
  </sheetData>
  <sortState xmlns:xlrd2="http://schemas.microsoft.com/office/spreadsheetml/2017/richdata2" ref="G88:H125">
    <sortCondition ref="G88:G125"/>
  </sortState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86178-9EB2-4680-BD4A-6CC14D82CD87}">
  <dimension ref="A1:W66"/>
  <sheetViews>
    <sheetView topLeftCell="A16" zoomScaleNormal="100" workbookViewId="0">
      <selection activeCell="U40" sqref="U40"/>
    </sheetView>
  </sheetViews>
  <sheetFormatPr defaultRowHeight="14.25" x14ac:dyDescent="0.2"/>
  <sheetData>
    <row r="1" spans="1:19" x14ac:dyDescent="0.2">
      <c r="A1" t="s">
        <v>17</v>
      </c>
      <c r="B1" t="s">
        <v>34</v>
      </c>
      <c r="D1" t="s">
        <v>18</v>
      </c>
      <c r="E1" t="s">
        <v>41</v>
      </c>
      <c r="H1" t="s">
        <v>23</v>
      </c>
      <c r="I1" t="s">
        <v>42</v>
      </c>
      <c r="K1" t="s">
        <v>18</v>
      </c>
      <c r="L1" t="s">
        <v>39</v>
      </c>
      <c r="O1" t="s">
        <v>24</v>
      </c>
      <c r="P1" t="s">
        <v>76</v>
      </c>
      <c r="R1" t="s">
        <v>18</v>
      </c>
      <c r="S1" t="s">
        <v>40</v>
      </c>
    </row>
    <row r="2" spans="1:19" x14ac:dyDescent="0.2">
      <c r="A2">
        <v>-0.151</v>
      </c>
      <c r="B2">
        <v>-8.4009999999999998</v>
      </c>
      <c r="D2">
        <v>0.52700000000000002</v>
      </c>
      <c r="E2">
        <v>16.643999999999998</v>
      </c>
      <c r="H2">
        <v>-0.29399999999999998</v>
      </c>
      <c r="I2">
        <v>-12.159000000000001</v>
      </c>
      <c r="K2">
        <v>1.0389999999999999</v>
      </c>
      <c r="L2">
        <v>21.491</v>
      </c>
      <c r="O2">
        <v>-0.499</v>
      </c>
      <c r="P2">
        <v>-15.829000000000001</v>
      </c>
      <c r="R2">
        <v>0.42299999999999999</v>
      </c>
      <c r="S2">
        <v>17.053000000000001</v>
      </c>
    </row>
    <row r="3" spans="1:19" x14ac:dyDescent="0.2">
      <c r="A3">
        <v>0</v>
      </c>
      <c r="B3">
        <v>0</v>
      </c>
      <c r="D3">
        <v>0.502</v>
      </c>
      <c r="E3">
        <v>16.588000000000001</v>
      </c>
      <c r="H3">
        <v>0</v>
      </c>
      <c r="I3">
        <v>0</v>
      </c>
      <c r="K3">
        <v>0.995</v>
      </c>
      <c r="L3">
        <v>21.516999999999999</v>
      </c>
      <c r="O3">
        <v>-0.38300000000000001</v>
      </c>
      <c r="P3">
        <v>-18.135999999999999</v>
      </c>
      <c r="R3">
        <v>0.40699999999999997</v>
      </c>
      <c r="S3">
        <v>17.474</v>
      </c>
    </row>
    <row r="4" spans="1:19" x14ac:dyDescent="0.2">
      <c r="A4">
        <v>0.218</v>
      </c>
      <c r="B4">
        <v>11.268000000000001</v>
      </c>
      <c r="D4">
        <v>0.48299999999999998</v>
      </c>
      <c r="E4">
        <v>16.542000000000002</v>
      </c>
      <c r="H4">
        <v>0.41599999999999998</v>
      </c>
      <c r="I4">
        <v>15.864000000000001</v>
      </c>
      <c r="K4">
        <v>0.96399999999999997</v>
      </c>
      <c r="L4">
        <v>21.536999999999999</v>
      </c>
      <c r="O4">
        <v>-0.26700000000000002</v>
      </c>
      <c r="P4">
        <v>-19.823</v>
      </c>
      <c r="R4">
        <v>0.39200000000000002</v>
      </c>
      <c r="S4">
        <v>17.565999999999999</v>
      </c>
    </row>
    <row r="5" spans="1:19" x14ac:dyDescent="0.2">
      <c r="A5">
        <v>0.442</v>
      </c>
      <c r="B5">
        <v>16.440999999999999</v>
      </c>
      <c r="D5">
        <v>0.46400000000000002</v>
      </c>
      <c r="E5">
        <v>16.494</v>
      </c>
      <c r="H5">
        <v>0.80600000000000005</v>
      </c>
      <c r="I5">
        <v>21.661999999999999</v>
      </c>
      <c r="K5">
        <v>0.93300000000000005</v>
      </c>
      <c r="L5">
        <v>21.556999999999999</v>
      </c>
      <c r="O5">
        <v>-0.153</v>
      </c>
      <c r="P5">
        <v>-17.756</v>
      </c>
      <c r="R5">
        <v>0.378</v>
      </c>
      <c r="S5">
        <v>17.661000000000001</v>
      </c>
    </row>
    <row r="6" spans="1:19" x14ac:dyDescent="0.2">
      <c r="A6">
        <v>0.66500000000000004</v>
      </c>
      <c r="B6">
        <v>16.882999999999999</v>
      </c>
      <c r="D6">
        <v>0.44600000000000001</v>
      </c>
      <c r="E6">
        <v>16.443999999999999</v>
      </c>
      <c r="H6">
        <v>1.115</v>
      </c>
      <c r="I6">
        <v>21.451000000000001</v>
      </c>
      <c r="K6">
        <v>0.90400000000000003</v>
      </c>
      <c r="L6">
        <v>21.579000000000001</v>
      </c>
      <c r="O6">
        <v>-4.1000000000000002E-2</v>
      </c>
      <c r="P6">
        <v>-6.4610000000000003</v>
      </c>
      <c r="R6">
        <v>0.36399999999999999</v>
      </c>
      <c r="S6">
        <v>17.760999999999999</v>
      </c>
    </row>
    <row r="7" spans="1:19" x14ac:dyDescent="0.2">
      <c r="A7">
        <v>0.86299999999999999</v>
      </c>
      <c r="B7">
        <v>15.532999999999999</v>
      </c>
      <c r="D7">
        <v>0.42899999999999999</v>
      </c>
      <c r="E7">
        <v>16.207999999999998</v>
      </c>
      <c r="H7">
        <v>1.3580000000000001</v>
      </c>
      <c r="I7">
        <v>19.832999999999998</v>
      </c>
      <c r="K7">
        <v>0.876</v>
      </c>
      <c r="L7">
        <v>21.6</v>
      </c>
      <c r="O7">
        <v>6.8000000000000005E-2</v>
      </c>
      <c r="P7">
        <v>10.101000000000001</v>
      </c>
      <c r="R7">
        <v>0.35099999999999998</v>
      </c>
      <c r="S7">
        <v>17.864999999999998</v>
      </c>
    </row>
    <row r="8" spans="1:19" x14ac:dyDescent="0.2">
      <c r="A8">
        <v>0.99399999999999999</v>
      </c>
      <c r="B8">
        <v>14.159000000000001</v>
      </c>
      <c r="D8">
        <v>0.41199999999999998</v>
      </c>
      <c r="E8">
        <v>15.916</v>
      </c>
      <c r="H8">
        <v>1.5449999999999999</v>
      </c>
      <c r="I8">
        <v>18.190000000000001</v>
      </c>
      <c r="K8">
        <v>0.84899999999999998</v>
      </c>
      <c r="L8">
        <v>21.623000000000001</v>
      </c>
      <c r="O8">
        <v>0.23699999999999999</v>
      </c>
      <c r="P8">
        <v>19.786000000000001</v>
      </c>
      <c r="R8">
        <v>0.33900000000000002</v>
      </c>
      <c r="S8">
        <v>17.972000000000001</v>
      </c>
    </row>
    <row r="9" spans="1:19" x14ac:dyDescent="0.2">
      <c r="A9">
        <v>1.1060000000000001</v>
      </c>
      <c r="B9">
        <v>12.965999999999999</v>
      </c>
      <c r="D9">
        <v>0.39500000000000002</v>
      </c>
      <c r="E9">
        <v>15.616</v>
      </c>
      <c r="H9">
        <v>1.7370000000000001</v>
      </c>
      <c r="I9">
        <v>16.838000000000001</v>
      </c>
      <c r="K9">
        <v>0.82199999999999995</v>
      </c>
      <c r="L9">
        <v>21.646999999999998</v>
      </c>
      <c r="O9">
        <v>0.41099999999999998</v>
      </c>
      <c r="P9">
        <v>17.544</v>
      </c>
      <c r="R9">
        <v>0.32700000000000001</v>
      </c>
      <c r="S9">
        <v>18.084</v>
      </c>
    </row>
    <row r="10" spans="1:19" x14ac:dyDescent="0.2">
      <c r="A10">
        <v>1.1990000000000001</v>
      </c>
      <c r="B10">
        <v>11.984999999999999</v>
      </c>
      <c r="D10">
        <v>0.379</v>
      </c>
      <c r="E10">
        <v>15.308</v>
      </c>
      <c r="H10">
        <v>1.9239999999999999</v>
      </c>
      <c r="I10">
        <v>15.522</v>
      </c>
      <c r="K10">
        <v>0.79700000000000004</v>
      </c>
      <c r="L10">
        <v>21.57</v>
      </c>
      <c r="O10">
        <v>0.58499999999999996</v>
      </c>
      <c r="P10">
        <v>14.268000000000001</v>
      </c>
      <c r="R10">
        <v>0.316</v>
      </c>
      <c r="S10">
        <v>18.207000000000001</v>
      </c>
    </row>
    <row r="11" spans="1:19" x14ac:dyDescent="0.2">
      <c r="D11">
        <v>0.36299999999999999</v>
      </c>
      <c r="E11">
        <v>14.993</v>
      </c>
      <c r="K11">
        <v>0.77200000000000002</v>
      </c>
      <c r="L11">
        <v>21.305</v>
      </c>
      <c r="O11">
        <v>0.74</v>
      </c>
      <c r="P11">
        <v>11.986000000000001</v>
      </c>
      <c r="R11">
        <v>0.30599999999999999</v>
      </c>
      <c r="S11">
        <v>18.335999999999999</v>
      </c>
    </row>
    <row r="12" spans="1:19" x14ac:dyDescent="0.2">
      <c r="D12">
        <v>0.34799999999999998</v>
      </c>
      <c r="E12">
        <v>14.676</v>
      </c>
      <c r="K12">
        <v>0.749</v>
      </c>
      <c r="L12">
        <v>21.036000000000001</v>
      </c>
      <c r="O12">
        <v>0.86199999999999999</v>
      </c>
      <c r="P12">
        <v>10.573</v>
      </c>
      <c r="R12">
        <v>0.29499999999999998</v>
      </c>
      <c r="S12">
        <v>18.47</v>
      </c>
    </row>
    <row r="15" spans="1:19" x14ac:dyDescent="0.2">
      <c r="A15" t="s">
        <v>17</v>
      </c>
      <c r="B15" t="s">
        <v>34</v>
      </c>
      <c r="D15" t="s">
        <v>19</v>
      </c>
      <c r="E15" t="s">
        <v>41</v>
      </c>
      <c r="H15" t="s">
        <v>23</v>
      </c>
      <c r="I15" t="s">
        <v>42</v>
      </c>
      <c r="K15" t="s">
        <v>19</v>
      </c>
      <c r="L15" t="s">
        <v>39</v>
      </c>
      <c r="O15" t="s">
        <v>24</v>
      </c>
      <c r="P15" t="s">
        <v>76</v>
      </c>
      <c r="R15" t="s">
        <v>19</v>
      </c>
      <c r="S15" t="s">
        <v>40</v>
      </c>
    </row>
    <row r="16" spans="1:19" x14ac:dyDescent="0.2">
      <c r="A16">
        <v>-0.151</v>
      </c>
      <c r="B16">
        <v>-8.4009999999999998</v>
      </c>
      <c r="D16">
        <v>0.57099999999999995</v>
      </c>
      <c r="E16">
        <v>16.728999999999999</v>
      </c>
      <c r="H16">
        <v>-0.29399999999999998</v>
      </c>
      <c r="I16">
        <v>-12.159000000000001</v>
      </c>
      <c r="K16">
        <v>1.1180000000000001</v>
      </c>
      <c r="L16">
        <v>21.423999999999999</v>
      </c>
      <c r="O16">
        <v>-0.499</v>
      </c>
      <c r="P16">
        <v>-15.829000000000001</v>
      </c>
      <c r="R16">
        <v>0.49</v>
      </c>
      <c r="S16">
        <v>15.528</v>
      </c>
    </row>
    <row r="17" spans="1:19" x14ac:dyDescent="0.2">
      <c r="A17">
        <v>0</v>
      </c>
      <c r="B17">
        <v>0</v>
      </c>
      <c r="D17">
        <v>0.54100000000000004</v>
      </c>
      <c r="E17">
        <v>16.670999999999999</v>
      </c>
      <c r="H17">
        <v>0</v>
      </c>
      <c r="I17">
        <v>0</v>
      </c>
      <c r="K17">
        <v>1.0660000000000001</v>
      </c>
      <c r="L17">
        <v>21.475999999999999</v>
      </c>
      <c r="O17">
        <v>-0.38300000000000001</v>
      </c>
      <c r="P17">
        <v>-18.135999999999999</v>
      </c>
      <c r="R17">
        <v>0.46700000000000003</v>
      </c>
      <c r="S17">
        <v>15.971</v>
      </c>
    </row>
    <row r="18" spans="1:19" x14ac:dyDescent="0.2">
      <c r="A18">
        <v>0.218</v>
      </c>
      <c r="B18">
        <v>11.268000000000001</v>
      </c>
      <c r="D18">
        <v>0.51800000000000002</v>
      </c>
      <c r="E18">
        <v>16.623000000000001</v>
      </c>
      <c r="H18">
        <v>0.41599999999999998</v>
      </c>
      <c r="I18">
        <v>15.864000000000001</v>
      </c>
      <c r="K18">
        <v>1.0289999999999999</v>
      </c>
      <c r="L18">
        <v>21.497</v>
      </c>
      <c r="O18">
        <v>-0.26700000000000002</v>
      </c>
      <c r="P18">
        <v>-19.823</v>
      </c>
      <c r="R18">
        <v>0.44600000000000001</v>
      </c>
      <c r="S18">
        <v>16.433</v>
      </c>
    </row>
    <row r="19" spans="1:19" x14ac:dyDescent="0.2">
      <c r="A19">
        <v>0.442</v>
      </c>
      <c r="B19">
        <v>16.440999999999999</v>
      </c>
      <c r="D19">
        <v>0.496</v>
      </c>
      <c r="E19">
        <v>16.573</v>
      </c>
      <c r="H19">
        <v>0.80600000000000005</v>
      </c>
      <c r="I19">
        <v>21.661999999999999</v>
      </c>
      <c r="K19">
        <v>0.99299999999999999</v>
      </c>
      <c r="L19">
        <v>21.518000000000001</v>
      </c>
      <c r="O19">
        <v>-0.153</v>
      </c>
      <c r="P19">
        <v>-17.756</v>
      </c>
      <c r="R19">
        <v>0.42799999999999999</v>
      </c>
      <c r="S19">
        <v>16.914000000000001</v>
      </c>
    </row>
    <row r="20" spans="1:19" x14ac:dyDescent="0.2">
      <c r="A20">
        <v>0.66500000000000004</v>
      </c>
      <c r="B20">
        <v>16.882999999999999</v>
      </c>
      <c r="D20">
        <v>0.47399999999999998</v>
      </c>
      <c r="E20">
        <v>16.521000000000001</v>
      </c>
      <c r="H20">
        <v>1.115</v>
      </c>
      <c r="I20">
        <v>21.451000000000001</v>
      </c>
      <c r="K20">
        <v>0.95799999999999996</v>
      </c>
      <c r="L20">
        <v>21.54</v>
      </c>
      <c r="O20">
        <v>-4.1000000000000002E-2</v>
      </c>
      <c r="P20">
        <v>-6.4610000000000003</v>
      </c>
      <c r="R20">
        <v>0.41</v>
      </c>
      <c r="S20">
        <v>17.431999999999999</v>
      </c>
    </row>
    <row r="21" spans="1:19" x14ac:dyDescent="0.2">
      <c r="A21">
        <v>0.86299999999999999</v>
      </c>
      <c r="B21">
        <v>15.532999999999999</v>
      </c>
      <c r="D21">
        <v>0.45400000000000001</v>
      </c>
      <c r="E21">
        <v>16.468</v>
      </c>
      <c r="H21">
        <v>1.3580000000000001</v>
      </c>
      <c r="I21">
        <v>19.832999999999998</v>
      </c>
      <c r="K21">
        <v>0.92500000000000004</v>
      </c>
      <c r="L21">
        <v>21.562999999999999</v>
      </c>
      <c r="O21">
        <v>6.8000000000000005E-2</v>
      </c>
      <c r="P21">
        <v>10.101000000000001</v>
      </c>
      <c r="R21">
        <v>0.39400000000000002</v>
      </c>
      <c r="S21">
        <v>17.552</v>
      </c>
    </row>
    <row r="22" spans="1:19" x14ac:dyDescent="0.2">
      <c r="A22">
        <v>0.99399999999999999</v>
      </c>
      <c r="B22">
        <v>14.159000000000001</v>
      </c>
      <c r="D22">
        <v>0.435</v>
      </c>
      <c r="E22">
        <v>16.312999999999999</v>
      </c>
      <c r="H22">
        <v>1.5449999999999999</v>
      </c>
      <c r="I22">
        <v>18.190000000000001</v>
      </c>
      <c r="K22">
        <v>0.89300000000000002</v>
      </c>
      <c r="L22">
        <v>21.587</v>
      </c>
      <c r="O22">
        <v>0.23699999999999999</v>
      </c>
      <c r="P22">
        <v>19.786000000000001</v>
      </c>
      <c r="R22">
        <v>0.379</v>
      </c>
      <c r="S22">
        <v>17.655999999999999</v>
      </c>
    </row>
    <row r="23" spans="1:19" x14ac:dyDescent="0.2">
      <c r="A23">
        <v>1.1060000000000001</v>
      </c>
      <c r="B23">
        <v>12.965999999999999</v>
      </c>
      <c r="D23">
        <v>0.41599999999999998</v>
      </c>
      <c r="E23">
        <v>15.99</v>
      </c>
      <c r="H23">
        <v>1.7370000000000001</v>
      </c>
      <c r="I23">
        <v>16.838000000000001</v>
      </c>
      <c r="K23">
        <v>0.86199999999999999</v>
      </c>
      <c r="L23">
        <v>21.611999999999998</v>
      </c>
      <c r="O23">
        <v>0.41099999999999998</v>
      </c>
      <c r="P23">
        <v>17.544</v>
      </c>
      <c r="R23">
        <v>0.36399999999999999</v>
      </c>
      <c r="S23">
        <v>17.763999999999999</v>
      </c>
    </row>
    <row r="24" spans="1:19" x14ac:dyDescent="0.2">
      <c r="A24">
        <v>1.1990000000000001</v>
      </c>
      <c r="B24">
        <v>11.984999999999999</v>
      </c>
      <c r="D24">
        <v>0.39800000000000002</v>
      </c>
      <c r="E24">
        <v>15.657999999999999</v>
      </c>
      <c r="H24">
        <v>1.9239999999999999</v>
      </c>
      <c r="I24">
        <v>15.522</v>
      </c>
      <c r="K24">
        <v>0.83299999999999996</v>
      </c>
      <c r="L24">
        <v>21.637</v>
      </c>
      <c r="O24">
        <v>0.58499999999999996</v>
      </c>
      <c r="P24">
        <v>14.268000000000001</v>
      </c>
      <c r="R24">
        <v>0.35</v>
      </c>
      <c r="S24">
        <v>17.876000000000001</v>
      </c>
    </row>
    <row r="25" spans="1:19" x14ac:dyDescent="0.2">
      <c r="D25">
        <v>0.38</v>
      </c>
      <c r="E25">
        <v>15.324</v>
      </c>
      <c r="K25">
        <v>0.80500000000000005</v>
      </c>
      <c r="L25">
        <v>21.651</v>
      </c>
      <c r="O25">
        <v>0.74</v>
      </c>
      <c r="P25">
        <v>11.986000000000001</v>
      </c>
      <c r="R25">
        <v>0.33700000000000002</v>
      </c>
      <c r="S25">
        <v>17.994</v>
      </c>
    </row>
    <row r="26" spans="1:19" x14ac:dyDescent="0.2">
      <c r="D26">
        <v>0.36299999999999999</v>
      </c>
      <c r="E26">
        <v>14.98</v>
      </c>
      <c r="K26">
        <v>0.77700000000000002</v>
      </c>
      <c r="L26">
        <v>21.356000000000002</v>
      </c>
      <c r="O26">
        <v>0.86199999999999999</v>
      </c>
      <c r="P26">
        <v>10.573</v>
      </c>
      <c r="R26">
        <v>0.32400000000000001</v>
      </c>
      <c r="S26">
        <v>18.117999999999999</v>
      </c>
    </row>
    <row r="29" spans="1:19" x14ac:dyDescent="0.2">
      <c r="A29" t="s">
        <v>17</v>
      </c>
      <c r="B29" t="s">
        <v>34</v>
      </c>
      <c r="D29" t="s">
        <v>21</v>
      </c>
      <c r="E29" t="s">
        <v>41</v>
      </c>
      <c r="H29" t="s">
        <v>23</v>
      </c>
      <c r="I29" t="s">
        <v>42</v>
      </c>
      <c r="K29" t="s">
        <v>21</v>
      </c>
      <c r="L29" t="s">
        <v>39</v>
      </c>
      <c r="O29" t="s">
        <v>24</v>
      </c>
      <c r="P29" t="s">
        <v>76</v>
      </c>
      <c r="R29" t="s">
        <v>21</v>
      </c>
      <c r="S29" t="s">
        <v>40</v>
      </c>
    </row>
    <row r="30" spans="1:19" x14ac:dyDescent="0.2">
      <c r="A30">
        <v>-0.151</v>
      </c>
      <c r="B30">
        <v>-7.3970000000000002</v>
      </c>
      <c r="D30">
        <v>0.58599999999999997</v>
      </c>
      <c r="E30">
        <v>15.651</v>
      </c>
      <c r="H30">
        <v>-0.29499999999999998</v>
      </c>
      <c r="I30">
        <v>-11.742000000000001</v>
      </c>
      <c r="K30">
        <v>1.208</v>
      </c>
      <c r="L30">
        <v>20.396000000000001</v>
      </c>
      <c r="O30">
        <v>-0.51300000000000001</v>
      </c>
      <c r="P30">
        <v>-14.72</v>
      </c>
      <c r="R30">
        <v>0.40799999999999997</v>
      </c>
      <c r="S30">
        <v>16.609000000000002</v>
      </c>
    </row>
    <row r="31" spans="1:19" x14ac:dyDescent="0.2">
      <c r="A31">
        <v>0</v>
      </c>
      <c r="B31">
        <v>0</v>
      </c>
      <c r="D31">
        <v>0.55900000000000005</v>
      </c>
      <c r="E31">
        <v>15.563000000000001</v>
      </c>
      <c r="H31">
        <v>0</v>
      </c>
      <c r="I31">
        <v>0</v>
      </c>
      <c r="K31">
        <v>1.1599999999999999</v>
      </c>
      <c r="L31">
        <v>20.73</v>
      </c>
      <c r="O31">
        <v>-0.39400000000000002</v>
      </c>
      <c r="P31">
        <v>-17.061</v>
      </c>
      <c r="R31">
        <v>0.39400000000000002</v>
      </c>
      <c r="S31">
        <v>16.731000000000002</v>
      </c>
    </row>
    <row r="32" spans="1:19" x14ac:dyDescent="0.2">
      <c r="A32">
        <v>0.218</v>
      </c>
      <c r="B32">
        <v>10.003</v>
      </c>
      <c r="D32">
        <v>0.53900000000000003</v>
      </c>
      <c r="E32">
        <v>15.489000000000001</v>
      </c>
      <c r="H32">
        <v>0.41699999999999998</v>
      </c>
      <c r="I32">
        <v>15.361000000000001</v>
      </c>
      <c r="K32">
        <v>1.125</v>
      </c>
      <c r="L32">
        <v>20.995000000000001</v>
      </c>
      <c r="O32">
        <v>-0.27600000000000002</v>
      </c>
      <c r="P32">
        <v>-19.053999999999998</v>
      </c>
      <c r="R32">
        <v>0.38</v>
      </c>
      <c r="S32">
        <v>16.821999999999999</v>
      </c>
    </row>
    <row r="33" spans="1:19" x14ac:dyDescent="0.2">
      <c r="A33">
        <v>0.443</v>
      </c>
      <c r="B33">
        <v>15.071999999999999</v>
      </c>
      <c r="D33">
        <v>0.51900000000000002</v>
      </c>
      <c r="E33">
        <v>15.412000000000001</v>
      </c>
      <c r="H33">
        <v>0.80700000000000005</v>
      </c>
      <c r="I33">
        <v>21.172999999999998</v>
      </c>
      <c r="K33">
        <v>1.093</v>
      </c>
      <c r="L33">
        <v>21.085000000000001</v>
      </c>
      <c r="O33">
        <v>-0.16</v>
      </c>
      <c r="P33">
        <v>-17.838000000000001</v>
      </c>
      <c r="R33">
        <v>0.36699999999999999</v>
      </c>
      <c r="S33">
        <v>16.917999999999999</v>
      </c>
    </row>
    <row r="34" spans="1:19" x14ac:dyDescent="0.2">
      <c r="A34">
        <v>0.66600000000000004</v>
      </c>
      <c r="B34">
        <v>15.887</v>
      </c>
      <c r="D34">
        <v>0.499</v>
      </c>
      <c r="E34">
        <v>15.332000000000001</v>
      </c>
      <c r="H34">
        <v>1.115</v>
      </c>
      <c r="I34">
        <v>21.08</v>
      </c>
      <c r="K34">
        <v>1.0609999999999999</v>
      </c>
      <c r="L34">
        <v>21.091999999999999</v>
      </c>
      <c r="O34">
        <v>-4.8000000000000001E-2</v>
      </c>
      <c r="P34">
        <v>-7.4390000000000001</v>
      </c>
      <c r="R34">
        <v>0.35499999999999998</v>
      </c>
      <c r="S34">
        <v>17.018000000000001</v>
      </c>
    </row>
    <row r="35" spans="1:19" x14ac:dyDescent="0.2">
      <c r="A35">
        <v>0.86499999999999999</v>
      </c>
      <c r="B35">
        <v>14.874000000000001</v>
      </c>
      <c r="D35">
        <v>0.48099999999999998</v>
      </c>
      <c r="E35">
        <v>15.25</v>
      </c>
      <c r="H35">
        <v>1.357</v>
      </c>
      <c r="I35">
        <v>19.559999999999999</v>
      </c>
      <c r="K35">
        <v>1.0309999999999999</v>
      </c>
      <c r="L35">
        <v>21.1</v>
      </c>
      <c r="O35">
        <v>6.2E-2</v>
      </c>
      <c r="P35">
        <v>9.3840000000000003</v>
      </c>
      <c r="R35">
        <v>0.34399999999999997</v>
      </c>
      <c r="S35">
        <v>17.119</v>
      </c>
    </row>
    <row r="36" spans="1:19" x14ac:dyDescent="0.2">
      <c r="A36">
        <v>0.995</v>
      </c>
      <c r="B36">
        <v>13.673</v>
      </c>
      <c r="D36">
        <v>0.46300000000000002</v>
      </c>
      <c r="E36">
        <v>15.164999999999999</v>
      </c>
      <c r="H36">
        <v>1.5429999999999999</v>
      </c>
      <c r="I36">
        <v>17.972999999999999</v>
      </c>
      <c r="K36">
        <v>1.0009999999999999</v>
      </c>
      <c r="L36">
        <v>21.108000000000001</v>
      </c>
      <c r="O36">
        <v>0.23200000000000001</v>
      </c>
      <c r="P36">
        <v>19.170999999999999</v>
      </c>
      <c r="R36">
        <v>0.33200000000000002</v>
      </c>
      <c r="S36">
        <v>17.225999999999999</v>
      </c>
    </row>
    <row r="37" spans="1:19" x14ac:dyDescent="0.2">
      <c r="A37">
        <v>1.1060000000000001</v>
      </c>
      <c r="B37">
        <v>12.593999999999999</v>
      </c>
      <c r="D37">
        <v>0.44500000000000001</v>
      </c>
      <c r="E37">
        <v>15.077</v>
      </c>
      <c r="H37">
        <v>1.7330000000000001</v>
      </c>
      <c r="I37">
        <v>16.638000000000002</v>
      </c>
      <c r="K37">
        <v>0.97199999999999998</v>
      </c>
      <c r="L37">
        <v>21.116</v>
      </c>
      <c r="O37">
        <v>0.40899999999999997</v>
      </c>
      <c r="P37">
        <v>16.719000000000001</v>
      </c>
      <c r="R37">
        <v>0.32200000000000001</v>
      </c>
      <c r="S37">
        <v>17.337</v>
      </c>
    </row>
    <row r="38" spans="1:19" x14ac:dyDescent="0.2">
      <c r="A38">
        <v>1.198</v>
      </c>
      <c r="B38">
        <v>11.694000000000001</v>
      </c>
      <c r="D38">
        <v>0.42799999999999999</v>
      </c>
      <c r="E38">
        <v>14.821</v>
      </c>
      <c r="H38">
        <v>1.923</v>
      </c>
      <c r="I38">
        <v>15.298</v>
      </c>
      <c r="K38">
        <v>0.94499999999999995</v>
      </c>
      <c r="L38">
        <v>21.123999999999999</v>
      </c>
      <c r="O38">
        <v>0.58799999999999997</v>
      </c>
      <c r="P38">
        <v>13.4</v>
      </c>
      <c r="R38">
        <v>0.311</v>
      </c>
      <c r="S38">
        <v>17.454999999999998</v>
      </c>
    </row>
    <row r="39" spans="1:19" x14ac:dyDescent="0.2">
      <c r="D39">
        <v>0.41199999999999998</v>
      </c>
      <c r="E39">
        <v>14.53</v>
      </c>
      <c r="K39">
        <v>0.91800000000000004</v>
      </c>
      <c r="L39">
        <v>21.132000000000001</v>
      </c>
      <c r="O39">
        <v>0.748</v>
      </c>
      <c r="P39">
        <v>11.166</v>
      </c>
      <c r="R39">
        <v>0.30199999999999999</v>
      </c>
      <c r="S39">
        <v>17.581</v>
      </c>
    </row>
    <row r="40" spans="1:19" x14ac:dyDescent="0.2">
      <c r="D40">
        <v>0.39600000000000002</v>
      </c>
      <c r="E40">
        <v>14.24</v>
      </c>
      <c r="K40">
        <v>0.89100000000000001</v>
      </c>
      <c r="L40">
        <v>21.140999999999998</v>
      </c>
      <c r="O40">
        <v>0.873</v>
      </c>
      <c r="P40">
        <v>9.8179999999999996</v>
      </c>
      <c r="R40">
        <v>0.29199999999999998</v>
      </c>
      <c r="S40">
        <v>17.713999999999999</v>
      </c>
    </row>
    <row r="43" spans="1:19" x14ac:dyDescent="0.2">
      <c r="A43" t="s">
        <v>17</v>
      </c>
      <c r="B43" t="s">
        <v>34</v>
      </c>
      <c r="D43" t="s">
        <v>22</v>
      </c>
      <c r="E43" t="s">
        <v>33</v>
      </c>
      <c r="H43" t="s">
        <v>23</v>
      </c>
      <c r="I43" t="s">
        <v>42</v>
      </c>
      <c r="K43" t="s">
        <v>22</v>
      </c>
      <c r="L43" t="s">
        <v>39</v>
      </c>
      <c r="O43" t="s">
        <v>24</v>
      </c>
      <c r="P43" t="s">
        <v>76</v>
      </c>
      <c r="R43" t="s">
        <v>22</v>
      </c>
      <c r="S43" t="s">
        <v>40</v>
      </c>
    </row>
    <row r="44" spans="1:19" x14ac:dyDescent="0.2">
      <c r="A44">
        <v>-0.152</v>
      </c>
      <c r="B44">
        <v>-7.9470000000000001</v>
      </c>
      <c r="D44">
        <v>0.433</v>
      </c>
      <c r="E44">
        <v>15.666</v>
      </c>
      <c r="H44">
        <v>-0.29399999999999998</v>
      </c>
      <c r="I44">
        <v>-11.686</v>
      </c>
      <c r="K44">
        <v>0.86599999999999999</v>
      </c>
      <c r="L44">
        <v>21.093</v>
      </c>
      <c r="O44">
        <v>-0.52400000000000002</v>
      </c>
      <c r="P44">
        <v>-13.657999999999999</v>
      </c>
      <c r="R44">
        <v>0.31</v>
      </c>
      <c r="S44">
        <v>16.652000000000001</v>
      </c>
    </row>
    <row r="45" spans="1:19" x14ac:dyDescent="0.2">
      <c r="A45">
        <v>0</v>
      </c>
      <c r="B45">
        <v>0</v>
      </c>
      <c r="D45">
        <v>0.42699999999999999</v>
      </c>
      <c r="E45">
        <v>15.554</v>
      </c>
      <c r="H45">
        <v>0</v>
      </c>
      <c r="I45">
        <v>0</v>
      </c>
      <c r="K45">
        <v>0.85499999999999998</v>
      </c>
      <c r="L45">
        <v>21.096</v>
      </c>
      <c r="O45">
        <v>-0.40500000000000003</v>
      </c>
      <c r="P45">
        <v>-15.95</v>
      </c>
      <c r="R45">
        <v>0.30599999999999999</v>
      </c>
      <c r="S45">
        <v>16.690999999999999</v>
      </c>
    </row>
    <row r="46" spans="1:19" x14ac:dyDescent="0.2">
      <c r="A46">
        <v>0.218</v>
      </c>
      <c r="B46">
        <v>10.7</v>
      </c>
      <c r="D46">
        <v>0.42099999999999999</v>
      </c>
      <c r="E46">
        <v>15.462</v>
      </c>
      <c r="H46">
        <v>0.41599999999999998</v>
      </c>
      <c r="I46">
        <v>15.292999999999999</v>
      </c>
      <c r="K46">
        <v>0.84599999999999997</v>
      </c>
      <c r="L46">
        <v>21.097000000000001</v>
      </c>
      <c r="O46">
        <v>-0.28599999999999998</v>
      </c>
      <c r="P46">
        <v>-18.135999999999999</v>
      </c>
      <c r="R46">
        <v>0.30299999999999999</v>
      </c>
      <c r="S46">
        <v>16.731000000000002</v>
      </c>
    </row>
    <row r="47" spans="1:19" x14ac:dyDescent="0.2">
      <c r="A47">
        <v>0.443</v>
      </c>
      <c r="B47">
        <v>15.837</v>
      </c>
      <c r="D47">
        <v>0.41599999999999998</v>
      </c>
      <c r="E47">
        <v>15.369</v>
      </c>
      <c r="H47">
        <v>0.80600000000000005</v>
      </c>
      <c r="I47">
        <v>21.106000000000002</v>
      </c>
      <c r="K47">
        <v>0.83799999999999997</v>
      </c>
      <c r="L47">
        <v>21.099</v>
      </c>
      <c r="O47">
        <v>-0.17</v>
      </c>
      <c r="P47">
        <v>-17.777000000000001</v>
      </c>
      <c r="R47">
        <v>0.29899999999999999</v>
      </c>
      <c r="S47">
        <v>16.771000000000001</v>
      </c>
    </row>
    <row r="48" spans="1:19" x14ac:dyDescent="0.2">
      <c r="A48">
        <v>0.66700000000000004</v>
      </c>
      <c r="B48">
        <v>16.439</v>
      </c>
      <c r="D48">
        <v>0.41099999999999998</v>
      </c>
      <c r="E48">
        <v>15.275</v>
      </c>
      <c r="H48">
        <v>1.115</v>
      </c>
      <c r="I48">
        <v>21.053999999999998</v>
      </c>
      <c r="K48">
        <v>0.83</v>
      </c>
      <c r="L48">
        <v>21.100999999999999</v>
      </c>
      <c r="O48">
        <v>-5.7000000000000002E-2</v>
      </c>
      <c r="P48">
        <v>-8.7230000000000008</v>
      </c>
      <c r="R48">
        <v>0.29599999999999999</v>
      </c>
      <c r="S48">
        <v>16.814</v>
      </c>
    </row>
    <row r="49" spans="1:23" x14ac:dyDescent="0.2">
      <c r="A49">
        <v>0.86499999999999999</v>
      </c>
      <c r="B49">
        <v>15.244</v>
      </c>
      <c r="D49">
        <v>0.40600000000000003</v>
      </c>
      <c r="E49">
        <v>15.180999999999999</v>
      </c>
      <c r="H49">
        <v>1.3580000000000001</v>
      </c>
      <c r="I49">
        <v>19.553999999999998</v>
      </c>
      <c r="K49">
        <v>0.82199999999999995</v>
      </c>
      <c r="L49">
        <v>21.103000000000002</v>
      </c>
      <c r="O49">
        <v>5.2999999999999999E-2</v>
      </c>
      <c r="P49">
        <v>8.1609999999999996</v>
      </c>
      <c r="R49">
        <v>0.29299999999999998</v>
      </c>
      <c r="S49">
        <v>16.858000000000001</v>
      </c>
    </row>
    <row r="50" spans="1:23" x14ac:dyDescent="0.2">
      <c r="A50">
        <v>0.996</v>
      </c>
      <c r="B50">
        <v>13.941000000000001</v>
      </c>
      <c r="D50">
        <v>0.4</v>
      </c>
      <c r="E50">
        <v>15.085000000000001</v>
      </c>
      <c r="H50">
        <v>1.5449999999999999</v>
      </c>
      <c r="I50">
        <v>17.983000000000001</v>
      </c>
      <c r="K50">
        <v>0.81399999999999995</v>
      </c>
      <c r="L50">
        <v>21.103999999999999</v>
      </c>
      <c r="O50">
        <v>0.223</v>
      </c>
      <c r="P50">
        <v>18.483000000000001</v>
      </c>
      <c r="R50">
        <v>0.28899999999999998</v>
      </c>
      <c r="S50">
        <v>16.902999999999999</v>
      </c>
    </row>
    <row r="51" spans="1:23" x14ac:dyDescent="0.2">
      <c r="A51">
        <v>1.1060000000000001</v>
      </c>
      <c r="B51">
        <v>12.795999999999999</v>
      </c>
      <c r="D51">
        <v>0.39500000000000002</v>
      </c>
      <c r="E51">
        <v>14.991</v>
      </c>
      <c r="H51">
        <v>1.7370000000000001</v>
      </c>
      <c r="I51">
        <v>16.678999999999998</v>
      </c>
      <c r="K51">
        <v>0.80600000000000005</v>
      </c>
      <c r="L51">
        <v>21.106000000000002</v>
      </c>
      <c r="O51">
        <v>0.4</v>
      </c>
      <c r="P51">
        <v>16.004999999999999</v>
      </c>
      <c r="R51">
        <v>0.28599999999999998</v>
      </c>
      <c r="S51">
        <v>16.949000000000002</v>
      </c>
    </row>
    <row r="52" spans="1:23" x14ac:dyDescent="0.2">
      <c r="A52">
        <v>1.198</v>
      </c>
      <c r="B52">
        <v>11.856</v>
      </c>
      <c r="D52">
        <v>0.39</v>
      </c>
      <c r="E52">
        <v>14.895</v>
      </c>
      <c r="H52">
        <v>1.9239999999999999</v>
      </c>
      <c r="I52">
        <v>15.4</v>
      </c>
      <c r="K52">
        <v>0.79800000000000004</v>
      </c>
      <c r="L52">
        <v>21.029</v>
      </c>
      <c r="O52">
        <v>0.57999999999999996</v>
      </c>
      <c r="P52">
        <v>12.715</v>
      </c>
      <c r="R52">
        <v>0.28299999999999997</v>
      </c>
      <c r="S52">
        <v>16.995000000000001</v>
      </c>
    </row>
    <row r="53" spans="1:23" x14ac:dyDescent="0.2">
      <c r="D53">
        <v>0.38500000000000001</v>
      </c>
      <c r="E53">
        <v>14.798</v>
      </c>
      <c r="K53">
        <v>0.79100000000000004</v>
      </c>
      <c r="L53">
        <v>20.946000000000002</v>
      </c>
      <c r="O53">
        <v>0.74099999999999999</v>
      </c>
      <c r="P53">
        <v>10.534000000000001</v>
      </c>
      <c r="R53">
        <v>0.28000000000000003</v>
      </c>
      <c r="S53">
        <v>17.041</v>
      </c>
    </row>
    <row r="54" spans="1:23" x14ac:dyDescent="0.2">
      <c r="D54">
        <v>0.38</v>
      </c>
      <c r="E54">
        <v>14.701000000000001</v>
      </c>
      <c r="K54">
        <v>0.78300000000000003</v>
      </c>
      <c r="L54">
        <v>20.861999999999998</v>
      </c>
      <c r="O54">
        <v>0.86799999999999999</v>
      </c>
      <c r="P54">
        <v>9.2210000000000001</v>
      </c>
      <c r="R54">
        <v>0.27700000000000002</v>
      </c>
      <c r="S54">
        <v>17.088000000000001</v>
      </c>
    </row>
    <row r="56" spans="1:23" x14ac:dyDescent="0.2">
      <c r="A56">
        <v>15.917999999999999</v>
      </c>
      <c r="B56">
        <v>145.96799999999999</v>
      </c>
      <c r="C56">
        <v>185735.033</v>
      </c>
      <c r="D56">
        <v>0.83</v>
      </c>
      <c r="E56">
        <v>12000</v>
      </c>
      <c r="F56">
        <v>185735.033</v>
      </c>
      <c r="G56">
        <v>0.31</v>
      </c>
      <c r="H56">
        <v>1.9E-2</v>
      </c>
      <c r="I56">
        <v>16.652000000000001</v>
      </c>
      <c r="J56">
        <v>-0.247</v>
      </c>
      <c r="K56">
        <v>4.5179999999999998</v>
      </c>
      <c r="L56">
        <v>0</v>
      </c>
      <c r="M56">
        <v>731.904</v>
      </c>
      <c r="N56">
        <v>100</v>
      </c>
      <c r="O56">
        <v>110114.18700000001</v>
      </c>
      <c r="P56">
        <v>26975663.102000002</v>
      </c>
      <c r="Q56">
        <v>4.6219999999999999</v>
      </c>
      <c r="R56">
        <v>244.91</v>
      </c>
      <c r="S56">
        <v>244.91</v>
      </c>
      <c r="T56">
        <v>0</v>
      </c>
      <c r="U56">
        <v>0.2</v>
      </c>
      <c r="V56">
        <v>0.2</v>
      </c>
      <c r="W56">
        <v>0</v>
      </c>
    </row>
    <row r="57" spans="1:23" x14ac:dyDescent="0.2">
      <c r="A57">
        <v>85.236000000000004</v>
      </c>
      <c r="B57">
        <v>1164.568</v>
      </c>
      <c r="C57">
        <v>183618.46900000001</v>
      </c>
      <c r="D57">
        <v>0.83</v>
      </c>
      <c r="E57">
        <v>12000</v>
      </c>
      <c r="F57">
        <v>183618.46900000001</v>
      </c>
      <c r="G57">
        <v>0.30599999999999999</v>
      </c>
      <c r="H57">
        <v>1.7999999999999999E-2</v>
      </c>
      <c r="I57">
        <v>16.690999999999999</v>
      </c>
      <c r="J57">
        <v>-0.24399999999999999</v>
      </c>
      <c r="K57">
        <v>4.4589999999999996</v>
      </c>
      <c r="L57">
        <v>0</v>
      </c>
      <c r="M57">
        <v>808.19899999999996</v>
      </c>
      <c r="N57">
        <v>99</v>
      </c>
      <c r="O57">
        <v>108690.618</v>
      </c>
      <c r="P57">
        <v>26626929.362</v>
      </c>
      <c r="Q57">
        <v>4.6150000000000002</v>
      </c>
      <c r="R57">
        <v>244.91</v>
      </c>
      <c r="S57">
        <v>244.91</v>
      </c>
      <c r="T57">
        <v>0</v>
      </c>
      <c r="U57">
        <v>0</v>
      </c>
      <c r="V57">
        <v>0</v>
      </c>
      <c r="W57">
        <v>0</v>
      </c>
    </row>
    <row r="58" spans="1:23" x14ac:dyDescent="0.2">
      <c r="A58">
        <v>154.554</v>
      </c>
      <c r="B58">
        <v>2183.1680000000001</v>
      </c>
      <c r="C58">
        <v>181532.19399999999</v>
      </c>
      <c r="D58">
        <v>0.83</v>
      </c>
      <c r="E58">
        <v>12000</v>
      </c>
      <c r="F58">
        <v>181532.19399999999</v>
      </c>
      <c r="G58">
        <v>0.30299999999999999</v>
      </c>
      <c r="H58">
        <v>1.7999999999999999E-2</v>
      </c>
      <c r="I58">
        <v>16.731000000000002</v>
      </c>
      <c r="J58">
        <v>-0.24199999999999999</v>
      </c>
      <c r="K58">
        <v>4.4000000000000004</v>
      </c>
      <c r="L58">
        <v>0</v>
      </c>
      <c r="M58">
        <v>863.03</v>
      </c>
      <c r="N58">
        <v>98.5</v>
      </c>
      <c r="O58">
        <v>107267.049</v>
      </c>
      <c r="P58">
        <v>26278195.622000001</v>
      </c>
      <c r="Q58">
        <v>4.609</v>
      </c>
      <c r="R58">
        <v>244.91</v>
      </c>
      <c r="S58">
        <v>244.91</v>
      </c>
      <c r="T58">
        <v>0</v>
      </c>
      <c r="U58">
        <v>0</v>
      </c>
      <c r="V58">
        <v>0</v>
      </c>
      <c r="W58">
        <v>0</v>
      </c>
    </row>
    <row r="59" spans="1:23" x14ac:dyDescent="0.2">
      <c r="A59">
        <v>223.87200000000001</v>
      </c>
      <c r="B59">
        <v>3201.768</v>
      </c>
      <c r="C59">
        <v>179476.13200000001</v>
      </c>
      <c r="D59">
        <v>0.83</v>
      </c>
      <c r="E59">
        <v>12000</v>
      </c>
      <c r="F59">
        <v>179476.13200000001</v>
      </c>
      <c r="G59">
        <v>0.29899999999999999</v>
      </c>
      <c r="H59">
        <v>1.7999999999999999E-2</v>
      </c>
      <c r="I59">
        <v>16.771000000000001</v>
      </c>
      <c r="J59">
        <v>-0.23899999999999999</v>
      </c>
      <c r="K59">
        <v>4.343</v>
      </c>
      <c r="L59">
        <v>0</v>
      </c>
      <c r="M59">
        <v>896.452</v>
      </c>
      <c r="N59">
        <v>98</v>
      </c>
      <c r="O59">
        <v>105843.48</v>
      </c>
      <c r="P59">
        <v>25929461.881999999</v>
      </c>
      <c r="Q59">
        <v>4.6020000000000003</v>
      </c>
      <c r="R59">
        <v>244.91</v>
      </c>
      <c r="S59">
        <v>244.91</v>
      </c>
      <c r="T59">
        <v>0</v>
      </c>
      <c r="U59">
        <v>0</v>
      </c>
      <c r="V59">
        <v>0</v>
      </c>
      <c r="W59">
        <v>0</v>
      </c>
    </row>
    <row r="60" spans="1:23" x14ac:dyDescent="0.2">
      <c r="A60">
        <v>293.19</v>
      </c>
      <c r="B60">
        <v>4220.3680000000004</v>
      </c>
      <c r="C60">
        <v>177450.20600000001</v>
      </c>
      <c r="D60">
        <v>0.83</v>
      </c>
      <c r="E60">
        <v>12000</v>
      </c>
      <c r="F60">
        <v>177450.20600000001</v>
      </c>
      <c r="G60">
        <v>0.29599999999999999</v>
      </c>
      <c r="H60">
        <v>1.7999999999999999E-2</v>
      </c>
      <c r="I60">
        <v>16.814</v>
      </c>
      <c r="J60">
        <v>-0.23599999999999999</v>
      </c>
      <c r="K60">
        <v>4.2850000000000001</v>
      </c>
      <c r="L60">
        <v>0</v>
      </c>
      <c r="M60">
        <v>922.91200000000003</v>
      </c>
      <c r="N60">
        <v>97.5</v>
      </c>
      <c r="O60">
        <v>104419.91099999999</v>
      </c>
      <c r="P60">
        <v>25580728.142000001</v>
      </c>
      <c r="Q60">
        <v>4.5960000000000001</v>
      </c>
      <c r="R60">
        <v>244.91</v>
      </c>
      <c r="S60">
        <v>244.91</v>
      </c>
      <c r="T60">
        <v>0</v>
      </c>
      <c r="U60">
        <v>0</v>
      </c>
      <c r="V60">
        <v>0</v>
      </c>
      <c r="W60">
        <v>0</v>
      </c>
    </row>
    <row r="61" spans="1:23" x14ac:dyDescent="0.2">
      <c r="A61">
        <v>362.50799999999998</v>
      </c>
      <c r="B61">
        <v>5238.9679999999998</v>
      </c>
      <c r="C61">
        <v>175454.33799999999</v>
      </c>
      <c r="D61">
        <v>0.83</v>
      </c>
      <c r="E61">
        <v>12000</v>
      </c>
      <c r="F61">
        <v>175454.33799999999</v>
      </c>
      <c r="G61">
        <v>0.29299999999999998</v>
      </c>
      <c r="H61">
        <v>1.7000000000000001E-2</v>
      </c>
      <c r="I61">
        <v>16.858000000000001</v>
      </c>
      <c r="J61">
        <v>-0.23400000000000001</v>
      </c>
      <c r="K61">
        <v>4.2290000000000001</v>
      </c>
      <c r="L61">
        <v>0</v>
      </c>
      <c r="M61">
        <v>932.36</v>
      </c>
      <c r="N61">
        <v>97</v>
      </c>
      <c r="O61">
        <v>102996.342</v>
      </c>
      <c r="P61">
        <v>25231994.401999999</v>
      </c>
      <c r="Q61">
        <v>4.5890000000000004</v>
      </c>
      <c r="R61">
        <v>244.91</v>
      </c>
      <c r="S61">
        <v>244.91</v>
      </c>
      <c r="T61">
        <v>0</v>
      </c>
      <c r="U61">
        <v>0</v>
      </c>
      <c r="V61">
        <v>0</v>
      </c>
      <c r="W61">
        <v>0</v>
      </c>
    </row>
    <row r="62" spans="1:23" x14ac:dyDescent="0.2">
      <c r="A62">
        <v>431.82600000000002</v>
      </c>
      <c r="B62">
        <v>6257.5680000000002</v>
      </c>
      <c r="C62">
        <v>173488.45300000001</v>
      </c>
      <c r="D62">
        <v>0.83</v>
      </c>
      <c r="E62">
        <v>12000</v>
      </c>
      <c r="F62">
        <v>173488.45300000001</v>
      </c>
      <c r="G62">
        <v>0.28899999999999998</v>
      </c>
      <c r="H62">
        <v>1.7000000000000001E-2</v>
      </c>
      <c r="I62">
        <v>16.902999999999999</v>
      </c>
      <c r="J62">
        <v>-0.23200000000000001</v>
      </c>
      <c r="K62">
        <v>4.173</v>
      </c>
      <c r="L62">
        <v>0</v>
      </c>
      <c r="M62">
        <v>920.28</v>
      </c>
      <c r="N62">
        <v>96.5</v>
      </c>
      <c r="O62">
        <v>101572.773</v>
      </c>
      <c r="P62">
        <v>24883260.662</v>
      </c>
      <c r="Q62">
        <v>4.5830000000000002</v>
      </c>
      <c r="R62">
        <v>244.91</v>
      </c>
      <c r="S62">
        <v>244.91</v>
      </c>
      <c r="T62">
        <v>0</v>
      </c>
      <c r="U62">
        <v>0</v>
      </c>
      <c r="V62">
        <v>0</v>
      </c>
      <c r="W62">
        <v>0</v>
      </c>
    </row>
    <row r="63" spans="1:23" x14ac:dyDescent="0.2">
      <c r="A63">
        <v>501.14400000000001</v>
      </c>
      <c r="B63">
        <v>7276.1679999999997</v>
      </c>
      <c r="C63">
        <v>171552.473</v>
      </c>
      <c r="D63">
        <v>0.83</v>
      </c>
      <c r="E63">
        <v>12000</v>
      </c>
      <c r="F63">
        <v>171552.473</v>
      </c>
      <c r="G63">
        <v>0.28599999999999998</v>
      </c>
      <c r="H63">
        <v>1.7000000000000001E-2</v>
      </c>
      <c r="I63">
        <v>16.949000000000002</v>
      </c>
      <c r="J63">
        <v>-0.22900000000000001</v>
      </c>
      <c r="K63">
        <v>4.1180000000000003</v>
      </c>
      <c r="L63">
        <v>0</v>
      </c>
      <c r="M63">
        <v>886.72900000000004</v>
      </c>
      <c r="N63">
        <v>96</v>
      </c>
      <c r="O63">
        <v>100149.204</v>
      </c>
      <c r="P63">
        <v>24534526.921999998</v>
      </c>
      <c r="Q63">
        <v>4.5759999999999996</v>
      </c>
      <c r="R63">
        <v>244.91</v>
      </c>
      <c r="S63">
        <v>244.91</v>
      </c>
      <c r="T63">
        <v>0</v>
      </c>
      <c r="U63">
        <v>0</v>
      </c>
      <c r="V63">
        <v>0</v>
      </c>
      <c r="W63">
        <v>0</v>
      </c>
    </row>
    <row r="64" spans="1:23" x14ac:dyDescent="0.2">
      <c r="A64">
        <v>570.46199999999999</v>
      </c>
      <c r="B64">
        <v>8294.768</v>
      </c>
      <c r="C64">
        <v>169646.323</v>
      </c>
      <c r="D64">
        <v>0.83</v>
      </c>
      <c r="E64">
        <v>12000</v>
      </c>
      <c r="F64">
        <v>169646.323</v>
      </c>
      <c r="G64">
        <v>0.28299999999999997</v>
      </c>
      <c r="H64">
        <v>1.7000000000000001E-2</v>
      </c>
      <c r="I64">
        <v>16.995000000000001</v>
      </c>
      <c r="J64">
        <v>-0.22700000000000001</v>
      </c>
      <c r="K64">
        <v>4.0640000000000001</v>
      </c>
      <c r="L64">
        <v>0</v>
      </c>
      <c r="M64">
        <v>831.76</v>
      </c>
      <c r="N64">
        <v>95.5</v>
      </c>
      <c r="O64">
        <v>98725.634999999995</v>
      </c>
      <c r="P64">
        <v>24185793.182999998</v>
      </c>
      <c r="Q64">
        <v>4.57</v>
      </c>
      <c r="R64">
        <v>244.91</v>
      </c>
      <c r="S64">
        <v>244.91</v>
      </c>
      <c r="T64">
        <v>0</v>
      </c>
      <c r="U64">
        <v>0</v>
      </c>
      <c r="V64">
        <v>0</v>
      </c>
      <c r="W64">
        <v>0</v>
      </c>
    </row>
    <row r="65" spans="1:23" x14ac:dyDescent="0.2">
      <c r="A65">
        <v>639.78</v>
      </c>
      <c r="B65">
        <v>9313.3680000000004</v>
      </c>
      <c r="C65">
        <v>167769.92499999999</v>
      </c>
      <c r="D65">
        <v>0.83</v>
      </c>
      <c r="E65">
        <v>12000</v>
      </c>
      <c r="F65">
        <v>167769.92499999999</v>
      </c>
      <c r="G65">
        <v>0.28000000000000003</v>
      </c>
      <c r="H65">
        <v>1.6E-2</v>
      </c>
      <c r="I65">
        <v>17.041</v>
      </c>
      <c r="J65">
        <v>-0.224</v>
      </c>
      <c r="K65">
        <v>4.0110000000000001</v>
      </c>
      <c r="L65">
        <v>0</v>
      </c>
      <c r="M65">
        <v>755.43</v>
      </c>
      <c r="N65">
        <v>95</v>
      </c>
      <c r="O65">
        <v>97302.066000000006</v>
      </c>
      <c r="P65">
        <v>23837059.443</v>
      </c>
      <c r="Q65">
        <v>4.5629999999999997</v>
      </c>
      <c r="R65">
        <v>244.91</v>
      </c>
      <c r="S65">
        <v>244.91</v>
      </c>
      <c r="T65">
        <v>0</v>
      </c>
      <c r="U65">
        <v>0</v>
      </c>
      <c r="V65">
        <v>0</v>
      </c>
      <c r="W65">
        <v>0</v>
      </c>
    </row>
    <row r="66" spans="1:23" x14ac:dyDescent="0.2">
      <c r="A66">
        <v>709.09799999999996</v>
      </c>
      <c r="B66">
        <v>10331.968000000001</v>
      </c>
      <c r="C66">
        <v>165923.20300000001</v>
      </c>
      <c r="D66">
        <v>0.83</v>
      </c>
      <c r="E66">
        <v>12000</v>
      </c>
      <c r="F66">
        <v>165923.20300000001</v>
      </c>
      <c r="G66">
        <v>0.27700000000000002</v>
      </c>
      <c r="H66">
        <v>1.6E-2</v>
      </c>
      <c r="I66">
        <v>17.088000000000001</v>
      </c>
      <c r="J66">
        <v>-0.222</v>
      </c>
      <c r="K66">
        <v>3.9580000000000002</v>
      </c>
      <c r="L66">
        <v>0</v>
      </c>
      <c r="M66">
        <v>657.79200000000003</v>
      </c>
      <c r="N66">
        <v>94.5</v>
      </c>
      <c r="O66">
        <v>95878.495999999999</v>
      </c>
      <c r="P66">
        <v>23488325.703000002</v>
      </c>
      <c r="Q66">
        <v>4.5570000000000004</v>
      </c>
      <c r="R66">
        <v>244.91</v>
      </c>
      <c r="S66">
        <v>244.91</v>
      </c>
      <c r="T66">
        <v>0</v>
      </c>
      <c r="U66">
        <v>0</v>
      </c>
      <c r="V66">
        <v>0</v>
      </c>
      <c r="W66">
        <v>0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A9D3F-5F1E-4DF2-AD47-F1728D9D5702}">
  <dimension ref="A1:S69"/>
  <sheetViews>
    <sheetView topLeftCell="A11" zoomScaleNormal="100" workbookViewId="0">
      <selection activeCell="M70" sqref="M70"/>
    </sheetView>
  </sheetViews>
  <sheetFormatPr defaultRowHeight="14.25" x14ac:dyDescent="0.2"/>
  <sheetData>
    <row r="1" spans="1:19" x14ac:dyDescent="0.2">
      <c r="A1" t="s">
        <v>17</v>
      </c>
      <c r="B1" t="s">
        <v>43</v>
      </c>
      <c r="D1" t="s">
        <v>18</v>
      </c>
      <c r="E1" t="s">
        <v>41</v>
      </c>
      <c r="H1" t="s">
        <v>23</v>
      </c>
      <c r="I1" t="s">
        <v>42</v>
      </c>
      <c r="K1" t="s">
        <v>18</v>
      </c>
      <c r="L1" t="s">
        <v>39</v>
      </c>
      <c r="O1" t="s">
        <v>24</v>
      </c>
      <c r="P1" t="s">
        <v>76</v>
      </c>
      <c r="R1" t="s">
        <v>18</v>
      </c>
      <c r="S1" t="s">
        <v>40</v>
      </c>
    </row>
    <row r="2" spans="1:19" x14ac:dyDescent="0.2">
      <c r="A2">
        <v>-0.15</v>
      </c>
      <c r="B2">
        <v>-7.899</v>
      </c>
      <c r="D2">
        <v>0.35799999999999998</v>
      </c>
      <c r="E2">
        <v>13.864000000000001</v>
      </c>
      <c r="H2">
        <v>-0.20200000000000001</v>
      </c>
      <c r="I2">
        <v>-10.278</v>
      </c>
      <c r="K2">
        <v>0.79200000000000004</v>
      </c>
      <c r="L2">
        <v>21.488</v>
      </c>
      <c r="O2">
        <v>-0.56100000000000005</v>
      </c>
      <c r="P2">
        <v>-14.936</v>
      </c>
      <c r="R2">
        <v>0.44400000000000001</v>
      </c>
      <c r="S2">
        <v>16.646000000000001</v>
      </c>
    </row>
    <row r="3" spans="1:19" x14ac:dyDescent="0.2">
      <c r="A3">
        <v>0</v>
      </c>
      <c r="B3">
        <v>0</v>
      </c>
      <c r="D3">
        <v>0.34799999999999998</v>
      </c>
      <c r="E3">
        <v>13.666</v>
      </c>
      <c r="H3">
        <v>0</v>
      </c>
      <c r="I3">
        <v>0</v>
      </c>
      <c r="K3">
        <v>0.77500000000000002</v>
      </c>
      <c r="L3">
        <v>21.43</v>
      </c>
      <c r="O3">
        <v>-0.443</v>
      </c>
      <c r="P3">
        <v>-17.222000000000001</v>
      </c>
      <c r="R3">
        <v>0.435</v>
      </c>
      <c r="S3">
        <v>16.824000000000002</v>
      </c>
    </row>
    <row r="4" spans="1:19" x14ac:dyDescent="0.2">
      <c r="A4">
        <v>0.216</v>
      </c>
      <c r="B4">
        <v>10.561999999999999</v>
      </c>
      <c r="D4">
        <v>0.33900000000000002</v>
      </c>
      <c r="E4">
        <v>13.500999999999999</v>
      </c>
      <c r="H4">
        <v>0.28799999999999998</v>
      </c>
      <c r="I4">
        <v>13.78</v>
      </c>
      <c r="K4">
        <v>0.76200000000000001</v>
      </c>
      <c r="L4">
        <v>21.385999999999999</v>
      </c>
      <c r="O4">
        <v>-0.32400000000000001</v>
      </c>
      <c r="P4">
        <v>-19.532</v>
      </c>
      <c r="R4">
        <v>0.42699999999999999</v>
      </c>
      <c r="S4">
        <v>17.004000000000001</v>
      </c>
    </row>
    <row r="5" spans="1:19" x14ac:dyDescent="0.2">
      <c r="A5">
        <v>0.441</v>
      </c>
      <c r="B5">
        <v>15.244999999999999</v>
      </c>
      <c r="D5">
        <v>0.33100000000000002</v>
      </c>
      <c r="E5">
        <v>13.332000000000001</v>
      </c>
      <c r="H5">
        <v>0.57299999999999995</v>
      </c>
      <c r="I5">
        <v>20.518000000000001</v>
      </c>
      <c r="K5">
        <v>0.75</v>
      </c>
      <c r="L5">
        <v>21.341000000000001</v>
      </c>
      <c r="O5">
        <v>-0.20599999999999999</v>
      </c>
      <c r="P5">
        <v>-19.934999999999999</v>
      </c>
      <c r="R5">
        <v>0.42</v>
      </c>
      <c r="S5">
        <v>17.190000000000001</v>
      </c>
    </row>
    <row r="6" spans="1:19" x14ac:dyDescent="0.2">
      <c r="A6">
        <v>0.67200000000000004</v>
      </c>
      <c r="B6">
        <v>15.427</v>
      </c>
      <c r="D6">
        <v>0.32200000000000001</v>
      </c>
      <c r="E6">
        <v>13.162000000000001</v>
      </c>
      <c r="H6">
        <v>0.83199999999999996</v>
      </c>
      <c r="I6">
        <v>21.617000000000001</v>
      </c>
      <c r="K6">
        <v>0.73799999999999999</v>
      </c>
      <c r="L6">
        <v>21.295000000000002</v>
      </c>
      <c r="O6">
        <v>-8.8999999999999996E-2</v>
      </c>
      <c r="P6">
        <v>-12.944000000000001</v>
      </c>
      <c r="R6">
        <v>0.41199999999999998</v>
      </c>
      <c r="S6">
        <v>17.381</v>
      </c>
    </row>
    <row r="7" spans="1:19" x14ac:dyDescent="0.2">
      <c r="A7">
        <v>0.87</v>
      </c>
      <c r="B7">
        <v>14.097</v>
      </c>
      <c r="D7">
        <v>0.314</v>
      </c>
      <c r="E7">
        <v>12.991</v>
      </c>
      <c r="H7">
        <v>1.0089999999999999</v>
      </c>
      <c r="I7">
        <v>20.434999999999999</v>
      </c>
      <c r="K7">
        <v>0.72599999999999998</v>
      </c>
      <c r="L7">
        <v>21.248999999999999</v>
      </c>
      <c r="O7">
        <v>2.5000000000000001E-2</v>
      </c>
      <c r="P7">
        <v>4.0599999999999996</v>
      </c>
      <c r="R7">
        <v>0.40500000000000003</v>
      </c>
      <c r="S7">
        <v>17.577000000000002</v>
      </c>
    </row>
    <row r="8" spans="1:19" x14ac:dyDescent="0.2">
      <c r="A8">
        <v>1.028</v>
      </c>
      <c r="B8">
        <v>12.627000000000001</v>
      </c>
      <c r="D8">
        <v>0.30599999999999999</v>
      </c>
      <c r="E8">
        <v>12.818</v>
      </c>
      <c r="H8">
        <v>1.1619999999999999</v>
      </c>
      <c r="I8">
        <v>19.141999999999999</v>
      </c>
      <c r="K8">
        <v>0.71399999999999997</v>
      </c>
      <c r="L8">
        <v>21.201000000000001</v>
      </c>
      <c r="O8">
        <v>0.19900000000000001</v>
      </c>
      <c r="P8">
        <v>19.744</v>
      </c>
      <c r="R8">
        <v>0.39800000000000002</v>
      </c>
      <c r="S8">
        <v>17.774000000000001</v>
      </c>
    </row>
    <row r="9" spans="1:19" x14ac:dyDescent="0.2">
      <c r="A9">
        <v>1.149</v>
      </c>
      <c r="B9">
        <v>11.398</v>
      </c>
      <c r="D9">
        <v>0.29799999999999999</v>
      </c>
      <c r="E9">
        <v>12.644</v>
      </c>
      <c r="H9">
        <v>1.2829999999999999</v>
      </c>
      <c r="I9">
        <v>17.893000000000001</v>
      </c>
      <c r="K9">
        <v>0.70199999999999996</v>
      </c>
      <c r="L9">
        <v>21.152999999999999</v>
      </c>
      <c r="O9">
        <v>0.376</v>
      </c>
      <c r="P9">
        <v>18.556000000000001</v>
      </c>
      <c r="R9">
        <v>0.39100000000000001</v>
      </c>
      <c r="S9">
        <v>17.972999999999999</v>
      </c>
    </row>
    <row r="10" spans="1:19" x14ac:dyDescent="0.2">
      <c r="A10">
        <v>1.2869999999999999</v>
      </c>
      <c r="B10">
        <v>10.343</v>
      </c>
      <c r="D10">
        <v>0.28999999999999998</v>
      </c>
      <c r="E10">
        <v>12.468999999999999</v>
      </c>
      <c r="H10">
        <v>1.401</v>
      </c>
      <c r="I10">
        <v>17.100000000000001</v>
      </c>
      <c r="K10">
        <v>0.69099999999999995</v>
      </c>
      <c r="L10">
        <v>21.105</v>
      </c>
      <c r="O10">
        <v>0.55300000000000005</v>
      </c>
      <c r="P10">
        <v>15.073</v>
      </c>
      <c r="R10">
        <v>0.38400000000000001</v>
      </c>
      <c r="S10">
        <v>18.175999999999998</v>
      </c>
    </row>
    <row r="11" spans="1:19" x14ac:dyDescent="0.2">
      <c r="D11">
        <v>0.28199999999999997</v>
      </c>
      <c r="E11">
        <v>12.288</v>
      </c>
      <c r="K11">
        <v>0.67900000000000005</v>
      </c>
      <c r="L11">
        <v>21.056999999999999</v>
      </c>
      <c r="O11">
        <v>0.70799999999999996</v>
      </c>
      <c r="P11">
        <v>12.599</v>
      </c>
      <c r="R11">
        <v>0.378</v>
      </c>
      <c r="S11">
        <v>18.388000000000002</v>
      </c>
    </row>
    <row r="12" spans="1:19" x14ac:dyDescent="0.2">
      <c r="D12">
        <v>0.27500000000000002</v>
      </c>
      <c r="E12">
        <v>12.106</v>
      </c>
      <c r="K12">
        <v>0.66800000000000004</v>
      </c>
      <c r="L12">
        <v>21.007000000000001</v>
      </c>
      <c r="O12">
        <v>0.83</v>
      </c>
      <c r="P12">
        <v>11.08</v>
      </c>
      <c r="R12">
        <v>0.371</v>
      </c>
      <c r="S12">
        <v>18.488</v>
      </c>
    </row>
    <row r="15" spans="1:19" x14ac:dyDescent="0.2">
      <c r="A15" t="s">
        <v>17</v>
      </c>
      <c r="B15" t="s">
        <v>43</v>
      </c>
      <c r="D15" t="s">
        <v>19</v>
      </c>
      <c r="E15" t="s">
        <v>41</v>
      </c>
      <c r="H15" t="s">
        <v>23</v>
      </c>
      <c r="I15" t="s">
        <v>38</v>
      </c>
      <c r="K15" t="s">
        <v>19</v>
      </c>
      <c r="L15" t="s">
        <v>39</v>
      </c>
      <c r="O15" t="s">
        <v>24</v>
      </c>
      <c r="P15" t="s">
        <v>76</v>
      </c>
      <c r="R15" t="s">
        <v>19</v>
      </c>
      <c r="S15" t="s">
        <v>40</v>
      </c>
    </row>
    <row r="16" spans="1:19" x14ac:dyDescent="0.2">
      <c r="A16">
        <v>-0.15</v>
      </c>
      <c r="B16">
        <v>-7.899</v>
      </c>
      <c r="D16">
        <v>0.74199999999999999</v>
      </c>
      <c r="E16">
        <v>16.488</v>
      </c>
      <c r="H16">
        <v>-0.20200000000000001</v>
      </c>
      <c r="I16">
        <v>-10.278</v>
      </c>
      <c r="K16">
        <v>0.82599999999999996</v>
      </c>
      <c r="L16">
        <v>21.597999999999999</v>
      </c>
      <c r="O16">
        <v>-0.56100000000000005</v>
      </c>
      <c r="P16">
        <v>-14.936</v>
      </c>
      <c r="R16">
        <v>0.47799999999999998</v>
      </c>
      <c r="S16">
        <v>16.013000000000002</v>
      </c>
    </row>
    <row r="17" spans="1:19" x14ac:dyDescent="0.2">
      <c r="A17">
        <v>0</v>
      </c>
      <c r="B17">
        <v>0</v>
      </c>
      <c r="D17">
        <v>0.59399999999999997</v>
      </c>
      <c r="E17">
        <v>17.303999999999998</v>
      </c>
      <c r="H17">
        <v>0</v>
      </c>
      <c r="I17">
        <v>0</v>
      </c>
      <c r="K17">
        <v>0.80600000000000005</v>
      </c>
      <c r="L17">
        <v>21.535</v>
      </c>
      <c r="O17">
        <v>-0.443</v>
      </c>
      <c r="P17">
        <v>-17.222000000000001</v>
      </c>
      <c r="R17">
        <v>0.46700000000000003</v>
      </c>
      <c r="S17">
        <v>16.210999999999999</v>
      </c>
    </row>
    <row r="18" spans="1:19" x14ac:dyDescent="0.2">
      <c r="A18">
        <v>0.216</v>
      </c>
      <c r="B18">
        <v>10.561999999999999</v>
      </c>
      <c r="D18">
        <v>0.502</v>
      </c>
      <c r="E18">
        <v>16.949000000000002</v>
      </c>
      <c r="H18">
        <v>0.28799999999999998</v>
      </c>
      <c r="I18">
        <v>13.78</v>
      </c>
      <c r="K18">
        <v>0.79200000000000004</v>
      </c>
      <c r="L18">
        <v>21.486999999999998</v>
      </c>
      <c r="O18">
        <v>-0.32400000000000001</v>
      </c>
      <c r="P18">
        <v>-19.532</v>
      </c>
      <c r="R18">
        <v>0.45700000000000002</v>
      </c>
      <c r="S18">
        <v>16.388999999999999</v>
      </c>
    </row>
    <row r="19" spans="1:19" x14ac:dyDescent="0.2">
      <c r="A19">
        <v>0.441</v>
      </c>
      <c r="B19">
        <v>15.244999999999999</v>
      </c>
      <c r="D19">
        <v>0.44400000000000001</v>
      </c>
      <c r="E19">
        <v>16.277000000000001</v>
      </c>
      <c r="H19">
        <v>0.57299999999999995</v>
      </c>
      <c r="I19">
        <v>20.518000000000001</v>
      </c>
      <c r="K19">
        <v>0.77800000000000002</v>
      </c>
      <c r="L19">
        <v>21.439</v>
      </c>
      <c r="O19">
        <v>-0.20599999999999999</v>
      </c>
      <c r="P19">
        <v>-19.934999999999999</v>
      </c>
      <c r="R19">
        <v>0.44700000000000001</v>
      </c>
      <c r="S19">
        <v>16.573</v>
      </c>
    </row>
    <row r="20" spans="1:19" x14ac:dyDescent="0.2">
      <c r="A20">
        <v>0.67200000000000004</v>
      </c>
      <c r="B20">
        <v>15.427</v>
      </c>
      <c r="D20">
        <v>0.40500000000000003</v>
      </c>
      <c r="E20">
        <v>15.757999999999999</v>
      </c>
      <c r="H20">
        <v>0.83199999999999996</v>
      </c>
      <c r="I20">
        <v>21.617000000000001</v>
      </c>
      <c r="K20">
        <v>0.76400000000000001</v>
      </c>
      <c r="L20">
        <v>21.39</v>
      </c>
      <c r="O20">
        <v>-8.8999999999999996E-2</v>
      </c>
      <c r="P20">
        <v>-12.944000000000001</v>
      </c>
      <c r="R20">
        <v>0.438</v>
      </c>
      <c r="S20">
        <v>16.763000000000002</v>
      </c>
    </row>
    <row r="21" spans="1:19" x14ac:dyDescent="0.2">
      <c r="A21">
        <v>0.87</v>
      </c>
      <c r="B21">
        <v>14.097</v>
      </c>
      <c r="D21">
        <v>0.38100000000000001</v>
      </c>
      <c r="E21">
        <v>15.367000000000001</v>
      </c>
      <c r="H21">
        <v>1.0089999999999999</v>
      </c>
      <c r="I21">
        <v>20.434999999999999</v>
      </c>
      <c r="K21">
        <v>0.75</v>
      </c>
      <c r="L21">
        <v>21.34</v>
      </c>
      <c r="O21">
        <v>2.5000000000000001E-2</v>
      </c>
      <c r="P21">
        <v>4.0599999999999996</v>
      </c>
      <c r="R21">
        <v>0.42899999999999999</v>
      </c>
      <c r="S21">
        <v>16.957999999999998</v>
      </c>
    </row>
    <row r="22" spans="1:19" x14ac:dyDescent="0.2">
      <c r="A22">
        <v>1.028</v>
      </c>
      <c r="B22">
        <v>12.627000000000001</v>
      </c>
      <c r="D22">
        <v>0.36599999999999999</v>
      </c>
      <c r="E22">
        <v>14.868</v>
      </c>
      <c r="H22">
        <v>1.1619999999999999</v>
      </c>
      <c r="I22">
        <v>19.141999999999999</v>
      </c>
      <c r="K22">
        <v>0.73599999999999999</v>
      </c>
      <c r="L22">
        <v>21.289000000000001</v>
      </c>
      <c r="O22">
        <v>0.19900000000000001</v>
      </c>
      <c r="P22">
        <v>19.744</v>
      </c>
      <c r="R22">
        <v>0.42099999999999999</v>
      </c>
      <c r="S22">
        <v>17.158000000000001</v>
      </c>
    </row>
    <row r="23" spans="1:19" x14ac:dyDescent="0.2">
      <c r="A23">
        <v>1.149</v>
      </c>
      <c r="B23">
        <v>11.398</v>
      </c>
      <c r="D23">
        <v>0.35899999999999999</v>
      </c>
      <c r="E23">
        <v>14.38</v>
      </c>
      <c r="H23">
        <v>1.2829999999999999</v>
      </c>
      <c r="I23">
        <v>17.893000000000001</v>
      </c>
      <c r="K23">
        <v>0.72299999999999998</v>
      </c>
      <c r="L23">
        <v>21.238</v>
      </c>
      <c r="O23">
        <v>0.376</v>
      </c>
      <c r="P23">
        <v>18.556000000000001</v>
      </c>
      <c r="R23">
        <v>0.41299999999999998</v>
      </c>
      <c r="S23">
        <v>17.364000000000001</v>
      </c>
    </row>
    <row r="24" spans="1:19" x14ac:dyDescent="0.2">
      <c r="A24">
        <v>1.2869999999999999</v>
      </c>
      <c r="B24">
        <v>10.343</v>
      </c>
      <c r="D24">
        <v>0.35899999999999999</v>
      </c>
      <c r="E24">
        <v>14.218</v>
      </c>
      <c r="H24">
        <v>1.401</v>
      </c>
      <c r="I24">
        <v>17.100000000000001</v>
      </c>
      <c r="K24">
        <v>0.71</v>
      </c>
      <c r="L24">
        <v>21.186</v>
      </c>
      <c r="O24">
        <v>0.55300000000000005</v>
      </c>
      <c r="P24">
        <v>15.073</v>
      </c>
      <c r="R24">
        <v>0.40500000000000003</v>
      </c>
      <c r="S24">
        <v>17.577000000000002</v>
      </c>
    </row>
    <row r="25" spans="1:19" x14ac:dyDescent="0.2">
      <c r="D25">
        <v>0.36399999999999999</v>
      </c>
      <c r="E25">
        <v>14.222</v>
      </c>
      <c r="K25">
        <v>0.69699999999999995</v>
      </c>
      <c r="L25">
        <v>21.132000000000001</v>
      </c>
      <c r="O25">
        <v>0.70799999999999996</v>
      </c>
      <c r="P25">
        <v>12.599</v>
      </c>
      <c r="R25">
        <v>0.39700000000000002</v>
      </c>
      <c r="S25">
        <v>17.791</v>
      </c>
    </row>
    <row r="26" spans="1:19" x14ac:dyDescent="0.2">
      <c r="D26">
        <v>0.375</v>
      </c>
      <c r="E26">
        <v>14.175000000000001</v>
      </c>
      <c r="K26">
        <v>0.68400000000000005</v>
      </c>
      <c r="L26">
        <v>21.077999999999999</v>
      </c>
      <c r="O26">
        <v>0.83</v>
      </c>
      <c r="P26">
        <v>11.08</v>
      </c>
      <c r="R26">
        <v>0.38900000000000001</v>
      </c>
      <c r="S26">
        <v>18.009</v>
      </c>
    </row>
    <row r="29" spans="1:19" x14ac:dyDescent="0.2">
      <c r="A29" t="s">
        <v>17</v>
      </c>
      <c r="B29" t="s">
        <v>43</v>
      </c>
      <c r="D29" t="s">
        <v>20</v>
      </c>
      <c r="E29" t="s">
        <v>41</v>
      </c>
      <c r="H29" t="s">
        <v>23</v>
      </c>
      <c r="I29" t="s">
        <v>38</v>
      </c>
      <c r="K29" t="s">
        <v>20</v>
      </c>
      <c r="L29" t="s">
        <v>39</v>
      </c>
      <c r="O29" t="s">
        <v>24</v>
      </c>
      <c r="P29" t="s">
        <v>76</v>
      </c>
      <c r="R29" t="s">
        <v>20</v>
      </c>
      <c r="S29" t="s">
        <v>40</v>
      </c>
    </row>
    <row r="30" spans="1:19" x14ac:dyDescent="0.2">
      <c r="A30">
        <v>-0.15</v>
      </c>
      <c r="B30">
        <v>-7.6550000000000002</v>
      </c>
      <c r="D30">
        <v>0.66800000000000004</v>
      </c>
      <c r="E30">
        <v>15.186999999999999</v>
      </c>
      <c r="H30">
        <v>-0.20200000000000001</v>
      </c>
      <c r="I30">
        <v>-10.005000000000001</v>
      </c>
      <c r="K30">
        <v>1.272</v>
      </c>
      <c r="L30">
        <v>17.850999999999999</v>
      </c>
    </row>
    <row r="31" spans="1:19" x14ac:dyDescent="0.2">
      <c r="A31">
        <v>0</v>
      </c>
      <c r="B31">
        <v>0</v>
      </c>
      <c r="D31">
        <v>0.627</v>
      </c>
      <c r="E31">
        <v>15.17</v>
      </c>
      <c r="H31">
        <v>0</v>
      </c>
      <c r="I31">
        <v>0</v>
      </c>
      <c r="K31">
        <v>1.19</v>
      </c>
      <c r="L31">
        <v>18.651</v>
      </c>
    </row>
    <row r="32" spans="1:19" x14ac:dyDescent="0.2">
      <c r="A32">
        <v>0.217</v>
      </c>
      <c r="B32">
        <v>10.263999999999999</v>
      </c>
      <c r="D32">
        <v>0.59299999999999997</v>
      </c>
      <c r="E32">
        <v>15.134</v>
      </c>
      <c r="H32">
        <v>0.28799999999999998</v>
      </c>
      <c r="I32">
        <v>13.435</v>
      </c>
      <c r="K32">
        <v>1.133</v>
      </c>
      <c r="L32">
        <v>19.170000000000002</v>
      </c>
    </row>
    <row r="33" spans="1:19" x14ac:dyDescent="0.2">
      <c r="A33">
        <v>0.443</v>
      </c>
      <c r="B33">
        <v>14.933999999999999</v>
      </c>
      <c r="D33">
        <v>0.56100000000000005</v>
      </c>
      <c r="E33">
        <v>15.096</v>
      </c>
      <c r="H33">
        <v>0.57299999999999995</v>
      </c>
      <c r="I33">
        <v>20.131</v>
      </c>
      <c r="K33">
        <v>1.081</v>
      </c>
      <c r="L33">
        <v>19.565999999999999</v>
      </c>
    </row>
    <row r="34" spans="1:19" x14ac:dyDescent="0.2">
      <c r="A34">
        <v>0.67100000000000004</v>
      </c>
      <c r="B34">
        <v>15.238</v>
      </c>
      <c r="D34">
        <v>0.53100000000000003</v>
      </c>
      <c r="E34">
        <v>15.055</v>
      </c>
      <c r="H34">
        <v>0.83199999999999996</v>
      </c>
      <c r="I34">
        <v>21.318999999999999</v>
      </c>
      <c r="K34">
        <v>1.0329999999999999</v>
      </c>
      <c r="L34">
        <v>19.984999999999999</v>
      </c>
    </row>
    <row r="35" spans="1:19" x14ac:dyDescent="0.2">
      <c r="A35">
        <v>0.879</v>
      </c>
      <c r="B35">
        <v>13.92</v>
      </c>
      <c r="D35">
        <v>0.502</v>
      </c>
      <c r="E35">
        <v>15.013999999999999</v>
      </c>
      <c r="H35">
        <v>1.0089999999999999</v>
      </c>
      <c r="I35">
        <v>20.215</v>
      </c>
      <c r="K35">
        <v>0.98799999999999999</v>
      </c>
      <c r="L35">
        <v>20.321999999999999</v>
      </c>
    </row>
    <row r="36" spans="1:19" x14ac:dyDescent="0.2">
      <c r="A36">
        <v>1.032</v>
      </c>
      <c r="B36">
        <v>12.526</v>
      </c>
      <c r="D36">
        <v>0.47499999999999998</v>
      </c>
      <c r="E36">
        <v>14.97</v>
      </c>
      <c r="H36">
        <v>1.1619999999999999</v>
      </c>
      <c r="I36">
        <v>18.974</v>
      </c>
      <c r="K36">
        <v>0.94599999999999995</v>
      </c>
      <c r="L36">
        <v>20.55</v>
      </c>
    </row>
    <row r="37" spans="1:19" x14ac:dyDescent="0.2">
      <c r="A37">
        <v>1.1519999999999999</v>
      </c>
      <c r="B37">
        <v>11.327999999999999</v>
      </c>
      <c r="D37">
        <v>0.45</v>
      </c>
      <c r="E37">
        <v>14.926</v>
      </c>
      <c r="H37">
        <v>1.2829999999999999</v>
      </c>
      <c r="I37">
        <v>17.760000000000002</v>
      </c>
      <c r="K37">
        <v>0.90600000000000003</v>
      </c>
      <c r="L37">
        <v>20.791</v>
      </c>
    </row>
    <row r="38" spans="1:19" x14ac:dyDescent="0.2">
      <c r="A38">
        <v>1.29</v>
      </c>
      <c r="B38">
        <v>10.304</v>
      </c>
      <c r="D38">
        <v>0.42599999999999999</v>
      </c>
      <c r="E38">
        <v>14.664</v>
      </c>
      <c r="H38">
        <v>1.401</v>
      </c>
      <c r="I38">
        <v>16.989000000000001</v>
      </c>
      <c r="K38">
        <v>0.86899999999999999</v>
      </c>
      <c r="L38">
        <v>21.042999999999999</v>
      </c>
    </row>
    <row r="39" spans="1:19" x14ac:dyDescent="0.2">
      <c r="D39">
        <v>0.40300000000000002</v>
      </c>
      <c r="E39">
        <v>14.301</v>
      </c>
      <c r="K39">
        <v>0.83399999999999996</v>
      </c>
      <c r="L39">
        <v>21.308</v>
      </c>
    </row>
    <row r="40" spans="1:19" x14ac:dyDescent="0.2">
      <c r="D40">
        <v>0.38</v>
      </c>
      <c r="E40">
        <v>13.923999999999999</v>
      </c>
      <c r="K40">
        <v>0.80100000000000005</v>
      </c>
      <c r="L40">
        <v>21.210999999999999</v>
      </c>
    </row>
    <row r="43" spans="1:19" x14ac:dyDescent="0.2">
      <c r="A43" t="s">
        <v>17</v>
      </c>
      <c r="B43" t="s">
        <v>43</v>
      </c>
      <c r="D43" t="s">
        <v>21</v>
      </c>
      <c r="E43" t="s">
        <v>41</v>
      </c>
      <c r="H43" t="s">
        <v>23</v>
      </c>
      <c r="I43" t="s">
        <v>38</v>
      </c>
      <c r="K43" t="s">
        <v>21</v>
      </c>
      <c r="L43" t="s">
        <v>39</v>
      </c>
      <c r="O43" t="s">
        <v>24</v>
      </c>
      <c r="P43" t="s">
        <v>76</v>
      </c>
      <c r="R43" t="s">
        <v>21</v>
      </c>
      <c r="S43" t="s">
        <v>40</v>
      </c>
    </row>
    <row r="44" spans="1:19" x14ac:dyDescent="0.2">
      <c r="A44">
        <v>-0.15</v>
      </c>
      <c r="B44">
        <v>-7.38</v>
      </c>
      <c r="D44">
        <v>0.35699999999999998</v>
      </c>
      <c r="E44">
        <v>13.14</v>
      </c>
      <c r="H44">
        <v>-0.20300000000000001</v>
      </c>
      <c r="I44">
        <v>-10.127000000000001</v>
      </c>
      <c r="K44">
        <v>0.8</v>
      </c>
      <c r="L44">
        <v>21.347000000000001</v>
      </c>
      <c r="O44">
        <v>-0.47899999999999998</v>
      </c>
      <c r="P44">
        <v>-16.466999999999999</v>
      </c>
      <c r="R44">
        <v>0.45300000000000001</v>
      </c>
      <c r="S44">
        <v>16.454000000000001</v>
      </c>
    </row>
    <row r="45" spans="1:19" x14ac:dyDescent="0.2">
      <c r="A45">
        <v>0</v>
      </c>
      <c r="B45">
        <v>0</v>
      </c>
      <c r="D45">
        <v>0.34799999999999998</v>
      </c>
      <c r="E45">
        <v>12.981999999999999</v>
      </c>
      <c r="H45">
        <v>0</v>
      </c>
      <c r="I45">
        <v>0</v>
      </c>
      <c r="K45">
        <v>0.78500000000000003</v>
      </c>
      <c r="L45">
        <v>21.292999999999999</v>
      </c>
      <c r="O45">
        <v>-0.372</v>
      </c>
      <c r="P45">
        <v>-18.663</v>
      </c>
      <c r="R45">
        <v>0.443</v>
      </c>
      <c r="S45">
        <v>16.649999999999999</v>
      </c>
    </row>
    <row r="46" spans="1:19" x14ac:dyDescent="0.2">
      <c r="A46">
        <v>0.217</v>
      </c>
      <c r="B46">
        <v>9.9179999999999993</v>
      </c>
      <c r="D46">
        <v>0.34</v>
      </c>
      <c r="E46">
        <v>12.821999999999999</v>
      </c>
      <c r="H46">
        <v>0.28899999999999998</v>
      </c>
      <c r="I46">
        <v>13.590999999999999</v>
      </c>
      <c r="K46">
        <v>0.77300000000000002</v>
      </c>
      <c r="L46">
        <v>21.251000000000001</v>
      </c>
      <c r="O46">
        <v>-0.26500000000000001</v>
      </c>
      <c r="P46">
        <v>-20.247</v>
      </c>
      <c r="R46">
        <v>0.436</v>
      </c>
      <c r="S46">
        <v>16.792999999999999</v>
      </c>
    </row>
    <row r="47" spans="1:19" x14ac:dyDescent="0.2">
      <c r="A47">
        <v>0.442</v>
      </c>
      <c r="B47">
        <v>14.574</v>
      </c>
      <c r="D47">
        <v>0.33200000000000002</v>
      </c>
      <c r="E47">
        <v>12.661</v>
      </c>
      <c r="H47">
        <v>0.57399999999999995</v>
      </c>
      <c r="I47">
        <v>20.314</v>
      </c>
      <c r="K47">
        <v>0.76200000000000001</v>
      </c>
      <c r="L47">
        <v>21.209</v>
      </c>
      <c r="O47">
        <v>-0.158</v>
      </c>
      <c r="P47">
        <v>-18.489000000000001</v>
      </c>
      <c r="R47">
        <v>0.42899999999999999</v>
      </c>
      <c r="S47">
        <v>16.934999999999999</v>
      </c>
    </row>
    <row r="48" spans="1:19" x14ac:dyDescent="0.2">
      <c r="A48">
        <v>0.67200000000000004</v>
      </c>
      <c r="B48">
        <v>14.981999999999999</v>
      </c>
      <c r="D48">
        <v>0.32400000000000001</v>
      </c>
      <c r="E48">
        <v>12.499000000000001</v>
      </c>
      <c r="H48">
        <v>0.83199999999999996</v>
      </c>
      <c r="I48">
        <v>21.452999999999999</v>
      </c>
      <c r="K48">
        <v>0.751</v>
      </c>
      <c r="L48">
        <v>21.166</v>
      </c>
      <c r="O48">
        <v>-5.2999999999999999E-2</v>
      </c>
      <c r="P48">
        <v>-8.4309999999999992</v>
      </c>
      <c r="R48">
        <v>0.42199999999999999</v>
      </c>
      <c r="S48">
        <v>17.079000000000001</v>
      </c>
    </row>
    <row r="49" spans="1:19" x14ac:dyDescent="0.2">
      <c r="A49">
        <v>0.876</v>
      </c>
      <c r="B49">
        <v>13.773999999999999</v>
      </c>
      <c r="D49">
        <v>0.316</v>
      </c>
      <c r="E49">
        <v>12.335000000000001</v>
      </c>
      <c r="H49">
        <v>1.0089999999999999</v>
      </c>
      <c r="I49">
        <v>20.324000000000002</v>
      </c>
      <c r="K49">
        <v>0.73899999999999999</v>
      </c>
      <c r="L49">
        <v>21.123000000000001</v>
      </c>
      <c r="O49">
        <v>4.9000000000000002E-2</v>
      </c>
      <c r="P49">
        <v>7.85</v>
      </c>
      <c r="R49">
        <v>0.41499999999999998</v>
      </c>
      <c r="S49">
        <v>17.228000000000002</v>
      </c>
    </row>
    <row r="50" spans="1:19" x14ac:dyDescent="0.2">
      <c r="A50">
        <v>1.0309999999999999</v>
      </c>
      <c r="B50">
        <v>12.417999999999999</v>
      </c>
      <c r="D50">
        <v>0.308</v>
      </c>
      <c r="E50">
        <v>12.170999999999999</v>
      </c>
      <c r="H50">
        <v>1.161</v>
      </c>
      <c r="I50">
        <v>19.067</v>
      </c>
      <c r="K50">
        <v>0.72799999999999998</v>
      </c>
      <c r="L50">
        <v>21.079000000000001</v>
      </c>
      <c r="O50">
        <v>0.20699999999999999</v>
      </c>
      <c r="P50">
        <v>19.945</v>
      </c>
      <c r="R50">
        <v>0.40899999999999997</v>
      </c>
      <c r="S50">
        <v>17.379000000000001</v>
      </c>
    </row>
    <row r="51" spans="1:19" x14ac:dyDescent="0.2">
      <c r="A51">
        <v>1.151</v>
      </c>
      <c r="B51">
        <v>11.247</v>
      </c>
      <c r="D51">
        <v>0.3</v>
      </c>
      <c r="E51">
        <v>12.002000000000001</v>
      </c>
      <c r="H51">
        <v>1.274</v>
      </c>
      <c r="I51">
        <v>17.978000000000002</v>
      </c>
      <c r="K51">
        <v>0.71799999999999997</v>
      </c>
      <c r="L51">
        <v>21.035</v>
      </c>
      <c r="O51">
        <v>0.36799999999999999</v>
      </c>
      <c r="P51">
        <v>18.699000000000002</v>
      </c>
      <c r="R51">
        <v>0.40200000000000002</v>
      </c>
      <c r="S51">
        <v>17.535</v>
      </c>
    </row>
    <row r="52" spans="1:19" x14ac:dyDescent="0.2">
      <c r="A52">
        <v>1.2889999999999999</v>
      </c>
      <c r="B52">
        <v>10.24</v>
      </c>
      <c r="D52">
        <v>0.29299999999999998</v>
      </c>
      <c r="E52">
        <v>11.832000000000001</v>
      </c>
      <c r="H52">
        <v>1.399</v>
      </c>
      <c r="I52">
        <v>17.065000000000001</v>
      </c>
      <c r="K52">
        <v>0.70699999999999996</v>
      </c>
      <c r="L52">
        <v>20.991</v>
      </c>
      <c r="O52">
        <v>0.52800000000000002</v>
      </c>
      <c r="P52">
        <v>15.513999999999999</v>
      </c>
      <c r="R52">
        <v>0.39600000000000002</v>
      </c>
      <c r="S52">
        <v>17.687000000000001</v>
      </c>
    </row>
    <row r="53" spans="1:19" x14ac:dyDescent="0.2">
      <c r="D53">
        <v>0.28499999999999998</v>
      </c>
      <c r="E53">
        <v>11.66</v>
      </c>
      <c r="K53">
        <v>0.69699999999999995</v>
      </c>
      <c r="L53">
        <v>20.945</v>
      </c>
      <c r="O53">
        <v>0.67200000000000004</v>
      </c>
      <c r="P53">
        <v>13.081</v>
      </c>
      <c r="R53">
        <v>0.39</v>
      </c>
      <c r="S53">
        <v>17.841999999999999</v>
      </c>
    </row>
    <row r="54" spans="1:19" x14ac:dyDescent="0.2">
      <c r="D54">
        <v>0.27700000000000002</v>
      </c>
      <c r="E54">
        <v>11.487</v>
      </c>
      <c r="K54">
        <v>0.68600000000000005</v>
      </c>
      <c r="L54">
        <v>20.899000000000001</v>
      </c>
      <c r="O54">
        <v>0.79600000000000004</v>
      </c>
      <c r="P54">
        <v>11.436999999999999</v>
      </c>
      <c r="R54">
        <v>0.38400000000000001</v>
      </c>
      <c r="S54">
        <v>17.998999999999999</v>
      </c>
    </row>
    <row r="58" spans="1:19" x14ac:dyDescent="0.2">
      <c r="A58" t="s">
        <v>17</v>
      </c>
      <c r="B58" t="s">
        <v>43</v>
      </c>
      <c r="D58" t="s">
        <v>22</v>
      </c>
      <c r="E58" t="s">
        <v>41</v>
      </c>
      <c r="H58" t="s">
        <v>23</v>
      </c>
      <c r="I58" t="s">
        <v>38</v>
      </c>
      <c r="K58" t="s">
        <v>22</v>
      </c>
      <c r="L58" t="s">
        <v>39</v>
      </c>
      <c r="O58" t="s">
        <v>24</v>
      </c>
      <c r="P58" t="s">
        <v>76</v>
      </c>
      <c r="R58" t="s">
        <v>22</v>
      </c>
      <c r="S58" t="s">
        <v>40</v>
      </c>
    </row>
    <row r="59" spans="1:19" x14ac:dyDescent="0.2">
      <c r="A59">
        <v>-0.15</v>
      </c>
      <c r="B59">
        <v>-7.6040000000000001</v>
      </c>
      <c r="D59">
        <v>0.28100000000000003</v>
      </c>
      <c r="E59">
        <v>11.859</v>
      </c>
      <c r="H59">
        <v>-0.20300000000000001</v>
      </c>
      <c r="I59">
        <v>-10.016</v>
      </c>
      <c r="K59">
        <v>0.77900000000000003</v>
      </c>
      <c r="L59">
        <v>21.14</v>
      </c>
      <c r="O59">
        <v>-0.504</v>
      </c>
      <c r="P59">
        <v>-15.215999999999999</v>
      </c>
      <c r="R59">
        <v>0.36199999999999999</v>
      </c>
      <c r="S59">
        <v>17.777000000000001</v>
      </c>
    </row>
    <row r="60" spans="1:19" x14ac:dyDescent="0.2">
      <c r="A60">
        <v>0</v>
      </c>
      <c r="B60">
        <v>0</v>
      </c>
      <c r="D60">
        <v>0.27800000000000002</v>
      </c>
      <c r="E60">
        <v>11.808</v>
      </c>
      <c r="H60">
        <v>0</v>
      </c>
      <c r="I60">
        <v>0</v>
      </c>
      <c r="K60">
        <v>0.77400000000000002</v>
      </c>
      <c r="L60">
        <v>21.120999999999999</v>
      </c>
      <c r="O60">
        <v>-0.39</v>
      </c>
      <c r="P60">
        <v>-17.527999999999999</v>
      </c>
      <c r="R60">
        <v>0.36</v>
      </c>
      <c r="S60">
        <v>17.786000000000001</v>
      </c>
    </row>
    <row r="61" spans="1:19" x14ac:dyDescent="0.2">
      <c r="A61">
        <v>0.216</v>
      </c>
      <c r="B61">
        <v>10.196999999999999</v>
      </c>
      <c r="D61">
        <v>0.27600000000000002</v>
      </c>
      <c r="E61">
        <v>11.757</v>
      </c>
      <c r="H61">
        <v>0.28899999999999998</v>
      </c>
      <c r="I61">
        <v>13.451000000000001</v>
      </c>
      <c r="K61">
        <v>0.77</v>
      </c>
      <c r="L61">
        <v>21.106000000000002</v>
      </c>
      <c r="O61">
        <v>-0.27700000000000002</v>
      </c>
      <c r="P61">
        <v>-19.495000000000001</v>
      </c>
      <c r="R61">
        <v>0.35799999999999998</v>
      </c>
      <c r="S61">
        <v>17.794</v>
      </c>
    </row>
    <row r="62" spans="1:19" x14ac:dyDescent="0.2">
      <c r="A62">
        <v>0.442</v>
      </c>
      <c r="B62">
        <v>14.868</v>
      </c>
      <c r="D62">
        <v>0.27400000000000002</v>
      </c>
      <c r="E62">
        <v>11.706</v>
      </c>
      <c r="H62">
        <v>0.57399999999999995</v>
      </c>
      <c r="I62">
        <v>20.161000000000001</v>
      </c>
      <c r="K62">
        <v>0.76600000000000001</v>
      </c>
      <c r="L62">
        <v>21.091999999999999</v>
      </c>
      <c r="O62">
        <v>-0.16700000000000001</v>
      </c>
      <c r="P62">
        <v>-18.565999999999999</v>
      </c>
      <c r="R62">
        <v>0.35699999999999998</v>
      </c>
      <c r="S62">
        <v>17.802</v>
      </c>
    </row>
    <row r="63" spans="1:19" x14ac:dyDescent="0.2">
      <c r="A63">
        <v>0.67200000000000004</v>
      </c>
      <c r="B63">
        <v>15.178000000000001</v>
      </c>
      <c r="D63">
        <v>0.27200000000000002</v>
      </c>
      <c r="E63">
        <v>11.654</v>
      </c>
      <c r="H63">
        <v>0.83199999999999996</v>
      </c>
      <c r="I63">
        <v>21.326000000000001</v>
      </c>
      <c r="K63">
        <v>0.76200000000000001</v>
      </c>
      <c r="L63">
        <v>21.077000000000002</v>
      </c>
      <c r="O63">
        <v>-0.06</v>
      </c>
      <c r="P63">
        <v>-9.3390000000000004</v>
      </c>
      <c r="R63">
        <v>0.35499999999999998</v>
      </c>
      <c r="S63">
        <v>17.809999999999999</v>
      </c>
    </row>
    <row r="64" spans="1:19" x14ac:dyDescent="0.2">
      <c r="A64">
        <v>0.873</v>
      </c>
      <c r="B64">
        <v>13.917999999999999</v>
      </c>
      <c r="D64">
        <v>0.27</v>
      </c>
      <c r="E64">
        <v>11.602</v>
      </c>
      <c r="H64">
        <v>1.008</v>
      </c>
      <c r="I64">
        <v>20.236000000000001</v>
      </c>
      <c r="K64">
        <v>0.75900000000000001</v>
      </c>
      <c r="L64">
        <v>21.062999999999999</v>
      </c>
      <c r="O64">
        <v>4.3999999999999997E-2</v>
      </c>
      <c r="P64">
        <v>7.12</v>
      </c>
      <c r="R64">
        <v>0.35299999999999998</v>
      </c>
      <c r="S64">
        <v>17.818000000000001</v>
      </c>
    </row>
    <row r="65" spans="1:19" x14ac:dyDescent="0.2">
      <c r="A65">
        <v>1.03</v>
      </c>
      <c r="B65">
        <v>12.510999999999999</v>
      </c>
      <c r="D65">
        <v>0.26800000000000002</v>
      </c>
      <c r="E65">
        <v>11.548999999999999</v>
      </c>
      <c r="H65">
        <v>1.1599999999999999</v>
      </c>
      <c r="I65">
        <v>19.007999999999999</v>
      </c>
      <c r="K65">
        <v>0.755</v>
      </c>
      <c r="L65">
        <v>21.047999999999998</v>
      </c>
      <c r="O65">
        <v>0.20499999999999999</v>
      </c>
      <c r="P65">
        <v>19.446999999999999</v>
      </c>
      <c r="R65">
        <v>0.35099999999999998</v>
      </c>
      <c r="S65">
        <v>17.826000000000001</v>
      </c>
    </row>
    <row r="66" spans="1:19" x14ac:dyDescent="0.2">
      <c r="A66">
        <v>1.1499999999999999</v>
      </c>
      <c r="B66">
        <v>11.315</v>
      </c>
      <c r="D66">
        <v>0.26500000000000001</v>
      </c>
      <c r="E66">
        <v>11.496</v>
      </c>
      <c r="H66">
        <v>1.2769999999999999</v>
      </c>
      <c r="I66">
        <v>17.855</v>
      </c>
      <c r="K66">
        <v>0.751</v>
      </c>
      <c r="L66">
        <v>21.033000000000001</v>
      </c>
      <c r="O66">
        <v>0.373</v>
      </c>
      <c r="P66">
        <v>17.843</v>
      </c>
      <c r="R66">
        <v>0.34899999999999998</v>
      </c>
      <c r="S66">
        <v>17.834</v>
      </c>
    </row>
    <row r="67" spans="1:19" x14ac:dyDescent="0.2">
      <c r="A67">
        <v>1.2889999999999999</v>
      </c>
      <c r="B67">
        <v>10.284000000000001</v>
      </c>
      <c r="D67">
        <v>0.26300000000000001</v>
      </c>
      <c r="E67">
        <v>11.443</v>
      </c>
      <c r="H67">
        <v>1.3959999999999999</v>
      </c>
      <c r="I67">
        <v>17.047000000000001</v>
      </c>
      <c r="K67">
        <v>0.747</v>
      </c>
      <c r="L67">
        <v>21.018999999999998</v>
      </c>
      <c r="O67">
        <v>0.54300000000000004</v>
      </c>
      <c r="P67">
        <v>14.481</v>
      </c>
      <c r="R67">
        <v>0.34699999999999998</v>
      </c>
      <c r="S67">
        <v>17.841999999999999</v>
      </c>
    </row>
    <row r="68" spans="1:19" x14ac:dyDescent="0.2">
      <c r="D68">
        <v>0.26100000000000001</v>
      </c>
      <c r="E68">
        <v>11.388999999999999</v>
      </c>
      <c r="K68">
        <v>0.74399999999999999</v>
      </c>
      <c r="L68">
        <v>21.004000000000001</v>
      </c>
      <c r="O68">
        <v>0.69899999999999995</v>
      </c>
      <c r="P68">
        <v>12.048</v>
      </c>
      <c r="R68">
        <v>0.34599999999999997</v>
      </c>
      <c r="S68">
        <v>17.850000000000001</v>
      </c>
    </row>
    <row r="69" spans="1:19" x14ac:dyDescent="0.2">
      <c r="D69">
        <v>0.25900000000000001</v>
      </c>
      <c r="E69">
        <v>11.335000000000001</v>
      </c>
      <c r="K69">
        <v>0.74</v>
      </c>
      <c r="L69">
        <v>20.989000000000001</v>
      </c>
      <c r="O69">
        <v>0.82499999999999996</v>
      </c>
      <c r="P69">
        <v>10.515000000000001</v>
      </c>
      <c r="R69">
        <v>0.34399999999999997</v>
      </c>
      <c r="S69">
        <v>17.858000000000001</v>
      </c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DE98E-E61E-41B6-8457-71590847EFE4}">
  <dimension ref="A1:AC88"/>
  <sheetViews>
    <sheetView topLeftCell="E41" workbookViewId="0">
      <selection activeCell="U77" sqref="U77"/>
    </sheetView>
  </sheetViews>
  <sheetFormatPr defaultRowHeight="14.25" x14ac:dyDescent="0.2"/>
  <cols>
    <col min="4" max="4" width="11.875" bestFit="1" customWidth="1"/>
    <col min="7" max="7" width="11.875" bestFit="1" customWidth="1"/>
  </cols>
  <sheetData>
    <row r="1" spans="1:15" x14ac:dyDescent="0.2">
      <c r="D1">
        <v>85.95</v>
      </c>
      <c r="F1">
        <v>35.5</v>
      </c>
      <c r="G1">
        <v>154.1</v>
      </c>
      <c r="I1">
        <v>6.14</v>
      </c>
      <c r="J1">
        <v>119.97</v>
      </c>
      <c r="L1">
        <v>104.96</v>
      </c>
      <c r="N1">
        <v>8.42</v>
      </c>
      <c r="O1">
        <v>221.64</v>
      </c>
    </row>
    <row r="2" spans="1:15" x14ac:dyDescent="0.2">
      <c r="A2">
        <v>178306.59286989391</v>
      </c>
      <c r="D2">
        <f>A2*$D$1</f>
        <v>15325451.657167383</v>
      </c>
      <c r="F2">
        <f>A3*$F$1</f>
        <v>6378143.4023435386</v>
      </c>
      <c r="G2">
        <f>A3*$G$1</f>
        <v>27686532.346510965</v>
      </c>
      <c r="I2">
        <f>A4*$I$1</f>
        <v>1500581.5219133522</v>
      </c>
      <c r="J2">
        <f>A4*$J$1</f>
        <v>29319994.329632718</v>
      </c>
      <c r="L2">
        <f>A5*$L$1</f>
        <v>18968399.684031498</v>
      </c>
      <c r="N2">
        <f>A6*$N$1</f>
        <v>1298438.907711101</v>
      </c>
      <c r="O2">
        <f>A6*$O$1</f>
        <v>34178859.798704088</v>
      </c>
    </row>
    <row r="3" spans="1:15" x14ac:dyDescent="0.2">
      <c r="A3">
        <v>179666.01133362082</v>
      </c>
    </row>
    <row r="4" spans="1:15" x14ac:dyDescent="0.2">
      <c r="A4">
        <v>244394.38467644175</v>
      </c>
    </row>
    <row r="5" spans="1:15" x14ac:dyDescent="0.2">
      <c r="A5">
        <v>180720.27137987327</v>
      </c>
    </row>
    <row r="6" spans="1:15" x14ac:dyDescent="0.2">
      <c r="A6">
        <v>154208.89640274359</v>
      </c>
    </row>
    <row r="8" spans="1:15" x14ac:dyDescent="0.2">
      <c r="A8">
        <v>154788.63117802562</v>
      </c>
      <c r="D8">
        <f>A8*$D$1</f>
        <v>13304082.849751303</v>
      </c>
      <c r="F8">
        <f>A9*$F$1</f>
        <v>5518849.6074686414</v>
      </c>
      <c r="G8">
        <f>A9*$G$1</f>
        <v>23956471.112983592</v>
      </c>
      <c r="I8">
        <f>A10*$I$1</f>
        <v>1254287.2439242222</v>
      </c>
      <c r="J8">
        <f>A10*$J$1</f>
        <v>24507628.770942822</v>
      </c>
      <c r="L8">
        <f>A11*$L$1</f>
        <v>16378368.353950351</v>
      </c>
      <c r="N8">
        <f>A12*$N$1</f>
        <v>1108953.9091057815</v>
      </c>
      <c r="O8">
        <f>A12*$O$1</f>
        <v>29191038.529003017</v>
      </c>
    </row>
    <row r="9" spans="1:15" x14ac:dyDescent="0.2">
      <c r="A9">
        <v>155460.55232306031</v>
      </c>
    </row>
    <row r="10" spans="1:15" x14ac:dyDescent="0.2">
      <c r="A10">
        <v>204281.31008537821</v>
      </c>
    </row>
    <row r="11" spans="1:15" x14ac:dyDescent="0.2">
      <c r="A11">
        <v>156043.90581126479</v>
      </c>
    </row>
    <row r="12" spans="1:15" x14ac:dyDescent="0.2">
      <c r="A12">
        <v>131704.73979878641</v>
      </c>
    </row>
    <row r="14" spans="1:15" x14ac:dyDescent="0.2">
      <c r="A14">
        <v>125799.48630658138</v>
      </c>
      <c r="D14">
        <f>A14*$D$1</f>
        <v>10812465.848050671</v>
      </c>
      <c r="F14">
        <f>A15*$F$1</f>
        <v>4505600.9663919099</v>
      </c>
      <c r="G14">
        <f>A15*$G$1</f>
        <v>19558115.744253334</v>
      </c>
      <c r="I14">
        <f>A16*$I$1</f>
        <v>1147326.3895175452</v>
      </c>
      <c r="J14">
        <f>A16*$J$1</f>
        <v>22417711.229710083</v>
      </c>
      <c r="L14">
        <f>A17*$L$1</f>
        <v>18579405.734979056</v>
      </c>
      <c r="N14">
        <f>A18*$N$1</f>
        <v>1285916.3429787117</v>
      </c>
      <c r="O14">
        <f>A18*$O$1</f>
        <v>33849227.821591645</v>
      </c>
    </row>
    <row r="15" spans="1:15" x14ac:dyDescent="0.2">
      <c r="A15">
        <v>126918.33708146226</v>
      </c>
    </row>
    <row r="16" spans="1:15" x14ac:dyDescent="0.2">
      <c r="A16">
        <v>186860.97549145689</v>
      </c>
    </row>
    <row r="17" spans="1:15" x14ac:dyDescent="0.2">
      <c r="A17">
        <v>177014.15524941936</v>
      </c>
    </row>
    <row r="18" spans="1:15" x14ac:dyDescent="0.2">
      <c r="A18">
        <v>152721.65593571399</v>
      </c>
    </row>
    <row r="23" spans="1:15" x14ac:dyDescent="0.2">
      <c r="A23">
        <v>3422832.1357159056</v>
      </c>
      <c r="D23">
        <f>A23*$D$1</f>
        <v>294192422.06478208</v>
      </c>
      <c r="F23">
        <f>A24*$F$1</f>
        <v>127197921.40268973</v>
      </c>
      <c r="G23">
        <f>A24*$G$1</f>
        <v>552146470.08885872</v>
      </c>
      <c r="I23">
        <f>A25*$I$1</f>
        <v>0</v>
      </c>
      <c r="J23">
        <f>A25*$J$1</f>
        <v>0</v>
      </c>
      <c r="L23">
        <f>A26*$L$1</f>
        <v>422625160.79960042</v>
      </c>
      <c r="N23">
        <f>A27*$N$1</f>
        <v>23654191.831046157</v>
      </c>
      <c r="O23">
        <f>A27*$O$1</f>
        <v>622650246.72601783</v>
      </c>
    </row>
    <row r="24" spans="1:15" x14ac:dyDescent="0.2">
      <c r="A24">
        <v>3583040.0395123865</v>
      </c>
    </row>
    <row r="26" spans="1:15" x14ac:dyDescent="0.2">
      <c r="A26">
        <v>4026535.4496913152</v>
      </c>
    </row>
    <row r="27" spans="1:15" x14ac:dyDescent="0.2">
      <c r="A27">
        <v>2809286.440741824</v>
      </c>
    </row>
    <row r="29" spans="1:15" x14ac:dyDescent="0.2">
      <c r="A29">
        <v>2628092.2407601033</v>
      </c>
      <c r="D29">
        <f>A29*$D$1</f>
        <v>225884528.09333089</v>
      </c>
      <c r="F29">
        <f>A30*$F$1</f>
        <v>98742864.558439463</v>
      </c>
      <c r="G29">
        <f>A30*$G$1</f>
        <v>428627476.85790199</v>
      </c>
      <c r="I29">
        <f>A31*$I$1</f>
        <v>0</v>
      </c>
      <c r="J29">
        <f>A31*$J$1</f>
        <v>0</v>
      </c>
      <c r="L29">
        <f>A32*$L$1</f>
        <v>333901860.6726349</v>
      </c>
      <c r="N29">
        <f>A33*$N$1</f>
        <v>17505435.224460144</v>
      </c>
      <c r="O29">
        <f>A33*$O$1</f>
        <v>460796278.28377032</v>
      </c>
    </row>
    <row r="30" spans="1:15" x14ac:dyDescent="0.2">
      <c r="A30">
        <v>2781489.1424912526</v>
      </c>
    </row>
    <row r="32" spans="1:15" x14ac:dyDescent="0.2">
      <c r="A32">
        <v>3181229.6176889758</v>
      </c>
    </row>
    <row r="33" spans="1:18" x14ac:dyDescent="0.2">
      <c r="A33">
        <v>2079030.3116936039</v>
      </c>
    </row>
    <row r="35" spans="1:18" x14ac:dyDescent="0.2">
      <c r="A35">
        <v>2568451.827046372</v>
      </c>
      <c r="D35">
        <f>A35*$D$1</f>
        <v>220758434.53463569</v>
      </c>
      <c r="F35">
        <f>A36*$F$1</f>
        <v>115719330.36996062</v>
      </c>
      <c r="G35">
        <f>A36*$G$1</f>
        <v>502319684.78904027</v>
      </c>
      <c r="I35">
        <f>A37*$I$1</f>
        <v>0</v>
      </c>
      <c r="J35">
        <f>A37*$J$1</f>
        <v>0</v>
      </c>
      <c r="L35">
        <f>A38*$L$1</f>
        <v>287159431.92997295</v>
      </c>
      <c r="N35">
        <f>A39*$N$1</f>
        <v>19972731.834126927</v>
      </c>
      <c r="O35">
        <f>A39*$O$1</f>
        <v>525743026.56958336</v>
      </c>
    </row>
    <row r="36" spans="1:18" x14ac:dyDescent="0.2">
      <c r="A36">
        <v>3259699.4470411441</v>
      </c>
    </row>
    <row r="38" spans="1:18" x14ac:dyDescent="0.2">
      <c r="A38">
        <v>2735893.9779913584</v>
      </c>
    </row>
    <row r="39" spans="1:18" x14ac:dyDescent="0.2">
      <c r="A39">
        <v>2372058.412604148</v>
      </c>
      <c r="R39">
        <v>2975202.8756379434</v>
      </c>
    </row>
    <row r="40" spans="1:18" x14ac:dyDescent="0.2">
      <c r="R40">
        <v>3876303.7246513497</v>
      </c>
    </row>
    <row r="41" spans="1:18" x14ac:dyDescent="0.2">
      <c r="R41">
        <v>3230948.8694243571</v>
      </c>
    </row>
    <row r="42" spans="1:18" x14ac:dyDescent="0.2">
      <c r="R42">
        <v>2647967.5820118478</v>
      </c>
    </row>
    <row r="44" spans="1:18" x14ac:dyDescent="0.2">
      <c r="A44">
        <v>3931542.8814555407</v>
      </c>
      <c r="D44">
        <f>A44*$D$1</f>
        <v>337916110.66110373</v>
      </c>
      <c r="F44">
        <f>A45*$F$1</f>
        <v>142303751.32048321</v>
      </c>
      <c r="G44">
        <f>A45*$G$1</f>
        <v>617718537.42215395</v>
      </c>
      <c r="I44">
        <f>A46*$I$1</f>
        <v>43530778.236724287</v>
      </c>
      <c r="J44">
        <f>A46*$J$1</f>
        <v>850551704.40713573</v>
      </c>
      <c r="L44">
        <f>A47*$L$1</f>
        <v>435166361.7424702</v>
      </c>
      <c r="N44">
        <f>A48*$N$1</f>
        <v>24037219.232462127</v>
      </c>
      <c r="O44">
        <f>A48*$O$1</f>
        <v>632732692.48015511</v>
      </c>
    </row>
    <row r="45" spans="1:18" x14ac:dyDescent="0.2">
      <c r="A45">
        <v>4008556.3752248795</v>
      </c>
    </row>
    <row r="46" spans="1:18" x14ac:dyDescent="0.2">
      <c r="A46">
        <v>7089703.2958834348</v>
      </c>
    </row>
    <row r="47" spans="1:18" x14ac:dyDescent="0.2">
      <c r="A47">
        <v>4146020.9769671327</v>
      </c>
    </row>
    <row r="48" spans="1:18" x14ac:dyDescent="0.2">
      <c r="A48">
        <v>2854776.6309337444</v>
      </c>
    </row>
    <row r="50" spans="1:29" x14ac:dyDescent="0.2">
      <c r="A50">
        <v>2870694.6344594443</v>
      </c>
      <c r="D50">
        <f>A50*$D$1</f>
        <v>246736203.83178926</v>
      </c>
      <c r="F50">
        <f>A51*$F$1</f>
        <v>104865223.24393937</v>
      </c>
      <c r="G50">
        <f>A51*$G$1</f>
        <v>455203687.37721282</v>
      </c>
      <c r="I50">
        <f>A52*$I$1</f>
        <v>34737553.463623986</v>
      </c>
      <c r="J50">
        <f>A52*$J$1</f>
        <v>678740112.22002769</v>
      </c>
      <c r="L50">
        <f>A53*$L$1</f>
        <v>308898385.07901132</v>
      </c>
      <c r="N50">
        <f>A54*$N$1</f>
        <v>21160696.723919567</v>
      </c>
      <c r="O50">
        <f>A54*$O$1</f>
        <v>557013874.33367372</v>
      </c>
    </row>
    <row r="51" spans="1:29" x14ac:dyDescent="0.2">
      <c r="A51">
        <v>2953949.9505335032</v>
      </c>
    </row>
    <row r="52" spans="1:29" x14ac:dyDescent="0.2">
      <c r="A52">
        <v>5657581.997332897</v>
      </c>
    </row>
    <row r="53" spans="1:29" x14ac:dyDescent="0.2">
      <c r="A53">
        <v>2943010.5285728974</v>
      </c>
    </row>
    <row r="54" spans="1:29" x14ac:dyDescent="0.2">
      <c r="A54">
        <v>2513146.8793253643</v>
      </c>
    </row>
    <row r="56" spans="1:29" x14ac:dyDescent="0.2">
      <c r="A56">
        <v>2975202.8756379434</v>
      </c>
      <c r="D56">
        <f>A56*$D$1</f>
        <v>255718687.16108125</v>
      </c>
      <c r="F56">
        <f>A57*$F$1</f>
        <v>137608782.22512293</v>
      </c>
      <c r="G56">
        <f>A57*$G$1</f>
        <v>597338403.96877301</v>
      </c>
      <c r="I56">
        <f>A58*$I$1</f>
        <v>0</v>
      </c>
      <c r="J56">
        <f>A58*$J$1</f>
        <v>0</v>
      </c>
      <c r="L56">
        <f>A59*$L$1</f>
        <v>339120393.33478051</v>
      </c>
      <c r="N56">
        <f>A60*$N$1</f>
        <v>22295887.040539756</v>
      </c>
      <c r="O56">
        <f>A60*$O$1</f>
        <v>586895534.87710595</v>
      </c>
    </row>
    <row r="57" spans="1:29" x14ac:dyDescent="0.2">
      <c r="A57">
        <v>3876303.7246513497</v>
      </c>
    </row>
    <row r="59" spans="1:29" x14ac:dyDescent="0.2">
      <c r="A59">
        <v>3230948.8694243571</v>
      </c>
    </row>
    <row r="60" spans="1:29" x14ac:dyDescent="0.2">
      <c r="A60">
        <v>2647967.5820118478</v>
      </c>
    </row>
    <row r="64" spans="1:29" x14ac:dyDescent="0.2">
      <c r="F64" t="s">
        <v>79</v>
      </c>
      <c r="G64" t="s">
        <v>78</v>
      </c>
      <c r="I64" t="s">
        <v>80</v>
      </c>
      <c r="J64" t="s">
        <v>78</v>
      </c>
      <c r="N64" t="s">
        <v>80</v>
      </c>
      <c r="O64" t="s">
        <v>78</v>
      </c>
      <c r="T64" t="s">
        <v>79</v>
      </c>
      <c r="U64" t="s">
        <v>78</v>
      </c>
      <c r="W64" t="s">
        <v>80</v>
      </c>
      <c r="X64" t="s">
        <v>78</v>
      </c>
      <c r="AB64" t="s">
        <v>80</v>
      </c>
      <c r="AC64" t="s">
        <v>78</v>
      </c>
    </row>
    <row r="65" spans="4:29" ht="15" x14ac:dyDescent="0.25">
      <c r="D65">
        <v>15325451.657167383</v>
      </c>
      <c r="F65">
        <v>6378143.4023435386</v>
      </c>
      <c r="G65">
        <v>27686532.346510965</v>
      </c>
      <c r="I65">
        <v>1500581.5219133522</v>
      </c>
      <c r="J65">
        <v>29319994.329632718</v>
      </c>
      <c r="L65">
        <v>18968399.684031498</v>
      </c>
      <c r="N65">
        <v>1298438.907711101</v>
      </c>
      <c r="O65">
        <v>34178859.798704088</v>
      </c>
      <c r="Q65" s="3">
        <v>200</v>
      </c>
      <c r="R65">
        <v>15325451.657167383</v>
      </c>
      <c r="T65">
        <v>6378143.4023435386</v>
      </c>
      <c r="U65">
        <f>G65-F65</f>
        <v>21308388.944167428</v>
      </c>
      <c r="W65">
        <v>1500581.5219133522</v>
      </c>
      <c r="X65">
        <f>J65-I65</f>
        <v>27819412.807719365</v>
      </c>
      <c r="Z65">
        <v>18968399.684031498</v>
      </c>
      <c r="AB65">
        <v>1298438.907711101</v>
      </c>
      <c r="AC65">
        <f>O65-N65</f>
        <v>32880420.890992988</v>
      </c>
    </row>
    <row r="66" spans="4:29" x14ac:dyDescent="0.2">
      <c r="D66">
        <v>13304082.849751303</v>
      </c>
      <c r="F66">
        <v>5518849.6074686414</v>
      </c>
      <c r="G66">
        <v>23956471.112983592</v>
      </c>
      <c r="I66">
        <v>1254287.2439242222</v>
      </c>
      <c r="J66">
        <v>24507628.770942822</v>
      </c>
      <c r="L66">
        <v>16378368.353950351</v>
      </c>
      <c r="N66">
        <v>1108953.9091057815</v>
      </c>
      <c r="O66">
        <v>29191038.529003017</v>
      </c>
      <c r="R66">
        <v>13304082.849751303</v>
      </c>
      <c r="T66">
        <v>5518849.6074686414</v>
      </c>
      <c r="U66">
        <f>G66-F66</f>
        <v>18437621.50551495</v>
      </c>
      <c r="W66">
        <v>1254287.2439242222</v>
      </c>
      <c r="X66">
        <f>J66-I66</f>
        <v>23253341.527018599</v>
      </c>
      <c r="Z66">
        <v>16378368.353950351</v>
      </c>
      <c r="AB66">
        <v>1108953.9091057815</v>
      </c>
      <c r="AC66">
        <f>O66-N66</f>
        <v>28082084.619897235</v>
      </c>
    </row>
    <row r="67" spans="4:29" x14ac:dyDescent="0.2">
      <c r="D67">
        <v>10812465.848050671</v>
      </c>
      <c r="F67">
        <v>4505600.9663919099</v>
      </c>
      <c r="G67">
        <v>19558115.744253334</v>
      </c>
      <c r="I67">
        <v>1147326.3895175452</v>
      </c>
      <c r="J67">
        <v>22417711.229710083</v>
      </c>
      <c r="L67">
        <v>18579405.734979056</v>
      </c>
      <c r="N67">
        <v>1285916.3429787117</v>
      </c>
      <c r="O67">
        <v>33849227.821591645</v>
      </c>
      <c r="R67">
        <v>10812465.848050671</v>
      </c>
      <c r="T67">
        <v>4505600.9663919099</v>
      </c>
      <c r="U67">
        <f>G67-F67</f>
        <v>15052514.777861424</v>
      </c>
      <c r="W67">
        <v>1147326.3895175452</v>
      </c>
      <c r="X67">
        <f>J67-I67</f>
        <v>21270384.840192538</v>
      </c>
      <c r="Z67">
        <v>18579405.734979056</v>
      </c>
      <c r="AB67">
        <v>1285916.3429787117</v>
      </c>
      <c r="AC67">
        <f>O67-N67</f>
        <v>32563311.478612933</v>
      </c>
    </row>
    <row r="70" spans="4:29" ht="15" x14ac:dyDescent="0.25">
      <c r="D70">
        <v>294192422.06478208</v>
      </c>
      <c r="F70">
        <v>127197921.40268973</v>
      </c>
      <c r="G70">
        <v>552146470.08885872</v>
      </c>
      <c r="I70">
        <v>0</v>
      </c>
      <c r="J70">
        <v>0</v>
      </c>
      <c r="L70">
        <v>422625160.79960042</v>
      </c>
      <c r="N70">
        <v>23654191.831046157</v>
      </c>
      <c r="O70">
        <v>622650246.72601783</v>
      </c>
      <c r="Q70" s="3">
        <v>400</v>
      </c>
      <c r="R70">
        <v>294192422.06478208</v>
      </c>
      <c r="T70">
        <v>127197921.40268973</v>
      </c>
      <c r="U70">
        <f>G70-F70</f>
        <v>424948548.68616903</v>
      </c>
      <c r="W70">
        <v>0</v>
      </c>
      <c r="X70">
        <f>J70-I70</f>
        <v>0</v>
      </c>
      <c r="Z70">
        <v>422625160.79960042</v>
      </c>
      <c r="AB70">
        <v>23654191.831046157</v>
      </c>
      <c r="AC70">
        <f>O70-N70</f>
        <v>598996054.89497173</v>
      </c>
    </row>
    <row r="71" spans="4:29" x14ac:dyDescent="0.2">
      <c r="D71">
        <v>225884528.09333089</v>
      </c>
      <c r="F71">
        <v>98742864.558439463</v>
      </c>
      <c r="G71">
        <v>428627476.85790199</v>
      </c>
      <c r="I71">
        <v>0</v>
      </c>
      <c r="J71">
        <v>0</v>
      </c>
      <c r="L71">
        <v>333901860.6726349</v>
      </c>
      <c r="N71">
        <v>17505435.224460144</v>
      </c>
      <c r="O71">
        <v>460796278.28377032</v>
      </c>
      <c r="R71">
        <v>225884528.09333089</v>
      </c>
      <c r="T71">
        <v>98742864.558439463</v>
      </c>
      <c r="U71">
        <f>G71-F71</f>
        <v>329884612.29946256</v>
      </c>
      <c r="W71">
        <v>0</v>
      </c>
      <c r="X71">
        <f>J71-I71</f>
        <v>0</v>
      </c>
      <c r="Z71">
        <v>333901860.6726349</v>
      </c>
      <c r="AB71">
        <v>17505435.224460144</v>
      </c>
      <c r="AC71">
        <f>O71-N71</f>
        <v>443290843.0593102</v>
      </c>
    </row>
    <row r="72" spans="4:29" x14ac:dyDescent="0.2">
      <c r="D72">
        <v>220781010.53888652</v>
      </c>
      <c r="F72">
        <v>106666252.26071759</v>
      </c>
      <c r="G72">
        <v>463021675.30638254</v>
      </c>
      <c r="I72">
        <v>0</v>
      </c>
      <c r="J72">
        <v>0</v>
      </c>
      <c r="L72">
        <v>317594610.22775447</v>
      </c>
      <c r="N72">
        <v>21041500.737777952</v>
      </c>
      <c r="O72">
        <v>553876273.57732832</v>
      </c>
      <c r="R72">
        <v>220781010.53888652</v>
      </c>
      <c r="T72">
        <v>106666252.26071759</v>
      </c>
      <c r="U72">
        <f>G72-F72</f>
        <v>356355423.04566497</v>
      </c>
      <c r="W72">
        <v>0</v>
      </c>
      <c r="X72">
        <f>J72-I72</f>
        <v>0</v>
      </c>
      <c r="Z72">
        <v>317594610.22775447</v>
      </c>
      <c r="AB72">
        <v>21041500.737777952</v>
      </c>
      <c r="AC72">
        <f>O72-N72</f>
        <v>532834772.83955038</v>
      </c>
    </row>
    <row r="75" spans="4:29" ht="15" x14ac:dyDescent="0.25">
      <c r="D75">
        <v>337916110.66110373</v>
      </c>
      <c r="F75">
        <v>142303751.32048321</v>
      </c>
      <c r="G75">
        <v>617718537.42215395</v>
      </c>
      <c r="I75">
        <v>43530778.236724287</v>
      </c>
      <c r="J75">
        <v>850551704.40713573</v>
      </c>
      <c r="L75">
        <v>435166361.7424702</v>
      </c>
      <c r="N75">
        <v>24037219.232462127</v>
      </c>
      <c r="O75">
        <v>632732692.48015511</v>
      </c>
      <c r="Q75" s="3">
        <v>800</v>
      </c>
      <c r="R75">
        <v>337916110.66110373</v>
      </c>
      <c r="T75">
        <v>142303751.32048321</v>
      </c>
      <c r="U75">
        <f>G75-F75</f>
        <v>475414786.10167074</v>
      </c>
      <c r="W75">
        <v>43530778.236724287</v>
      </c>
      <c r="X75">
        <f>J75-I75</f>
        <v>807020926.17041147</v>
      </c>
      <c r="Z75">
        <v>435166361.7424702</v>
      </c>
      <c r="AB75">
        <v>24037219.232462127</v>
      </c>
      <c r="AC75">
        <f>O75-N75</f>
        <v>608695473.24769294</v>
      </c>
    </row>
    <row r="76" spans="4:29" x14ac:dyDescent="0.2">
      <c r="D76">
        <v>246736203.83178926</v>
      </c>
      <c r="F76">
        <v>104865223.24393937</v>
      </c>
      <c r="G76">
        <v>455203687.37721282</v>
      </c>
      <c r="I76">
        <v>34737553.463623986</v>
      </c>
      <c r="J76">
        <v>678740112.22002769</v>
      </c>
      <c r="L76">
        <v>308898385.07901132</v>
      </c>
      <c r="N76">
        <v>21160696.723919567</v>
      </c>
      <c r="O76">
        <v>557013874.33367372</v>
      </c>
      <c r="R76">
        <v>246736203.83178926</v>
      </c>
      <c r="T76">
        <v>104865223.24393937</v>
      </c>
      <c r="U76">
        <f>G76-F76</f>
        <v>350338464.13327348</v>
      </c>
      <c r="W76">
        <v>34737553.463623986</v>
      </c>
      <c r="X76">
        <f>J76-I76</f>
        <v>644002558.75640368</v>
      </c>
      <c r="Z76">
        <v>308898385.07901132</v>
      </c>
      <c r="AB76">
        <v>21160696.723919567</v>
      </c>
      <c r="AC76">
        <f>O76-N76</f>
        <v>535853177.60975415</v>
      </c>
    </row>
    <row r="77" spans="4:29" x14ac:dyDescent="0.2">
      <c r="D77">
        <v>189634092.54242012</v>
      </c>
      <c r="F77">
        <v>86118434.643662751</v>
      </c>
      <c r="G77">
        <v>373826782.49544871</v>
      </c>
      <c r="I77">
        <v>0</v>
      </c>
      <c r="J77">
        <v>0</v>
      </c>
      <c r="L77">
        <v>324042623.45853078</v>
      </c>
      <c r="N77">
        <v>18580953.027513146</v>
      </c>
      <c r="O77">
        <v>489107176.84299451</v>
      </c>
      <c r="R77">
        <v>189634092.54242012</v>
      </c>
      <c r="T77">
        <v>86118434.643662751</v>
      </c>
      <c r="U77">
        <f>G77-F77</f>
        <v>287708347.85178596</v>
      </c>
      <c r="W77">
        <v>0</v>
      </c>
      <c r="X77">
        <f>J77-I77</f>
        <v>0</v>
      </c>
      <c r="Z77">
        <v>324042623.45853078</v>
      </c>
      <c r="AB77">
        <v>18580953.027513146</v>
      </c>
      <c r="AC77">
        <f>O77-N77</f>
        <v>470526223.81548136</v>
      </c>
    </row>
    <row r="81" spans="5:19" ht="15" x14ac:dyDescent="0.25">
      <c r="E81" s="3"/>
      <c r="F81">
        <v>0</v>
      </c>
      <c r="G81">
        <v>294192422.06478208</v>
      </c>
      <c r="I81">
        <v>127197921.40268973</v>
      </c>
      <c r="J81">
        <v>424948548.68616903</v>
      </c>
      <c r="L81">
        <v>0</v>
      </c>
      <c r="M81">
        <v>0</v>
      </c>
      <c r="O81">
        <v>0</v>
      </c>
      <c r="P81">
        <v>422625160.79960042</v>
      </c>
      <c r="R81">
        <v>23654191.831046157</v>
      </c>
      <c r="S81">
        <v>598996054.89497173</v>
      </c>
    </row>
    <row r="82" spans="5:19" x14ac:dyDescent="0.2">
      <c r="F82">
        <v>0</v>
      </c>
      <c r="G82">
        <v>225884528.09333089</v>
      </c>
      <c r="I82">
        <v>98742864.558439463</v>
      </c>
      <c r="J82">
        <v>329884612.29946256</v>
      </c>
      <c r="L82">
        <v>0</v>
      </c>
      <c r="M82">
        <v>0</v>
      </c>
      <c r="O82">
        <v>0</v>
      </c>
      <c r="P82">
        <v>333901860.6726349</v>
      </c>
      <c r="R82">
        <v>17505435.224460144</v>
      </c>
      <c r="S82">
        <v>443290843.0593102</v>
      </c>
    </row>
    <row r="83" spans="5:19" x14ac:dyDescent="0.2">
      <c r="F83">
        <v>0</v>
      </c>
      <c r="G83">
        <v>220781010.53888652</v>
      </c>
      <c r="I83">
        <v>106666252.26071759</v>
      </c>
      <c r="J83">
        <v>356355423.04566497</v>
      </c>
      <c r="L83">
        <v>0</v>
      </c>
      <c r="M83">
        <v>0</v>
      </c>
      <c r="O83">
        <v>0</v>
      </c>
      <c r="P83">
        <v>317594610.22775447</v>
      </c>
      <c r="R83">
        <v>21041500.737777952</v>
      </c>
      <c r="S83">
        <v>532834772.83955038</v>
      </c>
    </row>
    <row r="86" spans="5:19" x14ac:dyDescent="0.2">
      <c r="F86">
        <v>0</v>
      </c>
      <c r="G86">
        <v>337916110.66110373</v>
      </c>
      <c r="I86">
        <v>142303751.32048321</v>
      </c>
      <c r="J86">
        <v>475414786.10167074</v>
      </c>
      <c r="L86">
        <v>43530778.236724287</v>
      </c>
      <c r="M86">
        <v>807020926.17041147</v>
      </c>
      <c r="O86">
        <v>0</v>
      </c>
      <c r="P86">
        <v>435166361.7424702</v>
      </c>
      <c r="R86">
        <v>24037219.232462127</v>
      </c>
      <c r="S86">
        <v>608695473.24769294</v>
      </c>
    </row>
    <row r="87" spans="5:19" x14ac:dyDescent="0.2">
      <c r="F87">
        <v>0</v>
      </c>
      <c r="G87">
        <v>246736203.83178926</v>
      </c>
      <c r="I87">
        <v>104865223.24393937</v>
      </c>
      <c r="J87">
        <v>350338464.13327348</v>
      </c>
      <c r="L87">
        <v>34737553.463623986</v>
      </c>
      <c r="M87">
        <v>644002558.75640368</v>
      </c>
      <c r="O87">
        <v>0</v>
      </c>
      <c r="P87">
        <v>308898385.07901132</v>
      </c>
      <c r="R87">
        <v>21160696.723919567</v>
      </c>
      <c r="S87">
        <v>535853177.60975415</v>
      </c>
    </row>
    <row r="88" spans="5:19" x14ac:dyDescent="0.2">
      <c r="F88">
        <v>0</v>
      </c>
      <c r="G88">
        <v>189634092.54242012</v>
      </c>
      <c r="I88">
        <v>86118434.643662751</v>
      </c>
      <c r="J88">
        <v>287708347.85178596</v>
      </c>
      <c r="L88">
        <v>0</v>
      </c>
      <c r="M88">
        <v>0</v>
      </c>
      <c r="O88">
        <v>0</v>
      </c>
      <c r="P88">
        <v>324042623.45853078</v>
      </c>
      <c r="R88">
        <v>18580953.027513146</v>
      </c>
      <c r="S88">
        <v>470526223.81548136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74C44-AF3B-4D2D-B313-EAA6E110A0A0}">
  <dimension ref="A1:S56"/>
  <sheetViews>
    <sheetView tabSelected="1" topLeftCell="A26" workbookViewId="0">
      <selection activeCell="A51" sqref="A51:H51"/>
    </sheetView>
  </sheetViews>
  <sheetFormatPr defaultRowHeight="14.25" x14ac:dyDescent="0.2"/>
  <cols>
    <col min="1" max="1" width="18.875" style="4" customWidth="1"/>
    <col min="2" max="3" width="11.875" style="5" bestFit="1" customWidth="1"/>
    <col min="4" max="4" width="14.25" style="5" bestFit="1" customWidth="1"/>
    <col min="5" max="5" width="11.875" style="4" bestFit="1" customWidth="1"/>
    <col min="7" max="7" width="9.875" style="5" bestFit="1" customWidth="1"/>
    <col min="8" max="8" width="17.625" style="4" bestFit="1" customWidth="1"/>
  </cols>
  <sheetData>
    <row r="1" spans="1:8" x14ac:dyDescent="0.2">
      <c r="A1" s="4" t="s">
        <v>8</v>
      </c>
      <c r="B1" s="5" t="s">
        <v>2</v>
      </c>
      <c r="C1" s="5" t="s">
        <v>5</v>
      </c>
      <c r="D1" s="5" t="s">
        <v>27</v>
      </c>
      <c r="E1" s="4" t="s">
        <v>16</v>
      </c>
      <c r="F1" s="5" t="s">
        <v>81</v>
      </c>
      <c r="G1" s="5" t="s">
        <v>4</v>
      </c>
      <c r="H1" s="4" t="s">
        <v>44</v>
      </c>
    </row>
    <row r="2" spans="1:8" x14ac:dyDescent="0.2">
      <c r="A2" s="4">
        <v>50943.503051592103</v>
      </c>
      <c r="B2" s="5">
        <v>35.8680940938738</v>
      </c>
      <c r="C2" s="5">
        <v>10.6257232601402</v>
      </c>
      <c r="D2" s="5">
        <v>1.4990000000000001</v>
      </c>
      <c r="E2" s="4">
        <v>420.75637545272599</v>
      </c>
      <c r="F2" t="s">
        <v>82</v>
      </c>
      <c r="G2" s="5">
        <v>134.93</v>
      </c>
      <c r="H2" s="4">
        <v>178306.59286989391</v>
      </c>
    </row>
    <row r="3" spans="1:8" x14ac:dyDescent="0.2">
      <c r="A3" s="4">
        <v>51554.3815043344</v>
      </c>
      <c r="B3" s="5">
        <v>35.8680940938738</v>
      </c>
      <c r="C3" s="5">
        <v>10.6257232601402</v>
      </c>
      <c r="D3" s="5">
        <v>1.49793572825094</v>
      </c>
      <c r="E3" s="4">
        <v>425.80178827715798</v>
      </c>
      <c r="F3" t="s">
        <v>83</v>
      </c>
      <c r="G3" s="5">
        <v>134.93799999999999</v>
      </c>
      <c r="H3" s="4">
        <v>179666.01133362082</v>
      </c>
    </row>
    <row r="4" spans="1:8" x14ac:dyDescent="0.2">
      <c r="A4" s="4">
        <v>62894.706491720201</v>
      </c>
      <c r="B4" s="5">
        <v>35.8680940938738</v>
      </c>
      <c r="C4" s="5">
        <v>10.6257232601402</v>
      </c>
      <c r="D4" s="5">
        <v>1.70260270174418</v>
      </c>
      <c r="E4" s="4">
        <v>519.46464521332405</v>
      </c>
      <c r="F4" t="s">
        <v>83</v>
      </c>
      <c r="G4" s="5">
        <v>134.90799999999999</v>
      </c>
      <c r="H4" s="4">
        <v>244394.38467644175</v>
      </c>
    </row>
    <row r="5" spans="1:8" x14ac:dyDescent="0.2">
      <c r="A5" s="4">
        <v>52183.567427233502</v>
      </c>
      <c r="B5" s="5">
        <v>35.8680940938738</v>
      </c>
      <c r="C5" s="5">
        <v>10.6257232601402</v>
      </c>
      <c r="D5" s="5">
        <v>1.5492382967527101</v>
      </c>
      <c r="E5" s="4">
        <v>430.99840752292903</v>
      </c>
      <c r="F5" t="s">
        <v>83</v>
      </c>
      <c r="G5" s="5">
        <v>134.91</v>
      </c>
      <c r="H5" s="4">
        <v>180720.27137987327</v>
      </c>
    </row>
    <row r="6" spans="1:8" x14ac:dyDescent="0.2">
      <c r="A6" s="4">
        <v>49582.601444132997</v>
      </c>
      <c r="B6" s="5">
        <v>35.8680940938738</v>
      </c>
      <c r="C6" s="5">
        <v>10.6257232601402</v>
      </c>
      <c r="D6" s="5">
        <v>1.21520738797816</v>
      </c>
      <c r="E6" s="4">
        <v>409.51631551569301</v>
      </c>
      <c r="F6" t="s">
        <v>83</v>
      </c>
      <c r="G6" s="5">
        <v>135.19399999999999</v>
      </c>
      <c r="H6" s="4">
        <v>154208.89640274359</v>
      </c>
    </row>
    <row r="8" spans="1:8" x14ac:dyDescent="0.2">
      <c r="A8" s="4">
        <v>60522.2274199569</v>
      </c>
      <c r="B8" s="5">
        <v>63.896023411737097</v>
      </c>
      <c r="C8" s="5">
        <v>23.028305983318401</v>
      </c>
      <c r="D8" s="5">
        <v>1.3632247823481001</v>
      </c>
      <c r="E8" s="4">
        <v>341.37305084213898</v>
      </c>
      <c r="F8" t="s">
        <v>84</v>
      </c>
      <c r="G8" s="5">
        <v>145.92599999999999</v>
      </c>
      <c r="H8" s="4">
        <v>154788.63117802562</v>
      </c>
    </row>
    <row r="9" spans="1:8" x14ac:dyDescent="0.2">
      <c r="A9" s="4">
        <v>61073.496844373403</v>
      </c>
      <c r="B9" s="5">
        <v>63.896023411737097</v>
      </c>
      <c r="C9" s="5">
        <v>23.028305983318401</v>
      </c>
      <c r="D9" s="5">
        <v>1.3661832808815599</v>
      </c>
      <c r="E9" s="4">
        <v>344.482462595002</v>
      </c>
      <c r="F9" t="s">
        <v>84</v>
      </c>
      <c r="G9" s="5">
        <v>145.93</v>
      </c>
      <c r="H9" s="4">
        <v>155460.55232306031</v>
      </c>
    </row>
    <row r="10" spans="1:8" x14ac:dyDescent="0.2">
      <c r="A10" s="4">
        <v>70114.196793990093</v>
      </c>
      <c r="B10" s="5">
        <v>63.896023411737097</v>
      </c>
      <c r="C10" s="5">
        <v>23.028305983318401</v>
      </c>
      <c r="D10" s="5">
        <v>1.49432553493075</v>
      </c>
      <c r="E10" s="4">
        <v>395.47614632269898</v>
      </c>
      <c r="F10" t="s">
        <v>84</v>
      </c>
      <c r="G10" s="5">
        <v>145.89099999999999</v>
      </c>
      <c r="H10" s="4">
        <v>204281.31008537821</v>
      </c>
    </row>
    <row r="11" spans="1:8" x14ac:dyDescent="0.2">
      <c r="A11" s="4">
        <v>61444.0984538224</v>
      </c>
      <c r="B11" s="5">
        <v>63.896023411737097</v>
      </c>
      <c r="C11" s="5">
        <v>23.028305983318401</v>
      </c>
      <c r="D11" s="5">
        <v>1.3716857091943799</v>
      </c>
      <c r="E11" s="4">
        <v>346.57282521808798</v>
      </c>
      <c r="F11" t="s">
        <v>84</v>
      </c>
      <c r="G11" s="5">
        <v>145.928</v>
      </c>
      <c r="H11" s="4">
        <v>156043.90581126479</v>
      </c>
    </row>
    <row r="12" spans="1:8" x14ac:dyDescent="0.2">
      <c r="A12" s="4">
        <v>61498.292042720699</v>
      </c>
      <c r="B12" s="5">
        <v>63.896023411737097</v>
      </c>
      <c r="C12" s="5">
        <v>23.028305983318401</v>
      </c>
      <c r="D12" s="5">
        <v>1.35540129894499</v>
      </c>
      <c r="E12" s="4">
        <v>346.87850185239199</v>
      </c>
      <c r="F12" t="s">
        <v>84</v>
      </c>
      <c r="G12" s="5">
        <v>145.95099999999999</v>
      </c>
      <c r="H12" s="4">
        <v>131704.73979878641</v>
      </c>
    </row>
    <row r="14" spans="1:8" x14ac:dyDescent="0.2">
      <c r="A14" s="4">
        <v>49980.816857719103</v>
      </c>
      <c r="B14" s="5">
        <v>35.822275258281202</v>
      </c>
      <c r="C14" s="5">
        <v>6.1940770494967303</v>
      </c>
      <c r="D14" s="5">
        <v>1.5</v>
      </c>
      <c r="E14" s="4">
        <v>241.25349837170501</v>
      </c>
      <c r="F14" t="s">
        <v>82</v>
      </c>
      <c r="G14" s="5">
        <v>129.161</v>
      </c>
      <c r="H14" s="4">
        <v>125799.48630658138</v>
      </c>
    </row>
    <row r="15" spans="1:8" x14ac:dyDescent="0.2">
      <c r="A15" s="4">
        <v>50527.753005888197</v>
      </c>
      <c r="B15" s="5">
        <v>35.822275258281202</v>
      </c>
      <c r="C15" s="5">
        <v>6.1940770494967303</v>
      </c>
      <c r="D15" s="5">
        <v>1.5</v>
      </c>
      <c r="E15" s="4">
        <v>243.89351643118101</v>
      </c>
      <c r="F15" t="s">
        <v>83</v>
      </c>
      <c r="G15" s="5">
        <v>129.16399999999999</v>
      </c>
      <c r="H15" s="4">
        <v>126918.33708146226</v>
      </c>
    </row>
    <row r="16" spans="1:8" x14ac:dyDescent="0.2">
      <c r="A16" s="4">
        <v>59622.285932724903</v>
      </c>
      <c r="B16" s="5">
        <v>35.822275258281202</v>
      </c>
      <c r="C16" s="5">
        <v>6.1940770494967303</v>
      </c>
      <c r="D16" s="5">
        <v>1.5</v>
      </c>
      <c r="E16" s="4">
        <v>287.79211638607899</v>
      </c>
      <c r="F16" t="s">
        <v>83</v>
      </c>
      <c r="G16" s="5">
        <v>129.21799999999999</v>
      </c>
      <c r="H16" s="4">
        <v>186860.97549145689</v>
      </c>
    </row>
    <row r="17" spans="1:19" x14ac:dyDescent="0.2">
      <c r="A17" s="4">
        <v>65034.524986646204</v>
      </c>
      <c r="B17" s="5">
        <v>37.824177048872997</v>
      </c>
      <c r="C17" s="5">
        <v>5.5869383313300398</v>
      </c>
      <c r="D17" s="5">
        <v>1.5</v>
      </c>
      <c r="E17" s="4">
        <v>265.85300000000001</v>
      </c>
      <c r="F17" t="s">
        <v>83</v>
      </c>
      <c r="G17" s="5">
        <v>129.251</v>
      </c>
      <c r="H17" s="4">
        <v>177014.15524941936</v>
      </c>
    </row>
    <row r="18" spans="1:19" x14ac:dyDescent="0.2">
      <c r="A18" s="4">
        <v>69496.717661754403</v>
      </c>
      <c r="B18" s="5">
        <v>35.822617654054298</v>
      </c>
      <c r="C18" s="5">
        <v>6.1787028841140197</v>
      </c>
      <c r="D18" s="5">
        <v>1.5092154666734401</v>
      </c>
      <c r="E18" s="4">
        <v>334.61</v>
      </c>
      <c r="F18" t="s">
        <v>83</v>
      </c>
      <c r="G18" s="5">
        <v>129.26599999999999</v>
      </c>
      <c r="H18" s="4">
        <v>152721.65593571399</v>
      </c>
    </row>
    <row r="23" spans="1:19" x14ac:dyDescent="0.2">
      <c r="A23" s="4">
        <v>223823.17653683599</v>
      </c>
      <c r="B23" s="5">
        <v>60.981117477907702</v>
      </c>
      <c r="C23" s="5">
        <v>8.7179876205270599</v>
      </c>
      <c r="D23" s="5">
        <v>2.5260151819747501</v>
      </c>
      <c r="E23" s="4">
        <v>524.72353770705399</v>
      </c>
      <c r="F23" t="s">
        <v>84</v>
      </c>
      <c r="G23" s="5">
        <v>778.72699999999998</v>
      </c>
      <c r="H23" s="4">
        <v>3422832.1357159056</v>
      </c>
      <c r="K23" s="4"/>
      <c r="L23" s="4"/>
      <c r="M23" s="4"/>
      <c r="N23" s="4"/>
      <c r="O23" s="4"/>
      <c r="P23" s="4"/>
      <c r="Q23" s="4"/>
      <c r="R23" s="4"/>
      <c r="S23" s="4"/>
    </row>
    <row r="24" spans="1:19" x14ac:dyDescent="0.2">
      <c r="A24" s="4">
        <v>242620.30840131501</v>
      </c>
      <c r="B24" s="5">
        <v>60.981117477907702</v>
      </c>
      <c r="C24" s="5">
        <v>8.7179876205270599</v>
      </c>
      <c r="D24" s="5">
        <v>2.6800335413982799</v>
      </c>
      <c r="E24" s="4">
        <v>568.79090232625003</v>
      </c>
      <c r="F24" t="s">
        <v>84</v>
      </c>
      <c r="G24" s="5">
        <v>778.69600000000003</v>
      </c>
      <c r="H24" s="4">
        <v>3583040.0395123865</v>
      </c>
      <c r="K24" s="4"/>
      <c r="L24" s="4"/>
    </row>
    <row r="25" spans="1:19" x14ac:dyDescent="0.2">
      <c r="A25" s="4">
        <v>248424.86629584801</v>
      </c>
      <c r="B25" s="5">
        <v>60.981117477907702</v>
      </c>
      <c r="C25" s="5">
        <v>8.7179876205270599</v>
      </c>
      <c r="D25" s="5">
        <v>2.7782546862487498</v>
      </c>
      <c r="E25" s="4">
        <v>582.39891290125604</v>
      </c>
      <c r="F25" t="s">
        <v>84</v>
      </c>
      <c r="G25" s="5">
        <v>778.66200000000003</v>
      </c>
      <c r="H25" s="4">
        <v>4026535.4496913152</v>
      </c>
      <c r="K25" s="4"/>
      <c r="L25" s="4"/>
    </row>
    <row r="26" spans="1:19" x14ac:dyDescent="0.2">
      <c r="A26" s="4">
        <v>182644.78961647401</v>
      </c>
      <c r="B26" s="5">
        <v>60.981117477907702</v>
      </c>
      <c r="C26" s="5">
        <v>8.7179876205270599</v>
      </c>
      <c r="D26" s="5">
        <v>2.3073120102932299</v>
      </c>
      <c r="E26" s="4">
        <v>428.186310435748</v>
      </c>
      <c r="F26" t="s">
        <v>84</v>
      </c>
      <c r="G26" s="5">
        <v>778.71699999999998</v>
      </c>
      <c r="H26" s="4">
        <v>2809286.440741824</v>
      </c>
      <c r="K26" s="4"/>
    </row>
    <row r="27" spans="1:19" x14ac:dyDescent="0.2">
      <c r="K27" s="4"/>
    </row>
    <row r="28" spans="1:19" x14ac:dyDescent="0.2">
      <c r="A28" s="4">
        <v>208999.097905959</v>
      </c>
      <c r="B28" s="5">
        <v>80.358519615137098</v>
      </c>
      <c r="C28" s="5">
        <v>20.275423543335801</v>
      </c>
      <c r="D28" s="5">
        <v>2.46637033477653</v>
      </c>
      <c r="E28" s="4">
        <v>656.22155531333897</v>
      </c>
      <c r="F28" t="s">
        <v>85</v>
      </c>
      <c r="G28" s="5">
        <v>863.22799999999995</v>
      </c>
      <c r="H28" s="4">
        <v>2628092.2407601033</v>
      </c>
      <c r="K28" s="4"/>
    </row>
    <row r="29" spans="1:19" x14ac:dyDescent="0.2">
      <c r="A29" s="4">
        <v>225192.81993765899</v>
      </c>
      <c r="B29" s="5">
        <v>80.358519615137098</v>
      </c>
      <c r="C29" s="5">
        <v>20.275423543335801</v>
      </c>
      <c r="D29" s="5">
        <v>2.5966211020567802</v>
      </c>
      <c r="E29" s="4">
        <v>707.06708318607298</v>
      </c>
      <c r="F29" t="s">
        <v>85</v>
      </c>
      <c r="G29" s="5">
        <v>863.20500000000004</v>
      </c>
      <c r="H29" s="4">
        <v>2781489.1424912526</v>
      </c>
      <c r="K29" s="4"/>
    </row>
    <row r="30" spans="1:19" x14ac:dyDescent="0.2">
      <c r="A30" s="4">
        <v>242970.729469232</v>
      </c>
      <c r="B30" s="5">
        <v>80.358519615137098</v>
      </c>
      <c r="C30" s="5">
        <v>20.275423543335801</v>
      </c>
      <c r="D30" s="5">
        <v>2.6109921684620998</v>
      </c>
      <c r="E30" s="4">
        <v>762.88668987297694</v>
      </c>
      <c r="F30" t="s">
        <v>85</v>
      </c>
      <c r="G30" s="5">
        <v>863.25800000000004</v>
      </c>
      <c r="H30" s="4">
        <v>3181229.6176889758</v>
      </c>
      <c r="K30" s="4"/>
    </row>
    <row r="31" spans="1:19" x14ac:dyDescent="0.2">
      <c r="A31" s="4">
        <v>173326.155233631</v>
      </c>
      <c r="B31" s="5">
        <v>80.358519615137098</v>
      </c>
      <c r="C31" s="5">
        <v>20.275423543335801</v>
      </c>
      <c r="D31" s="5">
        <v>2.2043733116201598</v>
      </c>
      <c r="E31" s="4">
        <v>544.21459376380994</v>
      </c>
      <c r="F31" t="s">
        <v>85</v>
      </c>
      <c r="G31" s="5">
        <v>863.26700000000005</v>
      </c>
      <c r="H31" s="4">
        <v>2079030.3116936039</v>
      </c>
      <c r="K31" s="4"/>
    </row>
    <row r="32" spans="1:19" x14ac:dyDescent="0.2">
      <c r="K32" s="4"/>
    </row>
    <row r="33" spans="1:11" x14ac:dyDescent="0.2">
      <c r="A33" s="4">
        <v>189533.63813912901</v>
      </c>
      <c r="B33" s="5">
        <v>53.501380425658702</v>
      </c>
      <c r="C33" s="5">
        <v>6.1480503948758098</v>
      </c>
      <c r="D33" s="5">
        <v>2.2000000000000002</v>
      </c>
      <c r="E33" s="4">
        <v>407.09310092383402</v>
      </c>
      <c r="F33" t="s">
        <v>84</v>
      </c>
      <c r="G33" s="5">
        <v>734.33900000000006</v>
      </c>
      <c r="H33" s="4">
        <v>2568451.827046372</v>
      </c>
      <c r="K33" s="4"/>
    </row>
    <row r="34" spans="1:11" x14ac:dyDescent="0.2">
      <c r="A34" s="4">
        <v>219934.832712203</v>
      </c>
      <c r="B34" s="5">
        <v>53.501380425658702</v>
      </c>
      <c r="C34" s="5">
        <v>6.1480503948758098</v>
      </c>
      <c r="D34" s="5">
        <v>2.4826973051999999</v>
      </c>
      <c r="E34" s="4">
        <v>472.39083219756498</v>
      </c>
      <c r="F34" t="s">
        <v>84</v>
      </c>
      <c r="G34" s="5">
        <v>734.28800000000001</v>
      </c>
      <c r="H34" s="4">
        <v>3259699.4470411441</v>
      </c>
      <c r="K34" s="4"/>
    </row>
    <row r="35" spans="1:11" x14ac:dyDescent="0.2">
      <c r="A35" s="4">
        <v>212767.91862512499</v>
      </c>
      <c r="B35" s="5">
        <v>53.5520353</v>
      </c>
      <c r="C35" s="5">
        <v>5.2977350486160599</v>
      </c>
      <c r="D35" s="5">
        <v>2.4010271991420602</v>
      </c>
      <c r="E35" s="4">
        <v>393.046937750685</v>
      </c>
      <c r="F35" t="s">
        <v>84</v>
      </c>
      <c r="G35" s="5">
        <v>734.30600000000004</v>
      </c>
      <c r="H35" s="4">
        <v>2735893.9779913584</v>
      </c>
      <c r="K35" s="4"/>
    </row>
    <row r="36" spans="1:11" x14ac:dyDescent="0.2">
      <c r="A36" s="4">
        <v>186290.38596809201</v>
      </c>
      <c r="B36" s="5">
        <v>53.501380425658702</v>
      </c>
      <c r="C36" s="5">
        <v>4.5548883332749401</v>
      </c>
      <c r="D36" s="5">
        <v>2.1999999773725798</v>
      </c>
      <c r="E36" s="4">
        <v>296.44095348405</v>
      </c>
      <c r="F36" t="s">
        <v>84</v>
      </c>
      <c r="G36" s="5">
        <v>734.33</v>
      </c>
      <c r="H36" s="4">
        <v>2372058.412604148</v>
      </c>
      <c r="K36" s="4"/>
    </row>
    <row r="37" spans="1:11" x14ac:dyDescent="0.2">
      <c r="K37" s="4"/>
    </row>
    <row r="38" spans="1:11" x14ac:dyDescent="0.2">
      <c r="K38" s="4"/>
    </row>
    <row r="39" spans="1:11" x14ac:dyDescent="0.2">
      <c r="K39" s="4"/>
    </row>
    <row r="40" spans="1:11" x14ac:dyDescent="0.2">
      <c r="K40" s="4"/>
    </row>
    <row r="41" spans="1:11" x14ac:dyDescent="0.2">
      <c r="A41" s="4">
        <v>359464.36445078498</v>
      </c>
      <c r="B41" s="5">
        <v>78.030803744655003</v>
      </c>
      <c r="C41" s="5">
        <v>7.1790039601713396</v>
      </c>
      <c r="D41" s="5">
        <v>2.4785836139700299</v>
      </c>
      <c r="E41" s="4">
        <v>423.82627312857102</v>
      </c>
      <c r="F41" t="s">
        <v>85</v>
      </c>
      <c r="G41" s="5">
        <v>410.28899999999999</v>
      </c>
      <c r="H41" s="4">
        <v>3931542.8814555407</v>
      </c>
      <c r="K41" s="4"/>
    </row>
    <row r="42" spans="1:11" x14ac:dyDescent="0.2">
      <c r="A42" s="4">
        <v>376890.22057847102</v>
      </c>
      <c r="B42" s="5">
        <v>78.030803744655003</v>
      </c>
      <c r="C42" s="5">
        <v>7.1790039601713396</v>
      </c>
      <c r="D42" s="5">
        <v>2.54316288385506</v>
      </c>
      <c r="E42" s="4">
        <v>444.37221978994899</v>
      </c>
      <c r="F42" t="s">
        <v>85</v>
      </c>
      <c r="G42" s="5">
        <v>410.286</v>
      </c>
      <c r="H42" s="4">
        <v>4008556.3752248795</v>
      </c>
      <c r="K42" s="4"/>
    </row>
    <row r="43" spans="1:11" x14ac:dyDescent="0.2">
      <c r="A43" s="4">
        <v>681190.32167641597</v>
      </c>
      <c r="B43" s="5">
        <v>78.030803744655003</v>
      </c>
      <c r="C43" s="5">
        <v>7.1790039601713396</v>
      </c>
      <c r="D43" s="5">
        <v>3.0316711630054902</v>
      </c>
      <c r="E43" s="4">
        <v>803.15709672215701</v>
      </c>
      <c r="F43" t="s">
        <v>85</v>
      </c>
      <c r="G43" s="5">
        <v>410.46</v>
      </c>
      <c r="H43" s="4">
        <v>7089703.2958834348</v>
      </c>
      <c r="K43" s="4"/>
    </row>
    <row r="44" spans="1:11" x14ac:dyDescent="0.2">
      <c r="A44" s="4">
        <v>357743.54250876402</v>
      </c>
      <c r="B44" s="5">
        <v>78.030803744655003</v>
      </c>
      <c r="C44" s="5">
        <v>7.1790039601713396</v>
      </c>
      <c r="D44" s="5">
        <v>2.2695814385343702</v>
      </c>
      <c r="E44" s="4">
        <v>421.79733890718097</v>
      </c>
      <c r="F44" t="s">
        <v>85</v>
      </c>
      <c r="G44" s="5">
        <v>410.41699999999997</v>
      </c>
      <c r="H44" s="4">
        <v>4146020.9769671327</v>
      </c>
      <c r="K44" s="4"/>
    </row>
    <row r="45" spans="1:11" x14ac:dyDescent="0.2">
      <c r="A45" s="4">
        <v>279553.185940089</v>
      </c>
      <c r="B45" s="5">
        <v>78.030803744655003</v>
      </c>
      <c r="C45" s="5">
        <v>7.1790039601713396</v>
      </c>
      <c r="D45" s="5">
        <v>1.99860929283102</v>
      </c>
      <c r="E45" s="4">
        <v>329.60703940495301</v>
      </c>
      <c r="F45" t="s">
        <v>85</v>
      </c>
      <c r="G45" s="5">
        <v>410.43</v>
      </c>
      <c r="H45" s="4">
        <v>2854776.6309337444</v>
      </c>
      <c r="K45" s="4"/>
    </row>
    <row r="46" spans="1:11" x14ac:dyDescent="0.2">
      <c r="K46" s="4"/>
    </row>
    <row r="47" spans="1:11" x14ac:dyDescent="0.2">
      <c r="A47" s="4">
        <v>393683.26343815</v>
      </c>
      <c r="B47" s="5">
        <v>124.678546785771</v>
      </c>
      <c r="C47" s="5">
        <v>19.7389191572084</v>
      </c>
      <c r="D47" s="5">
        <v>3.4305230553033899</v>
      </c>
      <c r="E47" s="4">
        <v>499.9042</v>
      </c>
      <c r="F47" t="s">
        <v>86</v>
      </c>
      <c r="G47" s="5">
        <v>489.24599999999998</v>
      </c>
      <c r="H47" s="4">
        <v>2870694.6344594443</v>
      </c>
      <c r="K47" s="4"/>
    </row>
    <row r="48" spans="1:11" x14ac:dyDescent="0.2">
      <c r="A48" s="4">
        <v>410760.79843240202</v>
      </c>
      <c r="B48" s="5">
        <v>124.678546785771</v>
      </c>
      <c r="C48" s="5">
        <v>19.7389191572084</v>
      </c>
      <c r="D48" s="5">
        <v>3.5022448633780199</v>
      </c>
      <c r="E48" s="4">
        <v>521.58956523454196</v>
      </c>
      <c r="F48" t="s">
        <v>86</v>
      </c>
      <c r="G48" s="5">
        <v>489.24599999999998</v>
      </c>
      <c r="H48" s="4">
        <v>2953949.9505335032</v>
      </c>
      <c r="K48" s="4"/>
    </row>
    <row r="49" spans="1:11" x14ac:dyDescent="0.2">
      <c r="A49" s="4">
        <v>639438.86800000002</v>
      </c>
      <c r="B49" s="5">
        <v>124.678546785771</v>
      </c>
      <c r="C49" s="5">
        <v>19.7389191572084</v>
      </c>
      <c r="D49" s="5">
        <v>3.2903730333575898</v>
      </c>
      <c r="E49" s="4">
        <v>811.96804188851195</v>
      </c>
      <c r="F49" t="s">
        <v>86</v>
      </c>
      <c r="G49" s="5">
        <v>489.51299999999998</v>
      </c>
      <c r="H49" s="4">
        <v>5657581.997332897</v>
      </c>
      <c r="K49" s="4"/>
    </row>
    <row r="50" spans="1:11" x14ac:dyDescent="0.2">
      <c r="A50" s="4">
        <v>397693.06598103198</v>
      </c>
      <c r="B50" s="5">
        <v>124.678546785771</v>
      </c>
      <c r="C50" s="5">
        <v>19.7389191572084</v>
      </c>
      <c r="D50" s="5">
        <v>3.3306027731085699</v>
      </c>
      <c r="E50" s="4">
        <v>504.995983485934</v>
      </c>
      <c r="F50" t="s">
        <v>86</v>
      </c>
      <c r="G50" s="5">
        <v>489.27100000000002</v>
      </c>
      <c r="H50" s="4">
        <v>2943010.5285728974</v>
      </c>
      <c r="K50" s="4"/>
    </row>
    <row r="51" spans="1:11" x14ac:dyDescent="0.2">
      <c r="A51" s="4">
        <v>385549.50465803302</v>
      </c>
      <c r="B51" s="5">
        <v>124.678546785771</v>
      </c>
      <c r="C51" s="5">
        <v>19.7389191572084</v>
      </c>
      <c r="D51" s="5">
        <v>3.3192987792912101</v>
      </c>
      <c r="E51" s="4">
        <v>489.57592661820399</v>
      </c>
      <c r="F51" t="s">
        <v>86</v>
      </c>
      <c r="G51" s="5">
        <v>489.26400000000001</v>
      </c>
      <c r="H51" s="4">
        <v>2513146.8793253643</v>
      </c>
      <c r="K51" s="4"/>
    </row>
    <row r="52" spans="1:11" x14ac:dyDescent="0.2">
      <c r="K52" s="4"/>
    </row>
    <row r="53" spans="1:11" x14ac:dyDescent="0.2">
      <c r="A53" s="4">
        <v>286706.03080713801</v>
      </c>
      <c r="B53" s="5">
        <v>63.807195392183097</v>
      </c>
      <c r="C53" s="5">
        <v>6.0716776095085203</v>
      </c>
      <c r="D53" s="5">
        <v>2.2270926075233501</v>
      </c>
      <c r="E53" s="4">
        <v>427.56900993934602</v>
      </c>
      <c r="F53" t="s">
        <v>84</v>
      </c>
      <c r="G53" s="5">
        <v>381.43400000000003</v>
      </c>
      <c r="H53" s="4">
        <v>2975202.8756379434</v>
      </c>
      <c r="K53" s="4"/>
    </row>
    <row r="54" spans="1:11" x14ac:dyDescent="0.2">
      <c r="A54" s="4">
        <v>309347.64848399401</v>
      </c>
      <c r="B54" s="5">
        <v>63.807195392183097</v>
      </c>
      <c r="C54" s="5">
        <v>6.0716776095085203</v>
      </c>
      <c r="D54" s="5">
        <v>2.4840298998791002</v>
      </c>
      <c r="E54" s="4">
        <v>461.33479444783598</v>
      </c>
      <c r="F54" t="s">
        <v>84</v>
      </c>
      <c r="G54" s="5">
        <v>381.35899999999998</v>
      </c>
      <c r="H54" s="4">
        <v>3876303.7246513497</v>
      </c>
      <c r="K54" s="4"/>
    </row>
    <row r="55" spans="1:11" x14ac:dyDescent="0.2">
      <c r="A55" s="4">
        <v>390000.002652728</v>
      </c>
      <c r="B55" s="5">
        <v>78.835771183575105</v>
      </c>
      <c r="C55" s="5">
        <v>6.9484525042069603</v>
      </c>
      <c r="D55" s="5">
        <v>3.0046006314380298</v>
      </c>
      <c r="E55" s="4">
        <v>436.01965065626899</v>
      </c>
      <c r="F55" t="s">
        <v>85</v>
      </c>
      <c r="G55" s="5">
        <v>381.298</v>
      </c>
      <c r="H55" s="4">
        <v>3230948.8694243571</v>
      </c>
      <c r="K55" s="4"/>
    </row>
    <row r="56" spans="1:11" x14ac:dyDescent="0.2">
      <c r="A56" s="4">
        <v>327781.590833425</v>
      </c>
      <c r="B56" s="5">
        <v>75.614802165169806</v>
      </c>
      <c r="C56" s="5">
        <v>6.0485007871552501</v>
      </c>
      <c r="D56" s="5">
        <v>2.4632112671260198</v>
      </c>
      <c r="E56" s="4">
        <v>346.75174853133598</v>
      </c>
      <c r="F56" t="s">
        <v>85</v>
      </c>
      <c r="G56" s="5">
        <v>381.40100000000001</v>
      </c>
      <c r="H56" s="4">
        <v>2647967.5820118478</v>
      </c>
      <c r="K56" s="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data</vt:lpstr>
      <vt:lpstr>payload range</vt:lpstr>
      <vt:lpstr>drag polar 200</vt:lpstr>
      <vt:lpstr>drag polar 400</vt:lpstr>
      <vt:lpstr>drag polar 800</vt:lpstr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Chan</dc:creator>
  <cp:lastModifiedBy>Joseph Chan</cp:lastModifiedBy>
  <dcterms:created xsi:type="dcterms:W3CDTF">2024-02-24T14:29:22Z</dcterms:created>
  <dcterms:modified xsi:type="dcterms:W3CDTF">2024-04-29T23:44:19Z</dcterms:modified>
</cp:coreProperties>
</file>