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3.xml" ContentType="application/vnd.openxmlformats-officedocument.drawing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a_h_grenyer_cranfield_ac_uk/Documents/Documents/_PhD Cranfield/Journal 3 - CIRP JMST - Forecasting (UPLD framework)/"/>
    </mc:Choice>
  </mc:AlternateContent>
  <xr:revisionPtr revIDLastSave="1043" documentId="8_{05A8ADD6-12B2-4F8F-9625-47063A20DACC}" xr6:coauthVersionLast="47" xr6:coauthVersionMax="47" xr10:uidLastSave="{FEB2ABC8-A3A1-4B46-B187-924D056644D7}"/>
  <bookViews>
    <workbookView xWindow="-120" yWindow="-120" windowWidth="29040" windowHeight="15840" xr2:uid="{D2578801-5F9C-4851-942A-1A7053A3F29E}"/>
  </bookViews>
  <sheets>
    <sheet name="US SAR data" sheetId="5" r:id="rId1"/>
    <sheet name="C-MAPSS data" sheetId="7" r:id="rId2"/>
    <sheet name="Symmetry AggV obs v pred" sheetId="8" r:id="rId3"/>
    <sheet name="C-MAPSSgooddata" sheetId="1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2" l="1"/>
  <c r="F7" i="12"/>
  <c r="G7" i="12"/>
  <c r="H7" i="12"/>
  <c r="I7" i="12"/>
  <c r="J7" i="12"/>
  <c r="E8" i="12"/>
  <c r="F8" i="12"/>
  <c r="G8" i="12"/>
  <c r="H8" i="12"/>
  <c r="I8" i="12"/>
  <c r="J8" i="12"/>
  <c r="E9" i="12"/>
  <c r="F9" i="12"/>
  <c r="G9" i="12"/>
  <c r="H9" i="12"/>
  <c r="I9" i="12"/>
  <c r="J9" i="12"/>
  <c r="E10" i="12"/>
  <c r="F10" i="12"/>
  <c r="G10" i="12"/>
  <c r="H10" i="12"/>
  <c r="I10" i="12"/>
  <c r="J10" i="12"/>
  <c r="E11" i="12"/>
  <c r="F11" i="12"/>
  <c r="G11" i="12"/>
  <c r="H11" i="12"/>
  <c r="I11" i="12"/>
  <c r="J11" i="12"/>
  <c r="E12" i="12"/>
  <c r="F12" i="12"/>
  <c r="G12" i="12"/>
  <c r="H12" i="12"/>
  <c r="I12" i="12"/>
  <c r="J12" i="12"/>
  <c r="E13" i="12"/>
  <c r="F13" i="12"/>
  <c r="G13" i="12"/>
  <c r="H13" i="12"/>
  <c r="I13" i="12"/>
  <c r="J13" i="12"/>
  <c r="E14" i="12"/>
  <c r="F14" i="12"/>
  <c r="G14" i="12"/>
  <c r="H14" i="12"/>
  <c r="I14" i="12"/>
  <c r="J14" i="12"/>
  <c r="E15" i="12"/>
  <c r="F15" i="12"/>
  <c r="G15" i="12"/>
  <c r="H15" i="12"/>
  <c r="I15" i="12"/>
  <c r="J15" i="12"/>
  <c r="E16" i="12"/>
  <c r="F16" i="12"/>
  <c r="G16" i="12"/>
  <c r="H16" i="12"/>
  <c r="I16" i="12"/>
  <c r="J16" i="12"/>
  <c r="E17" i="12"/>
  <c r="F17" i="12"/>
  <c r="G17" i="12"/>
  <c r="H17" i="12"/>
  <c r="I17" i="12"/>
  <c r="J17" i="12"/>
  <c r="E18" i="12"/>
  <c r="F18" i="12"/>
  <c r="G18" i="12"/>
  <c r="H18" i="12"/>
  <c r="I18" i="12"/>
  <c r="J18" i="12"/>
  <c r="E19" i="12"/>
  <c r="F19" i="12"/>
  <c r="G19" i="12"/>
  <c r="H19" i="12"/>
  <c r="I19" i="12"/>
  <c r="J19" i="12"/>
  <c r="E20" i="12"/>
  <c r="F20" i="12"/>
  <c r="G20" i="12"/>
  <c r="H20" i="12"/>
  <c r="I20" i="12"/>
  <c r="J20" i="12"/>
  <c r="E21" i="12"/>
  <c r="F21" i="12"/>
  <c r="G21" i="12"/>
  <c r="H21" i="12"/>
  <c r="I21" i="12"/>
  <c r="J21" i="12"/>
  <c r="E22" i="12"/>
  <c r="F22" i="12"/>
  <c r="G22" i="12"/>
  <c r="H22" i="12"/>
  <c r="I22" i="12"/>
  <c r="J22" i="12"/>
  <c r="E23" i="12"/>
  <c r="F23" i="12"/>
  <c r="G23" i="12"/>
  <c r="H23" i="12"/>
  <c r="I23" i="12"/>
  <c r="J23" i="12"/>
  <c r="E24" i="12"/>
  <c r="F24" i="12"/>
  <c r="G24" i="12"/>
  <c r="H24" i="12"/>
  <c r="I24" i="12"/>
  <c r="J24" i="12"/>
  <c r="E25" i="12"/>
  <c r="F25" i="12"/>
  <c r="G25" i="12"/>
  <c r="H25" i="12"/>
  <c r="I25" i="12"/>
  <c r="J25" i="12"/>
  <c r="E26" i="12"/>
  <c r="F26" i="12"/>
  <c r="G26" i="12"/>
  <c r="H26" i="12"/>
  <c r="I26" i="12"/>
  <c r="J26" i="12"/>
  <c r="E27" i="12"/>
  <c r="F27" i="12"/>
  <c r="G27" i="12"/>
  <c r="H27" i="12"/>
  <c r="I27" i="12"/>
  <c r="J27" i="12"/>
  <c r="E28" i="12"/>
  <c r="F28" i="12"/>
  <c r="G28" i="12"/>
  <c r="H28" i="12"/>
  <c r="I28" i="12"/>
  <c r="J28" i="12"/>
  <c r="E29" i="12"/>
  <c r="F29" i="12"/>
  <c r="G29" i="12"/>
  <c r="H29" i="12"/>
  <c r="I29" i="12"/>
  <c r="J29" i="12"/>
  <c r="E30" i="12"/>
  <c r="F30" i="12"/>
  <c r="G30" i="12"/>
  <c r="H30" i="12"/>
  <c r="I30" i="12"/>
  <c r="J30" i="12"/>
  <c r="E31" i="12"/>
  <c r="F31" i="12"/>
  <c r="G31" i="12"/>
  <c r="H31" i="12"/>
  <c r="I31" i="12"/>
  <c r="J31" i="12"/>
  <c r="E32" i="12"/>
  <c r="F32" i="12"/>
  <c r="G32" i="12"/>
  <c r="H32" i="12"/>
  <c r="I32" i="12"/>
  <c r="J32" i="12"/>
  <c r="E33" i="12"/>
  <c r="F33" i="12"/>
  <c r="G33" i="12"/>
  <c r="H33" i="12"/>
  <c r="I33" i="12"/>
  <c r="J33" i="12"/>
  <c r="E34" i="12"/>
  <c r="F34" i="12"/>
  <c r="G34" i="12"/>
  <c r="H34" i="12"/>
  <c r="I34" i="12"/>
  <c r="J34" i="12"/>
  <c r="E35" i="12"/>
  <c r="F35" i="12"/>
  <c r="G35" i="12"/>
  <c r="H35" i="12"/>
  <c r="I35" i="12"/>
  <c r="J35" i="12"/>
  <c r="E36" i="12"/>
  <c r="F36" i="12"/>
  <c r="G36" i="12"/>
  <c r="H36" i="12"/>
  <c r="I36" i="12"/>
  <c r="J36" i="12"/>
  <c r="E37" i="12"/>
  <c r="F37" i="12"/>
  <c r="G37" i="12"/>
  <c r="H37" i="12"/>
  <c r="I37" i="12"/>
  <c r="J37" i="12"/>
  <c r="E38" i="12"/>
  <c r="F38" i="12"/>
  <c r="G38" i="12"/>
  <c r="H38" i="12"/>
  <c r="I38" i="12"/>
  <c r="J38" i="12"/>
  <c r="E39" i="12"/>
  <c r="F39" i="12"/>
  <c r="G39" i="12"/>
  <c r="H39" i="12"/>
  <c r="I39" i="12"/>
  <c r="J39" i="12"/>
  <c r="E40" i="12"/>
  <c r="F40" i="12"/>
  <c r="G40" i="12"/>
  <c r="H40" i="12"/>
  <c r="I40" i="12"/>
  <c r="J40" i="12"/>
  <c r="E41" i="12"/>
  <c r="F41" i="12"/>
  <c r="G41" i="12"/>
  <c r="H41" i="12"/>
  <c r="I41" i="12"/>
  <c r="J41" i="12"/>
  <c r="E42" i="12"/>
  <c r="F42" i="12"/>
  <c r="G42" i="12"/>
  <c r="H42" i="12"/>
  <c r="I42" i="12"/>
  <c r="J42" i="12"/>
  <c r="E43" i="12"/>
  <c r="F43" i="12"/>
  <c r="G43" i="12"/>
  <c r="H43" i="12"/>
  <c r="I43" i="12"/>
  <c r="J43" i="12"/>
  <c r="E44" i="12"/>
  <c r="F44" i="12"/>
  <c r="G44" i="12"/>
  <c r="H44" i="12"/>
  <c r="I44" i="12"/>
  <c r="J44" i="12"/>
  <c r="E45" i="12"/>
  <c r="F45" i="12"/>
  <c r="G45" i="12"/>
  <c r="H45" i="12"/>
  <c r="I45" i="12"/>
  <c r="J45" i="12"/>
  <c r="E46" i="12"/>
  <c r="F46" i="12"/>
  <c r="G46" i="12"/>
  <c r="H46" i="12"/>
  <c r="I46" i="12"/>
  <c r="J46" i="12"/>
  <c r="E47" i="12"/>
  <c r="F47" i="12"/>
  <c r="G47" i="12"/>
  <c r="H47" i="12"/>
  <c r="I47" i="12"/>
  <c r="J47" i="12"/>
  <c r="E48" i="12"/>
  <c r="F48" i="12"/>
  <c r="G48" i="12"/>
  <c r="H48" i="12"/>
  <c r="I48" i="12"/>
  <c r="J48" i="12"/>
  <c r="E49" i="12"/>
  <c r="F49" i="12"/>
  <c r="G49" i="12"/>
  <c r="H49" i="12"/>
  <c r="I49" i="12"/>
  <c r="J49" i="12"/>
  <c r="E50" i="12"/>
  <c r="F50" i="12"/>
  <c r="G50" i="12"/>
  <c r="H50" i="12"/>
  <c r="I50" i="12"/>
  <c r="J50" i="12"/>
  <c r="E51" i="12"/>
  <c r="F51" i="12"/>
  <c r="G51" i="12"/>
  <c r="H51" i="12"/>
  <c r="I51" i="12"/>
  <c r="J51" i="12"/>
  <c r="E52" i="12"/>
  <c r="F52" i="12"/>
  <c r="G52" i="12"/>
  <c r="H52" i="12"/>
  <c r="I52" i="12"/>
  <c r="J52" i="12"/>
  <c r="E53" i="12"/>
  <c r="F53" i="12"/>
  <c r="G53" i="12"/>
  <c r="H53" i="12"/>
  <c r="I53" i="12"/>
  <c r="J53" i="12"/>
  <c r="E54" i="12"/>
  <c r="F54" i="12"/>
  <c r="G54" i="12"/>
  <c r="H54" i="12"/>
  <c r="I54" i="12"/>
  <c r="J54" i="12"/>
  <c r="I6" i="12"/>
  <c r="F6" i="12"/>
  <c r="E6" i="12"/>
  <c r="B61" i="12"/>
  <c r="B60" i="12"/>
  <c r="H60" i="12"/>
  <c r="B127" i="12"/>
  <c r="B125" i="12"/>
  <c r="B150" i="12"/>
  <c r="C150" i="12"/>
  <c r="J150" i="12" s="1"/>
  <c r="D150" i="12"/>
  <c r="E150" i="12"/>
  <c r="F150" i="12"/>
  <c r="G150" i="12"/>
  <c r="L150" i="12" s="1"/>
  <c r="H150" i="12"/>
  <c r="I150" i="12"/>
  <c r="B151" i="12"/>
  <c r="C151" i="12"/>
  <c r="J151" i="12" s="1"/>
  <c r="D151" i="12"/>
  <c r="E151" i="12"/>
  <c r="F151" i="12"/>
  <c r="G151" i="12"/>
  <c r="L151" i="12" s="1"/>
  <c r="H151" i="12"/>
  <c r="I151" i="12"/>
  <c r="B152" i="12"/>
  <c r="C152" i="12"/>
  <c r="J152" i="12" s="1"/>
  <c r="D152" i="12"/>
  <c r="E152" i="12"/>
  <c r="F152" i="12"/>
  <c r="G152" i="12"/>
  <c r="H152" i="12"/>
  <c r="I152" i="12"/>
  <c r="L152" i="12"/>
  <c r="B153" i="12"/>
  <c r="C153" i="12"/>
  <c r="J153" i="12" s="1"/>
  <c r="D153" i="12"/>
  <c r="E153" i="12"/>
  <c r="K153" i="12" s="1"/>
  <c r="F153" i="12"/>
  <c r="G153" i="12"/>
  <c r="L153" i="12" s="1"/>
  <c r="H153" i="12"/>
  <c r="I153" i="12"/>
  <c r="B154" i="12"/>
  <c r="C154" i="12"/>
  <c r="J154" i="12" s="1"/>
  <c r="D154" i="12"/>
  <c r="E154" i="12"/>
  <c r="K154" i="12" s="1"/>
  <c r="F154" i="12"/>
  <c r="G154" i="12"/>
  <c r="L154" i="12" s="1"/>
  <c r="H154" i="12"/>
  <c r="I154" i="12"/>
  <c r="B155" i="12"/>
  <c r="C155" i="12"/>
  <c r="J155" i="12" s="1"/>
  <c r="D155" i="12"/>
  <c r="E155" i="12"/>
  <c r="F155" i="12"/>
  <c r="G155" i="12"/>
  <c r="L155" i="12" s="1"/>
  <c r="H155" i="12"/>
  <c r="I155" i="12"/>
  <c r="B156" i="12"/>
  <c r="C156" i="12"/>
  <c r="J156" i="12" s="1"/>
  <c r="D156" i="12"/>
  <c r="E156" i="12"/>
  <c r="F156" i="12"/>
  <c r="G156" i="12"/>
  <c r="H156" i="12"/>
  <c r="I156" i="12"/>
  <c r="L156" i="12"/>
  <c r="B157" i="12"/>
  <c r="C157" i="12"/>
  <c r="J157" i="12" s="1"/>
  <c r="D157" i="12"/>
  <c r="E157" i="12"/>
  <c r="K157" i="12" s="1"/>
  <c r="F157" i="12"/>
  <c r="G157" i="12"/>
  <c r="L157" i="12" s="1"/>
  <c r="H157" i="12"/>
  <c r="I157" i="12"/>
  <c r="B158" i="12"/>
  <c r="C158" i="12"/>
  <c r="J158" i="12" s="1"/>
  <c r="D158" i="12"/>
  <c r="E158" i="12"/>
  <c r="F158" i="12"/>
  <c r="G158" i="12"/>
  <c r="L158" i="12" s="1"/>
  <c r="H158" i="12"/>
  <c r="I158" i="12"/>
  <c r="B159" i="12"/>
  <c r="C159" i="12"/>
  <c r="J159" i="12" s="1"/>
  <c r="D159" i="12"/>
  <c r="E159" i="12"/>
  <c r="F159" i="12"/>
  <c r="G159" i="12"/>
  <c r="L159" i="12" s="1"/>
  <c r="H159" i="12"/>
  <c r="I159" i="12"/>
  <c r="B160" i="12"/>
  <c r="C160" i="12"/>
  <c r="J160" i="12" s="1"/>
  <c r="D160" i="12"/>
  <c r="E160" i="12"/>
  <c r="F160" i="12"/>
  <c r="G160" i="12"/>
  <c r="L160" i="12" s="1"/>
  <c r="H160" i="12"/>
  <c r="I160" i="12"/>
  <c r="B161" i="12"/>
  <c r="C161" i="12"/>
  <c r="J161" i="12" s="1"/>
  <c r="D161" i="12"/>
  <c r="E161" i="12"/>
  <c r="K161" i="12" s="1"/>
  <c r="F161" i="12"/>
  <c r="G161" i="12"/>
  <c r="L161" i="12" s="1"/>
  <c r="H161" i="12"/>
  <c r="I161" i="12"/>
  <c r="B162" i="12"/>
  <c r="C162" i="12"/>
  <c r="J162" i="12" s="1"/>
  <c r="D162" i="12"/>
  <c r="E162" i="12"/>
  <c r="K162" i="12" s="1"/>
  <c r="F162" i="12"/>
  <c r="L162" i="12" s="1"/>
  <c r="G162" i="12"/>
  <c r="H162" i="12"/>
  <c r="I162" i="12"/>
  <c r="B163" i="12"/>
  <c r="C163" i="12"/>
  <c r="J163" i="12" s="1"/>
  <c r="D163" i="12"/>
  <c r="E163" i="12"/>
  <c r="F163" i="12"/>
  <c r="G163" i="12"/>
  <c r="L163" i="12" s="1"/>
  <c r="H163" i="12"/>
  <c r="I163" i="12"/>
  <c r="B164" i="12"/>
  <c r="C164" i="12"/>
  <c r="J164" i="12" s="1"/>
  <c r="D164" i="12"/>
  <c r="E164" i="12"/>
  <c r="F164" i="12"/>
  <c r="G164" i="12"/>
  <c r="L164" i="12" s="1"/>
  <c r="H164" i="12"/>
  <c r="I164" i="12"/>
  <c r="B165" i="12"/>
  <c r="C165" i="12"/>
  <c r="J165" i="12" s="1"/>
  <c r="D165" i="12"/>
  <c r="E165" i="12"/>
  <c r="K165" i="12" s="1"/>
  <c r="F165" i="12"/>
  <c r="G165" i="12"/>
  <c r="H165" i="12"/>
  <c r="I165" i="12"/>
  <c r="L165" i="12"/>
  <c r="B166" i="12"/>
  <c r="C166" i="12"/>
  <c r="J166" i="12" s="1"/>
  <c r="D166" i="12"/>
  <c r="E166" i="12"/>
  <c r="K166" i="12" s="1"/>
  <c r="F166" i="12"/>
  <c r="G166" i="12"/>
  <c r="L166" i="12" s="1"/>
  <c r="H166" i="12"/>
  <c r="I166" i="12"/>
  <c r="M166" i="12" s="1"/>
  <c r="B167" i="12"/>
  <c r="C167" i="12"/>
  <c r="J167" i="12" s="1"/>
  <c r="D167" i="12"/>
  <c r="E167" i="12"/>
  <c r="F167" i="12"/>
  <c r="G167" i="12"/>
  <c r="L167" i="12" s="1"/>
  <c r="H167" i="12"/>
  <c r="I167" i="12"/>
  <c r="M167" i="12" s="1"/>
  <c r="B168" i="12"/>
  <c r="C168" i="12"/>
  <c r="J168" i="12" s="1"/>
  <c r="D168" i="12"/>
  <c r="E168" i="12"/>
  <c r="F168" i="12"/>
  <c r="G168" i="12"/>
  <c r="L168" i="12" s="1"/>
  <c r="H168" i="12"/>
  <c r="I168" i="12"/>
  <c r="M168" i="12" s="1"/>
  <c r="B169" i="12"/>
  <c r="C169" i="12"/>
  <c r="J169" i="12" s="1"/>
  <c r="D169" i="12"/>
  <c r="E169" i="12"/>
  <c r="F169" i="12"/>
  <c r="G169" i="12"/>
  <c r="L169" i="12" s="1"/>
  <c r="H169" i="12"/>
  <c r="I169" i="12"/>
  <c r="M169" i="12" s="1"/>
  <c r="C60" i="12"/>
  <c r="I149" i="12"/>
  <c r="H149" i="12"/>
  <c r="G149" i="12"/>
  <c r="F149" i="12"/>
  <c r="E149" i="12"/>
  <c r="D149" i="12"/>
  <c r="C149" i="12"/>
  <c r="B149" i="12"/>
  <c r="I148" i="12"/>
  <c r="H148" i="12"/>
  <c r="G148" i="12"/>
  <c r="F148" i="12"/>
  <c r="E148" i="12"/>
  <c r="D148" i="12"/>
  <c r="C148" i="12"/>
  <c r="B148" i="12"/>
  <c r="I147" i="12"/>
  <c r="H147" i="12"/>
  <c r="G147" i="12"/>
  <c r="F147" i="12"/>
  <c r="E147" i="12"/>
  <c r="D147" i="12"/>
  <c r="C147" i="12"/>
  <c r="B147" i="12"/>
  <c r="I146" i="12"/>
  <c r="H146" i="12"/>
  <c r="G146" i="12"/>
  <c r="F146" i="12"/>
  <c r="E146" i="12"/>
  <c r="D146" i="12"/>
  <c r="C146" i="12"/>
  <c r="B146" i="12"/>
  <c r="I145" i="12"/>
  <c r="H145" i="12"/>
  <c r="G145" i="12"/>
  <c r="F145" i="12"/>
  <c r="E145" i="12"/>
  <c r="D145" i="12"/>
  <c r="C145" i="12"/>
  <c r="B145" i="12"/>
  <c r="I144" i="12"/>
  <c r="H144" i="12"/>
  <c r="G144" i="12"/>
  <c r="F144" i="12"/>
  <c r="E144" i="12"/>
  <c r="D144" i="12"/>
  <c r="C144" i="12"/>
  <c r="B144" i="12"/>
  <c r="I143" i="12"/>
  <c r="H143" i="12"/>
  <c r="G143" i="12"/>
  <c r="F143" i="12"/>
  <c r="E143" i="12"/>
  <c r="D143" i="12"/>
  <c r="C143" i="12"/>
  <c r="B143" i="12"/>
  <c r="I142" i="12"/>
  <c r="H142" i="12"/>
  <c r="G142" i="12"/>
  <c r="F142" i="12"/>
  <c r="E142" i="12"/>
  <c r="D142" i="12"/>
  <c r="C142" i="12"/>
  <c r="B142" i="12"/>
  <c r="I141" i="12"/>
  <c r="H141" i="12"/>
  <c r="G141" i="12"/>
  <c r="F141" i="12"/>
  <c r="E141" i="12"/>
  <c r="D141" i="12"/>
  <c r="C141" i="12"/>
  <c r="B141" i="12"/>
  <c r="I140" i="12"/>
  <c r="H140" i="12"/>
  <c r="G140" i="12"/>
  <c r="F140" i="12"/>
  <c r="E140" i="12"/>
  <c r="D140" i="12"/>
  <c r="C140" i="12"/>
  <c r="B140" i="12"/>
  <c r="I139" i="12"/>
  <c r="H139" i="12"/>
  <c r="G139" i="12"/>
  <c r="F139" i="12"/>
  <c r="E139" i="12"/>
  <c r="D139" i="12"/>
  <c r="C139" i="12"/>
  <c r="B139" i="12"/>
  <c r="I138" i="12"/>
  <c r="H138" i="12"/>
  <c r="G138" i="12"/>
  <c r="F138" i="12"/>
  <c r="E138" i="12"/>
  <c r="D138" i="12"/>
  <c r="C138" i="12"/>
  <c r="B138" i="12"/>
  <c r="I137" i="12"/>
  <c r="H137" i="12"/>
  <c r="G137" i="12"/>
  <c r="F137" i="12"/>
  <c r="E137" i="12"/>
  <c r="D137" i="12"/>
  <c r="C137" i="12"/>
  <c r="B137" i="12"/>
  <c r="I136" i="12"/>
  <c r="H136" i="12"/>
  <c r="G136" i="12"/>
  <c r="F136" i="12"/>
  <c r="E136" i="12"/>
  <c r="D136" i="12"/>
  <c r="C136" i="12"/>
  <c r="B136" i="12"/>
  <c r="I135" i="12"/>
  <c r="H135" i="12"/>
  <c r="G135" i="12"/>
  <c r="F135" i="12"/>
  <c r="E135" i="12"/>
  <c r="D135" i="12"/>
  <c r="C135" i="12"/>
  <c r="B135" i="12"/>
  <c r="I134" i="12"/>
  <c r="H134" i="12"/>
  <c r="G134" i="12"/>
  <c r="F134" i="12"/>
  <c r="E134" i="12"/>
  <c r="D134" i="12"/>
  <c r="C134" i="12"/>
  <c r="B134" i="12"/>
  <c r="I133" i="12"/>
  <c r="H133" i="12"/>
  <c r="G133" i="12"/>
  <c r="F133" i="12"/>
  <c r="E133" i="12"/>
  <c r="D133" i="12"/>
  <c r="C133" i="12"/>
  <c r="B133" i="12"/>
  <c r="I132" i="12"/>
  <c r="H132" i="12"/>
  <c r="G132" i="12"/>
  <c r="F132" i="12"/>
  <c r="E132" i="12"/>
  <c r="D132" i="12"/>
  <c r="C132" i="12"/>
  <c r="B132" i="12"/>
  <c r="I131" i="12"/>
  <c r="H131" i="12"/>
  <c r="G131" i="12"/>
  <c r="F131" i="12"/>
  <c r="E131" i="12"/>
  <c r="D131" i="12"/>
  <c r="C131" i="12"/>
  <c r="B131" i="12"/>
  <c r="I130" i="12"/>
  <c r="H130" i="12"/>
  <c r="G130" i="12"/>
  <c r="F130" i="12"/>
  <c r="E130" i="12"/>
  <c r="D130" i="12"/>
  <c r="C130" i="12"/>
  <c r="B130" i="12"/>
  <c r="I129" i="12"/>
  <c r="H129" i="12"/>
  <c r="G129" i="12"/>
  <c r="F129" i="12"/>
  <c r="E129" i="12"/>
  <c r="D129" i="12"/>
  <c r="C129" i="12"/>
  <c r="B129" i="12"/>
  <c r="I128" i="12"/>
  <c r="H128" i="12"/>
  <c r="G128" i="12"/>
  <c r="F128" i="12"/>
  <c r="E128" i="12"/>
  <c r="D128" i="12"/>
  <c r="C128" i="12"/>
  <c r="B128" i="12"/>
  <c r="I127" i="12"/>
  <c r="H127" i="12"/>
  <c r="G127" i="12"/>
  <c r="F127" i="12"/>
  <c r="E127" i="12"/>
  <c r="D127" i="12"/>
  <c r="C127" i="12"/>
  <c r="I126" i="12"/>
  <c r="H126" i="12"/>
  <c r="G126" i="12"/>
  <c r="F126" i="12"/>
  <c r="E126" i="12"/>
  <c r="D126" i="12"/>
  <c r="C126" i="12"/>
  <c r="B126" i="12"/>
  <c r="I125" i="12"/>
  <c r="H125" i="12"/>
  <c r="G125" i="12"/>
  <c r="F125" i="12"/>
  <c r="E125" i="12"/>
  <c r="D125" i="12"/>
  <c r="C125" i="12"/>
  <c r="I124" i="12"/>
  <c r="H124" i="12"/>
  <c r="G124" i="12"/>
  <c r="F124" i="12"/>
  <c r="E124" i="12"/>
  <c r="D124" i="12"/>
  <c r="C124" i="12"/>
  <c r="B124" i="12"/>
  <c r="I123" i="12"/>
  <c r="H123" i="12"/>
  <c r="G123" i="12"/>
  <c r="F123" i="12"/>
  <c r="E123" i="12"/>
  <c r="D123" i="12"/>
  <c r="C123" i="12"/>
  <c r="B123" i="12"/>
  <c r="I122" i="12"/>
  <c r="H122" i="12"/>
  <c r="G122" i="12"/>
  <c r="F122" i="12"/>
  <c r="E122" i="12"/>
  <c r="D122" i="12"/>
  <c r="C122" i="12"/>
  <c r="B122" i="12"/>
  <c r="I121" i="12"/>
  <c r="H121" i="12"/>
  <c r="G121" i="12"/>
  <c r="F121" i="12"/>
  <c r="E121" i="12"/>
  <c r="D121" i="12"/>
  <c r="C121" i="12"/>
  <c r="B121" i="12"/>
  <c r="I120" i="12"/>
  <c r="H120" i="12"/>
  <c r="G120" i="12"/>
  <c r="F120" i="12"/>
  <c r="E120" i="12"/>
  <c r="D120" i="12"/>
  <c r="C120" i="12"/>
  <c r="B120" i="12"/>
  <c r="D60" i="12"/>
  <c r="D61" i="12" s="1"/>
  <c r="C61" i="12"/>
  <c r="J6" i="12"/>
  <c r="H6" i="12"/>
  <c r="G6" i="12"/>
  <c r="H11" i="8"/>
  <c r="T13" i="8"/>
  <c r="S27" i="8"/>
  <c r="T27" i="8" s="1"/>
  <c r="S28" i="8"/>
  <c r="S29" i="8"/>
  <c r="S30" i="8"/>
  <c r="S31" i="8"/>
  <c r="S32" i="8"/>
  <c r="T32" i="8" s="1"/>
  <c r="S8" i="8"/>
  <c r="S9" i="8"/>
  <c r="S10" i="8"/>
  <c r="S11" i="8"/>
  <c r="T11" i="8" s="1"/>
  <c r="S12" i="8"/>
  <c r="T31" i="8"/>
  <c r="T30" i="8"/>
  <c r="T29" i="8"/>
  <c r="T28" i="8"/>
  <c r="T12" i="8"/>
  <c r="S7" i="8"/>
  <c r="T7" i="8" s="1"/>
  <c r="T10" i="8"/>
  <c r="T9" i="8"/>
  <c r="T8" i="8"/>
  <c r="H17" i="8"/>
  <c r="H16" i="8"/>
  <c r="H15" i="8"/>
  <c r="H14" i="8"/>
  <c r="H13" i="8"/>
  <c r="H12" i="8"/>
  <c r="H10" i="8"/>
  <c r="H9" i="8"/>
  <c r="H8" i="8"/>
  <c r="H7" i="8"/>
  <c r="H28" i="8"/>
  <c r="H27" i="8"/>
  <c r="H29" i="8"/>
  <c r="H30" i="8"/>
  <c r="H31" i="8"/>
  <c r="H32" i="8"/>
  <c r="H33" i="8"/>
  <c r="H34" i="8"/>
  <c r="H35" i="8"/>
  <c r="H36" i="8"/>
  <c r="H37" i="8"/>
  <c r="G28" i="8"/>
  <c r="G29" i="8"/>
  <c r="G30" i="8"/>
  <c r="G31" i="8"/>
  <c r="G32" i="8"/>
  <c r="G33" i="8"/>
  <c r="G34" i="8"/>
  <c r="G35" i="8"/>
  <c r="G36" i="8"/>
  <c r="G37" i="8"/>
  <c r="G27" i="8"/>
  <c r="G7" i="8"/>
  <c r="G8" i="8"/>
  <c r="G9" i="8"/>
  <c r="G10" i="8"/>
  <c r="G11" i="8"/>
  <c r="G12" i="8"/>
  <c r="G13" i="8"/>
  <c r="G14" i="8"/>
  <c r="G15" i="8"/>
  <c r="G16" i="8"/>
  <c r="G17" i="8"/>
  <c r="I80" i="7"/>
  <c r="H80" i="7"/>
  <c r="G80" i="7"/>
  <c r="F80" i="7"/>
  <c r="E80" i="7"/>
  <c r="D80" i="7"/>
  <c r="C80" i="7"/>
  <c r="B80" i="7"/>
  <c r="I79" i="7"/>
  <c r="H79" i="7"/>
  <c r="G79" i="7"/>
  <c r="F79" i="7"/>
  <c r="E79" i="7"/>
  <c r="D79" i="7"/>
  <c r="C79" i="7"/>
  <c r="B79" i="7"/>
  <c r="I78" i="7"/>
  <c r="H78" i="7"/>
  <c r="G78" i="7"/>
  <c r="F78" i="7"/>
  <c r="E78" i="7"/>
  <c r="D78" i="7"/>
  <c r="C78" i="7"/>
  <c r="B78" i="7"/>
  <c r="I77" i="7"/>
  <c r="H77" i="7"/>
  <c r="G77" i="7"/>
  <c r="F77" i="7"/>
  <c r="E77" i="7"/>
  <c r="D77" i="7"/>
  <c r="C77" i="7"/>
  <c r="B77" i="7"/>
  <c r="I76" i="7"/>
  <c r="H76" i="7"/>
  <c r="G76" i="7"/>
  <c r="F76" i="7"/>
  <c r="E76" i="7"/>
  <c r="D76" i="7"/>
  <c r="C76" i="7"/>
  <c r="B76" i="7"/>
  <c r="J76" i="7" s="1"/>
  <c r="I75" i="7"/>
  <c r="H75" i="7"/>
  <c r="G75" i="7"/>
  <c r="F75" i="7"/>
  <c r="E75" i="7"/>
  <c r="D75" i="7"/>
  <c r="C75" i="7"/>
  <c r="B75" i="7"/>
  <c r="J75" i="7" s="1"/>
  <c r="I74" i="7"/>
  <c r="H74" i="7"/>
  <c r="G74" i="7"/>
  <c r="F74" i="7"/>
  <c r="E74" i="7"/>
  <c r="D74" i="7"/>
  <c r="C74" i="7"/>
  <c r="B74" i="7"/>
  <c r="J74" i="7" s="1"/>
  <c r="I73" i="7"/>
  <c r="H73" i="7"/>
  <c r="G73" i="7"/>
  <c r="F73" i="7"/>
  <c r="E73" i="7"/>
  <c r="D73" i="7"/>
  <c r="C73" i="7"/>
  <c r="B73" i="7"/>
  <c r="J73" i="7" s="1"/>
  <c r="I72" i="7"/>
  <c r="H72" i="7"/>
  <c r="G72" i="7"/>
  <c r="F72" i="7"/>
  <c r="E72" i="7"/>
  <c r="D72" i="7"/>
  <c r="C72" i="7"/>
  <c r="B72" i="7"/>
  <c r="I71" i="7"/>
  <c r="H71" i="7"/>
  <c r="G71" i="7"/>
  <c r="F71" i="7"/>
  <c r="E71" i="7"/>
  <c r="D71" i="7"/>
  <c r="C71" i="7"/>
  <c r="B71" i="7"/>
  <c r="I70" i="7"/>
  <c r="H70" i="7"/>
  <c r="G70" i="7"/>
  <c r="F70" i="7"/>
  <c r="E70" i="7"/>
  <c r="D70" i="7"/>
  <c r="C70" i="7"/>
  <c r="B70" i="7"/>
  <c r="I69" i="7"/>
  <c r="H69" i="7"/>
  <c r="G69" i="7"/>
  <c r="F69" i="7"/>
  <c r="E69" i="7"/>
  <c r="D69" i="7"/>
  <c r="C69" i="7"/>
  <c r="B69" i="7"/>
  <c r="I68" i="7"/>
  <c r="H68" i="7"/>
  <c r="G68" i="7"/>
  <c r="F68" i="7"/>
  <c r="E68" i="7"/>
  <c r="D68" i="7"/>
  <c r="C68" i="7"/>
  <c r="B68" i="7"/>
  <c r="I67" i="7"/>
  <c r="H67" i="7"/>
  <c r="G67" i="7"/>
  <c r="F67" i="7"/>
  <c r="E67" i="7"/>
  <c r="D67" i="7"/>
  <c r="C67" i="7"/>
  <c r="B67" i="7"/>
  <c r="I66" i="7"/>
  <c r="H66" i="7"/>
  <c r="G66" i="7"/>
  <c r="F66" i="7"/>
  <c r="E66" i="7"/>
  <c r="D66" i="7"/>
  <c r="C66" i="7"/>
  <c r="B66" i="7"/>
  <c r="I65" i="7"/>
  <c r="H65" i="7"/>
  <c r="G65" i="7"/>
  <c r="F65" i="7"/>
  <c r="E65" i="7"/>
  <c r="D65" i="7"/>
  <c r="C65" i="7"/>
  <c r="B65" i="7"/>
  <c r="I64" i="7"/>
  <c r="H64" i="7"/>
  <c r="G64" i="7"/>
  <c r="F64" i="7"/>
  <c r="E64" i="7"/>
  <c r="D64" i="7"/>
  <c r="C64" i="7"/>
  <c r="B64" i="7"/>
  <c r="I63" i="7"/>
  <c r="H63" i="7"/>
  <c r="G63" i="7"/>
  <c r="F63" i="7"/>
  <c r="E63" i="7"/>
  <c r="D63" i="7"/>
  <c r="C63" i="7"/>
  <c r="B63" i="7"/>
  <c r="I62" i="7"/>
  <c r="H62" i="7"/>
  <c r="G62" i="7"/>
  <c r="F62" i="7"/>
  <c r="E62" i="7"/>
  <c r="D62" i="7"/>
  <c r="C62" i="7"/>
  <c r="B62" i="7"/>
  <c r="J62" i="7" s="1"/>
  <c r="I61" i="7"/>
  <c r="H61" i="7"/>
  <c r="G61" i="7"/>
  <c r="F61" i="7"/>
  <c r="E61" i="7"/>
  <c r="D61" i="7"/>
  <c r="C61" i="7"/>
  <c r="B61" i="7"/>
  <c r="I60" i="7"/>
  <c r="H60" i="7"/>
  <c r="G60" i="7"/>
  <c r="F60" i="7"/>
  <c r="E60" i="7"/>
  <c r="D60" i="7"/>
  <c r="C60" i="7"/>
  <c r="B60" i="7"/>
  <c r="I59" i="7"/>
  <c r="H59" i="7"/>
  <c r="G59" i="7"/>
  <c r="F59" i="7"/>
  <c r="E59" i="7"/>
  <c r="D59" i="7"/>
  <c r="C59" i="7"/>
  <c r="B59" i="7"/>
  <c r="I58" i="7"/>
  <c r="H58" i="7"/>
  <c r="G58" i="7"/>
  <c r="F58" i="7"/>
  <c r="E58" i="7"/>
  <c r="D58" i="7"/>
  <c r="C58" i="7"/>
  <c r="B58" i="7"/>
  <c r="I57" i="7"/>
  <c r="H57" i="7"/>
  <c r="G57" i="7"/>
  <c r="F57" i="7"/>
  <c r="E57" i="7"/>
  <c r="D57" i="7"/>
  <c r="C57" i="7"/>
  <c r="B57" i="7"/>
  <c r="I56" i="7"/>
  <c r="H56" i="7"/>
  <c r="G56" i="7"/>
  <c r="F56" i="7"/>
  <c r="E56" i="7"/>
  <c r="D56" i="7"/>
  <c r="C56" i="7"/>
  <c r="B56" i="7"/>
  <c r="I55" i="7"/>
  <c r="H55" i="7"/>
  <c r="G55" i="7"/>
  <c r="F55" i="7"/>
  <c r="E55" i="7"/>
  <c r="D55" i="7"/>
  <c r="C55" i="7"/>
  <c r="B55" i="7"/>
  <c r="I54" i="7"/>
  <c r="H54" i="7"/>
  <c r="G54" i="7"/>
  <c r="F54" i="7"/>
  <c r="E54" i="7"/>
  <c r="D54" i="7"/>
  <c r="C54" i="7"/>
  <c r="B54" i="7"/>
  <c r="I53" i="7"/>
  <c r="H53" i="7"/>
  <c r="G53" i="7"/>
  <c r="F53" i="7"/>
  <c r="E53" i="7"/>
  <c r="D53" i="7"/>
  <c r="C53" i="7"/>
  <c r="B53" i="7"/>
  <c r="I52" i="7"/>
  <c r="H52" i="7"/>
  <c r="G52" i="7"/>
  <c r="F52" i="7"/>
  <c r="E52" i="7"/>
  <c r="D52" i="7"/>
  <c r="C52" i="7"/>
  <c r="B52" i="7"/>
  <c r="I51" i="7"/>
  <c r="H51" i="7"/>
  <c r="G51" i="7"/>
  <c r="F51" i="7"/>
  <c r="E51" i="7"/>
  <c r="D51" i="7"/>
  <c r="C51" i="7"/>
  <c r="B51" i="7"/>
  <c r="D25" i="7"/>
  <c r="D26" i="7" s="1"/>
  <c r="C25" i="7"/>
  <c r="C26" i="7" s="1"/>
  <c r="B25" i="7"/>
  <c r="B26" i="7" s="1"/>
  <c r="E25" i="7" s="1"/>
  <c r="J20" i="7"/>
  <c r="I20" i="7"/>
  <c r="H20" i="7"/>
  <c r="G20" i="7"/>
  <c r="F20" i="7"/>
  <c r="E20" i="7"/>
  <c r="J19" i="7"/>
  <c r="I19" i="7"/>
  <c r="H19" i="7"/>
  <c r="G19" i="7"/>
  <c r="F19" i="7"/>
  <c r="E19" i="7"/>
  <c r="J18" i="7"/>
  <c r="I18" i="7"/>
  <c r="H18" i="7"/>
  <c r="G18" i="7"/>
  <c r="F18" i="7"/>
  <c r="E18" i="7"/>
  <c r="J17" i="7"/>
  <c r="I17" i="7"/>
  <c r="H17" i="7"/>
  <c r="G17" i="7"/>
  <c r="F17" i="7"/>
  <c r="E17" i="7"/>
  <c r="J16" i="7"/>
  <c r="I16" i="7"/>
  <c r="H16" i="7"/>
  <c r="G16" i="7"/>
  <c r="F16" i="7"/>
  <c r="E16" i="7"/>
  <c r="J15" i="7"/>
  <c r="I15" i="7"/>
  <c r="H15" i="7"/>
  <c r="G15" i="7"/>
  <c r="F15" i="7"/>
  <c r="E15" i="7"/>
  <c r="J14" i="7"/>
  <c r="I14" i="7"/>
  <c r="H14" i="7"/>
  <c r="G14" i="7"/>
  <c r="F14" i="7"/>
  <c r="E14" i="7"/>
  <c r="J13" i="7"/>
  <c r="I13" i="7"/>
  <c r="H13" i="7"/>
  <c r="G13" i="7"/>
  <c r="F13" i="7"/>
  <c r="E13" i="7"/>
  <c r="J12" i="7"/>
  <c r="I12" i="7"/>
  <c r="H12" i="7"/>
  <c r="G12" i="7"/>
  <c r="F12" i="7"/>
  <c r="E12" i="7"/>
  <c r="J11" i="7"/>
  <c r="I11" i="7"/>
  <c r="H11" i="7"/>
  <c r="G11" i="7"/>
  <c r="F11" i="7"/>
  <c r="E11" i="7"/>
  <c r="J10" i="7"/>
  <c r="I10" i="7"/>
  <c r="H10" i="7"/>
  <c r="G10" i="7"/>
  <c r="F10" i="7"/>
  <c r="E10" i="7"/>
  <c r="J9" i="7"/>
  <c r="I9" i="7"/>
  <c r="H9" i="7"/>
  <c r="G9" i="7"/>
  <c r="F9" i="7"/>
  <c r="E9" i="7"/>
  <c r="J8" i="7"/>
  <c r="I8" i="7"/>
  <c r="H8" i="7"/>
  <c r="G8" i="7"/>
  <c r="F8" i="7"/>
  <c r="E8" i="7"/>
  <c r="J7" i="7"/>
  <c r="I7" i="7"/>
  <c r="H7" i="7"/>
  <c r="G7" i="7"/>
  <c r="F7" i="7"/>
  <c r="E7" i="7"/>
  <c r="J6" i="7"/>
  <c r="I6" i="7"/>
  <c r="H6" i="7"/>
  <c r="G6" i="7"/>
  <c r="F6" i="7"/>
  <c r="E6" i="7"/>
  <c r="M146" i="12" l="1"/>
  <c r="M148" i="12"/>
  <c r="M149" i="12"/>
  <c r="M165" i="12"/>
  <c r="M164" i="12"/>
  <c r="M163" i="12"/>
  <c r="M162" i="12"/>
  <c r="M161" i="12"/>
  <c r="M160" i="12"/>
  <c r="M159" i="12"/>
  <c r="M158" i="12"/>
  <c r="M157" i="12"/>
  <c r="M156" i="12"/>
  <c r="M155" i="12"/>
  <c r="M154" i="12"/>
  <c r="M153" i="12"/>
  <c r="M152" i="12"/>
  <c r="M151" i="12"/>
  <c r="M150" i="12"/>
  <c r="K169" i="12"/>
  <c r="K158" i="12"/>
  <c r="K168" i="12"/>
  <c r="K164" i="12"/>
  <c r="K160" i="12"/>
  <c r="K156" i="12"/>
  <c r="K152" i="12"/>
  <c r="K167" i="12"/>
  <c r="K163" i="12"/>
  <c r="K159" i="12"/>
  <c r="K155" i="12"/>
  <c r="K151" i="12"/>
  <c r="K150" i="12"/>
  <c r="M136" i="12"/>
  <c r="M138" i="12"/>
  <c r="J141" i="12"/>
  <c r="L141" i="12"/>
  <c r="J143" i="12"/>
  <c r="L143" i="12"/>
  <c r="J144" i="12"/>
  <c r="L144" i="12"/>
  <c r="J145" i="12"/>
  <c r="L145" i="12"/>
  <c r="J147" i="12"/>
  <c r="L147" i="12"/>
  <c r="J148" i="12"/>
  <c r="L148" i="12"/>
  <c r="J122" i="12"/>
  <c r="L122" i="12"/>
  <c r="J123" i="12"/>
  <c r="L123" i="12"/>
  <c r="J134" i="12"/>
  <c r="L134" i="12"/>
  <c r="J135" i="12"/>
  <c r="L135" i="12"/>
  <c r="J138" i="12"/>
  <c r="L138" i="12"/>
  <c r="M139" i="12"/>
  <c r="K140" i="12"/>
  <c r="K142" i="12"/>
  <c r="M142" i="12"/>
  <c r="M145" i="12"/>
  <c r="M121" i="12"/>
  <c r="K123" i="12"/>
  <c r="M123" i="12"/>
  <c r="M125" i="12"/>
  <c r="K127" i="12"/>
  <c r="M127" i="12"/>
  <c r="M129" i="12"/>
  <c r="K131" i="12"/>
  <c r="M131" i="12"/>
  <c r="M133" i="12"/>
  <c r="K149" i="12"/>
  <c r="M124" i="12"/>
  <c r="M128" i="12"/>
  <c r="K135" i="12"/>
  <c r="M135" i="12"/>
  <c r="M137" i="12"/>
  <c r="M120" i="12"/>
  <c r="K146" i="12"/>
  <c r="J126" i="12"/>
  <c r="L126" i="12"/>
  <c r="J127" i="12"/>
  <c r="L127" i="12"/>
  <c r="J130" i="12"/>
  <c r="L130" i="12"/>
  <c r="J131" i="12"/>
  <c r="L131" i="12"/>
  <c r="M132" i="12"/>
  <c r="M140" i="12"/>
  <c r="M141" i="12"/>
  <c r="F60" i="12"/>
  <c r="I60" i="12"/>
  <c r="C62" i="12"/>
  <c r="F61" i="12" s="1"/>
  <c r="K120" i="12"/>
  <c r="K121" i="12"/>
  <c r="J124" i="12"/>
  <c r="L124" i="12"/>
  <c r="J125" i="12"/>
  <c r="L125" i="12"/>
  <c r="M126" i="12"/>
  <c r="K129" i="12"/>
  <c r="J132" i="12"/>
  <c r="L132" i="12"/>
  <c r="J133" i="12"/>
  <c r="L133" i="12"/>
  <c r="M134" i="12"/>
  <c r="K137" i="12"/>
  <c r="J139" i="12"/>
  <c r="L139" i="12"/>
  <c r="J140" i="12"/>
  <c r="L140" i="12"/>
  <c r="K141" i="12"/>
  <c r="J146" i="12"/>
  <c r="L146" i="12"/>
  <c r="K147" i="12"/>
  <c r="M147" i="12"/>
  <c r="K148" i="12"/>
  <c r="E60" i="12"/>
  <c r="J120" i="12"/>
  <c r="L120" i="12"/>
  <c r="J121" i="12"/>
  <c r="L121" i="12"/>
  <c r="M122" i="12"/>
  <c r="K125" i="12"/>
  <c r="J128" i="12"/>
  <c r="L128" i="12"/>
  <c r="J129" i="12"/>
  <c r="L129" i="12"/>
  <c r="M130" i="12"/>
  <c r="K133" i="12"/>
  <c r="J136" i="12"/>
  <c r="L136" i="12"/>
  <c r="J137" i="12"/>
  <c r="L137" i="12"/>
  <c r="J142" i="12"/>
  <c r="L142" i="12"/>
  <c r="K143" i="12"/>
  <c r="M143" i="12"/>
  <c r="K144" i="12"/>
  <c r="M144" i="12"/>
  <c r="K145" i="12"/>
  <c r="J149" i="12"/>
  <c r="L149" i="12"/>
  <c r="B62" i="12"/>
  <c r="G60" i="12"/>
  <c r="D62" i="12"/>
  <c r="J60" i="12"/>
  <c r="K122" i="12"/>
  <c r="K124" i="12"/>
  <c r="K126" i="12"/>
  <c r="K128" i="12"/>
  <c r="K130" i="12"/>
  <c r="K132" i="12"/>
  <c r="K134" i="12"/>
  <c r="K136" i="12"/>
  <c r="K138" i="12"/>
  <c r="K139" i="12"/>
  <c r="H18" i="8"/>
  <c r="T33" i="8"/>
  <c r="H38" i="8"/>
  <c r="J77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J78" i="7"/>
  <c r="J79" i="7"/>
  <c r="J51" i="7"/>
  <c r="J52" i="7"/>
  <c r="J53" i="7"/>
  <c r="J54" i="7"/>
  <c r="J55" i="7"/>
  <c r="J56" i="7"/>
  <c r="J57" i="7"/>
  <c r="J58" i="7"/>
  <c r="J59" i="7"/>
  <c r="J60" i="7"/>
  <c r="J61" i="7"/>
  <c r="J63" i="7"/>
  <c r="J64" i="7"/>
  <c r="J65" i="7"/>
  <c r="J66" i="7"/>
  <c r="J67" i="7"/>
  <c r="J68" i="7"/>
  <c r="J69" i="7"/>
  <c r="J70" i="7"/>
  <c r="J71" i="7"/>
  <c r="J72" i="7"/>
  <c r="J80" i="7"/>
  <c r="H25" i="7"/>
  <c r="F25" i="7"/>
  <c r="C27" i="7"/>
  <c r="I25" i="7"/>
  <c r="G25" i="7"/>
  <c r="J25" i="7"/>
  <c r="D27" i="7"/>
  <c r="B27" i="7"/>
  <c r="I114" i="5"/>
  <c r="H114" i="5"/>
  <c r="G114" i="5"/>
  <c r="F114" i="5"/>
  <c r="E114" i="5"/>
  <c r="D114" i="5"/>
  <c r="C114" i="5"/>
  <c r="B114" i="5"/>
  <c r="I113" i="5"/>
  <c r="H113" i="5"/>
  <c r="G113" i="5"/>
  <c r="F113" i="5"/>
  <c r="E113" i="5"/>
  <c r="D113" i="5"/>
  <c r="C113" i="5"/>
  <c r="B113" i="5"/>
  <c r="I112" i="5"/>
  <c r="H112" i="5"/>
  <c r="G112" i="5"/>
  <c r="F112" i="5"/>
  <c r="E112" i="5"/>
  <c r="D112" i="5"/>
  <c r="C112" i="5"/>
  <c r="B112" i="5"/>
  <c r="I111" i="5"/>
  <c r="H111" i="5"/>
  <c r="G111" i="5"/>
  <c r="F111" i="5"/>
  <c r="E111" i="5"/>
  <c r="D111" i="5"/>
  <c r="C111" i="5"/>
  <c r="B111" i="5"/>
  <c r="I110" i="5"/>
  <c r="H110" i="5"/>
  <c r="G110" i="5"/>
  <c r="F110" i="5"/>
  <c r="E110" i="5"/>
  <c r="D110" i="5"/>
  <c r="C110" i="5"/>
  <c r="B110" i="5"/>
  <c r="J110" i="5" s="1"/>
  <c r="I109" i="5"/>
  <c r="H109" i="5"/>
  <c r="G109" i="5"/>
  <c r="F109" i="5"/>
  <c r="E109" i="5"/>
  <c r="D109" i="5"/>
  <c r="C109" i="5"/>
  <c r="B109" i="5"/>
  <c r="I108" i="5"/>
  <c r="H108" i="5"/>
  <c r="G108" i="5"/>
  <c r="F108" i="5"/>
  <c r="E108" i="5"/>
  <c r="D108" i="5"/>
  <c r="C108" i="5"/>
  <c r="B108" i="5"/>
  <c r="I107" i="5"/>
  <c r="H107" i="5"/>
  <c r="G107" i="5"/>
  <c r="F107" i="5"/>
  <c r="E107" i="5"/>
  <c r="D107" i="5"/>
  <c r="C107" i="5"/>
  <c r="B107" i="5"/>
  <c r="I106" i="5"/>
  <c r="H106" i="5"/>
  <c r="G106" i="5"/>
  <c r="F106" i="5"/>
  <c r="E106" i="5"/>
  <c r="D106" i="5"/>
  <c r="C106" i="5"/>
  <c r="B106" i="5"/>
  <c r="J106" i="5" s="1"/>
  <c r="I105" i="5"/>
  <c r="H105" i="5"/>
  <c r="G105" i="5"/>
  <c r="F105" i="5"/>
  <c r="E105" i="5"/>
  <c r="D105" i="5"/>
  <c r="C105" i="5"/>
  <c r="B105" i="5"/>
  <c r="I104" i="5"/>
  <c r="H104" i="5"/>
  <c r="G104" i="5"/>
  <c r="F104" i="5"/>
  <c r="E104" i="5"/>
  <c r="D104" i="5"/>
  <c r="C104" i="5"/>
  <c r="B104" i="5"/>
  <c r="I103" i="5"/>
  <c r="H103" i="5"/>
  <c r="G103" i="5"/>
  <c r="F103" i="5"/>
  <c r="E103" i="5"/>
  <c r="D103" i="5"/>
  <c r="C103" i="5"/>
  <c r="B103" i="5"/>
  <c r="I102" i="5"/>
  <c r="H102" i="5"/>
  <c r="G102" i="5"/>
  <c r="F102" i="5"/>
  <c r="E102" i="5"/>
  <c r="D102" i="5"/>
  <c r="C102" i="5"/>
  <c r="B102" i="5"/>
  <c r="J102" i="5" s="1"/>
  <c r="I101" i="5"/>
  <c r="H101" i="5"/>
  <c r="G101" i="5"/>
  <c r="F101" i="5"/>
  <c r="E101" i="5"/>
  <c r="D101" i="5"/>
  <c r="C101" i="5"/>
  <c r="B101" i="5"/>
  <c r="I100" i="5"/>
  <c r="H100" i="5"/>
  <c r="G100" i="5"/>
  <c r="F100" i="5"/>
  <c r="E100" i="5"/>
  <c r="D100" i="5"/>
  <c r="C100" i="5"/>
  <c r="B100" i="5"/>
  <c r="I99" i="5"/>
  <c r="H99" i="5"/>
  <c r="G99" i="5"/>
  <c r="F99" i="5"/>
  <c r="E99" i="5"/>
  <c r="D99" i="5"/>
  <c r="C99" i="5"/>
  <c r="B99" i="5"/>
  <c r="I98" i="5"/>
  <c r="H98" i="5"/>
  <c r="G98" i="5"/>
  <c r="F98" i="5"/>
  <c r="E98" i="5"/>
  <c r="D98" i="5"/>
  <c r="C98" i="5"/>
  <c r="B98" i="5"/>
  <c r="I97" i="5"/>
  <c r="H97" i="5"/>
  <c r="G97" i="5"/>
  <c r="F97" i="5"/>
  <c r="E97" i="5"/>
  <c r="D97" i="5"/>
  <c r="C97" i="5"/>
  <c r="B97" i="5"/>
  <c r="I96" i="5"/>
  <c r="H96" i="5"/>
  <c r="G96" i="5"/>
  <c r="F96" i="5"/>
  <c r="E96" i="5"/>
  <c r="D96" i="5"/>
  <c r="C96" i="5"/>
  <c r="B96" i="5"/>
  <c r="I95" i="5"/>
  <c r="H95" i="5"/>
  <c r="G95" i="5"/>
  <c r="F95" i="5"/>
  <c r="E95" i="5"/>
  <c r="D95" i="5"/>
  <c r="C95" i="5"/>
  <c r="B95" i="5"/>
  <c r="I94" i="5"/>
  <c r="H94" i="5"/>
  <c r="G94" i="5"/>
  <c r="F94" i="5"/>
  <c r="E94" i="5"/>
  <c r="D94" i="5"/>
  <c r="C94" i="5"/>
  <c r="B94" i="5"/>
  <c r="I93" i="5"/>
  <c r="H93" i="5"/>
  <c r="G93" i="5"/>
  <c r="F93" i="5"/>
  <c r="E93" i="5"/>
  <c r="D93" i="5"/>
  <c r="C93" i="5"/>
  <c r="B93" i="5"/>
  <c r="I92" i="5"/>
  <c r="H92" i="5"/>
  <c r="G92" i="5"/>
  <c r="F92" i="5"/>
  <c r="E92" i="5"/>
  <c r="D92" i="5"/>
  <c r="C92" i="5"/>
  <c r="B92" i="5"/>
  <c r="I91" i="5"/>
  <c r="H91" i="5"/>
  <c r="G91" i="5"/>
  <c r="F91" i="5"/>
  <c r="E91" i="5"/>
  <c r="D91" i="5"/>
  <c r="C91" i="5"/>
  <c r="B91" i="5"/>
  <c r="J91" i="5" s="1"/>
  <c r="I90" i="5"/>
  <c r="H90" i="5"/>
  <c r="G90" i="5"/>
  <c r="F90" i="5"/>
  <c r="E90" i="5"/>
  <c r="D90" i="5"/>
  <c r="C90" i="5"/>
  <c r="B90" i="5"/>
  <c r="I89" i="5"/>
  <c r="H89" i="5"/>
  <c r="G89" i="5"/>
  <c r="F89" i="5"/>
  <c r="E89" i="5"/>
  <c r="D89" i="5"/>
  <c r="C89" i="5"/>
  <c r="B89" i="5"/>
  <c r="I88" i="5"/>
  <c r="H88" i="5"/>
  <c r="G88" i="5"/>
  <c r="F88" i="5"/>
  <c r="E88" i="5"/>
  <c r="D88" i="5"/>
  <c r="C88" i="5"/>
  <c r="B88" i="5"/>
  <c r="I87" i="5"/>
  <c r="H87" i="5"/>
  <c r="G87" i="5"/>
  <c r="F87" i="5"/>
  <c r="E87" i="5"/>
  <c r="D87" i="5"/>
  <c r="C87" i="5"/>
  <c r="B87" i="5"/>
  <c r="I86" i="5"/>
  <c r="H86" i="5"/>
  <c r="G86" i="5"/>
  <c r="F86" i="5"/>
  <c r="E86" i="5"/>
  <c r="D86" i="5"/>
  <c r="C86" i="5"/>
  <c r="B86" i="5"/>
  <c r="I85" i="5"/>
  <c r="H85" i="5"/>
  <c r="G85" i="5"/>
  <c r="F85" i="5"/>
  <c r="E85" i="5"/>
  <c r="D85" i="5"/>
  <c r="C85" i="5"/>
  <c r="B85" i="5"/>
  <c r="I84" i="5"/>
  <c r="H84" i="5"/>
  <c r="G84" i="5"/>
  <c r="F84" i="5"/>
  <c r="E84" i="5"/>
  <c r="D84" i="5"/>
  <c r="C84" i="5"/>
  <c r="B84" i="5"/>
  <c r="I83" i="5"/>
  <c r="H83" i="5"/>
  <c r="G83" i="5"/>
  <c r="F83" i="5"/>
  <c r="E83" i="5"/>
  <c r="D83" i="5"/>
  <c r="C83" i="5"/>
  <c r="B83" i="5"/>
  <c r="I82" i="5"/>
  <c r="H82" i="5"/>
  <c r="G82" i="5"/>
  <c r="F82" i="5"/>
  <c r="E82" i="5"/>
  <c r="D82" i="5"/>
  <c r="C82" i="5"/>
  <c r="B82" i="5"/>
  <c r="I81" i="5"/>
  <c r="H81" i="5"/>
  <c r="G81" i="5"/>
  <c r="F81" i="5"/>
  <c r="E81" i="5"/>
  <c r="D81" i="5"/>
  <c r="C81" i="5"/>
  <c r="B81" i="5"/>
  <c r="I80" i="5"/>
  <c r="H80" i="5"/>
  <c r="G80" i="5"/>
  <c r="F80" i="5"/>
  <c r="E80" i="5"/>
  <c r="D80" i="5"/>
  <c r="C80" i="5"/>
  <c r="B80" i="5"/>
  <c r="I79" i="5"/>
  <c r="H79" i="5"/>
  <c r="G79" i="5"/>
  <c r="F79" i="5"/>
  <c r="E79" i="5"/>
  <c r="D79" i="5"/>
  <c r="C79" i="5"/>
  <c r="B79" i="5"/>
  <c r="I78" i="5"/>
  <c r="H78" i="5"/>
  <c r="G78" i="5"/>
  <c r="F78" i="5"/>
  <c r="E78" i="5"/>
  <c r="D78" i="5"/>
  <c r="C78" i="5"/>
  <c r="B78" i="5"/>
  <c r="I77" i="5"/>
  <c r="H77" i="5"/>
  <c r="G77" i="5"/>
  <c r="F77" i="5"/>
  <c r="E77" i="5"/>
  <c r="D77" i="5"/>
  <c r="C77" i="5"/>
  <c r="B77" i="5"/>
  <c r="I76" i="5"/>
  <c r="H76" i="5"/>
  <c r="G76" i="5"/>
  <c r="F76" i="5"/>
  <c r="E76" i="5"/>
  <c r="D76" i="5"/>
  <c r="C76" i="5"/>
  <c r="B76" i="5"/>
  <c r="I75" i="5"/>
  <c r="H75" i="5"/>
  <c r="G75" i="5"/>
  <c r="F75" i="5"/>
  <c r="E75" i="5"/>
  <c r="D75" i="5"/>
  <c r="C75" i="5"/>
  <c r="B75" i="5"/>
  <c r="D37" i="5"/>
  <c r="D38" i="5" s="1"/>
  <c r="C37" i="5"/>
  <c r="C38" i="5" s="1"/>
  <c r="B37" i="5"/>
  <c r="B38" i="5" s="1"/>
  <c r="J32" i="5"/>
  <c r="I32" i="5"/>
  <c r="H32" i="5"/>
  <c r="G32" i="5"/>
  <c r="F32" i="5"/>
  <c r="E32" i="5"/>
  <c r="J31" i="5"/>
  <c r="I31" i="5"/>
  <c r="H31" i="5"/>
  <c r="G31" i="5"/>
  <c r="F31" i="5"/>
  <c r="E31" i="5"/>
  <c r="J30" i="5"/>
  <c r="I30" i="5"/>
  <c r="H30" i="5"/>
  <c r="G30" i="5"/>
  <c r="F30" i="5"/>
  <c r="E30" i="5"/>
  <c r="J29" i="5"/>
  <c r="I29" i="5"/>
  <c r="H29" i="5"/>
  <c r="G29" i="5"/>
  <c r="F29" i="5"/>
  <c r="E29" i="5"/>
  <c r="J28" i="5"/>
  <c r="I28" i="5"/>
  <c r="H28" i="5"/>
  <c r="G28" i="5"/>
  <c r="F28" i="5"/>
  <c r="E28" i="5"/>
  <c r="J27" i="5"/>
  <c r="I27" i="5"/>
  <c r="H27" i="5"/>
  <c r="G27" i="5"/>
  <c r="F27" i="5"/>
  <c r="E27" i="5"/>
  <c r="J26" i="5"/>
  <c r="I26" i="5"/>
  <c r="H26" i="5"/>
  <c r="G26" i="5"/>
  <c r="F26" i="5"/>
  <c r="E26" i="5"/>
  <c r="J25" i="5"/>
  <c r="I25" i="5"/>
  <c r="H25" i="5"/>
  <c r="G25" i="5"/>
  <c r="F25" i="5"/>
  <c r="E25" i="5"/>
  <c r="J24" i="5"/>
  <c r="I24" i="5"/>
  <c r="H24" i="5"/>
  <c r="G24" i="5"/>
  <c r="F24" i="5"/>
  <c r="E24" i="5"/>
  <c r="J23" i="5"/>
  <c r="I23" i="5"/>
  <c r="H23" i="5"/>
  <c r="G23" i="5"/>
  <c r="F23" i="5"/>
  <c r="E23" i="5"/>
  <c r="J22" i="5"/>
  <c r="I22" i="5"/>
  <c r="H22" i="5"/>
  <c r="G22" i="5"/>
  <c r="F22" i="5"/>
  <c r="E22" i="5"/>
  <c r="J21" i="5"/>
  <c r="I21" i="5"/>
  <c r="H21" i="5"/>
  <c r="G21" i="5"/>
  <c r="F21" i="5"/>
  <c r="E21" i="5"/>
  <c r="J20" i="5"/>
  <c r="I20" i="5"/>
  <c r="H20" i="5"/>
  <c r="G20" i="5"/>
  <c r="F20" i="5"/>
  <c r="E20" i="5"/>
  <c r="J19" i="5"/>
  <c r="I19" i="5"/>
  <c r="H19" i="5"/>
  <c r="G19" i="5"/>
  <c r="F19" i="5"/>
  <c r="E19" i="5"/>
  <c r="J18" i="5"/>
  <c r="I18" i="5"/>
  <c r="H18" i="5"/>
  <c r="G18" i="5"/>
  <c r="F18" i="5"/>
  <c r="E18" i="5"/>
  <c r="J17" i="5"/>
  <c r="I17" i="5"/>
  <c r="H17" i="5"/>
  <c r="G17" i="5"/>
  <c r="F17" i="5"/>
  <c r="E17" i="5"/>
  <c r="J16" i="5"/>
  <c r="I16" i="5"/>
  <c r="H16" i="5"/>
  <c r="G16" i="5"/>
  <c r="F16" i="5"/>
  <c r="E16" i="5"/>
  <c r="J15" i="5"/>
  <c r="I15" i="5"/>
  <c r="H15" i="5"/>
  <c r="G15" i="5"/>
  <c r="F15" i="5"/>
  <c r="E15" i="5"/>
  <c r="J14" i="5"/>
  <c r="I14" i="5"/>
  <c r="H14" i="5"/>
  <c r="G14" i="5"/>
  <c r="F14" i="5"/>
  <c r="E14" i="5"/>
  <c r="J13" i="5"/>
  <c r="I13" i="5"/>
  <c r="H13" i="5"/>
  <c r="G13" i="5"/>
  <c r="F13" i="5"/>
  <c r="E13" i="5"/>
  <c r="J12" i="5"/>
  <c r="I12" i="5"/>
  <c r="H12" i="5"/>
  <c r="G12" i="5"/>
  <c r="F12" i="5"/>
  <c r="E12" i="5"/>
  <c r="J11" i="5"/>
  <c r="I11" i="5"/>
  <c r="H11" i="5"/>
  <c r="G11" i="5"/>
  <c r="F11" i="5"/>
  <c r="E11" i="5"/>
  <c r="J10" i="5"/>
  <c r="I10" i="5"/>
  <c r="H10" i="5"/>
  <c r="G10" i="5"/>
  <c r="F10" i="5"/>
  <c r="E10" i="5"/>
  <c r="J9" i="5"/>
  <c r="I9" i="5"/>
  <c r="H9" i="5"/>
  <c r="G9" i="5"/>
  <c r="F9" i="5"/>
  <c r="E9" i="5"/>
  <c r="J8" i="5"/>
  <c r="I8" i="5"/>
  <c r="H8" i="5"/>
  <c r="G8" i="5"/>
  <c r="F8" i="5"/>
  <c r="E8" i="5"/>
  <c r="J7" i="5"/>
  <c r="I7" i="5"/>
  <c r="H7" i="5"/>
  <c r="G7" i="5"/>
  <c r="F7" i="5"/>
  <c r="E7" i="5"/>
  <c r="J6" i="5"/>
  <c r="I6" i="5"/>
  <c r="H6" i="5"/>
  <c r="G6" i="5"/>
  <c r="F6" i="5"/>
  <c r="E6" i="5"/>
  <c r="I61" i="12" l="1"/>
  <c r="C63" i="12"/>
  <c r="I62" i="12" s="1"/>
  <c r="D63" i="12"/>
  <c r="J61" i="12"/>
  <c r="G61" i="12"/>
  <c r="C64" i="12"/>
  <c r="F62" i="12"/>
  <c r="E61" i="12"/>
  <c r="B63" i="12"/>
  <c r="H61" i="12"/>
  <c r="E26" i="7"/>
  <c r="B28" i="7"/>
  <c r="H26" i="7"/>
  <c r="D28" i="7"/>
  <c r="J26" i="7"/>
  <c r="G26" i="7"/>
  <c r="F26" i="7"/>
  <c r="C28" i="7"/>
  <c r="I26" i="7"/>
  <c r="M11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K81" i="5"/>
  <c r="K82" i="5"/>
  <c r="K83" i="5"/>
  <c r="K85" i="5"/>
  <c r="K86" i="5"/>
  <c r="K87" i="5"/>
  <c r="K89" i="5"/>
  <c r="K104" i="5"/>
  <c r="K113" i="5"/>
  <c r="K114" i="5"/>
  <c r="K96" i="5"/>
  <c r="K100" i="5"/>
  <c r="K88" i="5"/>
  <c r="K80" i="5"/>
  <c r="K84" i="5"/>
  <c r="K108" i="5"/>
  <c r="K112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K97" i="5"/>
  <c r="K98" i="5"/>
  <c r="K99" i="5"/>
  <c r="K101" i="5"/>
  <c r="K102" i="5"/>
  <c r="K103" i="5"/>
  <c r="K105" i="5"/>
  <c r="K106" i="5"/>
  <c r="K107" i="5"/>
  <c r="K75" i="5"/>
  <c r="K76" i="5"/>
  <c r="K77" i="5"/>
  <c r="K78" i="5"/>
  <c r="K79" i="5"/>
  <c r="K90" i="5"/>
  <c r="K91" i="5"/>
  <c r="K92" i="5"/>
  <c r="K93" i="5"/>
  <c r="K94" i="5"/>
  <c r="K95" i="5"/>
  <c r="K109" i="5"/>
  <c r="K110" i="5"/>
  <c r="K111" i="5"/>
  <c r="J114" i="5"/>
  <c r="J78" i="5"/>
  <c r="J82" i="5"/>
  <c r="J86" i="5"/>
  <c r="J90" i="5"/>
  <c r="J94" i="5"/>
  <c r="J98" i="5"/>
  <c r="J75" i="5"/>
  <c r="J79" i="5"/>
  <c r="J83" i="5"/>
  <c r="J87" i="5"/>
  <c r="J95" i="5"/>
  <c r="J99" i="5"/>
  <c r="J103" i="5"/>
  <c r="J107" i="5"/>
  <c r="J111" i="5"/>
  <c r="J76" i="5"/>
  <c r="J80" i="5"/>
  <c r="J84" i="5"/>
  <c r="J88" i="5"/>
  <c r="J92" i="5"/>
  <c r="J96" i="5"/>
  <c r="J100" i="5"/>
  <c r="J104" i="5"/>
  <c r="J108" i="5"/>
  <c r="J112" i="5"/>
  <c r="J77" i="5"/>
  <c r="J81" i="5"/>
  <c r="J85" i="5"/>
  <c r="J89" i="5"/>
  <c r="J93" i="5"/>
  <c r="J97" i="5"/>
  <c r="J101" i="5"/>
  <c r="J105" i="5"/>
  <c r="J109" i="5"/>
  <c r="J113" i="5"/>
  <c r="G37" i="5"/>
  <c r="J37" i="5"/>
  <c r="D39" i="5"/>
  <c r="G38" i="5" s="1"/>
  <c r="C39" i="5"/>
  <c r="I37" i="5"/>
  <c r="F37" i="5"/>
  <c r="E37" i="5"/>
  <c r="B39" i="5"/>
  <c r="H37" i="5"/>
  <c r="D40" i="5"/>
  <c r="E62" i="12" l="1"/>
  <c r="B64" i="12"/>
  <c r="H62" i="12"/>
  <c r="C65" i="12"/>
  <c r="I63" i="12"/>
  <c r="F63" i="12"/>
  <c r="D64" i="12"/>
  <c r="G62" i="12"/>
  <c r="J62" i="12"/>
  <c r="C29" i="7"/>
  <c r="I27" i="7"/>
  <c r="F27" i="7"/>
  <c r="G27" i="7"/>
  <c r="J27" i="7"/>
  <c r="D29" i="7"/>
  <c r="E27" i="7"/>
  <c r="B29" i="7"/>
  <c r="H27" i="7"/>
  <c r="J38" i="5"/>
  <c r="G39" i="5"/>
  <c r="D41" i="5"/>
  <c r="J39" i="5"/>
  <c r="B40" i="5"/>
  <c r="H38" i="5"/>
  <c r="E38" i="5"/>
  <c r="C40" i="5"/>
  <c r="I38" i="5"/>
  <c r="F38" i="5"/>
  <c r="F64" i="12" l="1"/>
  <c r="I64" i="12"/>
  <c r="C66" i="12"/>
  <c r="G63" i="12"/>
  <c r="J63" i="12"/>
  <c r="D65" i="12"/>
  <c r="B65" i="12"/>
  <c r="H63" i="12"/>
  <c r="E63" i="12"/>
  <c r="B30" i="7"/>
  <c r="H28" i="7"/>
  <c r="E28" i="7"/>
  <c r="G28" i="7"/>
  <c r="D30" i="7"/>
  <c r="J28" i="7"/>
  <c r="F28" i="7"/>
  <c r="I28" i="7"/>
  <c r="C30" i="7"/>
  <c r="B41" i="5"/>
  <c r="E39" i="5"/>
  <c r="H39" i="5"/>
  <c r="F39" i="5"/>
  <c r="C41" i="5"/>
  <c r="I39" i="5"/>
  <c r="D42" i="5"/>
  <c r="J40" i="5"/>
  <c r="G40" i="5"/>
  <c r="B66" i="12" l="1"/>
  <c r="H64" i="12"/>
  <c r="E64" i="12"/>
  <c r="F65" i="12"/>
  <c r="C67" i="12"/>
  <c r="I65" i="12"/>
  <c r="G64" i="12"/>
  <c r="D66" i="12"/>
  <c r="J64" i="12"/>
  <c r="F29" i="7"/>
  <c r="C31" i="7"/>
  <c r="I29" i="7"/>
  <c r="G29" i="7"/>
  <c r="D31" i="7"/>
  <c r="J29" i="7"/>
  <c r="E29" i="7"/>
  <c r="B31" i="7"/>
  <c r="H29" i="7"/>
  <c r="D43" i="5"/>
  <c r="G41" i="5"/>
  <c r="J41" i="5"/>
  <c r="F40" i="5"/>
  <c r="C42" i="5"/>
  <c r="I40" i="5"/>
  <c r="E40" i="5"/>
  <c r="B42" i="5"/>
  <c r="H40" i="5"/>
  <c r="D67" i="12" l="1"/>
  <c r="J65" i="12"/>
  <c r="G65" i="12"/>
  <c r="C68" i="12"/>
  <c r="I66" i="12"/>
  <c r="F66" i="12"/>
  <c r="E65" i="12"/>
  <c r="B67" i="12"/>
  <c r="H65" i="12"/>
  <c r="F30" i="7"/>
  <c r="C32" i="7"/>
  <c r="I30" i="7"/>
  <c r="E30" i="7"/>
  <c r="B32" i="7"/>
  <c r="H30" i="7"/>
  <c r="D32" i="7"/>
  <c r="J30" i="7"/>
  <c r="G30" i="7"/>
  <c r="E41" i="5"/>
  <c r="B43" i="5"/>
  <c r="H41" i="5"/>
  <c r="C43" i="5"/>
  <c r="I41" i="5"/>
  <c r="F41" i="5"/>
  <c r="G42" i="5"/>
  <c r="D44" i="5"/>
  <c r="J42" i="5"/>
  <c r="I67" i="12" l="1"/>
  <c r="F67" i="12"/>
  <c r="C69" i="12"/>
  <c r="E66" i="12"/>
  <c r="B68" i="12"/>
  <c r="H66" i="12"/>
  <c r="J66" i="12"/>
  <c r="G66" i="12"/>
  <c r="D68" i="12"/>
  <c r="G31" i="7"/>
  <c r="J31" i="7"/>
  <c r="D33" i="7"/>
  <c r="C33" i="7"/>
  <c r="I31" i="7"/>
  <c r="F31" i="7"/>
  <c r="E31" i="7"/>
  <c r="B33" i="7"/>
  <c r="H31" i="7"/>
  <c r="C44" i="5"/>
  <c r="F42" i="5"/>
  <c r="I42" i="5"/>
  <c r="G43" i="5"/>
  <c r="D45" i="5"/>
  <c r="J43" i="5"/>
  <c r="B44" i="5"/>
  <c r="H42" i="5"/>
  <c r="E42" i="5"/>
  <c r="F68" i="12" l="1"/>
  <c r="C70" i="12"/>
  <c r="I68" i="12"/>
  <c r="G67" i="12"/>
  <c r="D69" i="12"/>
  <c r="J67" i="12"/>
  <c r="B69" i="12"/>
  <c r="H67" i="12"/>
  <c r="E67" i="12"/>
  <c r="F32" i="7"/>
  <c r="C34" i="7"/>
  <c r="I32" i="7"/>
  <c r="B34" i="7"/>
  <c r="H32" i="7"/>
  <c r="E32" i="7"/>
  <c r="G32" i="7"/>
  <c r="D34" i="7"/>
  <c r="J32" i="7"/>
  <c r="B45" i="5"/>
  <c r="E43" i="5"/>
  <c r="H43" i="5"/>
  <c r="G44" i="5"/>
  <c r="D46" i="5"/>
  <c r="J44" i="5"/>
  <c r="C45" i="5"/>
  <c r="F43" i="5"/>
  <c r="I43" i="5"/>
  <c r="H68" i="12" l="1"/>
  <c r="E68" i="12"/>
  <c r="B70" i="12"/>
  <c r="F69" i="12"/>
  <c r="C71" i="12"/>
  <c r="I69" i="12"/>
  <c r="G68" i="12"/>
  <c r="D70" i="12"/>
  <c r="J68" i="12"/>
  <c r="G33" i="7"/>
  <c r="J33" i="7"/>
  <c r="D35" i="7"/>
  <c r="F33" i="7"/>
  <c r="C35" i="7"/>
  <c r="I33" i="7"/>
  <c r="E33" i="7"/>
  <c r="H33" i="7"/>
  <c r="B35" i="7"/>
  <c r="F44" i="5"/>
  <c r="I44" i="5"/>
  <c r="C46" i="5"/>
  <c r="G45" i="5"/>
  <c r="D47" i="5"/>
  <c r="J45" i="5"/>
  <c r="B46" i="5"/>
  <c r="H44" i="5"/>
  <c r="E44" i="5"/>
  <c r="D71" i="12" l="1"/>
  <c r="J69" i="12"/>
  <c r="G69" i="12"/>
  <c r="E69" i="12"/>
  <c r="B71" i="12"/>
  <c r="H69" i="12"/>
  <c r="C72" i="12"/>
  <c r="I70" i="12"/>
  <c r="F70" i="12"/>
  <c r="D36" i="7"/>
  <c r="J34" i="7"/>
  <c r="G34" i="7"/>
  <c r="E34" i="7"/>
  <c r="B36" i="7"/>
  <c r="H34" i="7"/>
  <c r="F34" i="7"/>
  <c r="I34" i="7"/>
  <c r="C36" i="7"/>
  <c r="E45" i="5"/>
  <c r="B47" i="5"/>
  <c r="H45" i="5"/>
  <c r="F45" i="5"/>
  <c r="C47" i="5"/>
  <c r="I45" i="5"/>
  <c r="D48" i="5"/>
  <c r="J46" i="5"/>
  <c r="G46" i="5"/>
  <c r="C73" i="12" l="1"/>
  <c r="I71" i="12"/>
  <c r="F71" i="12"/>
  <c r="E70" i="12"/>
  <c r="B72" i="12"/>
  <c r="H70" i="12"/>
  <c r="D72" i="12"/>
  <c r="G70" i="12"/>
  <c r="J70" i="12"/>
  <c r="C37" i="7"/>
  <c r="I35" i="7"/>
  <c r="F35" i="7"/>
  <c r="E35" i="7"/>
  <c r="B37" i="7"/>
  <c r="H35" i="7"/>
  <c r="G35" i="7"/>
  <c r="J35" i="7"/>
  <c r="D37" i="7"/>
  <c r="J47" i="5"/>
  <c r="G47" i="5"/>
  <c r="D49" i="5"/>
  <c r="E46" i="5"/>
  <c r="B48" i="5"/>
  <c r="H46" i="5"/>
  <c r="F46" i="5"/>
  <c r="C48" i="5"/>
  <c r="I46" i="5"/>
  <c r="G71" i="12" l="1"/>
  <c r="J71" i="12"/>
  <c r="D73" i="12"/>
  <c r="B73" i="12"/>
  <c r="H71" i="12"/>
  <c r="E71" i="12"/>
  <c r="F72" i="12"/>
  <c r="C74" i="12"/>
  <c r="I72" i="12"/>
  <c r="G36" i="7"/>
  <c r="D38" i="7"/>
  <c r="J36" i="7"/>
  <c r="B38" i="7"/>
  <c r="H36" i="7"/>
  <c r="E36" i="7"/>
  <c r="F36" i="7"/>
  <c r="I36" i="7"/>
  <c r="C38" i="7"/>
  <c r="C49" i="5"/>
  <c r="I47" i="5"/>
  <c r="F47" i="5"/>
  <c r="G48" i="5"/>
  <c r="J48" i="5"/>
  <c r="D50" i="5"/>
  <c r="E47" i="5"/>
  <c r="B49" i="5"/>
  <c r="H47" i="5"/>
  <c r="F73" i="12" l="1"/>
  <c r="C75" i="12"/>
  <c r="I73" i="12"/>
  <c r="B74" i="12"/>
  <c r="E72" i="12"/>
  <c r="H72" i="12"/>
  <c r="G72" i="12"/>
  <c r="D74" i="12"/>
  <c r="J72" i="12"/>
  <c r="E37" i="7"/>
  <c r="H37" i="7"/>
  <c r="B39" i="7"/>
  <c r="G37" i="7"/>
  <c r="D39" i="7"/>
  <c r="J37" i="7"/>
  <c r="F37" i="7"/>
  <c r="C39" i="7"/>
  <c r="I37" i="7"/>
  <c r="B50" i="5"/>
  <c r="H48" i="5"/>
  <c r="E48" i="5"/>
  <c r="G49" i="5"/>
  <c r="D51" i="5"/>
  <c r="J49" i="5"/>
  <c r="C50" i="5"/>
  <c r="I48" i="5"/>
  <c r="F48" i="5"/>
  <c r="E73" i="12" l="1"/>
  <c r="H73" i="12"/>
  <c r="B75" i="12"/>
  <c r="D75" i="12"/>
  <c r="J73" i="12"/>
  <c r="G73" i="12"/>
  <c r="C76" i="12"/>
  <c r="I74" i="12"/>
  <c r="F74" i="12"/>
  <c r="F38" i="7"/>
  <c r="C40" i="7"/>
  <c r="I38" i="7"/>
  <c r="E38" i="7"/>
  <c r="B40" i="7"/>
  <c r="H38" i="7"/>
  <c r="D40" i="7"/>
  <c r="J38" i="7"/>
  <c r="G38" i="7"/>
  <c r="F49" i="5"/>
  <c r="I49" i="5"/>
  <c r="C51" i="5"/>
  <c r="D52" i="5"/>
  <c r="J50" i="5"/>
  <c r="G50" i="5"/>
  <c r="H49" i="5"/>
  <c r="E49" i="5"/>
  <c r="B51" i="5"/>
  <c r="J74" i="12" l="1"/>
  <c r="G74" i="12"/>
  <c r="D76" i="12"/>
  <c r="I75" i="12"/>
  <c r="F75" i="12"/>
  <c r="C77" i="12"/>
  <c r="E74" i="12"/>
  <c r="B76" i="12"/>
  <c r="H74" i="12"/>
  <c r="G39" i="7"/>
  <c r="J39" i="7"/>
  <c r="I39" i="7"/>
  <c r="F39" i="7"/>
  <c r="E39" i="7"/>
  <c r="H39" i="7"/>
  <c r="F50" i="5"/>
  <c r="C52" i="5"/>
  <c r="I50" i="5"/>
  <c r="G51" i="5"/>
  <c r="J51" i="5"/>
  <c r="D53" i="5"/>
  <c r="E50" i="5"/>
  <c r="H50" i="5"/>
  <c r="B52" i="5"/>
  <c r="B77" i="12" l="1"/>
  <c r="H75" i="12"/>
  <c r="E75" i="12"/>
  <c r="G75" i="12"/>
  <c r="D77" i="12"/>
  <c r="J75" i="12"/>
  <c r="F76" i="12"/>
  <c r="I76" i="12"/>
  <c r="C78" i="12"/>
  <c r="G52" i="5"/>
  <c r="D54" i="5"/>
  <c r="J52" i="5"/>
  <c r="C53" i="5"/>
  <c r="I51" i="5"/>
  <c r="F51" i="5"/>
  <c r="E51" i="5"/>
  <c r="B53" i="5"/>
  <c r="H51" i="5"/>
  <c r="F77" i="12" l="1"/>
  <c r="C79" i="12"/>
  <c r="C80" i="12" s="1"/>
  <c r="C81" i="12" s="1"/>
  <c r="I77" i="12"/>
  <c r="G76" i="12"/>
  <c r="D78" i="12"/>
  <c r="J76" i="12"/>
  <c r="H76" i="12"/>
  <c r="E76" i="12"/>
  <c r="B78" i="12"/>
  <c r="G53" i="5"/>
  <c r="D55" i="5"/>
  <c r="J53" i="5"/>
  <c r="B54" i="5"/>
  <c r="H52" i="5"/>
  <c r="E52" i="5"/>
  <c r="F52" i="5"/>
  <c r="C54" i="5"/>
  <c r="I52" i="5"/>
  <c r="F80" i="12" l="1"/>
  <c r="I80" i="12"/>
  <c r="C82" i="12"/>
  <c r="I78" i="12"/>
  <c r="F78" i="12"/>
  <c r="E77" i="12"/>
  <c r="B79" i="12"/>
  <c r="B80" i="12" s="1"/>
  <c r="B81" i="12" s="1"/>
  <c r="H77" i="12"/>
  <c r="D79" i="12"/>
  <c r="D80" i="12" s="1"/>
  <c r="D81" i="12" s="1"/>
  <c r="J77" i="12"/>
  <c r="G77" i="12"/>
  <c r="E53" i="5"/>
  <c r="B55" i="5"/>
  <c r="H53" i="5"/>
  <c r="D56" i="5"/>
  <c r="J54" i="5"/>
  <c r="G54" i="5"/>
  <c r="F53" i="5"/>
  <c r="C55" i="5"/>
  <c r="I53" i="5"/>
  <c r="I81" i="12" l="1"/>
  <c r="C83" i="12"/>
  <c r="F81" i="12"/>
  <c r="H80" i="12"/>
  <c r="E80" i="12"/>
  <c r="B82" i="12"/>
  <c r="J80" i="12"/>
  <c r="G80" i="12"/>
  <c r="D82" i="12"/>
  <c r="J78" i="12"/>
  <c r="G78" i="12"/>
  <c r="E78" i="12"/>
  <c r="H78" i="12"/>
  <c r="F79" i="12"/>
  <c r="I79" i="12"/>
  <c r="F54" i="5"/>
  <c r="C56" i="5"/>
  <c r="I54" i="5"/>
  <c r="J55" i="5"/>
  <c r="G55" i="5"/>
  <c r="D57" i="5"/>
  <c r="E54" i="5"/>
  <c r="B56" i="5"/>
  <c r="H54" i="5"/>
  <c r="E81" i="12" l="1"/>
  <c r="H81" i="12"/>
  <c r="B83" i="12"/>
  <c r="F82" i="12"/>
  <c r="C84" i="12"/>
  <c r="I82" i="12"/>
  <c r="D83" i="12"/>
  <c r="G81" i="12"/>
  <c r="J81" i="12"/>
  <c r="H79" i="12"/>
  <c r="E79" i="12"/>
  <c r="G79" i="12"/>
  <c r="J79" i="12"/>
  <c r="E55" i="5"/>
  <c r="B57" i="5"/>
  <c r="H55" i="5"/>
  <c r="G56" i="5"/>
  <c r="J56" i="5"/>
  <c r="D58" i="5"/>
  <c r="C57" i="5"/>
  <c r="I55" i="5"/>
  <c r="F55" i="5"/>
  <c r="D84" i="12" l="1"/>
  <c r="J82" i="12"/>
  <c r="G82" i="12"/>
  <c r="H82" i="12"/>
  <c r="B84" i="12"/>
  <c r="E82" i="12"/>
  <c r="I83" i="12"/>
  <c r="C85" i="12"/>
  <c r="F83" i="12"/>
  <c r="G57" i="5"/>
  <c r="D59" i="5"/>
  <c r="J57" i="5"/>
  <c r="B58" i="5"/>
  <c r="H56" i="5"/>
  <c r="E56" i="5"/>
  <c r="C58" i="5"/>
  <c r="I56" i="5"/>
  <c r="F56" i="5"/>
  <c r="C86" i="12" l="1"/>
  <c r="I84" i="12"/>
  <c r="F84" i="12"/>
  <c r="H83" i="12"/>
  <c r="B85" i="12"/>
  <c r="E83" i="12"/>
  <c r="J83" i="12"/>
  <c r="D85" i="12"/>
  <c r="G83" i="12"/>
  <c r="H57" i="5"/>
  <c r="E57" i="5"/>
  <c r="B59" i="5"/>
  <c r="F57" i="5"/>
  <c r="I57" i="5"/>
  <c r="C59" i="5"/>
  <c r="D60" i="5"/>
  <c r="J58" i="5"/>
  <c r="G58" i="5"/>
  <c r="J84" i="12" l="1"/>
  <c r="D86" i="12"/>
  <c r="G84" i="12"/>
  <c r="E84" i="12"/>
  <c r="H84" i="12"/>
  <c r="B86" i="12"/>
  <c r="F85" i="12"/>
  <c r="C87" i="12"/>
  <c r="I85" i="12"/>
  <c r="G59" i="5"/>
  <c r="J59" i="5"/>
  <c r="D61" i="5"/>
  <c r="E58" i="5"/>
  <c r="H58" i="5"/>
  <c r="B60" i="5"/>
  <c r="F58" i="5"/>
  <c r="C60" i="5"/>
  <c r="I58" i="5"/>
  <c r="I86" i="12" l="1"/>
  <c r="C88" i="12"/>
  <c r="F86" i="12"/>
  <c r="E85" i="12"/>
  <c r="B87" i="12"/>
  <c r="H85" i="12"/>
  <c r="D87" i="12"/>
  <c r="G85" i="12"/>
  <c r="J85" i="12"/>
  <c r="C61" i="5"/>
  <c r="I59" i="5"/>
  <c r="F59" i="5"/>
  <c r="E59" i="5"/>
  <c r="B61" i="5"/>
  <c r="H59" i="5"/>
  <c r="G60" i="5"/>
  <c r="D62" i="5"/>
  <c r="J60" i="5"/>
  <c r="D88" i="12" l="1"/>
  <c r="J86" i="12"/>
  <c r="G86" i="12"/>
  <c r="I87" i="12"/>
  <c r="C89" i="12"/>
  <c r="F87" i="12"/>
  <c r="B88" i="12"/>
  <c r="E86" i="12"/>
  <c r="H86" i="12"/>
  <c r="G61" i="5"/>
  <c r="D63" i="5"/>
  <c r="J61" i="5"/>
  <c r="B62" i="5"/>
  <c r="H60" i="5"/>
  <c r="E60" i="5"/>
  <c r="F60" i="5"/>
  <c r="I60" i="5"/>
  <c r="C62" i="5"/>
  <c r="E87" i="12" l="1"/>
  <c r="B89" i="12"/>
  <c r="H87" i="12"/>
  <c r="I88" i="12"/>
  <c r="C90" i="12"/>
  <c r="F88" i="12"/>
  <c r="D89" i="12"/>
  <c r="J87" i="12"/>
  <c r="G87" i="12"/>
  <c r="F61" i="5"/>
  <c r="C63" i="5"/>
  <c r="I61" i="5"/>
  <c r="E61" i="5"/>
  <c r="B63" i="5"/>
  <c r="H61" i="5"/>
  <c r="D64" i="5"/>
  <c r="J62" i="5"/>
  <c r="G62" i="5"/>
  <c r="G88" i="12" l="1"/>
  <c r="D90" i="12"/>
  <c r="J88" i="12"/>
  <c r="E88" i="12"/>
  <c r="H88" i="12"/>
  <c r="B90" i="12"/>
  <c r="I89" i="12"/>
  <c r="C91" i="12"/>
  <c r="F89" i="12"/>
  <c r="G63" i="5"/>
  <c r="J63" i="5"/>
  <c r="F62" i="5"/>
  <c r="C64" i="5"/>
  <c r="I62" i="5"/>
  <c r="E62" i="5"/>
  <c r="B64" i="5"/>
  <c r="H62" i="5"/>
  <c r="C92" i="12" l="1"/>
  <c r="F90" i="12"/>
  <c r="I90" i="12"/>
  <c r="E89" i="12"/>
  <c r="B91" i="12"/>
  <c r="H89" i="12"/>
  <c r="J89" i="12"/>
  <c r="D91" i="12"/>
  <c r="G89" i="12"/>
  <c r="I63" i="5"/>
  <c r="F63" i="5"/>
  <c r="E63" i="5"/>
  <c r="H63" i="5"/>
  <c r="J90" i="12" l="1"/>
  <c r="D92" i="12"/>
  <c r="G90" i="12"/>
  <c r="B92" i="12"/>
  <c r="E90" i="12"/>
  <c r="H90" i="12"/>
  <c r="C93" i="12"/>
  <c r="I91" i="12"/>
  <c r="F91" i="12"/>
  <c r="G91" i="12" l="1"/>
  <c r="J91" i="12"/>
  <c r="D93" i="12"/>
  <c r="E91" i="12"/>
  <c r="B93" i="12"/>
  <c r="H91" i="12"/>
  <c r="C94" i="12"/>
  <c r="I92" i="12"/>
  <c r="F92" i="12"/>
  <c r="F93" i="12" l="1"/>
  <c r="C95" i="12"/>
  <c r="I93" i="12"/>
  <c r="J92" i="12"/>
  <c r="D94" i="12"/>
  <c r="G92" i="12"/>
  <c r="H92" i="12"/>
  <c r="B94" i="12"/>
  <c r="E92" i="12"/>
  <c r="I94" i="12" l="1"/>
  <c r="C96" i="12"/>
  <c r="F94" i="12"/>
  <c r="H93" i="12"/>
  <c r="B95" i="12"/>
  <c r="E93" i="12"/>
  <c r="D95" i="12"/>
  <c r="G93" i="12"/>
  <c r="J93" i="12"/>
  <c r="G94" i="12" l="1"/>
  <c r="D96" i="12"/>
  <c r="J94" i="12"/>
  <c r="I95" i="12"/>
  <c r="C97" i="12"/>
  <c r="F95" i="12"/>
  <c r="B96" i="12"/>
  <c r="E94" i="12"/>
  <c r="H94" i="12"/>
  <c r="E95" i="12" l="1"/>
  <c r="B97" i="12"/>
  <c r="H95" i="12"/>
  <c r="G95" i="12"/>
  <c r="D97" i="12"/>
  <c r="J95" i="12"/>
  <c r="I96" i="12"/>
  <c r="C98" i="12"/>
  <c r="F96" i="12"/>
  <c r="I97" i="12" l="1"/>
  <c r="C99" i="12"/>
  <c r="F97" i="12"/>
  <c r="H96" i="12"/>
  <c r="B98" i="12"/>
  <c r="E96" i="12"/>
  <c r="D98" i="12"/>
  <c r="J96" i="12"/>
  <c r="G96" i="12"/>
  <c r="G97" i="12" l="1"/>
  <c r="J97" i="12"/>
  <c r="D99" i="12"/>
  <c r="F98" i="12"/>
  <c r="C100" i="12"/>
  <c r="I98" i="12"/>
  <c r="B99" i="12"/>
  <c r="H97" i="12"/>
  <c r="E97" i="12"/>
  <c r="E98" i="12" l="1"/>
  <c r="B100" i="12"/>
  <c r="H98" i="12"/>
  <c r="J98" i="12"/>
  <c r="D100" i="12"/>
  <c r="G98" i="12"/>
  <c r="C101" i="12"/>
  <c r="F99" i="12"/>
  <c r="I99" i="12"/>
  <c r="F100" i="12" l="1"/>
  <c r="I100" i="12"/>
  <c r="C102" i="12"/>
  <c r="B101" i="12"/>
  <c r="H99" i="12"/>
  <c r="E99" i="12"/>
  <c r="J99" i="12"/>
  <c r="D101" i="12"/>
  <c r="G99" i="12"/>
  <c r="I101" i="12" l="1"/>
  <c r="C103" i="12"/>
  <c r="F101" i="12"/>
  <c r="D102" i="12"/>
  <c r="G100" i="12"/>
  <c r="J100" i="12"/>
  <c r="H100" i="12"/>
  <c r="E100" i="12"/>
  <c r="B102" i="12"/>
  <c r="J101" i="12" l="1"/>
  <c r="D103" i="12"/>
  <c r="G101" i="12"/>
  <c r="C104" i="12"/>
  <c r="F102" i="12"/>
  <c r="I102" i="12"/>
  <c r="E101" i="12"/>
  <c r="H101" i="12"/>
  <c r="B103" i="12"/>
  <c r="I103" i="12" l="1"/>
  <c r="C105" i="12"/>
  <c r="F103" i="12"/>
  <c r="J102" i="12"/>
  <c r="D104" i="12"/>
  <c r="G102" i="12"/>
  <c r="E102" i="12"/>
  <c r="H102" i="12"/>
  <c r="B104" i="12"/>
  <c r="F104" i="12" l="1"/>
  <c r="C106" i="12"/>
  <c r="I104" i="12"/>
  <c r="H103" i="12"/>
  <c r="B105" i="12"/>
  <c r="E103" i="12"/>
  <c r="J103" i="12"/>
  <c r="D105" i="12"/>
  <c r="G103" i="12"/>
  <c r="J104" i="12" l="1"/>
  <c r="D106" i="12"/>
  <c r="G104" i="12"/>
  <c r="C107" i="12"/>
  <c r="F105" i="12"/>
  <c r="I105" i="12"/>
  <c r="B106" i="12"/>
  <c r="E104" i="12"/>
  <c r="H104" i="12"/>
  <c r="C108" i="12" l="1"/>
  <c r="I106" i="12"/>
  <c r="F106" i="12"/>
  <c r="D107" i="12"/>
  <c r="J105" i="12"/>
  <c r="G105" i="12"/>
  <c r="H105" i="12"/>
  <c r="E105" i="12"/>
  <c r="B107" i="12"/>
  <c r="J106" i="12" l="1"/>
  <c r="D108" i="12"/>
  <c r="G106" i="12"/>
  <c r="H106" i="12"/>
  <c r="E106" i="12"/>
  <c r="B108" i="12"/>
  <c r="I107" i="12"/>
  <c r="F107" i="12"/>
  <c r="C109" i="12"/>
  <c r="H107" i="12" l="1"/>
  <c r="E107" i="12"/>
  <c r="B109" i="12"/>
  <c r="G107" i="12"/>
  <c r="J107" i="12"/>
  <c r="D109" i="12"/>
  <c r="F108" i="12"/>
  <c r="I108" i="12"/>
  <c r="J108" i="12" l="1"/>
  <c r="G108" i="12"/>
  <c r="E108" i="12"/>
  <c r="H108" i="12"/>
</calcChain>
</file>

<file path=xl/sharedStrings.xml><?xml version="1.0" encoding="utf-8"?>
<sst xmlns="http://schemas.openxmlformats.org/spreadsheetml/2006/main" count="251" uniqueCount="75">
  <si>
    <t>% Inc act / sym log</t>
  </si>
  <si>
    <t>% Inc act / sym lin</t>
  </si>
  <si>
    <t>C. act / sym</t>
  </si>
  <si>
    <t>% Inc sym log10</t>
  </si>
  <si>
    <t>% Inc act log10</t>
  </si>
  <si>
    <t>% Inc sym linear</t>
  </si>
  <si>
    <t>% Inc act linear</t>
  </si>
  <si>
    <t>Cumltve sym</t>
  </si>
  <si>
    <t>Cumltve act</t>
  </si>
  <si>
    <t>Year</t>
  </si>
  <si>
    <t>Correlation factor</t>
  </si>
  <si>
    <t>C</t>
  </si>
  <si>
    <t>LN VS LOG</t>
  </si>
  <si>
    <t>M</t>
  </si>
  <si>
    <t>% Inc sym log</t>
  </si>
  <si>
    <t>% Inc act log</t>
  </si>
  <si>
    <t>Cumltve % inc ref</t>
  </si>
  <si>
    <t>Cumltve % inc act</t>
  </si>
  <si>
    <t>Cumltve % inc sym</t>
  </si>
  <si>
    <t>Cumltve % diff ref</t>
  </si>
  <si>
    <t>Cumltve % diff act</t>
  </si>
  <si>
    <t>Cumltve % diff sym</t>
  </si>
  <si>
    <t>Cumltve ref</t>
  </si>
  <si>
    <t>% Increase</t>
  </si>
  <si>
    <t>% Difference</t>
  </si>
  <si>
    <t>Cumulative</t>
  </si>
  <si>
    <t>Ref area</t>
  </si>
  <si>
    <t>Actual area</t>
  </si>
  <si>
    <t>Symmetry</t>
  </si>
  <si>
    <t>Initial data</t>
  </si>
  <si>
    <t>SAR data symmetry trend line tests (scaled)</t>
  </si>
  <si>
    <t>C-MAPSS data symmetry trend line tests (scaled)</t>
  </si>
  <si>
    <t>% Inc sym exp</t>
  </si>
  <si>
    <t>% Inc act exp</t>
  </si>
  <si>
    <t>% Inc act / sym exp</t>
  </si>
  <si>
    <t>% Inc act logn</t>
  </si>
  <si>
    <t>% Inc sym logn</t>
  </si>
  <si>
    <t>S3 (T30)</t>
  </si>
  <si>
    <t>S4 (T50)</t>
  </si>
  <si>
    <t>S7 (P30)</t>
  </si>
  <si>
    <t>S9 (Nc)</t>
  </si>
  <si>
    <t>S12 (Phi)</t>
  </si>
  <si>
    <t>S14 (NRc)</t>
  </si>
  <si>
    <t>S15 (BPR)</t>
  </si>
  <si>
    <t>S20 (W31)</t>
  </si>
  <si>
    <t>ProcssNoise</t>
  </si>
  <si>
    <t>S11 (Ps30)</t>
  </si>
  <si>
    <t>Scaled</t>
  </si>
  <si>
    <t>Not scaled</t>
  </si>
  <si>
    <t>Range</t>
  </si>
  <si>
    <t>Std Dev</t>
  </si>
  <si>
    <t>Mean</t>
  </si>
  <si>
    <t>Median</t>
  </si>
  <si>
    <t>Mode</t>
  </si>
  <si>
    <t>CV</t>
  </si>
  <si>
    <t>ShapeArea</t>
  </si>
  <si>
    <t>RefArea</t>
  </si>
  <si>
    <t>ActCumltveVar</t>
  </si>
  <si>
    <t>RefCumltveVar</t>
  </si>
  <si>
    <t>Time cycle</t>
  </si>
  <si>
    <t>Symmetry (%)</t>
  </si>
  <si>
    <t>C-MAPSS</t>
  </si>
  <si>
    <t>SAR</t>
  </si>
  <si>
    <t>Ypred</t>
  </si>
  <si>
    <t>Predicted</t>
  </si>
  <si>
    <t>Symmetry train</t>
  </si>
  <si>
    <t>Observed</t>
  </si>
  <si>
    <t>MAPE</t>
  </si>
  <si>
    <t>Difference</t>
  </si>
  <si>
    <t>CMAPSS</t>
  </si>
  <si>
    <t>Time</t>
  </si>
  <si>
    <t>AggV train</t>
  </si>
  <si>
    <t>%Diff</t>
  </si>
  <si>
    <t>RMSE</t>
  </si>
  <si>
    <t>C-MAPSS full data, 1-50 ("good data")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</si>
</sst>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9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7"/>
      <name val="Arial"/>
      <family val="2"/>
    </font>
    <font>
      <sz val="11"/>
      <color theme="4"/>
      <name val="Arial"/>
      <family val="2"/>
    </font>
    <font>
      <b/>
      <sz val="11"/>
      <color theme="6"/>
      <name val="Arial"/>
      <family val="2"/>
    </font>
    <font>
      <b/>
      <sz val="11"/>
      <color rgb="FF0070C0"/>
      <name val="Arial"/>
      <family val="2"/>
    </font>
    <font>
      <sz val="11"/>
      <name val="Arial"/>
      <family val="2"/>
    </font>
    <font>
      <sz val="11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11" fontId="3" fillId="0" borderId="0" xfId="0" applyNumberFormat="1" applyFont="1"/>
    <xf numFmtId="2" fontId="0" fillId="0" borderId="0" xfId="1" applyNumberFormat="1" applyFont="1"/>
    <xf numFmtId="10" fontId="0" fillId="0" borderId="0" xfId="1" applyNumberFormat="1" applyFont="1"/>
    <xf numFmtId="10" fontId="4" fillId="0" borderId="0" xfId="1" applyNumberFormat="1" applyFont="1"/>
    <xf numFmtId="0" fontId="4" fillId="0" borderId="0" xfId="0" applyFont="1"/>
    <xf numFmtId="11" fontId="0" fillId="0" borderId="0" xfId="0" applyNumberFormat="1"/>
    <xf numFmtId="0" fontId="2" fillId="0" borderId="0" xfId="0" applyFont="1"/>
    <xf numFmtId="0" fontId="0" fillId="2" borderId="0" xfId="0" applyFill="1"/>
    <xf numFmtId="0" fontId="0" fillId="2" borderId="1" xfId="0" applyFill="1" applyBorder="1"/>
    <xf numFmtId="0" fontId="0" fillId="3" borderId="0" xfId="0" applyFill="1"/>
    <xf numFmtId="0" fontId="0" fillId="4" borderId="0" xfId="0" applyFill="1"/>
    <xf numFmtId="0" fontId="2" fillId="2" borderId="0" xfId="0" applyFont="1" applyFill="1"/>
    <xf numFmtId="9" fontId="0" fillId="0" borderId="0" xfId="1" applyFont="1"/>
    <xf numFmtId="0" fontId="5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9" fontId="0" fillId="0" borderId="2" xfId="1" applyFont="1" applyBorder="1"/>
    <xf numFmtId="10" fontId="0" fillId="0" borderId="0" xfId="1" applyNumberFormat="1" applyFont="1" applyBorder="1"/>
    <xf numFmtId="10" fontId="0" fillId="0" borderId="1" xfId="1" applyNumberFormat="1" applyFont="1" applyBorder="1"/>
    <xf numFmtId="10" fontId="0" fillId="0" borderId="5" xfId="1" applyNumberFormat="1" applyFont="1" applyBorder="1"/>
    <xf numFmtId="0" fontId="0" fillId="0" borderId="1" xfId="0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0" fillId="0" borderId="5" xfId="0" applyBorder="1"/>
    <xf numFmtId="2" fontId="4" fillId="0" borderId="1" xfId="0" applyNumberFormat="1" applyFont="1" applyBorder="1"/>
    <xf numFmtId="2" fontId="4" fillId="0" borderId="0" xfId="0" applyNumberFormat="1" applyFont="1"/>
    <xf numFmtId="2" fontId="0" fillId="0" borderId="1" xfId="0" applyNumberFormat="1" applyBorder="1"/>
    <xf numFmtId="2" fontId="0" fillId="0" borderId="0" xfId="0" applyNumberFormat="1"/>
    <xf numFmtId="164" fontId="0" fillId="0" borderId="1" xfId="0" applyNumberFormat="1" applyBorder="1"/>
    <xf numFmtId="164" fontId="4" fillId="0" borderId="1" xfId="0" applyNumberFormat="1" applyFont="1" applyBorder="1"/>
    <xf numFmtId="164" fontId="0" fillId="0" borderId="0" xfId="1" applyNumberFormat="1" applyFont="1"/>
    <xf numFmtId="164" fontId="4" fillId="0" borderId="0" xfId="1" applyNumberFormat="1" applyFont="1"/>
    <xf numFmtId="0" fontId="0" fillId="4" borderId="0" xfId="0" applyNumberFormat="1" applyFill="1"/>
    <xf numFmtId="9" fontId="0" fillId="0" borderId="0" xfId="0" applyNumberFormat="1" applyFont="1"/>
    <xf numFmtId="1" fontId="0" fillId="0" borderId="0" xfId="0" applyNumberFormat="1"/>
    <xf numFmtId="0" fontId="6" fillId="0" borderId="0" xfId="0" applyFont="1"/>
    <xf numFmtId="0" fontId="0" fillId="0" borderId="0" xfId="0" applyNumberFormat="1"/>
    <xf numFmtId="0" fontId="0" fillId="0" borderId="5" xfId="0" applyNumberFormat="1" applyBorder="1"/>
    <xf numFmtId="0" fontId="7" fillId="0" borderId="0" xfId="0" applyFont="1"/>
    <xf numFmtId="2" fontId="7" fillId="0" borderId="1" xfId="0" applyNumberFormat="1" applyFont="1" applyBorder="1"/>
    <xf numFmtId="2" fontId="7" fillId="0" borderId="0" xfId="0" applyNumberFormat="1" applyFont="1"/>
    <xf numFmtId="10" fontId="7" fillId="0" borderId="0" xfId="1" applyNumberFormat="1" applyFont="1"/>
    <xf numFmtId="164" fontId="7" fillId="0" borderId="1" xfId="0" applyNumberFormat="1" applyFont="1" applyBorder="1"/>
    <xf numFmtId="164" fontId="7" fillId="0" borderId="0" xfId="1" applyNumberFormat="1" applyFont="1"/>
    <xf numFmtId="0" fontId="8" fillId="0" borderId="1" xfId="0" applyFont="1" applyBorder="1"/>
    <xf numFmtId="0" fontId="8" fillId="0" borderId="0" xfId="0" applyFont="1"/>
    <xf numFmtId="0" fontId="8" fillId="0" borderId="5" xfId="0" applyFont="1" applyBorder="1"/>
    <xf numFmtId="0" fontId="8" fillId="0" borderId="0" xfId="0" applyNumberFormat="1" applyFont="1"/>
    <xf numFmtId="0" fontId="8" fillId="0" borderId="5" xfId="0" applyNumberFormat="1" applyFont="1" applyBorder="1"/>
  </cellXfs>
  <cellStyles count="2">
    <cellStyle name="Normal" xfId="0" builtinId="0"/>
    <cellStyle name="Percent" xfId="1" builtinId="5"/>
  </cellStyles>
  <dxfs count="1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strike val="0"/>
        <outline val="0"/>
        <shadow val="0"/>
        <u val="none"/>
        <vertAlign val="baseline"/>
        <sz val="11"/>
        <color rgb="FF00B050"/>
        <name val="Arial"/>
        <family val="2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1"/>
        <color rgb="FF00B050"/>
        <name val="Arial"/>
        <family val="2"/>
        <scheme val="none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1"/>
        <color rgb="FF00B050"/>
        <name val="Arial"/>
        <family val="2"/>
        <scheme val="none"/>
      </font>
      <border diagonalUp="0" diagonalDown="0" outline="0">
        <left style="thin">
          <color indexed="64"/>
        </left>
        <right/>
        <top/>
        <bottom/>
      </border>
    </dxf>
    <dxf>
      <border outline="0">
        <right style="thin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 style="thin">
          <color indexed="64"/>
        </left>
        <right/>
        <top/>
        <bottom/>
        <vertical/>
        <horizontal/>
      </border>
    </dxf>
    <dxf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numFmt numFmtId="0" formatCode="General"/>
    </dxf>
    <dxf>
      <border diagonalUp="0" diagonalDown="0" outline="0">
        <left style="thin">
          <color indexed="64"/>
        </left>
        <right/>
        <top/>
        <bottom/>
      </border>
    </dxf>
    <dxf>
      <border outline="0">
        <right style="thin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64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64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64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64" formatCode="0.0000"/>
      <border diagonalUp="0" diagonalDown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2" formatCode="0.00"/>
      <border diagonalUp="0" diagonalDown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</dxf>
    <dxf>
      <fill>
        <patternFill patternType="solid">
          <fgColor indexed="64"/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numFmt numFmtId="2" formatCode="0.00"/>
    </dxf>
    <dxf>
      <numFmt numFmtId="2" formatCode="0.00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numFmt numFmtId="2" formatCode="0.00"/>
    </dxf>
    <dxf>
      <numFmt numFmtId="2" formatCode="0.00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numFmt numFmtId="2" formatCode="0.00"/>
    </dxf>
    <dxf>
      <numFmt numFmtId="2" formatCode="0.00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 style="thin">
          <color indexed="64"/>
        </left>
        <right/>
        <top/>
        <bottom/>
        <vertical/>
        <horizontal/>
      </border>
    </dxf>
    <dxf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numFmt numFmtId="0" formatCode="General"/>
    </dxf>
    <dxf>
      <border diagonalUp="0" diagonalDown="0" outline="0">
        <left style="thin">
          <color indexed="64"/>
        </left>
        <right/>
        <top/>
        <bottom/>
      </border>
    </dxf>
    <dxf>
      <border outline="0">
        <right style="thin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 style="thin">
          <color indexed="64"/>
        </left>
        <right/>
        <top/>
        <bottom/>
        <vertical/>
        <horizontal/>
      </border>
    </dxf>
    <dxf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numFmt numFmtId="0" formatCode="General"/>
    </dxf>
    <dxf>
      <border diagonalUp="0" diagonalDown="0" outline="0">
        <left style="thin">
          <color indexed="64"/>
        </left>
        <right/>
        <top/>
        <bottom/>
      </border>
    </dxf>
    <dxf>
      <border outline="0">
        <right style="thin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64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64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64" formatCode="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64" formatCode="0.0000"/>
      <border diagonalUp="0" diagonalDown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2" formatCode="0.00"/>
      <border diagonalUp="0" diagonalDown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</dxf>
    <dxf>
      <fill>
        <patternFill patternType="solid">
          <fgColor indexed="64"/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 style="thin">
          <color indexed="64"/>
        </left>
        <right/>
        <top/>
        <bottom/>
        <vertical/>
        <horizontal/>
      </border>
    </dxf>
    <dxf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numFmt numFmtId="0" formatCode="General"/>
    </dxf>
    <dxf>
      <border diagonalUp="0" diagonalDown="0" outline="0">
        <left style="thin">
          <color indexed="64"/>
        </left>
        <right/>
        <top/>
        <bottom/>
      </border>
    </dxf>
    <dxf>
      <border outline="0">
        <right style="thin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diagonalUp="0" diagonalDown="0">
        <left style="thin">
          <color indexed="64"/>
        </left>
        <right/>
        <top/>
        <bottom/>
        <vertical/>
        <horizontal/>
      </border>
    </dxf>
    <dxf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numFmt numFmtId="0" formatCode="General"/>
    </dxf>
    <dxf>
      <border diagonalUp="0" diagonalDown="0" outline="0">
        <left style="thin">
          <color indexed="64"/>
        </left>
        <right/>
        <top/>
        <bottom/>
      </border>
    </dxf>
    <dxf>
      <border outline="0">
        <right style="thin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2" formatCode="0.0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Arial"/>
        <family val="2"/>
        <scheme val="none"/>
      </font>
      <numFmt numFmtId="164" formatCode="0.000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  <numFmt numFmtId="2" formatCode="0.0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7"/>
        <name val="Arial"/>
        <family val="2"/>
        <scheme val="none"/>
      </font>
    </dxf>
    <dxf>
      <fill>
        <patternFill patternType="solid">
          <fgColor indexed="64"/>
          <bgColor theme="0" tint="-4.9989318521683403E-2"/>
        </patternFill>
      </fill>
    </dxf>
  </dxfs>
  <tableStyles count="0" defaultTableStyle="TableStyleMedium2" defaultPivotStyle="PivotStyleLight16"/>
  <colors>
    <mruColors>
      <color rgb="FFD95319"/>
      <color rgb="FF0072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Initial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'US SAR data'!$C$5</c:f>
              <c:strCache>
                <c:ptCount val="1"/>
                <c:pt idx="0">
                  <c:v>Actual area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xVal>
            <c:numRef>
              <c:f>'US SAR data'!$A$6:$A$33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</c:numCache>
            </c:numRef>
          </c:xVal>
          <c:yVal>
            <c:numRef>
              <c:f>'US SAR data'!$C$6:$C$33</c:f>
              <c:numCache>
                <c:formatCode>General</c:formatCode>
                <c:ptCount val="28"/>
                <c:pt idx="0">
                  <c:v>2.8299999999999999E-2</c:v>
                </c:pt>
                <c:pt idx="1">
                  <c:v>3.6600000000000001E-2</c:v>
                </c:pt>
                <c:pt idx="2">
                  <c:v>3.6600000000000001E-2</c:v>
                </c:pt>
                <c:pt idx="3">
                  <c:v>3.7400000000000003E-2</c:v>
                </c:pt>
                <c:pt idx="4">
                  <c:v>3.7499999999999999E-2</c:v>
                </c:pt>
                <c:pt idx="5">
                  <c:v>4.5100000000000001E-2</c:v>
                </c:pt>
                <c:pt idx="6">
                  <c:v>1.5699999999999999E-2</c:v>
                </c:pt>
                <c:pt idx="7">
                  <c:v>3.32E-2</c:v>
                </c:pt>
                <c:pt idx="8">
                  <c:v>2.86E-2</c:v>
                </c:pt>
                <c:pt idx="9">
                  <c:v>2.0799999999999999E-2</c:v>
                </c:pt>
                <c:pt idx="10">
                  <c:v>2.4299999999999999E-2</c:v>
                </c:pt>
                <c:pt idx="11">
                  <c:v>2.4299999999999999E-2</c:v>
                </c:pt>
                <c:pt idx="12">
                  <c:v>2.5700000000000001E-2</c:v>
                </c:pt>
                <c:pt idx="13">
                  <c:v>3.39E-2</c:v>
                </c:pt>
                <c:pt idx="14">
                  <c:v>3.4000000000000002E-2</c:v>
                </c:pt>
                <c:pt idx="15">
                  <c:v>3.6200000000000003E-2</c:v>
                </c:pt>
                <c:pt idx="16">
                  <c:v>7.1099999999999997E-2</c:v>
                </c:pt>
                <c:pt idx="17">
                  <c:v>8.5300000000000001E-2</c:v>
                </c:pt>
                <c:pt idx="18">
                  <c:v>0.1022</c:v>
                </c:pt>
                <c:pt idx="19">
                  <c:v>4.7399999999999998E-2</c:v>
                </c:pt>
                <c:pt idx="20">
                  <c:v>5.1799999999999999E-2</c:v>
                </c:pt>
                <c:pt idx="21">
                  <c:v>4.2599999999999999E-2</c:v>
                </c:pt>
                <c:pt idx="22">
                  <c:v>0.04</c:v>
                </c:pt>
                <c:pt idx="23">
                  <c:v>9.4E-2</c:v>
                </c:pt>
                <c:pt idx="24">
                  <c:v>6.5299999999999997E-2</c:v>
                </c:pt>
                <c:pt idx="25">
                  <c:v>3.3099999999999997E-2</c:v>
                </c:pt>
                <c:pt idx="26">
                  <c:v>7.8799999999999995E-2</c:v>
                </c:pt>
                <c:pt idx="27">
                  <c:v>0.03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B06-4FD0-85B7-7A16CE428518}"/>
            </c:ext>
          </c:extLst>
        </c:ser>
        <c:ser>
          <c:idx val="2"/>
          <c:order val="2"/>
          <c:tx>
            <c:strRef>
              <c:f>'US SAR data'!$D$5</c:f>
              <c:strCache>
                <c:ptCount val="1"/>
                <c:pt idx="0">
                  <c:v>Ref area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forward val="5"/>
            <c:dispRSqr val="1"/>
            <c:dispEq val="1"/>
            <c:trendlineLbl>
              <c:layout>
                <c:manualLayout>
                  <c:x val="4.2326651843678773E-2"/>
                  <c:y val="-0.1308401674704156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'US SAR data'!$A$6:$A$33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</c:numCache>
            </c:numRef>
          </c:xVal>
          <c:yVal>
            <c:numRef>
              <c:f>'US SAR data'!$D$6:$D$33</c:f>
              <c:numCache>
                <c:formatCode>General</c:formatCode>
                <c:ptCount val="28"/>
                <c:pt idx="0">
                  <c:v>7.4700000000000003E-2</c:v>
                </c:pt>
                <c:pt idx="1">
                  <c:v>6.1699999999999998E-2</c:v>
                </c:pt>
                <c:pt idx="2">
                  <c:v>0.1022</c:v>
                </c:pt>
                <c:pt idx="3">
                  <c:v>6.1800000000000001E-2</c:v>
                </c:pt>
                <c:pt idx="4">
                  <c:v>4.99E-2</c:v>
                </c:pt>
                <c:pt idx="5">
                  <c:v>5.7500000000000002E-2</c:v>
                </c:pt>
                <c:pt idx="6">
                  <c:v>5.8599999999999999E-2</c:v>
                </c:pt>
                <c:pt idx="7">
                  <c:v>7.6799999999999993E-2</c:v>
                </c:pt>
                <c:pt idx="8">
                  <c:v>9.9500000000000005E-2</c:v>
                </c:pt>
                <c:pt idx="9">
                  <c:v>0.13930000000000001</c:v>
                </c:pt>
                <c:pt idx="10">
                  <c:v>0.16889999999999999</c:v>
                </c:pt>
                <c:pt idx="11">
                  <c:v>0.20369999999999999</c:v>
                </c:pt>
                <c:pt idx="12">
                  <c:v>0.21010000000000001</c:v>
                </c:pt>
                <c:pt idx="13">
                  <c:v>0.21909999999999999</c:v>
                </c:pt>
                <c:pt idx="14">
                  <c:v>0.21920000000000001</c:v>
                </c:pt>
                <c:pt idx="15">
                  <c:v>0.19850000000000001</c:v>
                </c:pt>
                <c:pt idx="16">
                  <c:v>0.2591</c:v>
                </c:pt>
                <c:pt idx="17">
                  <c:v>0.3574</c:v>
                </c:pt>
                <c:pt idx="18">
                  <c:v>0.64610000000000001</c:v>
                </c:pt>
                <c:pt idx="19">
                  <c:v>0.26540000000000002</c:v>
                </c:pt>
                <c:pt idx="20">
                  <c:v>0.35449999999999998</c:v>
                </c:pt>
                <c:pt idx="21">
                  <c:v>0.19</c:v>
                </c:pt>
                <c:pt idx="22">
                  <c:v>0.20180000000000001</c:v>
                </c:pt>
                <c:pt idx="23">
                  <c:v>0.38679999999999998</c:v>
                </c:pt>
                <c:pt idx="24">
                  <c:v>0.2321</c:v>
                </c:pt>
                <c:pt idx="25">
                  <c:v>9.64E-2</c:v>
                </c:pt>
                <c:pt idx="26">
                  <c:v>0.61419999999999997</c:v>
                </c:pt>
                <c:pt idx="27">
                  <c:v>7.2300000000000003E-2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B06-4FD0-85B7-7A16CE4285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176207"/>
        <c:axId val="689177455"/>
      </c:scatterChart>
      <c:scatterChart>
        <c:scatterStyle val="lineMarker"/>
        <c:varyColors val="0"/>
        <c:ser>
          <c:idx val="0"/>
          <c:order val="0"/>
          <c:tx>
            <c:strRef>
              <c:f>'US SAR data'!$B$5</c:f>
              <c:strCache>
                <c:ptCount val="1"/>
                <c:pt idx="0">
                  <c:v>Symmetry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xVal>
            <c:numRef>
              <c:f>'US SAR data'!$A$6:$A$33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</c:numCache>
            </c:numRef>
          </c:xVal>
          <c:yVal>
            <c:numRef>
              <c:f>'US SAR data'!$B$6:$B$33</c:f>
              <c:numCache>
                <c:formatCode>General</c:formatCode>
                <c:ptCount val="28"/>
                <c:pt idx="0">
                  <c:v>37.897500000000001</c:v>
                </c:pt>
                <c:pt idx="1">
                  <c:v>59.323900000000002</c:v>
                </c:pt>
                <c:pt idx="2">
                  <c:v>35.8048</c:v>
                </c:pt>
                <c:pt idx="3">
                  <c:v>60.511000000000003</c:v>
                </c:pt>
                <c:pt idx="4">
                  <c:v>75.208399999999997</c:v>
                </c:pt>
                <c:pt idx="5">
                  <c:v>78.501900000000006</c:v>
                </c:pt>
                <c:pt idx="6">
                  <c:v>26.845099999999999</c:v>
                </c:pt>
                <c:pt idx="7">
                  <c:v>43.278799999999997</c:v>
                </c:pt>
                <c:pt idx="8">
                  <c:v>28.730599999999999</c:v>
                </c:pt>
                <c:pt idx="9">
                  <c:v>14.9573</c:v>
                </c:pt>
                <c:pt idx="10">
                  <c:v>14.4046</c:v>
                </c:pt>
                <c:pt idx="11">
                  <c:v>11.9064</c:v>
                </c:pt>
                <c:pt idx="12">
                  <c:v>12.2361</c:v>
                </c:pt>
                <c:pt idx="13">
                  <c:v>15.484299999999999</c:v>
                </c:pt>
                <c:pt idx="14">
                  <c:v>15.508599999999999</c:v>
                </c:pt>
                <c:pt idx="15">
                  <c:v>18.223800000000001</c:v>
                </c:pt>
                <c:pt idx="16">
                  <c:v>27.426500000000001</c:v>
                </c:pt>
                <c:pt idx="17">
                  <c:v>23.872399999999999</c:v>
                </c:pt>
                <c:pt idx="18">
                  <c:v>15.811199999999999</c:v>
                </c:pt>
                <c:pt idx="19">
                  <c:v>17.8645</c:v>
                </c:pt>
                <c:pt idx="20">
                  <c:v>14.624599999999999</c:v>
                </c:pt>
                <c:pt idx="21">
                  <c:v>22.414899999999999</c:v>
                </c:pt>
                <c:pt idx="22">
                  <c:v>19.796700000000001</c:v>
                </c:pt>
                <c:pt idx="23">
                  <c:v>24.304099999999998</c:v>
                </c:pt>
                <c:pt idx="24">
                  <c:v>28.117599999999999</c:v>
                </c:pt>
                <c:pt idx="25">
                  <c:v>34.3489</c:v>
                </c:pt>
                <c:pt idx="26">
                  <c:v>12.8231</c:v>
                </c:pt>
                <c:pt idx="27">
                  <c:v>41.5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B06-4FD0-85B7-7A16CE4285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2937871"/>
        <c:axId val="892949519"/>
      </c:scatterChart>
      <c:valAx>
        <c:axId val="6891762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7455"/>
        <c:crosses val="autoZero"/>
        <c:crossBetween val="midCat"/>
      </c:valAx>
      <c:valAx>
        <c:axId val="68917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6207"/>
        <c:crosses val="autoZero"/>
        <c:crossBetween val="midCat"/>
      </c:valAx>
      <c:valAx>
        <c:axId val="89294951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Symmetry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2937871"/>
        <c:crosses val="max"/>
        <c:crossBetween val="midCat"/>
      </c:valAx>
      <c:valAx>
        <c:axId val="8929378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29495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Initial</a:t>
            </a:r>
            <a:r>
              <a:rPr lang="en-US" sz="1000" baseline="0"/>
              <a:t> data abs % </a:t>
            </a:r>
            <a:r>
              <a:rPr lang="en-US" sz="1000"/>
              <a:t>Increase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'US SAR data'!$H$5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8188081407106897E-3"/>
                  <c:y val="-0.39509070773315441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data'!$H$6:$H$32</c:f>
              <c:numCache>
                <c:formatCode>0.00%</c:formatCode>
                <c:ptCount val="27"/>
                <c:pt idx="0">
                  <c:v>0.36117652413276941</c:v>
                </c:pt>
                <c:pt idx="1">
                  <c:v>0.65687002859951737</c:v>
                </c:pt>
                <c:pt idx="2">
                  <c:v>0.40829270711110377</c:v>
                </c:pt>
                <c:pt idx="3">
                  <c:v>0.19542231984725103</c:v>
                </c:pt>
                <c:pt idx="4">
                  <c:v>4.1954398555958623E-2</c:v>
                </c:pt>
                <c:pt idx="5">
                  <c:v>1.9242543331930224</c:v>
                </c:pt>
                <c:pt idx="6">
                  <c:v>0.37971709012264665</c:v>
                </c:pt>
                <c:pt idx="7">
                  <c:v>0.50636603482001763</c:v>
                </c:pt>
                <c:pt idx="8">
                  <c:v>0.92084132831460219</c:v>
                </c:pt>
                <c:pt idx="9">
                  <c:v>3.8369687460949958E-2</c:v>
                </c:pt>
                <c:pt idx="10">
                  <c:v>0.20981992877780023</c:v>
                </c:pt>
                <c:pt idx="11">
                  <c:v>2.6944859881825153E-2</c:v>
                </c:pt>
                <c:pt idx="12">
                  <c:v>0.20977377085176591</c:v>
                </c:pt>
                <c:pt idx="13">
                  <c:v>1.5668725739267381E-3</c:v>
                </c:pt>
                <c:pt idx="14">
                  <c:v>0.14899197752389737</c:v>
                </c:pt>
                <c:pt idx="15">
                  <c:v>0.33554044446064935</c:v>
                </c:pt>
                <c:pt idx="16">
                  <c:v>0.14887904023055923</c:v>
                </c:pt>
                <c:pt idx="17">
                  <c:v>0.50984112527828374</c:v>
                </c:pt>
                <c:pt idx="18">
                  <c:v>0.1149374457723418</c:v>
                </c:pt>
                <c:pt idx="19">
                  <c:v>0.22153768308193048</c:v>
                </c:pt>
                <c:pt idx="20">
                  <c:v>0.34755006714283804</c:v>
                </c:pt>
                <c:pt idx="21">
                  <c:v>0.13225436562659423</c:v>
                </c:pt>
                <c:pt idx="22">
                  <c:v>0.18545842059570186</c:v>
                </c:pt>
                <c:pt idx="23">
                  <c:v>0.13562679602811056</c:v>
                </c:pt>
                <c:pt idx="24">
                  <c:v>0.18141192294367509</c:v>
                </c:pt>
                <c:pt idx="25">
                  <c:v>1.6786736436587097</c:v>
                </c:pt>
                <c:pt idx="26">
                  <c:v>0.69100963855421682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EEB-491F-B3B1-9DB7639C3859}"/>
            </c:ext>
          </c:extLst>
        </c:ser>
        <c:ser>
          <c:idx val="2"/>
          <c:order val="1"/>
          <c:tx>
            <c:strRef>
              <c:f>'US SAR data'!$I$5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05243636780465"/>
                  <c:y val="-0.36427208351821189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data'!$I$6:$I$32</c:f>
              <c:numCache>
                <c:formatCode>0.00%</c:formatCode>
                <c:ptCount val="27"/>
                <c:pt idx="0">
                  <c:v>0.22677595628415306</c:v>
                </c:pt>
                <c:pt idx="1">
                  <c:v>0</c:v>
                </c:pt>
                <c:pt idx="2">
                  <c:v>2.1390374331550856E-2</c:v>
                </c:pt>
                <c:pt idx="3">
                  <c:v>2.6666666666665582E-3</c:v>
                </c:pt>
                <c:pt idx="4">
                  <c:v>0.1685144124168515</c:v>
                </c:pt>
                <c:pt idx="5">
                  <c:v>1.8726114649681531</c:v>
                </c:pt>
                <c:pt idx="6">
                  <c:v>0.52710843373493976</c:v>
                </c:pt>
                <c:pt idx="7">
                  <c:v>0.16083916083916083</c:v>
                </c:pt>
                <c:pt idx="8">
                  <c:v>0.37500000000000011</c:v>
                </c:pt>
                <c:pt idx="9">
                  <c:v>0.14403292181069957</c:v>
                </c:pt>
                <c:pt idx="10">
                  <c:v>0</c:v>
                </c:pt>
                <c:pt idx="11">
                  <c:v>5.4474708171206303E-2</c:v>
                </c:pt>
                <c:pt idx="12">
                  <c:v>0.24188790560471973</c:v>
                </c:pt>
                <c:pt idx="13">
                  <c:v>2.9411764705883194E-3</c:v>
                </c:pt>
                <c:pt idx="14">
                  <c:v>6.0773480662983437E-2</c:v>
                </c:pt>
                <c:pt idx="15">
                  <c:v>0.49085794655414899</c:v>
                </c:pt>
                <c:pt idx="16">
                  <c:v>0.16647127784290744</c:v>
                </c:pt>
                <c:pt idx="17">
                  <c:v>0.16536203522504891</c:v>
                </c:pt>
                <c:pt idx="18">
                  <c:v>1.1561181434599157</c:v>
                </c:pt>
                <c:pt idx="19">
                  <c:v>8.4942084942084967E-2</c:v>
                </c:pt>
                <c:pt idx="20">
                  <c:v>0.215962441314554</c:v>
                </c:pt>
                <c:pt idx="21">
                  <c:v>6.4999999999999947E-2</c:v>
                </c:pt>
                <c:pt idx="22">
                  <c:v>0.57446808510638292</c:v>
                </c:pt>
                <c:pt idx="23">
                  <c:v>0.43950995405819304</c:v>
                </c:pt>
                <c:pt idx="24">
                  <c:v>0.97280966767371602</c:v>
                </c:pt>
                <c:pt idx="25">
                  <c:v>0.57994923857868019</c:v>
                </c:pt>
                <c:pt idx="26">
                  <c:v>1.6266666666666667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EEB-491F-B3B1-9DB7639C3859}"/>
            </c:ext>
          </c:extLst>
        </c:ser>
        <c:ser>
          <c:idx val="3"/>
          <c:order val="2"/>
          <c:tx>
            <c:strRef>
              <c:f>'US SAR data'!$J$5</c:f>
              <c:strCache>
                <c:ptCount val="1"/>
                <c:pt idx="0">
                  <c:v>Cumltve % inc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5694138808865333"/>
                  <c:y val="-0.28999274915316603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data'!$J$6:$J$32</c:f>
              <c:numCache>
                <c:formatCode>0.00%</c:formatCode>
                <c:ptCount val="27"/>
                <c:pt idx="0">
                  <c:v>0.21069692058346848</c:v>
                </c:pt>
                <c:pt idx="1">
                  <c:v>0.39628180039138944</c:v>
                </c:pt>
                <c:pt idx="2">
                  <c:v>0.65372168284789645</c:v>
                </c:pt>
                <c:pt idx="3">
                  <c:v>0.23847695390781565</c:v>
                </c:pt>
                <c:pt idx="4">
                  <c:v>0.13217391304347831</c:v>
                </c:pt>
                <c:pt idx="5">
                  <c:v>1.8771331058020424E-2</c:v>
                </c:pt>
                <c:pt idx="6">
                  <c:v>0.2369791666666666</c:v>
                </c:pt>
                <c:pt idx="7">
                  <c:v>0.22814070351758806</c:v>
                </c:pt>
                <c:pt idx="8">
                  <c:v>0.2857142857142857</c:v>
                </c:pt>
                <c:pt idx="9">
                  <c:v>0.17525162818235634</c:v>
                </c:pt>
                <c:pt idx="10">
                  <c:v>0.17083946980854198</c:v>
                </c:pt>
                <c:pt idx="11">
                  <c:v>3.0461684911946771E-2</c:v>
                </c:pt>
                <c:pt idx="12">
                  <c:v>4.1077133728890831E-2</c:v>
                </c:pt>
                <c:pt idx="13">
                  <c:v>4.5620437956212016E-4</c:v>
                </c:pt>
                <c:pt idx="14">
                  <c:v>0.1042821158690176</c:v>
                </c:pt>
                <c:pt idx="15">
                  <c:v>0.23388653029718251</c:v>
                </c:pt>
                <c:pt idx="16">
                  <c:v>0.27504196978175716</c:v>
                </c:pt>
                <c:pt idx="17">
                  <c:v>0.44683485528555955</c:v>
                </c:pt>
                <c:pt idx="18">
                  <c:v>1.4344385832705349</c:v>
                </c:pt>
                <c:pt idx="19">
                  <c:v>0.25133991537376577</c:v>
                </c:pt>
                <c:pt idx="20">
                  <c:v>0.86578947368421044</c:v>
                </c:pt>
                <c:pt idx="21">
                  <c:v>5.8473736372646204E-2</c:v>
                </c:pt>
                <c:pt idx="22">
                  <c:v>0.47828335056876936</c:v>
                </c:pt>
                <c:pt idx="23">
                  <c:v>0.66652305040930626</c:v>
                </c:pt>
                <c:pt idx="24">
                  <c:v>1.4076763485477177</c:v>
                </c:pt>
                <c:pt idx="25">
                  <c:v>0.84304786714425262</c:v>
                </c:pt>
                <c:pt idx="26">
                  <c:v>7.4951590594744113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EEB-491F-B3B1-9DB7639C38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773300127693661"/>
          <c:y val="0.26624496318662094"/>
          <c:w val="0.27243355567364358"/>
          <c:h val="0.4638680562319405"/>
        </c:manualLayout>
      </c:layout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Correlation factor % inc 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'US SAR data'!$K$74</c:f>
              <c:strCache>
                <c:ptCount val="1"/>
                <c:pt idx="0">
                  <c:v>% Inc act / sym lin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6149458191780756"/>
                  <c:y val="-0.33794099239433006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'US SAR data'!$A$75:$A$114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'US SAR data'!$K$75:$K$114</c:f>
              <c:numCache>
                <c:formatCode>0.00</c:formatCode>
                <c:ptCount val="40"/>
                <c:pt idx="0">
                  <c:v>0.94273795980280628</c:v>
                </c:pt>
                <c:pt idx="1">
                  <c:v>0.93865513173417214</c:v>
                </c:pt>
                <c:pt idx="2">
                  <c:v>0.93425888117599021</c:v>
                </c:pt>
                <c:pt idx="3">
                  <c:v>0.92951167728237793</c:v>
                </c:pt>
                <c:pt idx="4">
                  <c:v>0.9243697478991596</c:v>
                </c:pt>
                <c:pt idx="5">
                  <c:v>0.91878172588832485</c:v>
                </c:pt>
                <c:pt idx="6">
                  <c:v>0.91268692715870714</c:v>
                </c:pt>
                <c:pt idx="7">
                  <c:v>0.90601313794845884</c:v>
                </c:pt>
                <c:pt idx="8">
                  <c:v>0.89867374005305034</c:v>
                </c:pt>
                <c:pt idx="9">
                  <c:v>0.89056393076493578</c:v>
                </c:pt>
                <c:pt idx="10">
                  <c:v>0.88155568650559812</c:v>
                </c:pt>
                <c:pt idx="11">
                  <c:v>0.87149095446038671</c:v>
                </c:pt>
                <c:pt idx="12">
                  <c:v>0.86017229953611662</c:v>
                </c:pt>
                <c:pt idx="13">
                  <c:v>0.84734982332155473</c:v>
                </c:pt>
                <c:pt idx="14">
                  <c:v>0.8327024981074943</c:v>
                </c:pt>
                <c:pt idx="15">
                  <c:v>0.8158109209453952</c:v>
                </c:pt>
                <c:pt idx="16">
                  <c:v>0.79611650485436891</c:v>
                </c:pt>
                <c:pt idx="17">
                  <c:v>0.77285851780558212</c:v>
                </c:pt>
                <c:pt idx="18">
                  <c:v>0.74497354497354484</c:v>
                </c:pt>
                <c:pt idx="19">
                  <c:v>0.71092831962397174</c:v>
                </c:pt>
                <c:pt idx="20">
                  <c:v>0.66842800528401569</c:v>
                </c:pt>
                <c:pt idx="21">
                  <c:v>0.61387631975867252</c:v>
                </c:pt>
                <c:pt idx="22">
                  <c:v>0.54130052724077315</c:v>
                </c:pt>
                <c:pt idx="23">
                  <c:v>0.43999999999999956</c:v>
                </c:pt>
                <c:pt idx="24">
                  <c:v>0.28871391076115444</c:v>
                </c:pt>
                <c:pt idx="25">
                  <c:v>3.8327526132403825E-2</c:v>
                </c:pt>
                <c:pt idx="26">
                  <c:v>-0.45595854922279988</c:v>
                </c:pt>
                <c:pt idx="27">
                  <c:v>-1.8888888888888846</c:v>
                </c:pt>
                <c:pt idx="28">
                  <c:v>-57.199999999999974</c:v>
                </c:pt>
                <c:pt idx="29">
                  <c:v>4.3258426966292083</c:v>
                </c:pt>
                <c:pt idx="30">
                  <c:v>2.6448087431694014</c:v>
                </c:pt>
                <c:pt idx="31">
                  <c:v>2.1046931407942244</c:v>
                </c:pt>
                <c:pt idx="32">
                  <c:v>1.8382749326145551</c:v>
                </c:pt>
                <c:pt idx="33">
                  <c:v>1.6795698924731188</c:v>
                </c:pt>
                <c:pt idx="34">
                  <c:v>1.5742397137745978</c:v>
                </c:pt>
                <c:pt idx="35">
                  <c:v>1.4992343032159265</c:v>
                </c:pt>
                <c:pt idx="36">
                  <c:v>1.4431057563587688</c:v>
                </c:pt>
                <c:pt idx="37">
                  <c:v>1.399524375743163</c:v>
                </c:pt>
                <c:pt idx="38">
                  <c:v>1.3647058823529412</c:v>
                </c:pt>
                <c:pt idx="39">
                  <c:v>1.3362487852283773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03F-409C-A81C-A1A520600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Correlation factor % inc logn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'US SAR data'!$L$74</c:f>
              <c:strCache>
                <c:ptCount val="1"/>
                <c:pt idx="0">
                  <c:v>% Inc act / sym log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0.31717110843020846"/>
                  <c:y val="-0.30299151966159027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'US SAR data'!$A$75:$A$114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'US SAR data'!$L$75:$L$114</c:f>
              <c:numCache>
                <c:formatCode>0.00</c:formatCode>
                <c:ptCount val="40"/>
                <c:pt idx="0">
                  <c:v>1.0687418936446174</c:v>
                </c:pt>
                <c:pt idx="1">
                  <c:v>1.0401432561325306</c:v>
                </c:pt>
                <c:pt idx="2">
                  <c:v>1.016558398983868</c:v>
                </c:pt>
                <c:pt idx="3">
                  <c:v>0.99497788860573178</c:v>
                </c:pt>
                <c:pt idx="4">
                  <c:v>0.97429824343985882</c:v>
                </c:pt>
                <c:pt idx="5">
                  <c:v>0.95395499265000006</c:v>
                </c:pt>
                <c:pt idx="6">
                  <c:v>0.93359859243600229</c:v>
                </c:pt>
                <c:pt idx="7">
                  <c:v>0.91298099693090728</c:v>
                </c:pt>
                <c:pt idx="8">
                  <c:v>0.89190632543738779</c:v>
                </c:pt>
                <c:pt idx="9">
                  <c:v>0.87020592515080031</c:v>
                </c:pt>
                <c:pt idx="10">
                  <c:v>0.84772413261107027</c:v>
                </c:pt>
                <c:pt idx="11">
                  <c:v>0.82430917127473302</c:v>
                </c:pt>
                <c:pt idx="12">
                  <c:v>0.79980662757267029</c:v>
                </c:pt>
                <c:pt idx="13">
                  <c:v>0.77405419578686996</c:v>
                </c:pt>
                <c:pt idx="14">
                  <c:v>0.74687694317739228</c:v>
                </c:pt>
                <c:pt idx="15">
                  <c:v>0.71808260840541349</c:v>
                </c:pt>
                <c:pt idx="16">
                  <c:v>0.68745656278453615</c:v>
                </c:pt>
                <c:pt idx="17">
                  <c:v>0.65475610045424704</c:v>
                </c:pt>
                <c:pt idx="18">
                  <c:v>0.61970370742877534</c:v>
                </c:pt>
                <c:pt idx="19">
                  <c:v>0.58197889935789382</c:v>
                </c:pt>
                <c:pt idx="20">
                  <c:v>0.54120811131774915</c:v>
                </c:pt>
                <c:pt idx="21">
                  <c:v>0.49695195836964845</c:v>
                </c:pt>
                <c:pt idx="22">
                  <c:v>0.44868894077687188</c:v>
                </c:pt>
                <c:pt idx="23">
                  <c:v>0.3957943056135822</c:v>
                </c:pt>
                <c:pt idx="24">
                  <c:v>0.33751223683875975</c:v>
                </c:pt>
                <c:pt idx="25">
                  <c:v>0.27291873042407</c:v>
                </c:pt>
                <c:pt idx="26">
                  <c:v>0.20087125652107757</c:v>
                </c:pt>
                <c:pt idx="27">
                  <c:v>0.11993933950805165</c:v>
                </c:pt>
                <c:pt idx="28">
                  <c:v>2.8307015075514943E-2</c:v>
                </c:pt>
                <c:pt idx="29">
                  <c:v>-7.6367118933821906E-2</c:v>
                </c:pt>
                <c:pt idx="30">
                  <c:v>-0.19715547318340559</c:v>
                </c:pt>
                <c:pt idx="31">
                  <c:v>-0.33817162485217805</c:v>
                </c:pt>
                <c:pt idx="32">
                  <c:v>-0.50505291717303902</c:v>
                </c:pt>
                <c:pt idx="33">
                  <c:v>-0.70573879977489096</c:v>
                </c:pt>
                <c:pt idx="34">
                  <c:v>-0.95178042241473559</c:v>
                </c:pt>
                <c:pt idx="35">
                  <c:v>-1.2606588467564304</c:v>
                </c:pt>
                <c:pt idx="36">
                  <c:v>-1.6601516498873283</c:v>
                </c:pt>
                <c:pt idx="37">
                  <c:v>-2.197224271869457</c:v>
                </c:pt>
                <c:pt idx="38">
                  <c:v>-2.9580580915794119</c:v>
                </c:pt>
                <c:pt idx="39">
                  <c:v>-4.1197828961375356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241-46DD-AC33-E2AC1B1F28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Increase exp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'US SAR data'!$H$36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4.9226390582015618E-2"/>
                  <c:y val="-0.29108459438448048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data'!$H$37:$H$63</c:f>
              <c:numCache>
                <c:formatCode>0.00%</c:formatCode>
                <c:ptCount val="27"/>
                <c:pt idx="0">
                  <c:v>0.61019384621081363</c:v>
                </c:pt>
                <c:pt idx="1">
                  <c:v>0.26915600084795333</c:v>
                </c:pt>
                <c:pt idx="2">
                  <c:v>0.31265823831284112</c:v>
                </c:pt>
                <c:pt idx="3">
                  <c:v>0.27984979102913687</c:v>
                </c:pt>
                <c:pt idx="4">
                  <c:v>0.22606901417576805</c:v>
                </c:pt>
                <c:pt idx="5">
                  <c:v>7.1760574788167414E-2</c:v>
                </c:pt>
                <c:pt idx="6">
                  <c:v>0.10369373656172892</c:v>
                </c:pt>
                <c:pt idx="7">
                  <c:v>6.4403656562848813E-2</c:v>
                </c:pt>
                <c:pt idx="8">
                  <c:v>3.2441163208290075E-2</c:v>
                </c:pt>
                <c:pt idx="9">
                  <c:v>3.0295885765459829E-2</c:v>
                </c:pt>
                <c:pt idx="10">
                  <c:v>2.4429884217401058E-2</c:v>
                </c:pt>
                <c:pt idx="11">
                  <c:v>2.4491479692814223E-2</c:v>
                </c:pt>
                <c:pt idx="12">
                  <c:v>3.0061307649313057E-2</c:v>
                </c:pt>
                <c:pt idx="13">
                  <c:v>2.9228459215833866E-2</c:v>
                </c:pt>
                <c:pt idx="14">
                  <c:v>3.320523498373152E-2</c:v>
                </c:pt>
                <c:pt idx="15">
                  <c:v>4.759482696387126E-2</c:v>
                </c:pt>
                <c:pt idx="16">
                  <c:v>3.9779244886872948E-2</c:v>
                </c:pt>
                <c:pt idx="17">
                  <c:v>2.5670316196626491E-2</c:v>
                </c:pt>
                <c:pt idx="18">
                  <c:v>2.8186438669626002E-2</c:v>
                </c:pt>
                <c:pt idx="19">
                  <c:v>2.2554128690515401E-2</c:v>
                </c:pt>
                <c:pt idx="20">
                  <c:v>3.3413322934387042E-2</c:v>
                </c:pt>
                <c:pt idx="21">
                  <c:v>2.8664535581007514E-2</c:v>
                </c:pt>
                <c:pt idx="22">
                  <c:v>3.3994696043572935E-2</c:v>
                </c:pt>
                <c:pt idx="23">
                  <c:v>3.7840506147857625E-2</c:v>
                </c:pt>
                <c:pt idx="24">
                  <c:v>4.4184076629347986E-2</c:v>
                </c:pt>
                <c:pt idx="25">
                  <c:v>1.6227097104682189E-2</c:v>
                </c:pt>
                <c:pt idx="26">
                  <c:v>4.9896143881722817E-2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CDE-48C1-8EAE-52D6C055770A}"/>
            </c:ext>
          </c:extLst>
        </c:ser>
        <c:ser>
          <c:idx val="2"/>
          <c:order val="1"/>
          <c:tx>
            <c:strRef>
              <c:f>'US SAR data'!$I$36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5.1213293916508758E-2"/>
                  <c:y val="-0.42425882735803006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data'!$I$37:$I$63</c:f>
              <c:numCache>
                <c:formatCode>0.00%</c:formatCode>
                <c:ptCount val="27"/>
                <c:pt idx="0">
                  <c:v>0.56394453004622502</c:v>
                </c:pt>
                <c:pt idx="1">
                  <c:v>0.36059113300492618</c:v>
                </c:pt>
                <c:pt idx="2">
                  <c:v>0.26925845932325421</c:v>
                </c:pt>
                <c:pt idx="3">
                  <c:v>0.21258503401360543</c:v>
                </c:pt>
                <c:pt idx="4">
                  <c:v>0.20361173814898417</c:v>
                </c:pt>
                <c:pt idx="5">
                  <c:v>6.6188870151770621E-2</c:v>
                </c:pt>
                <c:pt idx="6">
                  <c:v>0.12278106508875741</c:v>
                </c:pt>
                <c:pt idx="7">
                  <c:v>9.5652173913043509E-2</c:v>
                </c:pt>
                <c:pt idx="8">
                  <c:v>6.5040650406504016E-2</c:v>
                </c:pt>
                <c:pt idx="9">
                  <c:v>7.0619006102877038E-2</c:v>
                </c:pt>
                <c:pt idx="10">
                  <c:v>6.5960912052117238E-2</c:v>
                </c:pt>
                <c:pt idx="11">
                  <c:v>6.5211875158589186E-2</c:v>
                </c:pt>
                <c:pt idx="12">
                  <c:v>7.9205607476635478E-2</c:v>
                </c:pt>
                <c:pt idx="13">
                  <c:v>7.3593073593073544E-2</c:v>
                </c:pt>
                <c:pt idx="14">
                  <c:v>7.2661581694098781E-2</c:v>
                </c:pt>
                <c:pt idx="15">
                  <c:v>0.12489021605480406</c:v>
                </c:pt>
                <c:pt idx="16">
                  <c:v>0.13030858539566154</c:v>
                </c:pt>
                <c:pt idx="17">
                  <c:v>0.1350422832980972</c:v>
                </c:pt>
                <c:pt idx="18">
                  <c:v>5.8940562049241488E-2</c:v>
                </c:pt>
                <c:pt idx="19">
                  <c:v>6.0514018691588747E-2</c:v>
                </c:pt>
                <c:pt idx="20">
                  <c:v>4.7407077676385467E-2</c:v>
                </c:pt>
                <c:pt idx="21">
                  <c:v>4.2616663115278119E-2</c:v>
                </c:pt>
                <c:pt idx="22">
                  <c:v>9.1032345535541431E-2</c:v>
                </c:pt>
                <c:pt idx="23">
                  <c:v>5.9477183714363717E-2</c:v>
                </c:pt>
                <c:pt idx="24">
                  <c:v>2.9266136162687809E-2</c:v>
                </c:pt>
                <c:pt idx="25">
                  <c:v>6.5134733013721274E-2</c:v>
                </c:pt>
                <c:pt idx="26">
                  <c:v>2.4197451201806768E-2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CDE-48C1-8EAE-52D6C055770A}"/>
            </c:ext>
          </c:extLst>
        </c:ser>
        <c:ser>
          <c:idx val="3"/>
          <c:order val="2"/>
          <c:tx>
            <c:strRef>
              <c:f>'US SAR data'!$J$36</c:f>
              <c:strCache>
                <c:ptCount val="1"/>
                <c:pt idx="0">
                  <c:v>Cumltve % inc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5.1553561221965347E-2"/>
                  <c:y val="-0.55094488188976376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data'!$J$37:$J$63</c:f>
              <c:numCache>
                <c:formatCode>0.00%</c:formatCode>
                <c:ptCount val="27"/>
                <c:pt idx="0">
                  <c:v>0.45234604105571841</c:v>
                </c:pt>
                <c:pt idx="1">
                  <c:v>0.42833193629505445</c:v>
                </c:pt>
                <c:pt idx="2">
                  <c:v>0.20572569906790952</c:v>
                </c:pt>
                <c:pt idx="3">
                  <c:v>0.1424493291464459</c:v>
                </c:pt>
                <c:pt idx="4">
                  <c:v>0.14100049043648846</c:v>
                </c:pt>
                <c:pt idx="5">
                  <c:v>0.12564322469982844</c:v>
                </c:pt>
                <c:pt idx="6">
                  <c:v>0.14138438880706927</c:v>
                </c:pt>
                <c:pt idx="7">
                  <c:v>0.15481562159639026</c:v>
                </c:pt>
                <c:pt idx="8">
                  <c:v>0.17813299232736571</c:v>
                </c:pt>
                <c:pt idx="9">
                  <c:v>0.1776212009675045</c:v>
                </c:pt>
                <c:pt idx="10">
                  <c:v>0.17642473583925167</c:v>
                </c:pt>
                <c:pt idx="11">
                  <c:v>0.15395324979849048</c:v>
                </c:pt>
                <c:pt idx="12">
                  <c:v>0.13833817401187024</c:v>
                </c:pt>
                <c:pt idx="13">
                  <c:v>0.12157515252357184</c:v>
                </c:pt>
                <c:pt idx="14">
                  <c:v>9.9175618286285239E-2</c:v>
                </c:pt>
                <c:pt idx="15">
                  <c:v>0.1146155887817394</c:v>
                </c:pt>
                <c:pt idx="16">
                  <c:v>0.13651642475171891</c:v>
                </c:pt>
                <c:pt idx="17">
                  <c:v>0.19794123954535708</c:v>
                </c:pt>
                <c:pt idx="18">
                  <c:v>7.519478679699676E-2</c:v>
                </c:pt>
                <c:pt idx="19">
                  <c:v>9.1271884654994792E-2</c:v>
                </c:pt>
                <c:pt idx="20">
                  <c:v>4.6637211585665278E-2</c:v>
                </c:pt>
                <c:pt idx="21">
                  <c:v>4.7195846391318672E-2</c:v>
                </c:pt>
                <c:pt idx="22">
                  <c:v>8.2958006262600248E-2</c:v>
                </c:pt>
                <c:pt idx="23">
                  <c:v>4.7418636484360621E-2</c:v>
                </c:pt>
                <c:pt idx="24">
                  <c:v>1.9314379595680314E-2</c:v>
                </c:pt>
                <c:pt idx="25">
                  <c:v>0.10957486664406903</c:v>
                </c:pt>
                <c:pt idx="26">
                  <c:v>1.27342539101029E-2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CDE-48C1-8EAE-52D6C05577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Correlation factor % inc exp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'US SAR data'!$M$74</c:f>
              <c:strCache>
                <c:ptCount val="1"/>
                <c:pt idx="0">
                  <c:v>% Inc act / sym exp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0.26741522536724538"/>
                  <c:y val="-0.43068446089594126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'US SAR data'!$A$75:$A$114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'US SAR data'!$M$75:$M$114</c:f>
              <c:numCache>
                <c:formatCode>0.00</c:formatCode>
                <c:ptCount val="40"/>
                <c:pt idx="0">
                  <c:v>0.72055499614617868</c:v>
                </c:pt>
                <c:pt idx="1">
                  <c:v>0.72779669425077986</c:v>
                </c:pt>
                <c:pt idx="2">
                  <c:v>0.73511117263130543</c:v>
                </c:pt>
                <c:pt idx="3">
                  <c:v>0.7424991627416887</c:v>
                </c:pt>
                <c:pt idx="4">
                  <c:v>0.74996140338709749</c:v>
                </c:pt>
                <c:pt idx="5">
                  <c:v>0.75749864079781504</c:v>
                </c:pt>
                <c:pt idx="6">
                  <c:v>0.7651116287038634</c:v>
                </c:pt>
                <c:pt idx="7">
                  <c:v>0.77280112841037707</c:v>
                </c:pt>
                <c:pt idx="8">
                  <c:v>0.78056790887373506</c:v>
                </c:pt>
                <c:pt idx="9">
                  <c:v>0.78841274677845552</c:v>
                </c:pt>
                <c:pt idx="10">
                  <c:v>0.79633642661486692</c:v>
                </c:pt>
                <c:pt idx="11">
                  <c:v>0.80433974075755565</c:v>
                </c:pt>
                <c:pt idx="12">
                  <c:v>0.81242348954460553</c:v>
                </c:pt>
                <c:pt idx="13">
                  <c:v>0.82058848135763185</c:v>
                </c:pt>
                <c:pt idx="14">
                  <c:v>0.82883553270261967</c:v>
                </c:pt>
                <c:pt idx="15">
                  <c:v>0.83716546829157634</c:v>
                </c:pt>
                <c:pt idx="16">
                  <c:v>0.84557912112500266</c:v>
                </c:pt>
                <c:pt idx="17">
                  <c:v>0.85407733257519292</c:v>
                </c:pt>
                <c:pt idx="18">
                  <c:v>0.862660952470374</c:v>
                </c:pt>
                <c:pt idx="19">
                  <c:v>0.8713308391796889</c:v>
                </c:pt>
                <c:pt idx="20">
                  <c:v>0.88008785969903314</c:v>
                </c:pt>
                <c:pt idx="21">
                  <c:v>0.88893288973775597</c:v>
                </c:pt>
                <c:pt idx="22">
                  <c:v>0.8978668138062329</c:v>
                </c:pt>
                <c:pt idx="23">
                  <c:v>0.90689052530431524</c:v>
                </c:pt>
                <c:pt idx="24">
                  <c:v>0.91600492661067268</c:v>
                </c:pt>
                <c:pt idx="25">
                  <c:v>0.92521092917303072</c:v>
                </c:pt>
                <c:pt idx="26">
                  <c:v>0.93450945359931847</c:v>
                </c:pt>
                <c:pt idx="27">
                  <c:v>0.94390142974972624</c:v>
                </c:pt>
                <c:pt idx="28">
                  <c:v>0.95338779682969566</c:v>
                </c:pt>
                <c:pt idx="29">
                  <c:v>0.96296950348384114</c:v>
                </c:pt>
                <c:pt idx="30">
                  <c:v>0.972647507890812</c:v>
                </c:pt>
                <c:pt idx="31">
                  <c:v>0.98242277785911447</c:v>
                </c:pt>
                <c:pt idx="32">
                  <c:v>0.99229629092389127</c:v>
                </c:pt>
                <c:pt idx="33">
                  <c:v>1.0022690344446763</c:v>
                </c:pt>
                <c:pt idx="34">
                  <c:v>1.0123420057041337</c:v>
                </c:pt>
                <c:pt idx="35">
                  <c:v>1.0225162120077815</c:v>
                </c:pt>
                <c:pt idx="36">
                  <c:v>1.0327926707847304</c:v>
                </c:pt>
                <c:pt idx="37">
                  <c:v>1.0431724096894213</c:v>
                </c:pt>
                <c:pt idx="38">
                  <c:v>1.0536564667043939</c:v>
                </c:pt>
                <c:pt idx="39">
                  <c:v>1.0642458902440872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AE-421B-A8B6-0579D6F6E5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Initial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'C-MAPSS data'!$C$5</c:f>
              <c:strCache>
                <c:ptCount val="1"/>
                <c:pt idx="0">
                  <c:v>Actual area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xVal>
            <c:numRef>
              <c:f>'C-MAPSS data'!$A$6:$A$21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'C-MAPSS data'!$C$6:$C$21</c:f>
              <c:numCache>
                <c:formatCode>General</c:formatCode>
                <c:ptCount val="16"/>
                <c:pt idx="0">
                  <c:v>0.94650000000000001</c:v>
                </c:pt>
                <c:pt idx="1">
                  <c:v>0.79279999999999995</c:v>
                </c:pt>
                <c:pt idx="2">
                  <c:v>0.52559999999999996</c:v>
                </c:pt>
                <c:pt idx="3">
                  <c:v>0.52880000000000005</c:v>
                </c:pt>
                <c:pt idx="4">
                  <c:v>0.57920000000000005</c:v>
                </c:pt>
                <c:pt idx="5">
                  <c:v>0.44319999999999998</c:v>
                </c:pt>
                <c:pt idx="6">
                  <c:v>0.48970000000000002</c:v>
                </c:pt>
                <c:pt idx="7">
                  <c:v>0.66879999999999995</c:v>
                </c:pt>
                <c:pt idx="8">
                  <c:v>0.86799999999999999</c:v>
                </c:pt>
                <c:pt idx="9">
                  <c:v>0.45879999999999999</c:v>
                </c:pt>
                <c:pt idx="10">
                  <c:v>0.98629999999999995</c:v>
                </c:pt>
                <c:pt idx="11">
                  <c:v>0.9677</c:v>
                </c:pt>
                <c:pt idx="12">
                  <c:v>0.37830000000000003</c:v>
                </c:pt>
                <c:pt idx="13">
                  <c:v>0.57609999999999995</c:v>
                </c:pt>
                <c:pt idx="14">
                  <c:v>0.5897</c:v>
                </c:pt>
                <c:pt idx="15">
                  <c:v>0.59160000000000001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8F4-4800-81E9-1F3C60B2E5D3}"/>
            </c:ext>
          </c:extLst>
        </c:ser>
        <c:ser>
          <c:idx val="2"/>
          <c:order val="2"/>
          <c:tx>
            <c:strRef>
              <c:f>'C-MAPSS data'!$D$5</c:f>
              <c:strCache>
                <c:ptCount val="1"/>
                <c:pt idx="0">
                  <c:v>Ref area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forward val="5"/>
            <c:dispRSqr val="1"/>
            <c:dispEq val="1"/>
            <c:trendlineLbl>
              <c:layout>
                <c:manualLayout>
                  <c:x val="4.2326651843678773E-2"/>
                  <c:y val="-0.1308401674704156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 data'!$A$6:$A$21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'C-MAPSS data'!$D$6:$D$21</c:f>
              <c:numCache>
                <c:formatCode>General</c:formatCode>
                <c:ptCount val="16"/>
                <c:pt idx="0">
                  <c:v>0.49409999999999998</c:v>
                </c:pt>
                <c:pt idx="1">
                  <c:v>0.59140000000000004</c:v>
                </c:pt>
                <c:pt idx="2">
                  <c:v>0.52669999999999995</c:v>
                </c:pt>
                <c:pt idx="3">
                  <c:v>0.75339999999999996</c:v>
                </c:pt>
                <c:pt idx="4">
                  <c:v>0.54039999999999999</c:v>
                </c:pt>
                <c:pt idx="5">
                  <c:v>0.31480000000000002</c:v>
                </c:pt>
                <c:pt idx="6">
                  <c:v>0.46279999999999999</c:v>
                </c:pt>
                <c:pt idx="7">
                  <c:v>0.58899999999999997</c:v>
                </c:pt>
                <c:pt idx="8">
                  <c:v>0.51160000000000005</c:v>
                </c:pt>
                <c:pt idx="9">
                  <c:v>0.66020000000000001</c:v>
                </c:pt>
                <c:pt idx="10">
                  <c:v>0.69620000000000004</c:v>
                </c:pt>
                <c:pt idx="11">
                  <c:v>0.62209999999999999</c:v>
                </c:pt>
                <c:pt idx="12">
                  <c:v>0.38450000000000001</c:v>
                </c:pt>
                <c:pt idx="13">
                  <c:v>1.0785</c:v>
                </c:pt>
                <c:pt idx="14">
                  <c:v>0.56740000000000002</c:v>
                </c:pt>
                <c:pt idx="15">
                  <c:v>0.30819999999999997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8F4-4800-81E9-1F3C60B2E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176207"/>
        <c:axId val="689177455"/>
      </c:scatterChart>
      <c:scatterChart>
        <c:scatterStyle val="lineMarker"/>
        <c:varyColors val="0"/>
        <c:ser>
          <c:idx val="0"/>
          <c:order val="0"/>
          <c:tx>
            <c:strRef>
              <c:f>'C-MAPSS data'!$B$5</c:f>
              <c:strCache>
                <c:ptCount val="1"/>
                <c:pt idx="0">
                  <c:v>Symmetry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xVal>
            <c:numRef>
              <c:f>'C-MAPSS data'!$A$6:$A$21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'C-MAPSS data'!$B$6:$B$21</c:f>
              <c:numCache>
                <c:formatCode>General</c:formatCode>
                <c:ptCount val="16"/>
                <c:pt idx="0">
                  <c:v>191.58369999999999</c:v>
                </c:pt>
                <c:pt idx="1">
                  <c:v>134.07060000000001</c:v>
                </c:pt>
                <c:pt idx="2">
                  <c:v>99.806399999999996</c:v>
                </c:pt>
                <c:pt idx="3">
                  <c:v>70.183800000000005</c:v>
                </c:pt>
                <c:pt idx="4">
                  <c:v>107.1708</c:v>
                </c:pt>
                <c:pt idx="5">
                  <c:v>140.80510000000001</c:v>
                </c:pt>
                <c:pt idx="6">
                  <c:v>105.8218</c:v>
                </c:pt>
                <c:pt idx="7">
                  <c:v>113.5432</c:v>
                </c:pt>
                <c:pt idx="8">
                  <c:v>169.65100000000001</c:v>
                </c:pt>
                <c:pt idx="9">
                  <c:v>69.493700000000004</c:v>
                </c:pt>
                <c:pt idx="10">
                  <c:v>141.6722</c:v>
                </c:pt>
                <c:pt idx="11">
                  <c:v>155.5531</c:v>
                </c:pt>
                <c:pt idx="12">
                  <c:v>98.380300000000005</c:v>
                </c:pt>
                <c:pt idx="13">
                  <c:v>53.4161</c:v>
                </c:pt>
                <c:pt idx="14">
                  <c:v>103.9329</c:v>
                </c:pt>
                <c:pt idx="15">
                  <c:v>191.9332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8F4-4800-81E9-1F3C60B2E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2937871"/>
        <c:axId val="892949519"/>
      </c:scatterChart>
      <c:valAx>
        <c:axId val="6891762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7455"/>
        <c:crosses val="autoZero"/>
        <c:crossBetween val="midCat"/>
      </c:valAx>
      <c:valAx>
        <c:axId val="68917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6207"/>
        <c:crosses val="autoZero"/>
        <c:crossBetween val="midCat"/>
      </c:valAx>
      <c:valAx>
        <c:axId val="89294951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Symmetry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2937871"/>
        <c:crosses val="max"/>
        <c:crossBetween val="midCat"/>
      </c:valAx>
      <c:valAx>
        <c:axId val="8929378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29495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Cumulative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'C-MAPSS data'!$C$24</c:f>
              <c:strCache>
                <c:ptCount val="1"/>
                <c:pt idx="0">
                  <c:v>Cumltve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5470045947592634"/>
                  <c:y val="-0.1433092871024336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 data'!$A$6:$A$21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'C-MAPSS data'!$C$25:$C$40</c:f>
              <c:numCache>
                <c:formatCode>General</c:formatCode>
                <c:ptCount val="16"/>
                <c:pt idx="0">
                  <c:v>0.94650000000000001</c:v>
                </c:pt>
                <c:pt idx="1">
                  <c:v>1.7393000000000001</c:v>
                </c:pt>
                <c:pt idx="2">
                  <c:v>2.2648999999999999</c:v>
                </c:pt>
                <c:pt idx="3">
                  <c:v>2.7936999999999999</c:v>
                </c:pt>
                <c:pt idx="4">
                  <c:v>3.3729</c:v>
                </c:pt>
                <c:pt idx="5">
                  <c:v>3.8161</c:v>
                </c:pt>
                <c:pt idx="6">
                  <c:v>4.3057999999999996</c:v>
                </c:pt>
                <c:pt idx="7">
                  <c:v>4.9745999999999997</c:v>
                </c:pt>
                <c:pt idx="8">
                  <c:v>5.8426</c:v>
                </c:pt>
                <c:pt idx="9">
                  <c:v>6.3014000000000001</c:v>
                </c:pt>
                <c:pt idx="10">
                  <c:v>7.2877000000000001</c:v>
                </c:pt>
                <c:pt idx="11">
                  <c:v>8.2553999999999998</c:v>
                </c:pt>
                <c:pt idx="12">
                  <c:v>8.6336999999999993</c:v>
                </c:pt>
                <c:pt idx="13">
                  <c:v>9.2097999999999995</c:v>
                </c:pt>
                <c:pt idx="14">
                  <c:v>9.7995000000000001</c:v>
                </c:pt>
                <c:pt idx="15">
                  <c:v>10.3911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8C8-4CE3-AD50-B4A5B735AB92}"/>
            </c:ext>
          </c:extLst>
        </c:ser>
        <c:ser>
          <c:idx val="2"/>
          <c:order val="2"/>
          <c:tx>
            <c:strRef>
              <c:f>'C-MAPSS data'!$D$24</c:f>
              <c:strCache>
                <c:ptCount val="1"/>
                <c:pt idx="0">
                  <c:v>Cumltve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8672372996041193"/>
                  <c:y val="0.13661077552984502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 data'!$A$6:$A$21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'C-MAPSS data'!$D$25:$D$40</c:f>
              <c:numCache>
                <c:formatCode>General</c:formatCode>
                <c:ptCount val="16"/>
                <c:pt idx="0">
                  <c:v>0.49409999999999998</c:v>
                </c:pt>
                <c:pt idx="1">
                  <c:v>1.0855000000000001</c:v>
                </c:pt>
                <c:pt idx="2">
                  <c:v>1.6122000000000001</c:v>
                </c:pt>
                <c:pt idx="3">
                  <c:v>2.3656000000000001</c:v>
                </c:pt>
                <c:pt idx="4">
                  <c:v>2.9060000000000001</c:v>
                </c:pt>
                <c:pt idx="5">
                  <c:v>3.2208000000000001</c:v>
                </c:pt>
                <c:pt idx="6">
                  <c:v>3.6836000000000002</c:v>
                </c:pt>
                <c:pt idx="7">
                  <c:v>4.2726000000000006</c:v>
                </c:pt>
                <c:pt idx="8">
                  <c:v>4.7842000000000002</c:v>
                </c:pt>
                <c:pt idx="9">
                  <c:v>5.4443999999999999</c:v>
                </c:pt>
                <c:pt idx="10">
                  <c:v>6.1406000000000001</c:v>
                </c:pt>
                <c:pt idx="11">
                  <c:v>6.7626999999999997</c:v>
                </c:pt>
                <c:pt idx="12">
                  <c:v>7.1471999999999998</c:v>
                </c:pt>
                <c:pt idx="13">
                  <c:v>8.2256999999999998</c:v>
                </c:pt>
                <c:pt idx="14">
                  <c:v>8.793099999999999</c:v>
                </c:pt>
                <c:pt idx="15">
                  <c:v>9.1012999999999984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8C8-4CE3-AD50-B4A5B735A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176207"/>
        <c:axId val="689177455"/>
      </c:scatterChart>
      <c:scatterChart>
        <c:scatterStyle val="lineMarker"/>
        <c:varyColors val="0"/>
        <c:ser>
          <c:idx val="0"/>
          <c:order val="0"/>
          <c:tx>
            <c:strRef>
              <c:f>'C-MAPSS data'!$B$24</c:f>
              <c:strCache>
                <c:ptCount val="1"/>
                <c:pt idx="0">
                  <c:v>Cumltve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309780981614767"/>
                  <c:y val="8.6510265598962917E-3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 data'!$A$6:$A$21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'C-MAPSS data'!$B$25:$B$40</c:f>
              <c:numCache>
                <c:formatCode>General</c:formatCode>
                <c:ptCount val="16"/>
                <c:pt idx="0">
                  <c:v>191.58369999999999</c:v>
                </c:pt>
                <c:pt idx="1">
                  <c:v>325.65430000000003</c:v>
                </c:pt>
                <c:pt idx="2">
                  <c:v>425.46070000000003</c:v>
                </c:pt>
                <c:pt idx="3">
                  <c:v>495.64450000000005</c:v>
                </c:pt>
                <c:pt idx="4">
                  <c:v>602.81530000000009</c:v>
                </c:pt>
                <c:pt idx="5">
                  <c:v>743.62040000000013</c:v>
                </c:pt>
                <c:pt idx="6">
                  <c:v>849.44220000000018</c:v>
                </c:pt>
                <c:pt idx="7">
                  <c:v>962.98540000000014</c:v>
                </c:pt>
                <c:pt idx="8">
                  <c:v>1132.6364000000001</c:v>
                </c:pt>
                <c:pt idx="9">
                  <c:v>1202.1301000000001</c:v>
                </c:pt>
                <c:pt idx="10">
                  <c:v>1343.8023000000001</c:v>
                </c:pt>
                <c:pt idx="11">
                  <c:v>1499.3554000000001</c:v>
                </c:pt>
                <c:pt idx="12">
                  <c:v>1597.7357000000002</c:v>
                </c:pt>
                <c:pt idx="13">
                  <c:v>1651.1518000000001</c:v>
                </c:pt>
                <c:pt idx="14">
                  <c:v>1755.0847000000001</c:v>
                </c:pt>
                <c:pt idx="15">
                  <c:v>1947.0179000000001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8C8-4CE3-AD50-B4A5B735A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2917487"/>
        <c:axId val="892916655"/>
      </c:scatterChart>
      <c:valAx>
        <c:axId val="6891762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7455"/>
        <c:crosses val="autoZero"/>
        <c:crossBetween val="midCat"/>
      </c:valAx>
      <c:valAx>
        <c:axId val="68917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6207"/>
        <c:crosses val="autoZero"/>
        <c:crossBetween val="midCat"/>
      </c:valAx>
      <c:valAx>
        <c:axId val="89291665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Symmetry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2917487"/>
        <c:crosses val="max"/>
        <c:crossBetween val="midCat"/>
      </c:valAx>
      <c:valAx>
        <c:axId val="8929174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2916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0" i="0" baseline="0">
                <a:effectLst/>
              </a:rPr>
              <a:t>Correlation factor cumulative act / sym log</a:t>
            </a:r>
            <a:endParaRPr lang="en-GB" sz="10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'C-MAPSS data'!$J$50</c:f>
              <c:strCache>
                <c:ptCount val="1"/>
                <c:pt idx="0">
                  <c:v>C. act / sym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0.31720876888007055"/>
                  <c:y val="-0.13025977612885214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 data'!$A$51:$A$80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'C-MAPSS data'!$J$51:$J$80</c:f>
              <c:numCache>
                <c:formatCode>0.0000</c:formatCode>
                <c:ptCount val="30"/>
                <c:pt idx="0">
                  <c:v>4.7511119442408961E-3</c:v>
                </c:pt>
                <c:pt idx="1">
                  <c:v>5.0497854106654159E-3</c:v>
                </c:pt>
                <c:pt idx="2">
                  <c:v>5.1786997104419866E-3</c:v>
                </c:pt>
                <c:pt idx="3">
                  <c:v>5.250557016111942E-3</c:v>
                </c:pt>
                <c:pt idx="4">
                  <c:v>5.2963733599298412E-3</c:v>
                </c:pt>
                <c:pt idx="5">
                  <c:v>5.3281330028203009E-3</c:v>
                </c:pt>
                <c:pt idx="6">
                  <c:v>5.3514445733405394E-3</c:v>
                </c:pt>
                <c:pt idx="7">
                  <c:v>5.3692831672258719E-3</c:v>
                </c:pt>
                <c:pt idx="8">
                  <c:v>5.3833736811432376E-3</c:v>
                </c:pt>
                <c:pt idx="9">
                  <c:v>5.3947850820966958E-3</c:v>
                </c:pt>
                <c:pt idx="10">
                  <c:v>5.4042151290161437E-3</c:v>
                </c:pt>
                <c:pt idx="11">
                  <c:v>5.4121386331167773E-3</c:v>
                </c:pt>
                <c:pt idx="12">
                  <c:v>5.418889916354119E-3</c:v>
                </c:pt>
                <c:pt idx="13">
                  <c:v>5.4247111932986024E-3</c:v>
                </c:pt>
                <c:pt idx="14">
                  <c:v>5.4297822472193702E-3</c:v>
                </c:pt>
                <c:pt idx="15">
                  <c:v>5.434239327140173E-3</c:v>
                </c:pt>
                <c:pt idx="16">
                  <c:v>5.4381875728539749E-3</c:v>
                </c:pt>
                <c:pt idx="17">
                  <c:v>5.441709414291924E-3</c:v>
                </c:pt>
                <c:pt idx="18">
                  <c:v>5.4448703889590942E-3</c:v>
                </c:pt>
                <c:pt idx="19">
                  <c:v>5.447723258265349E-3</c:v>
                </c:pt>
                <c:pt idx="20">
                  <c:v>5.4503109761158E-3</c:v>
                </c:pt>
                <c:pt idx="21">
                  <c:v>5.4526688665377096E-3</c:v>
                </c:pt>
                <c:pt idx="22">
                  <c:v>5.4548262457617463E-3</c:v>
                </c:pt>
                <c:pt idx="23">
                  <c:v>5.4568076473632925E-3</c:v>
                </c:pt>
                <c:pt idx="24">
                  <c:v>5.4586337593474799E-3</c:v>
                </c:pt>
                <c:pt idx="25">
                  <c:v>5.4603221492143424E-3</c:v>
                </c:pt>
                <c:pt idx="26">
                  <c:v>5.4618878309359844E-3</c:v>
                </c:pt>
                <c:pt idx="27">
                  <c:v>5.4633437126487584E-3</c:v>
                </c:pt>
                <c:pt idx="28">
                  <c:v>5.4647009533473848E-3</c:v>
                </c:pt>
                <c:pt idx="29">
                  <c:v>5.4659692494529229E-3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E4A-4FA4-AF67-D6C892A720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Difference log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 data'!$E$24</c:f>
              <c:strCache>
                <c:ptCount val="1"/>
                <c:pt idx="0">
                  <c:v>Cumltve % diff sym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5.7677049492155179E-2"/>
                  <c:y val="-0.22939095849095373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data'!$E$25:$E$40</c:f>
              <c:numCache>
                <c:formatCode>0.00%</c:formatCode>
                <c:ptCount val="16"/>
                <c:pt idx="0">
                  <c:v>0.51840970694341881</c:v>
                </c:pt>
                <c:pt idx="1">
                  <c:v>0.26575531043848144</c:v>
                </c:pt>
                <c:pt idx="2">
                  <c:v>0.1523904109975712</c:v>
                </c:pt>
                <c:pt idx="3">
                  <c:v>0.19512921638097278</c:v>
                </c:pt>
                <c:pt idx="4">
                  <c:v>0.20915235684852981</c:v>
                </c:pt>
                <c:pt idx="5">
                  <c:v>0.13285328523813195</c:v>
                </c:pt>
                <c:pt idx="6">
                  <c:v>0.12529405312521166</c:v>
                </c:pt>
                <c:pt idx="7">
                  <c:v>0.16190994004738826</c:v>
                </c:pt>
                <c:pt idx="8">
                  <c:v>5.9529464723774295E-2</c:v>
                </c:pt>
                <c:pt idx="9">
                  <c:v>0.11129297855669693</c:v>
                </c:pt>
                <c:pt idx="10">
                  <c:v>0.10942277313706522</c:v>
                </c:pt>
                <c:pt idx="11">
                  <c:v>6.353077570110871E-2</c:v>
                </c:pt>
                <c:pt idx="12">
                  <c:v>3.2882702155737874E-2</c:v>
                </c:pt>
                <c:pt idx="13">
                  <c:v>6.1025063879152269E-2</c:v>
                </c:pt>
                <c:pt idx="14">
                  <c:v>0.1036887524403024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7F-4A32-9BAD-DCA02A4F7CC2}"/>
            </c:ext>
          </c:extLst>
        </c:ser>
        <c:ser>
          <c:idx val="2"/>
          <c:order val="1"/>
          <c:tx>
            <c:strRef>
              <c:f>'C-MAPSS data'!$F$24</c:f>
              <c:strCache>
                <c:ptCount val="1"/>
                <c:pt idx="0">
                  <c:v>Cumltve % diff act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5.3680810990977469E-2"/>
                  <c:y val="-0.3738452280924478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data'!$F$25:$F$40</c:f>
              <c:numCache>
                <c:formatCode>0.00%</c:formatCode>
                <c:ptCount val="16"/>
                <c:pt idx="0">
                  <c:v>0.59036413731476656</c:v>
                </c:pt>
                <c:pt idx="1">
                  <c:v>0.26252434943309516</c:v>
                </c:pt>
                <c:pt idx="2">
                  <c:v>0.2090697030799035</c:v>
                </c:pt>
                <c:pt idx="3">
                  <c:v>0.18785067946680511</c:v>
                </c:pt>
                <c:pt idx="4">
                  <c:v>0.1232994853248018</c:v>
                </c:pt>
                <c:pt idx="5">
                  <c:v>0.12058754724879636</c:v>
                </c:pt>
                <c:pt idx="6">
                  <c:v>0.1441317184604112</c:v>
                </c:pt>
                <c:pt idx="7">
                  <c:v>0.1604851532744149</c:v>
                </c:pt>
                <c:pt idx="8">
                  <c:v>7.5559947299077751E-2</c:v>
                </c:pt>
                <c:pt idx="9">
                  <c:v>0.1451604594859115</c:v>
                </c:pt>
                <c:pt idx="10">
                  <c:v>0.12451827499018855</c:v>
                </c:pt>
                <c:pt idx="11">
                  <c:v>4.4798124233973322E-2</c:v>
                </c:pt>
                <c:pt idx="12">
                  <c:v>6.4572533415529501E-2</c:v>
                </c:pt>
                <c:pt idx="13">
                  <c:v>6.2043315640239308E-2</c:v>
                </c:pt>
                <c:pt idx="14">
                  <c:v>5.8601527443463759E-2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67F-4A32-9BAD-DCA02A4F7CC2}"/>
            </c:ext>
          </c:extLst>
        </c:ser>
        <c:ser>
          <c:idx val="3"/>
          <c:order val="2"/>
          <c:tx>
            <c:strRef>
              <c:f>'C-MAPSS data'!$G$24</c:f>
              <c:strCache>
                <c:ptCount val="1"/>
                <c:pt idx="0">
                  <c:v>Cumltve % diff ref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5.0563744960058853E-2"/>
                  <c:y val="-0.53227894313924773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data'!$G$25:$G$40</c:f>
              <c:numCache>
                <c:formatCode>0.00%</c:formatCode>
                <c:ptCount val="16"/>
                <c:pt idx="0">
                  <c:v>0.74879716383894668</c:v>
                </c:pt>
                <c:pt idx="1">
                  <c:v>0.39048077992363861</c:v>
                </c:pt>
                <c:pt idx="2">
                  <c:v>0.37880235305948012</c:v>
                </c:pt>
                <c:pt idx="3">
                  <c:v>0.20502314287882237</c:v>
                </c:pt>
                <c:pt idx="4">
                  <c:v>0.10276163739635698</c:v>
                </c:pt>
                <c:pt idx="5">
                  <c:v>0.13405944035687389</c:v>
                </c:pt>
                <c:pt idx="6">
                  <c:v>0.14806063195998098</c:v>
                </c:pt>
                <c:pt idx="7">
                  <c:v>0.11297588552248025</c:v>
                </c:pt>
                <c:pt idx="8">
                  <c:v>0.12908902489099186</c:v>
                </c:pt>
                <c:pt idx="9">
                  <c:v>0.1201899007337074</c:v>
                </c:pt>
                <c:pt idx="10">
                  <c:v>9.6424945556563002E-2</c:v>
                </c:pt>
                <c:pt idx="11">
                  <c:v>5.5284365811400518E-2</c:v>
                </c:pt>
                <c:pt idx="12">
                  <c:v>0.14031184747184983</c:v>
                </c:pt>
                <c:pt idx="13">
                  <c:v>6.6679201823865289E-2</c:v>
                </c:pt>
                <c:pt idx="14">
                  <c:v>3.4446530758225971E-2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67F-4A32-9BAD-DCA02A4F7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Increase log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 data'!$H$24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5.4684118586332202E-2"/>
                  <c:y val="-0.27157863683836442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data'!$H$25:$H$40</c:f>
              <c:numCache>
                <c:formatCode>0.00%</c:formatCode>
                <c:ptCount val="16"/>
                <c:pt idx="0">
                  <c:v>0.41169608385333784</c:v>
                </c:pt>
                <c:pt idx="1">
                  <c:v>0.23458429885533491</c:v>
                </c:pt>
                <c:pt idx="2">
                  <c:v>0.14160108706946212</c:v>
                </c:pt>
                <c:pt idx="3">
                  <c:v>0.17778380873876298</c:v>
                </c:pt>
                <c:pt idx="4">
                  <c:v>0.18935077628316815</c:v>
                </c:pt>
                <c:pt idx="5">
                  <c:v>0.12457798776656026</c:v>
                </c:pt>
                <c:pt idx="6">
                  <c:v>0.11790749890912151</c:v>
                </c:pt>
                <c:pt idx="7">
                  <c:v>0.14978416727557048</c:v>
                </c:pt>
                <c:pt idx="8">
                  <c:v>5.7808801227088473E-2</c:v>
                </c:pt>
                <c:pt idx="9">
                  <c:v>0.10542637112616936</c:v>
                </c:pt>
                <c:pt idx="10">
                  <c:v>0.10374665006041935</c:v>
                </c:pt>
                <c:pt idx="11">
                  <c:v>6.1574827426088073E-2</c:v>
                </c:pt>
                <c:pt idx="12">
                  <c:v>3.2350811112582083E-2</c:v>
                </c:pt>
                <c:pt idx="13">
                  <c:v>5.9218167647407567E-2</c:v>
                </c:pt>
                <c:pt idx="14">
                  <c:v>9.857803567188568E-2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C1-41EE-AF5A-344EFD87FE61}"/>
            </c:ext>
          </c:extLst>
        </c:ser>
        <c:ser>
          <c:idx val="2"/>
          <c:order val="1"/>
          <c:tx>
            <c:strRef>
              <c:f>'C-MAPSS data'!$I$24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5.2685999335743347E-2"/>
                  <c:y val="-0.41313575773743422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data'!$I$25:$I$40</c:f>
              <c:numCache>
                <c:formatCode>0.00%</c:formatCode>
                <c:ptCount val="16"/>
                <c:pt idx="0">
                  <c:v>0.45581555798309664</c:v>
                </c:pt>
                <c:pt idx="1">
                  <c:v>0.23206322574948116</c:v>
                </c:pt>
                <c:pt idx="2">
                  <c:v>0.18928302967390914</c:v>
                </c:pt>
                <c:pt idx="3">
                  <c:v>0.17172166385009938</c:v>
                </c:pt>
                <c:pt idx="4">
                  <c:v>0.11613951416367496</c:v>
                </c:pt>
                <c:pt idx="5">
                  <c:v>0.11373031724650463</c:v>
                </c:pt>
                <c:pt idx="6">
                  <c:v>0.13444297028906849</c:v>
                </c:pt>
                <c:pt idx="7">
                  <c:v>0.14856399548146379</c:v>
                </c:pt>
                <c:pt idx="8">
                  <c:v>7.2809216999396978E-2</c:v>
                </c:pt>
                <c:pt idx="9">
                  <c:v>0.135337623667275</c:v>
                </c:pt>
                <c:pt idx="10">
                  <c:v>0.11722024371926251</c:v>
                </c:pt>
                <c:pt idx="11">
                  <c:v>4.3816671878800451E-2</c:v>
                </c:pt>
                <c:pt idx="12">
                  <c:v>6.255293274555368E-2</c:v>
                </c:pt>
                <c:pt idx="13">
                  <c:v>6.0176539619368391E-2</c:v>
                </c:pt>
                <c:pt idx="14">
                  <c:v>5.6933337182781388E-2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C1-41EE-AF5A-344EFD87FE61}"/>
            </c:ext>
          </c:extLst>
        </c:ser>
        <c:ser>
          <c:idx val="3"/>
          <c:order val="2"/>
          <c:tx>
            <c:strRef>
              <c:f>'C-MAPSS data'!$J$24</c:f>
              <c:strCache>
                <c:ptCount val="1"/>
                <c:pt idx="0">
                  <c:v>Cumltve % inc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5.1553561221965347E-2"/>
                  <c:y val="-0.55094488188976376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data'!$J$25:$J$40</c:f>
              <c:numCache>
                <c:formatCode>0.00%</c:formatCode>
                <c:ptCount val="16"/>
                <c:pt idx="0">
                  <c:v>0.54481805619530177</c:v>
                </c:pt>
                <c:pt idx="1">
                  <c:v>0.32669643964768635</c:v>
                </c:pt>
                <c:pt idx="2">
                  <c:v>0.31848156915793036</c:v>
                </c:pt>
                <c:pt idx="3">
                  <c:v>0.18596008258774946</c:v>
                </c:pt>
                <c:pt idx="4">
                  <c:v>9.7739692001987066E-2</c:v>
                </c:pt>
                <c:pt idx="5">
                  <c:v>0.12563796286241721</c:v>
                </c:pt>
                <c:pt idx="6">
                  <c:v>0.13785517015400467</c:v>
                </c:pt>
                <c:pt idx="7">
                  <c:v>0.10693532879060232</c:v>
                </c:pt>
                <c:pt idx="8">
                  <c:v>0.12126221438542349</c:v>
                </c:pt>
                <c:pt idx="9">
                  <c:v>0.11337654300882652</c:v>
                </c:pt>
                <c:pt idx="10">
                  <c:v>9.1989885696541276E-2</c:v>
                </c:pt>
                <c:pt idx="11">
                  <c:v>5.3797291246921883E-2</c:v>
                </c:pt>
                <c:pt idx="12">
                  <c:v>0.13111346146832489</c:v>
                </c:pt>
                <c:pt idx="13">
                  <c:v>6.4527868442301267E-2</c:v>
                </c:pt>
                <c:pt idx="14">
                  <c:v>3.3863294254666852E-2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7C1-41EE-AF5A-344EFD87FE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Cumulative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'US SAR data'!$C$36</c:f>
              <c:strCache>
                <c:ptCount val="1"/>
                <c:pt idx="0">
                  <c:v>Cumltve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3727642956674097"/>
                  <c:y val="-0.18899807130764881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'US SAR data'!$A$6:$A$33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</c:numCache>
            </c:numRef>
          </c:xVal>
          <c:yVal>
            <c:numRef>
              <c:f>'US SAR data'!$C$37:$C$64</c:f>
              <c:numCache>
                <c:formatCode>General</c:formatCode>
                <c:ptCount val="28"/>
                <c:pt idx="0">
                  <c:v>2.8299999999999999E-2</c:v>
                </c:pt>
                <c:pt idx="1">
                  <c:v>6.4899999999999999E-2</c:v>
                </c:pt>
                <c:pt idx="2">
                  <c:v>0.10150000000000001</c:v>
                </c:pt>
                <c:pt idx="3">
                  <c:v>0.13890000000000002</c:v>
                </c:pt>
                <c:pt idx="4">
                  <c:v>0.17640000000000003</c:v>
                </c:pt>
                <c:pt idx="5">
                  <c:v>0.22150000000000003</c:v>
                </c:pt>
                <c:pt idx="6">
                  <c:v>0.23720000000000002</c:v>
                </c:pt>
                <c:pt idx="7">
                  <c:v>0.27040000000000003</c:v>
                </c:pt>
                <c:pt idx="8">
                  <c:v>0.29900000000000004</c:v>
                </c:pt>
                <c:pt idx="9">
                  <c:v>0.31980000000000003</c:v>
                </c:pt>
                <c:pt idx="10">
                  <c:v>0.34410000000000002</c:v>
                </c:pt>
                <c:pt idx="11">
                  <c:v>0.36840000000000001</c:v>
                </c:pt>
                <c:pt idx="12">
                  <c:v>0.39410000000000001</c:v>
                </c:pt>
                <c:pt idx="13">
                  <c:v>0.42799999999999999</c:v>
                </c:pt>
                <c:pt idx="14">
                  <c:v>0.46199999999999997</c:v>
                </c:pt>
                <c:pt idx="15">
                  <c:v>0.49819999999999998</c:v>
                </c:pt>
                <c:pt idx="16">
                  <c:v>0.56929999999999992</c:v>
                </c:pt>
                <c:pt idx="17">
                  <c:v>0.65459999999999996</c:v>
                </c:pt>
                <c:pt idx="18">
                  <c:v>0.75679999999999992</c:v>
                </c:pt>
                <c:pt idx="19">
                  <c:v>0.80419999999999991</c:v>
                </c:pt>
                <c:pt idx="20">
                  <c:v>0.85599999999999987</c:v>
                </c:pt>
                <c:pt idx="21">
                  <c:v>0.89859999999999984</c:v>
                </c:pt>
                <c:pt idx="22">
                  <c:v>0.93859999999999988</c:v>
                </c:pt>
                <c:pt idx="23">
                  <c:v>1.0326</c:v>
                </c:pt>
                <c:pt idx="24">
                  <c:v>1.0978999999999999</c:v>
                </c:pt>
                <c:pt idx="25">
                  <c:v>1.1309999999999998</c:v>
                </c:pt>
                <c:pt idx="26">
                  <c:v>1.2097999999999998</c:v>
                </c:pt>
                <c:pt idx="27">
                  <c:v>1.2397999999999998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4EC-4E02-AC4D-D1EECE5DC6F1}"/>
            </c:ext>
          </c:extLst>
        </c:ser>
        <c:ser>
          <c:idx val="2"/>
          <c:order val="2"/>
          <c:tx>
            <c:strRef>
              <c:f>'US SAR data'!$D$36</c:f>
              <c:strCache>
                <c:ptCount val="1"/>
                <c:pt idx="0">
                  <c:v>Cumltve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6.9584288946789336E-2"/>
                  <c:y val="-3.2678685365936745E-2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'US SAR data'!$A$6:$A$33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</c:numCache>
            </c:numRef>
          </c:xVal>
          <c:yVal>
            <c:numRef>
              <c:f>'US SAR data'!$D$37:$D$64</c:f>
              <c:numCache>
                <c:formatCode>General</c:formatCode>
                <c:ptCount val="28"/>
                <c:pt idx="0">
                  <c:v>7.4700000000000003E-2</c:v>
                </c:pt>
                <c:pt idx="1">
                  <c:v>0.13639999999999999</c:v>
                </c:pt>
                <c:pt idx="2">
                  <c:v>0.23859999999999998</c:v>
                </c:pt>
                <c:pt idx="3">
                  <c:v>0.3004</c:v>
                </c:pt>
                <c:pt idx="4">
                  <c:v>0.3503</c:v>
                </c:pt>
                <c:pt idx="5">
                  <c:v>0.4078</c:v>
                </c:pt>
                <c:pt idx="6">
                  <c:v>0.46639999999999998</c:v>
                </c:pt>
                <c:pt idx="7">
                  <c:v>0.54320000000000002</c:v>
                </c:pt>
                <c:pt idx="8">
                  <c:v>0.64270000000000005</c:v>
                </c:pt>
                <c:pt idx="9">
                  <c:v>0.78200000000000003</c:v>
                </c:pt>
                <c:pt idx="10">
                  <c:v>0.95090000000000008</c:v>
                </c:pt>
                <c:pt idx="11">
                  <c:v>1.1546000000000001</c:v>
                </c:pt>
                <c:pt idx="12">
                  <c:v>1.3647</c:v>
                </c:pt>
                <c:pt idx="13">
                  <c:v>1.5838000000000001</c:v>
                </c:pt>
                <c:pt idx="14">
                  <c:v>1.8030000000000002</c:v>
                </c:pt>
                <c:pt idx="15">
                  <c:v>2.0015000000000001</c:v>
                </c:pt>
                <c:pt idx="16">
                  <c:v>2.2606000000000002</c:v>
                </c:pt>
                <c:pt idx="17">
                  <c:v>2.6180000000000003</c:v>
                </c:pt>
                <c:pt idx="18">
                  <c:v>3.2641000000000004</c:v>
                </c:pt>
                <c:pt idx="19">
                  <c:v>3.5295000000000005</c:v>
                </c:pt>
                <c:pt idx="20">
                  <c:v>3.8840000000000003</c:v>
                </c:pt>
                <c:pt idx="21">
                  <c:v>4.0740000000000007</c:v>
                </c:pt>
                <c:pt idx="22">
                  <c:v>4.2758000000000012</c:v>
                </c:pt>
                <c:pt idx="23">
                  <c:v>4.6626000000000012</c:v>
                </c:pt>
                <c:pt idx="24">
                  <c:v>4.8947000000000012</c:v>
                </c:pt>
                <c:pt idx="25">
                  <c:v>4.9911000000000012</c:v>
                </c:pt>
                <c:pt idx="26">
                  <c:v>5.6053000000000015</c:v>
                </c:pt>
                <c:pt idx="27">
                  <c:v>5.6776000000000018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4EC-4E02-AC4D-D1EECE5DC6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176207"/>
        <c:axId val="689177455"/>
      </c:scatterChart>
      <c:scatterChart>
        <c:scatterStyle val="lineMarker"/>
        <c:varyColors val="0"/>
        <c:ser>
          <c:idx val="0"/>
          <c:order val="0"/>
          <c:tx>
            <c:strRef>
              <c:f>'US SAR data'!$B$36</c:f>
              <c:strCache>
                <c:ptCount val="1"/>
                <c:pt idx="0">
                  <c:v>Cumltve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0543920223488916"/>
                  <c:y val="-3.0260451931773513E-2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'US SAR data'!$A$6:$A$33</c:f>
              <c:numCache>
                <c:formatCode>General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</c:numCache>
            </c:numRef>
          </c:xVal>
          <c:yVal>
            <c:numRef>
              <c:f>'US SAR data'!$B$37:$B$64</c:f>
              <c:numCache>
                <c:formatCode>General</c:formatCode>
                <c:ptCount val="28"/>
                <c:pt idx="0">
                  <c:v>37.897500000000001</c:v>
                </c:pt>
                <c:pt idx="1">
                  <c:v>97.221400000000003</c:v>
                </c:pt>
                <c:pt idx="2">
                  <c:v>133.02620000000002</c:v>
                </c:pt>
                <c:pt idx="3">
                  <c:v>193.53720000000001</c:v>
                </c:pt>
                <c:pt idx="4">
                  <c:v>268.74560000000002</c:v>
                </c:pt>
                <c:pt idx="5">
                  <c:v>347.24750000000006</c:v>
                </c:pt>
                <c:pt idx="6">
                  <c:v>374.09260000000006</c:v>
                </c:pt>
                <c:pt idx="7">
                  <c:v>417.37140000000005</c:v>
                </c:pt>
                <c:pt idx="8">
                  <c:v>446.10200000000003</c:v>
                </c:pt>
                <c:pt idx="9">
                  <c:v>461.05930000000001</c:v>
                </c:pt>
                <c:pt idx="10">
                  <c:v>475.46390000000002</c:v>
                </c:pt>
                <c:pt idx="11">
                  <c:v>487.37030000000004</c:v>
                </c:pt>
                <c:pt idx="12">
                  <c:v>499.60640000000006</c:v>
                </c:pt>
                <c:pt idx="13">
                  <c:v>515.09070000000008</c:v>
                </c:pt>
                <c:pt idx="14">
                  <c:v>530.59930000000008</c:v>
                </c:pt>
                <c:pt idx="15">
                  <c:v>548.82310000000007</c:v>
                </c:pt>
                <c:pt idx="16">
                  <c:v>576.2496000000001</c:v>
                </c:pt>
                <c:pt idx="17">
                  <c:v>600.12200000000007</c:v>
                </c:pt>
                <c:pt idx="18">
                  <c:v>615.93320000000006</c:v>
                </c:pt>
                <c:pt idx="19">
                  <c:v>633.79770000000008</c:v>
                </c:pt>
                <c:pt idx="20">
                  <c:v>648.42230000000006</c:v>
                </c:pt>
                <c:pt idx="21">
                  <c:v>670.83720000000005</c:v>
                </c:pt>
                <c:pt idx="22">
                  <c:v>690.63390000000004</c:v>
                </c:pt>
                <c:pt idx="23">
                  <c:v>714.93799999999999</c:v>
                </c:pt>
                <c:pt idx="24">
                  <c:v>743.05560000000003</c:v>
                </c:pt>
                <c:pt idx="25">
                  <c:v>777.40449999999998</c:v>
                </c:pt>
                <c:pt idx="26">
                  <c:v>790.22759999999994</c:v>
                </c:pt>
                <c:pt idx="27">
                  <c:v>831.72759999999994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4EC-4E02-AC4D-D1EECE5DC6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2917487"/>
        <c:axId val="892916655"/>
      </c:scatterChart>
      <c:valAx>
        <c:axId val="6891762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7455"/>
        <c:crosses val="autoZero"/>
        <c:crossBetween val="midCat"/>
      </c:valAx>
      <c:valAx>
        <c:axId val="68917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6207"/>
        <c:crosses val="autoZero"/>
        <c:crossBetween val="midCat"/>
      </c:valAx>
      <c:valAx>
        <c:axId val="89291665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Symmetry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2917487"/>
        <c:crosses val="max"/>
        <c:crossBetween val="midCat"/>
      </c:valAx>
      <c:valAx>
        <c:axId val="8929174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2916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Correlation factor cumulative act / sym 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'C-MAPSS data'!$J$50</c:f>
              <c:strCache>
                <c:ptCount val="1"/>
                <c:pt idx="0">
                  <c:v>C. act / sym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9377821911855029"/>
                  <c:y val="-0.12049493931547291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 data'!$A$51:$A$80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'C-MAPSS data'!$J$51:$J$80</c:f>
              <c:numCache>
                <c:formatCode>0.0000</c:formatCode>
                <c:ptCount val="30"/>
                <c:pt idx="0">
                  <c:v>4.7511119442408961E-3</c:v>
                </c:pt>
                <c:pt idx="1">
                  <c:v>5.0497854106654159E-3</c:v>
                </c:pt>
                <c:pt idx="2">
                  <c:v>5.1786997104419866E-3</c:v>
                </c:pt>
                <c:pt idx="3">
                  <c:v>5.250557016111942E-3</c:v>
                </c:pt>
                <c:pt idx="4">
                  <c:v>5.2963733599298412E-3</c:v>
                </c:pt>
                <c:pt idx="5">
                  <c:v>5.3281330028203009E-3</c:v>
                </c:pt>
                <c:pt idx="6">
                  <c:v>5.3514445733405394E-3</c:v>
                </c:pt>
                <c:pt idx="7">
                  <c:v>5.3692831672258719E-3</c:v>
                </c:pt>
                <c:pt idx="8">
                  <c:v>5.3833736811432376E-3</c:v>
                </c:pt>
                <c:pt idx="9">
                  <c:v>5.3947850820966958E-3</c:v>
                </c:pt>
                <c:pt idx="10">
                  <c:v>5.4042151290161437E-3</c:v>
                </c:pt>
                <c:pt idx="11">
                  <c:v>5.4121386331167773E-3</c:v>
                </c:pt>
                <c:pt idx="12">
                  <c:v>5.418889916354119E-3</c:v>
                </c:pt>
                <c:pt idx="13">
                  <c:v>5.4247111932986024E-3</c:v>
                </c:pt>
                <c:pt idx="14">
                  <c:v>5.4297822472193702E-3</c:v>
                </c:pt>
                <c:pt idx="15">
                  <c:v>5.434239327140173E-3</c:v>
                </c:pt>
                <c:pt idx="16">
                  <c:v>5.4381875728539749E-3</c:v>
                </c:pt>
                <c:pt idx="17">
                  <c:v>5.441709414291924E-3</c:v>
                </c:pt>
                <c:pt idx="18">
                  <c:v>5.4448703889590942E-3</c:v>
                </c:pt>
                <c:pt idx="19">
                  <c:v>5.447723258265349E-3</c:v>
                </c:pt>
                <c:pt idx="20">
                  <c:v>5.4503109761158E-3</c:v>
                </c:pt>
                <c:pt idx="21">
                  <c:v>5.4526688665377096E-3</c:v>
                </c:pt>
                <c:pt idx="22">
                  <c:v>5.4548262457617463E-3</c:v>
                </c:pt>
                <c:pt idx="23">
                  <c:v>5.4568076473632925E-3</c:v>
                </c:pt>
                <c:pt idx="24">
                  <c:v>5.4586337593474799E-3</c:v>
                </c:pt>
                <c:pt idx="25">
                  <c:v>5.4603221492143424E-3</c:v>
                </c:pt>
                <c:pt idx="26">
                  <c:v>5.4618878309359844E-3</c:v>
                </c:pt>
                <c:pt idx="27">
                  <c:v>5.4633437126487584E-3</c:v>
                </c:pt>
                <c:pt idx="28">
                  <c:v>5.4647009533473848E-3</c:v>
                </c:pt>
                <c:pt idx="29">
                  <c:v>5.4659692494529229E-3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976-4D3E-971A-23636C6AB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372220868856555"/>
          <c:y val="0.50342019194244536"/>
          <c:w val="0.22026850844852086"/>
          <c:h val="0.158691278621616"/>
        </c:manualLayout>
      </c:layout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Difference 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 data'!$E$24</c:f>
              <c:strCache>
                <c:ptCount val="1"/>
                <c:pt idx="0">
                  <c:v>Cumltve % diff sym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1144661217705438E-2"/>
                  <c:y val="-0.29555226147800528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data'!$E$25:$E$40</c:f>
              <c:numCache>
                <c:formatCode>0.00%</c:formatCode>
                <c:ptCount val="16"/>
                <c:pt idx="0">
                  <c:v>0.51840970694341881</c:v>
                </c:pt>
                <c:pt idx="1">
                  <c:v>0.26575531043848144</c:v>
                </c:pt>
                <c:pt idx="2">
                  <c:v>0.1523904109975712</c:v>
                </c:pt>
                <c:pt idx="3">
                  <c:v>0.19512921638097278</c:v>
                </c:pt>
                <c:pt idx="4">
                  <c:v>0.20915235684852981</c:v>
                </c:pt>
                <c:pt idx="5">
                  <c:v>0.13285328523813195</c:v>
                </c:pt>
                <c:pt idx="6">
                  <c:v>0.12529405312521166</c:v>
                </c:pt>
                <c:pt idx="7">
                  <c:v>0.16190994004738826</c:v>
                </c:pt>
                <c:pt idx="8">
                  <c:v>5.9529464723774295E-2</c:v>
                </c:pt>
                <c:pt idx="9">
                  <c:v>0.11129297855669693</c:v>
                </c:pt>
                <c:pt idx="10">
                  <c:v>0.10942277313706522</c:v>
                </c:pt>
                <c:pt idx="11">
                  <c:v>6.353077570110871E-2</c:v>
                </c:pt>
                <c:pt idx="12">
                  <c:v>3.2882702155737874E-2</c:v>
                </c:pt>
                <c:pt idx="13">
                  <c:v>6.1025063879152269E-2</c:v>
                </c:pt>
                <c:pt idx="14">
                  <c:v>0.1036887524403024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68-473C-B027-1C2BAD876754}"/>
            </c:ext>
          </c:extLst>
        </c:ser>
        <c:ser>
          <c:idx val="2"/>
          <c:order val="1"/>
          <c:tx>
            <c:strRef>
              <c:f>'C-MAPSS data'!$F$24</c:f>
              <c:strCache>
                <c:ptCount val="1"/>
                <c:pt idx="0">
                  <c:v>Cumltve % diff act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1144661217705438E-2"/>
                  <c:y val="-0.4176313462462804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data'!$F$25:$F$40</c:f>
              <c:numCache>
                <c:formatCode>0.00%</c:formatCode>
                <c:ptCount val="16"/>
                <c:pt idx="0">
                  <c:v>0.59036413731476656</c:v>
                </c:pt>
                <c:pt idx="1">
                  <c:v>0.26252434943309516</c:v>
                </c:pt>
                <c:pt idx="2">
                  <c:v>0.2090697030799035</c:v>
                </c:pt>
                <c:pt idx="3">
                  <c:v>0.18785067946680511</c:v>
                </c:pt>
                <c:pt idx="4">
                  <c:v>0.1232994853248018</c:v>
                </c:pt>
                <c:pt idx="5">
                  <c:v>0.12058754724879636</c:v>
                </c:pt>
                <c:pt idx="6">
                  <c:v>0.1441317184604112</c:v>
                </c:pt>
                <c:pt idx="7">
                  <c:v>0.1604851532744149</c:v>
                </c:pt>
                <c:pt idx="8">
                  <c:v>7.5559947299077751E-2</c:v>
                </c:pt>
                <c:pt idx="9">
                  <c:v>0.1451604594859115</c:v>
                </c:pt>
                <c:pt idx="10">
                  <c:v>0.12451827499018855</c:v>
                </c:pt>
                <c:pt idx="11">
                  <c:v>4.4798124233973322E-2</c:v>
                </c:pt>
                <c:pt idx="12">
                  <c:v>6.4572533415529501E-2</c:v>
                </c:pt>
                <c:pt idx="13">
                  <c:v>6.2043315640239308E-2</c:v>
                </c:pt>
                <c:pt idx="14">
                  <c:v>5.8601527443463759E-2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B68-473C-B027-1C2BAD876754}"/>
            </c:ext>
          </c:extLst>
        </c:ser>
        <c:ser>
          <c:idx val="3"/>
          <c:order val="2"/>
          <c:tx>
            <c:strRef>
              <c:f>'C-MAPSS data'!$G$24</c:f>
              <c:strCache>
                <c:ptCount val="1"/>
                <c:pt idx="0">
                  <c:v>Cumltve % diff ref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1553561221965347E-2"/>
                  <c:y val="-0.55094488188976376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data'!$G$25:$G$40</c:f>
              <c:numCache>
                <c:formatCode>0.00%</c:formatCode>
                <c:ptCount val="16"/>
                <c:pt idx="0">
                  <c:v>0.74879716383894668</c:v>
                </c:pt>
                <c:pt idx="1">
                  <c:v>0.39048077992363861</c:v>
                </c:pt>
                <c:pt idx="2">
                  <c:v>0.37880235305948012</c:v>
                </c:pt>
                <c:pt idx="3">
                  <c:v>0.20502314287882237</c:v>
                </c:pt>
                <c:pt idx="4">
                  <c:v>0.10276163739635698</c:v>
                </c:pt>
                <c:pt idx="5">
                  <c:v>0.13405944035687389</c:v>
                </c:pt>
                <c:pt idx="6">
                  <c:v>0.14806063195998098</c:v>
                </c:pt>
                <c:pt idx="7">
                  <c:v>0.11297588552248025</c:v>
                </c:pt>
                <c:pt idx="8">
                  <c:v>0.12908902489099186</c:v>
                </c:pt>
                <c:pt idx="9">
                  <c:v>0.1201899007337074</c:v>
                </c:pt>
                <c:pt idx="10">
                  <c:v>9.6424945556563002E-2</c:v>
                </c:pt>
                <c:pt idx="11">
                  <c:v>5.5284365811400518E-2</c:v>
                </c:pt>
                <c:pt idx="12">
                  <c:v>0.14031184747184983</c:v>
                </c:pt>
                <c:pt idx="13">
                  <c:v>6.6679201823865289E-2</c:v>
                </c:pt>
                <c:pt idx="14">
                  <c:v>3.4446530758225971E-2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B68-473C-B027-1C2BAD8767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Increase 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 data'!$H$24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7100603882791333E-2"/>
                  <c:y val="-0.29052958664833539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data'!$H$25:$H$40</c:f>
              <c:numCache>
                <c:formatCode>0.00%</c:formatCode>
                <c:ptCount val="16"/>
                <c:pt idx="0">
                  <c:v>0.41169608385333784</c:v>
                </c:pt>
                <c:pt idx="1">
                  <c:v>0.23458429885533491</c:v>
                </c:pt>
                <c:pt idx="2">
                  <c:v>0.14160108706946212</c:v>
                </c:pt>
                <c:pt idx="3">
                  <c:v>0.17778380873876298</c:v>
                </c:pt>
                <c:pt idx="4">
                  <c:v>0.18935077628316815</c:v>
                </c:pt>
                <c:pt idx="5">
                  <c:v>0.12457798776656026</c:v>
                </c:pt>
                <c:pt idx="6">
                  <c:v>0.11790749890912151</c:v>
                </c:pt>
                <c:pt idx="7">
                  <c:v>0.14978416727557048</c:v>
                </c:pt>
                <c:pt idx="8">
                  <c:v>5.7808801227088473E-2</c:v>
                </c:pt>
                <c:pt idx="9">
                  <c:v>0.10542637112616936</c:v>
                </c:pt>
                <c:pt idx="10">
                  <c:v>0.10374665006041935</c:v>
                </c:pt>
                <c:pt idx="11">
                  <c:v>6.1574827426088073E-2</c:v>
                </c:pt>
                <c:pt idx="12">
                  <c:v>3.2350811112582083E-2</c:v>
                </c:pt>
                <c:pt idx="13">
                  <c:v>5.9218167647407567E-2</c:v>
                </c:pt>
                <c:pt idx="14">
                  <c:v>9.857803567188568E-2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4B9-4C1A-9154-5A702F4D9AD4}"/>
            </c:ext>
          </c:extLst>
        </c:ser>
        <c:ser>
          <c:idx val="2"/>
          <c:order val="1"/>
          <c:tx>
            <c:strRef>
              <c:f>'C-MAPSS data'!$I$24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977248636936153E-2"/>
                  <c:y val="-0.410716975308413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data'!$I$25:$I$40</c:f>
              <c:numCache>
                <c:formatCode>0.00%</c:formatCode>
                <c:ptCount val="16"/>
                <c:pt idx="0">
                  <c:v>0.45581555798309664</c:v>
                </c:pt>
                <c:pt idx="1">
                  <c:v>0.23206322574948116</c:v>
                </c:pt>
                <c:pt idx="2">
                  <c:v>0.18928302967390914</c:v>
                </c:pt>
                <c:pt idx="3">
                  <c:v>0.17172166385009938</c:v>
                </c:pt>
                <c:pt idx="4">
                  <c:v>0.11613951416367496</c:v>
                </c:pt>
                <c:pt idx="5">
                  <c:v>0.11373031724650463</c:v>
                </c:pt>
                <c:pt idx="6">
                  <c:v>0.13444297028906849</c:v>
                </c:pt>
                <c:pt idx="7">
                  <c:v>0.14856399548146379</c:v>
                </c:pt>
                <c:pt idx="8">
                  <c:v>7.2809216999396978E-2</c:v>
                </c:pt>
                <c:pt idx="9">
                  <c:v>0.135337623667275</c:v>
                </c:pt>
                <c:pt idx="10">
                  <c:v>0.11722024371926251</c:v>
                </c:pt>
                <c:pt idx="11">
                  <c:v>4.3816671878800451E-2</c:v>
                </c:pt>
                <c:pt idx="12">
                  <c:v>6.255293274555368E-2</c:v>
                </c:pt>
                <c:pt idx="13">
                  <c:v>6.0176539619368391E-2</c:v>
                </c:pt>
                <c:pt idx="14">
                  <c:v>5.6933337182781388E-2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4B9-4C1A-9154-5A702F4D9AD4}"/>
            </c:ext>
          </c:extLst>
        </c:ser>
        <c:ser>
          <c:idx val="3"/>
          <c:order val="2"/>
          <c:tx>
            <c:strRef>
              <c:f>'C-MAPSS data'!$J$24</c:f>
              <c:strCache>
                <c:ptCount val="1"/>
                <c:pt idx="0">
                  <c:v>Cumltve % inc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1553561221965347E-2"/>
                  <c:y val="-0.55094488188976376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data'!$J$25:$J$40</c:f>
              <c:numCache>
                <c:formatCode>0.00%</c:formatCode>
                <c:ptCount val="16"/>
                <c:pt idx="0">
                  <c:v>0.54481805619530177</c:v>
                </c:pt>
                <c:pt idx="1">
                  <c:v>0.32669643964768635</c:v>
                </c:pt>
                <c:pt idx="2">
                  <c:v>0.31848156915793036</c:v>
                </c:pt>
                <c:pt idx="3">
                  <c:v>0.18596008258774946</c:v>
                </c:pt>
                <c:pt idx="4">
                  <c:v>9.7739692001987066E-2</c:v>
                </c:pt>
                <c:pt idx="5">
                  <c:v>0.12563796286241721</c:v>
                </c:pt>
                <c:pt idx="6">
                  <c:v>0.13785517015400467</c:v>
                </c:pt>
                <c:pt idx="7">
                  <c:v>0.10693532879060232</c:v>
                </c:pt>
                <c:pt idx="8">
                  <c:v>0.12126221438542349</c:v>
                </c:pt>
                <c:pt idx="9">
                  <c:v>0.11337654300882652</c:v>
                </c:pt>
                <c:pt idx="10">
                  <c:v>9.1989885696541276E-2</c:v>
                </c:pt>
                <c:pt idx="11">
                  <c:v>5.3797291246921883E-2</c:v>
                </c:pt>
                <c:pt idx="12">
                  <c:v>0.13111346146832489</c:v>
                </c:pt>
                <c:pt idx="13">
                  <c:v>6.4527868442301267E-2</c:v>
                </c:pt>
                <c:pt idx="14">
                  <c:v>3.3863294254666852E-2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4B9-4C1A-9154-5A702F4D9A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Initial</a:t>
            </a:r>
            <a:r>
              <a:rPr lang="en-US" sz="1000" baseline="0"/>
              <a:t> data abs % </a:t>
            </a:r>
            <a:r>
              <a:rPr lang="en-US" sz="1000"/>
              <a:t>Difference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 data'!$E$5</c:f>
              <c:strCache>
                <c:ptCount val="1"/>
                <c:pt idx="0">
                  <c:v>Cumltve % diff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30828711226211858"/>
                  <c:y val="-0.37345101117568302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data'!$E$6:$E$21</c:f>
              <c:numCache>
                <c:formatCode>0.00%</c:formatCode>
                <c:ptCount val="16"/>
                <c:pt idx="0">
                  <c:v>0.35321566458664894</c:v>
                </c:pt>
                <c:pt idx="1">
                  <c:v>0.29301042855860143</c:v>
                </c:pt>
                <c:pt idx="2">
                  <c:v>0.34852126769660824</c:v>
                </c:pt>
                <c:pt idx="3">
                  <c:v>0.41709659631044238</c:v>
                </c:pt>
                <c:pt idx="4">
                  <c:v>0.27127071622685922</c:v>
                </c:pt>
                <c:pt idx="5">
                  <c:v>0.28369411447007614</c:v>
                </c:pt>
                <c:pt idx="6">
                  <c:v>7.0397738928270254E-2</c:v>
                </c:pt>
                <c:pt idx="7">
                  <c:v>0.39624964070591845</c:v>
                </c:pt>
                <c:pt idx="8">
                  <c:v>0.83762926797039627</c:v>
                </c:pt>
                <c:pt idx="9">
                  <c:v>0.68361889869529113</c:v>
                </c:pt>
                <c:pt idx="10">
                  <c:v>9.34032197124538E-2</c:v>
                </c:pt>
                <c:pt idx="11">
                  <c:v>0.45029759771656658</c:v>
                </c:pt>
                <c:pt idx="12">
                  <c:v>0.59242775190979502</c:v>
                </c:pt>
                <c:pt idx="13">
                  <c:v>0.64209877406275229</c:v>
                </c:pt>
                <c:pt idx="14">
                  <c:v>0.59486571797174459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66B-4545-B32D-BCC917131BD3}"/>
            </c:ext>
          </c:extLst>
        </c:ser>
        <c:ser>
          <c:idx val="2"/>
          <c:order val="1"/>
          <c:tx>
            <c:strRef>
              <c:f>'C-MAPSS data'!$F$5</c:f>
              <c:strCache>
                <c:ptCount val="1"/>
                <c:pt idx="0">
                  <c:v>Cumltve % diff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4615594512909877"/>
                  <c:y val="-0.25991423812367603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data'!$F$6:$F$21</c:f>
              <c:numCache>
                <c:formatCode>0.00%</c:formatCode>
                <c:ptCount val="16"/>
                <c:pt idx="0">
                  <c:v>0.17673776806761346</c:v>
                </c:pt>
                <c:pt idx="1">
                  <c:v>0.4053398058252427</c:v>
                </c:pt>
                <c:pt idx="2">
                  <c:v>6.0698027314114028E-3</c:v>
                </c:pt>
                <c:pt idx="3">
                  <c:v>9.0974729241877245E-2</c:v>
                </c:pt>
                <c:pt idx="4">
                  <c:v>0.26604068857589996</c:v>
                </c:pt>
                <c:pt idx="5">
                  <c:v>9.9689141387072647E-2</c:v>
                </c:pt>
                <c:pt idx="6">
                  <c:v>0.30919292188174347</c:v>
                </c:pt>
                <c:pt idx="7">
                  <c:v>0.25923997917751179</c:v>
                </c:pt>
                <c:pt idx="8">
                  <c:v>0.61682242990654212</c:v>
                </c:pt>
                <c:pt idx="9">
                  <c:v>0.7300532835097916</c:v>
                </c:pt>
                <c:pt idx="10">
                  <c:v>1.9037871033776816E-2</c:v>
                </c:pt>
                <c:pt idx="11">
                  <c:v>0.87578008915304595</c:v>
                </c:pt>
                <c:pt idx="12">
                  <c:v>0.41450125733445081</c:v>
                </c:pt>
                <c:pt idx="13">
                  <c:v>2.3331617773203049E-2</c:v>
                </c:pt>
                <c:pt idx="14">
                  <c:v>3.2167950562939349E-3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66B-4545-B32D-BCC917131BD3}"/>
            </c:ext>
          </c:extLst>
        </c:ser>
        <c:ser>
          <c:idx val="3"/>
          <c:order val="2"/>
          <c:tx>
            <c:strRef>
              <c:f>'C-MAPSS data'!$G$5</c:f>
              <c:strCache>
                <c:ptCount val="1"/>
                <c:pt idx="0">
                  <c:v>Cumltve % diff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1636523818203036E-2"/>
                  <c:y val="-0.50862258769703195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data'!$G$6:$G$21</c:f>
              <c:numCache>
                <c:formatCode>0.00%</c:formatCode>
                <c:ptCount val="16"/>
                <c:pt idx="0">
                  <c:v>0.17927222478120688</c:v>
                </c:pt>
                <c:pt idx="1">
                  <c:v>0.11573204543421892</c:v>
                </c:pt>
                <c:pt idx="2">
                  <c:v>0.35419107882196704</c:v>
                </c:pt>
                <c:pt idx="3">
                  <c:v>0.32926263719276544</c:v>
                </c:pt>
                <c:pt idx="4">
                  <c:v>0.5275958840037418</c:v>
                </c:pt>
                <c:pt idx="5">
                  <c:v>0.38065843621399165</c:v>
                </c:pt>
                <c:pt idx="6">
                  <c:v>0.23996957596501231</c:v>
                </c:pt>
                <c:pt idx="7">
                  <c:v>0.14065055424313994</c:v>
                </c:pt>
                <c:pt idx="8">
                  <c:v>0.253626898788189</c:v>
                </c:pt>
                <c:pt idx="9">
                  <c:v>5.308168681804782E-2</c:v>
                </c:pt>
                <c:pt idx="10">
                  <c:v>0.11241750739588872</c:v>
                </c:pt>
                <c:pt idx="11">
                  <c:v>0.4720842439896682</c:v>
                </c:pt>
                <c:pt idx="12">
                  <c:v>0.94873547505126443</c:v>
                </c:pt>
                <c:pt idx="13">
                  <c:v>0.62105838750835407</c:v>
                </c:pt>
                <c:pt idx="14">
                  <c:v>0.59205116491548671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66B-4545-B32D-BCC917131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Initial</a:t>
            </a:r>
            <a:r>
              <a:rPr lang="en-US" sz="1000" baseline="0"/>
              <a:t> data abs % </a:t>
            </a:r>
            <a:r>
              <a:rPr lang="en-US" sz="1000"/>
              <a:t>Increase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 data'!$H$5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8188081407106897E-3"/>
                  <c:y val="-0.39509070773315441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data'!$H$6:$H$21</c:f>
              <c:numCache>
                <c:formatCode>0.00%</c:formatCode>
                <c:ptCount val="16"/>
                <c:pt idx="0">
                  <c:v>0.42897622595856194</c:v>
                </c:pt>
                <c:pt idx="1">
                  <c:v>0.34330664165825053</c:v>
                </c:pt>
                <c:pt idx="2">
                  <c:v>0.42207176014977799</c:v>
                </c:pt>
                <c:pt idx="3">
                  <c:v>0.34512199218443823</c:v>
                </c:pt>
                <c:pt idx="4">
                  <c:v>0.23887131929170186</c:v>
                </c:pt>
                <c:pt idx="5">
                  <c:v>0.33058689230385435</c:v>
                </c:pt>
                <c:pt idx="6">
                  <c:v>6.8004072458764622E-2</c:v>
                </c:pt>
                <c:pt idx="7">
                  <c:v>0.33072484099710586</c:v>
                </c:pt>
                <c:pt idx="8">
                  <c:v>1.4412428752534403</c:v>
                </c:pt>
                <c:pt idx="9">
                  <c:v>0.50947539460811642</c:v>
                </c:pt>
                <c:pt idx="10">
                  <c:v>8.9235765793160005E-2</c:v>
                </c:pt>
                <c:pt idx="11">
                  <c:v>0.58114073650924003</c:v>
                </c:pt>
                <c:pt idx="12">
                  <c:v>0.84177242441885514</c:v>
                </c:pt>
                <c:pt idx="13">
                  <c:v>0.48605205858780043</c:v>
                </c:pt>
                <c:pt idx="14">
                  <c:v>0.45849441368142663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03B-4F33-9C21-F719CF33CAF9}"/>
            </c:ext>
          </c:extLst>
        </c:ser>
        <c:ser>
          <c:idx val="2"/>
          <c:order val="1"/>
          <c:tx>
            <c:strRef>
              <c:f>'C-MAPSS data'!$I$5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3604704837289723"/>
                  <c:y val="-0.28315845099761872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data'!$I$6:$I$21</c:f>
              <c:numCache>
                <c:formatCode>0.00%</c:formatCode>
                <c:ptCount val="16"/>
                <c:pt idx="0">
                  <c:v>0.19386982845610504</c:v>
                </c:pt>
                <c:pt idx="1">
                  <c:v>0.50837138508371393</c:v>
                </c:pt>
                <c:pt idx="2">
                  <c:v>6.0514372163390532E-3</c:v>
                </c:pt>
                <c:pt idx="3">
                  <c:v>8.7016574585635359E-2</c:v>
                </c:pt>
                <c:pt idx="4">
                  <c:v>0.30685920577617343</c:v>
                </c:pt>
                <c:pt idx="5">
                  <c:v>9.4956095568715621E-2</c:v>
                </c:pt>
                <c:pt idx="6">
                  <c:v>0.26779306220095683</c:v>
                </c:pt>
                <c:pt idx="7">
                  <c:v>0.22949308755760373</c:v>
                </c:pt>
                <c:pt idx="8">
                  <c:v>0.89189189189189189</c:v>
                </c:pt>
                <c:pt idx="9">
                  <c:v>0.53482713170434959</c:v>
                </c:pt>
                <c:pt idx="10">
                  <c:v>1.9220832902759069E-2</c:v>
                </c:pt>
                <c:pt idx="11">
                  <c:v>1.558022733280465</c:v>
                </c:pt>
                <c:pt idx="12">
                  <c:v>0.343343169588613</c:v>
                </c:pt>
                <c:pt idx="13">
                  <c:v>2.3062574190266333E-2</c:v>
                </c:pt>
                <c:pt idx="14">
                  <c:v>3.2116294793779797E-3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03B-4F33-9C21-F719CF33CAF9}"/>
            </c:ext>
          </c:extLst>
        </c:ser>
        <c:ser>
          <c:idx val="3"/>
          <c:order val="2"/>
          <c:tx>
            <c:strRef>
              <c:f>'C-MAPSS data'!$J$5</c:f>
              <c:strCache>
                <c:ptCount val="1"/>
                <c:pt idx="0">
                  <c:v>Cumltve % inc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6328973771245925"/>
                  <c:y val="-0.52340811514459584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data'!$J$6:$J$21</c:f>
              <c:numCache>
                <c:formatCode>0.00%</c:formatCode>
                <c:ptCount val="16"/>
                <c:pt idx="0">
                  <c:v>0.16452485627325</c:v>
                </c:pt>
                <c:pt idx="1">
                  <c:v>0.12284032656161022</c:v>
                </c:pt>
                <c:pt idx="2">
                  <c:v>0.30090257499336343</c:v>
                </c:pt>
                <c:pt idx="3">
                  <c:v>0.39415247964470757</c:v>
                </c:pt>
                <c:pt idx="4">
                  <c:v>0.71664548919949156</c:v>
                </c:pt>
                <c:pt idx="5">
                  <c:v>0.31979256698357816</c:v>
                </c:pt>
                <c:pt idx="6">
                  <c:v>0.21426146010186756</c:v>
                </c:pt>
                <c:pt idx="7">
                  <c:v>0.15129007036747441</c:v>
                </c:pt>
                <c:pt idx="8">
                  <c:v>0.22508330808845797</c:v>
                </c:pt>
                <c:pt idx="9">
                  <c:v>5.1709278942832559E-2</c:v>
                </c:pt>
                <c:pt idx="10">
                  <c:v>0.11911268284841674</c:v>
                </c:pt>
                <c:pt idx="11">
                  <c:v>0.61794538361508444</c:v>
                </c:pt>
                <c:pt idx="12">
                  <c:v>0.64348632359758917</c:v>
                </c:pt>
                <c:pt idx="13">
                  <c:v>0.90077546704265066</c:v>
                </c:pt>
                <c:pt idx="14">
                  <c:v>0.84101232965606765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03B-4F33-9C21-F719CF33CA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773300127693661"/>
          <c:y val="0.26624496318662094"/>
          <c:w val="0.27243355567364358"/>
          <c:h val="0.4638680562319405"/>
        </c:manualLayout>
      </c:layout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Correlation factor % inc 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'C-MAPSS data'!$K$50</c:f>
              <c:strCache>
                <c:ptCount val="1"/>
                <c:pt idx="0">
                  <c:v>% Inc act / sym lin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3316988053425709"/>
                  <c:y val="-0.30807804205788963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 data'!$A$51:$A$80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'C-MAPSS data'!$K$51:$K$80</c:f>
              <c:numCache>
                <c:formatCode>0.0000</c:formatCode>
                <c:ptCount val="30"/>
                <c:pt idx="0">
                  <c:v>1.048616600790514</c:v>
                </c:pt>
                <c:pt idx="1">
                  <c:v>1.0465116279069768</c:v>
                </c:pt>
                <c:pt idx="2">
                  <c:v>1.044090909090909</c:v>
                </c:pt>
                <c:pt idx="3">
                  <c:v>1.0412776412776414</c:v>
                </c:pt>
                <c:pt idx="4">
                  <c:v>1.0379679144385028</c:v>
                </c:pt>
                <c:pt idx="5">
                  <c:v>1.0340175953079178</c:v>
                </c:pt>
                <c:pt idx="6">
                  <c:v>1.0292207792207793</c:v>
                </c:pt>
                <c:pt idx="7">
                  <c:v>1.0232727272727273</c:v>
                </c:pt>
                <c:pt idx="8">
                  <c:v>1.0157024793388432</c:v>
                </c:pt>
                <c:pt idx="9">
                  <c:v>1.0057416267942585</c:v>
                </c:pt>
                <c:pt idx="10">
                  <c:v>0.99204545454545445</c:v>
                </c:pt>
                <c:pt idx="11">
                  <c:v>0.97202797202797198</c:v>
                </c:pt>
                <c:pt idx="12">
                  <c:v>0.9400000000000005</c:v>
                </c:pt>
                <c:pt idx="13">
                  <c:v>0.8805194805194807</c:v>
                </c:pt>
                <c:pt idx="14">
                  <c:v>0.73181818181818137</c:v>
                </c:pt>
                <c:pt idx="15">
                  <c:v>-0.30909090909090503</c:v>
                </c:pt>
                <c:pt idx="16">
                  <c:v>1.7727272727272676</c:v>
                </c:pt>
                <c:pt idx="17">
                  <c:v>1.3563636363636351</c:v>
                </c:pt>
                <c:pt idx="18">
                  <c:v>1.2522727272727274</c:v>
                </c:pt>
                <c:pt idx="19">
                  <c:v>1.2049586776859498</c:v>
                </c:pt>
                <c:pt idx="20">
                  <c:v>1.1779220779220778</c:v>
                </c:pt>
                <c:pt idx="21">
                  <c:v>1.1604278074866312</c:v>
                </c:pt>
                <c:pt idx="22">
                  <c:v>1.148181818181818</c:v>
                </c:pt>
                <c:pt idx="23">
                  <c:v>1.1391304347826088</c:v>
                </c:pt>
                <c:pt idx="24">
                  <c:v>1.1321678321678319</c:v>
                </c:pt>
                <c:pt idx="25">
                  <c:v>1.1266457680250779</c:v>
                </c:pt>
                <c:pt idx="26">
                  <c:v>1.1221590909090906</c:v>
                </c:pt>
                <c:pt idx="27">
                  <c:v>1.1184415584415583</c:v>
                </c:pt>
                <c:pt idx="28">
                  <c:v>1.1153110047846888</c:v>
                </c:pt>
                <c:pt idx="29">
                  <c:v>1.112638580931264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73-4AAB-8D85-CE141FF9CB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Correlation factor % inc logn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'C-MAPSS data'!$L$50</c:f>
              <c:strCache>
                <c:ptCount val="1"/>
                <c:pt idx="0">
                  <c:v>% Inc act / sym log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0.33035891250170552"/>
                  <c:y val="-0.35242564099906037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 data'!$A$51:$A$80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'C-MAPSS data'!$L$51:$L$80</c:f>
              <c:numCache>
                <c:formatCode>0.0000</c:formatCode>
                <c:ptCount val="30"/>
                <c:pt idx="0">
                  <c:v>1</c:v>
                </c:pt>
                <c:pt idx="1">
                  <c:v>0.97587769200595609</c:v>
                </c:pt>
                <c:pt idx="2">
                  <c:v>0.95481774241062689</c:v>
                </c:pt>
                <c:pt idx="3">
                  <c:v>0.93454512781966359</c:v>
                </c:pt>
                <c:pt idx="4">
                  <c:v>0.91415015572717051</c:v>
                </c:pt>
                <c:pt idx="5">
                  <c:v>0.89309197363975601</c:v>
                </c:pt>
                <c:pt idx="6">
                  <c:v>0.87095726607314761</c:v>
                </c:pt>
                <c:pt idx="7">
                  <c:v>0.84737021190397976</c:v>
                </c:pt>
                <c:pt idx="8">
                  <c:v>0.82194654061535943</c:v>
                </c:pt>
                <c:pt idx="9">
                  <c:v>0.79426182859857652</c:v>
                </c:pt>
                <c:pt idx="10">
                  <c:v>0.76382260583888906</c:v>
                </c:pt>
                <c:pt idx="11">
                  <c:v>0.73003401372047227</c:v>
                </c:pt>
                <c:pt idx="12">
                  <c:v>0.69215874356857277</c:v>
                </c:pt>
                <c:pt idx="13">
                  <c:v>0.64926091988686707</c:v>
                </c:pt>
                <c:pt idx="14">
                  <c:v>0.6001256483058568</c:v>
                </c:pt>
                <c:pt idx="15">
                  <c:v>0.54313924961187099</c:v>
                </c:pt>
                <c:pt idx="16">
                  <c:v>0.47610453452158441</c:v>
                </c:pt>
                <c:pt idx="17">
                  <c:v>0.39594498097153508</c:v>
                </c:pt>
                <c:pt idx="18">
                  <c:v>0.29821041969319256</c:v>
                </c:pt>
                <c:pt idx="19">
                  <c:v>0.17620864416124132</c:v>
                </c:pt>
                <c:pt idx="20">
                  <c:v>1.9384444827747871E-2</c:v>
                </c:pt>
                <c:pt idx="21">
                  <c:v>-0.18994383968335177</c:v>
                </c:pt>
                <c:pt idx="22">
                  <c:v>-0.48382701120135285</c:v>
                </c:pt>
                <c:pt idx="23">
                  <c:v>-0.92701206582915008</c:v>
                </c:pt>
                <c:pt idx="24">
                  <c:v>-1.6729221056707126</c:v>
                </c:pt>
                <c:pt idx="25">
                  <c:v>-3.1945362552592655</c:v>
                </c:pt>
                <c:pt idx="26">
                  <c:v>-8.0203444590605777</c:v>
                </c:pt>
                <c:pt idx="27">
                  <c:v>108.3894495526303</c:v>
                </c:pt>
                <c:pt idx="28">
                  <c:v>9.142916437768335</c:v>
                </c:pt>
                <c:pt idx="29">
                  <c:v>5.3435170673863617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64B-45C0-88C6-6143708E5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Increase exp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 data'!$H$24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5.7677049492155179E-2"/>
                  <c:y val="-0.22939095849095373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data'!$H$25:$H$40</c:f>
              <c:numCache>
                <c:formatCode>0.00%</c:formatCode>
                <c:ptCount val="16"/>
                <c:pt idx="0">
                  <c:v>0.41169608385333784</c:v>
                </c:pt>
                <c:pt idx="1">
                  <c:v>0.23458429885533491</c:v>
                </c:pt>
                <c:pt idx="2">
                  <c:v>0.14160108706946212</c:v>
                </c:pt>
                <c:pt idx="3">
                  <c:v>0.17778380873876298</c:v>
                </c:pt>
                <c:pt idx="4">
                  <c:v>0.18935077628316815</c:v>
                </c:pt>
                <c:pt idx="5">
                  <c:v>0.12457798776656026</c:v>
                </c:pt>
                <c:pt idx="6">
                  <c:v>0.11790749890912151</c:v>
                </c:pt>
                <c:pt idx="7">
                  <c:v>0.14978416727557048</c:v>
                </c:pt>
                <c:pt idx="8">
                  <c:v>5.7808801227088473E-2</c:v>
                </c:pt>
                <c:pt idx="9">
                  <c:v>0.10542637112616936</c:v>
                </c:pt>
                <c:pt idx="10">
                  <c:v>0.10374665006041935</c:v>
                </c:pt>
                <c:pt idx="11">
                  <c:v>6.1574827426088073E-2</c:v>
                </c:pt>
                <c:pt idx="12">
                  <c:v>3.2350811112582083E-2</c:v>
                </c:pt>
                <c:pt idx="13">
                  <c:v>5.9218167647407567E-2</c:v>
                </c:pt>
                <c:pt idx="14">
                  <c:v>9.857803567188568E-2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827-45DA-B935-23CACF43B6E7}"/>
            </c:ext>
          </c:extLst>
        </c:ser>
        <c:ser>
          <c:idx val="2"/>
          <c:order val="1"/>
          <c:tx>
            <c:strRef>
              <c:f>'C-MAPSS data'!$I$24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5.3680810990977469E-2"/>
                  <c:y val="-0.3738452280924478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data'!$I$25:$I$40</c:f>
              <c:numCache>
                <c:formatCode>0.00%</c:formatCode>
                <c:ptCount val="16"/>
                <c:pt idx="0">
                  <c:v>0.45581555798309664</c:v>
                </c:pt>
                <c:pt idx="1">
                  <c:v>0.23206322574948116</c:v>
                </c:pt>
                <c:pt idx="2">
                  <c:v>0.18928302967390914</c:v>
                </c:pt>
                <c:pt idx="3">
                  <c:v>0.17172166385009938</c:v>
                </c:pt>
                <c:pt idx="4">
                  <c:v>0.11613951416367496</c:v>
                </c:pt>
                <c:pt idx="5">
                  <c:v>0.11373031724650463</c:v>
                </c:pt>
                <c:pt idx="6">
                  <c:v>0.13444297028906849</c:v>
                </c:pt>
                <c:pt idx="7">
                  <c:v>0.14856399548146379</c:v>
                </c:pt>
                <c:pt idx="8">
                  <c:v>7.2809216999396978E-2</c:v>
                </c:pt>
                <c:pt idx="9">
                  <c:v>0.135337623667275</c:v>
                </c:pt>
                <c:pt idx="10">
                  <c:v>0.11722024371926251</c:v>
                </c:pt>
                <c:pt idx="11">
                  <c:v>4.3816671878800451E-2</c:v>
                </c:pt>
                <c:pt idx="12">
                  <c:v>6.255293274555368E-2</c:v>
                </c:pt>
                <c:pt idx="13">
                  <c:v>6.0176539619368391E-2</c:v>
                </c:pt>
                <c:pt idx="14">
                  <c:v>5.6933337182781388E-2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827-45DA-B935-23CACF43B6E7}"/>
            </c:ext>
          </c:extLst>
        </c:ser>
        <c:ser>
          <c:idx val="3"/>
          <c:order val="2"/>
          <c:tx>
            <c:strRef>
              <c:f>'C-MAPSS data'!$J$24</c:f>
              <c:strCache>
                <c:ptCount val="1"/>
                <c:pt idx="0">
                  <c:v>Cumltve % inc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5.0563744960058853E-2"/>
                  <c:y val="-0.53227894313924773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data'!$J$25:$J$40</c:f>
              <c:numCache>
                <c:formatCode>0.00%</c:formatCode>
                <c:ptCount val="16"/>
                <c:pt idx="0">
                  <c:v>0.54481805619530177</c:v>
                </c:pt>
                <c:pt idx="1">
                  <c:v>0.32669643964768635</c:v>
                </c:pt>
                <c:pt idx="2">
                  <c:v>0.31848156915793036</c:v>
                </c:pt>
                <c:pt idx="3">
                  <c:v>0.18596008258774946</c:v>
                </c:pt>
                <c:pt idx="4">
                  <c:v>9.7739692001987066E-2</c:v>
                </c:pt>
                <c:pt idx="5">
                  <c:v>0.12563796286241721</c:v>
                </c:pt>
                <c:pt idx="6">
                  <c:v>0.13785517015400467</c:v>
                </c:pt>
                <c:pt idx="7">
                  <c:v>0.10693532879060232</c:v>
                </c:pt>
                <c:pt idx="8">
                  <c:v>0.12126221438542349</c:v>
                </c:pt>
                <c:pt idx="9">
                  <c:v>0.11337654300882652</c:v>
                </c:pt>
                <c:pt idx="10">
                  <c:v>9.1989885696541276E-2</c:v>
                </c:pt>
                <c:pt idx="11">
                  <c:v>5.3797291246921883E-2</c:v>
                </c:pt>
                <c:pt idx="12">
                  <c:v>0.13111346146832489</c:v>
                </c:pt>
                <c:pt idx="13">
                  <c:v>6.4527868442301267E-2</c:v>
                </c:pt>
                <c:pt idx="14">
                  <c:v>3.3863294254666852E-2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827-45DA-B935-23CACF43B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Correlation factor % inc exp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'C-MAPSS data'!$M$50</c:f>
              <c:strCache>
                <c:ptCount val="1"/>
                <c:pt idx="0">
                  <c:v>% Inc act / sym exp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0.28631813682997542"/>
                  <c:y val="6.9564882573903614E-2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 data'!$A$51:$A$80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'C-MAPSS data'!$M$51:$M$80</c:f>
              <c:numCache>
                <c:formatCode>0.0000</c:formatCode>
                <c:ptCount val="30"/>
                <c:pt idx="0">
                  <c:v>1.0490053248566311</c:v>
                </c:pt>
                <c:pt idx="1">
                  <c:v>1.0448176844215937</c:v>
                </c:pt>
                <c:pt idx="2">
                  <c:v>1.0406467610917964</c:v>
                </c:pt>
                <c:pt idx="3">
                  <c:v>1.0364924881323774</c:v>
                </c:pt>
                <c:pt idx="4">
                  <c:v>1.03235479907488</c:v>
                </c:pt>
                <c:pt idx="5">
                  <c:v>1.0282336277161916</c:v>
                </c:pt>
                <c:pt idx="6">
                  <c:v>1.0241289081174825</c:v>
                </c:pt>
                <c:pt idx="7">
                  <c:v>1.0200405746031511</c:v>
                </c:pt>
                <c:pt idx="8">
                  <c:v>1.015968561759774</c:v>
                </c:pt>
                <c:pt idx="9">
                  <c:v>1.0119128044350594</c:v>
                </c:pt>
                <c:pt idx="10">
                  <c:v>1.0078732377368034</c:v>
                </c:pt>
                <c:pt idx="11">
                  <c:v>1.0038497970318521</c:v>
                </c:pt>
                <c:pt idx="12">
                  <c:v>0.99984241794506901</c:v>
                </c:pt>
                <c:pt idx="13">
                  <c:v>0.99585103635830297</c:v>
                </c:pt>
                <c:pt idx="14">
                  <c:v>0.99187558840936341</c:v>
                </c:pt>
                <c:pt idx="15">
                  <c:v>0.98791601049099875</c:v>
                </c:pt>
                <c:pt idx="16">
                  <c:v>0.98397223924987687</c:v>
                </c:pt>
                <c:pt idx="17">
                  <c:v>0.98004421158557509</c:v>
                </c:pt>
                <c:pt idx="18">
                  <c:v>0.97613186464956603</c:v>
                </c:pt>
                <c:pt idx="19">
                  <c:v>0.9722351358442155</c:v>
                </c:pt>
                <c:pt idx="20">
                  <c:v>0.96835396282177966</c:v>
                </c:pt>
                <c:pt idx="21">
                  <c:v>0.96448828348340687</c:v>
                </c:pt>
                <c:pt idx="22">
                  <c:v>0.96063803597814568</c:v>
                </c:pt>
                <c:pt idx="23">
                  <c:v>0.95680315870195387</c:v>
                </c:pt>
                <c:pt idx="24">
                  <c:v>0.9529835902967132</c:v>
                </c:pt>
                <c:pt idx="25">
                  <c:v>0.94917926964924726</c:v>
                </c:pt>
                <c:pt idx="26">
                  <c:v>0.94539013589034504</c:v>
                </c:pt>
                <c:pt idx="27">
                  <c:v>0.9416161283937855</c:v>
                </c:pt>
                <c:pt idx="28">
                  <c:v>0.93785718677536811</c:v>
                </c:pt>
                <c:pt idx="29">
                  <c:v>0.93411325089194641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B86-446F-9FA6-51906A0E8A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'C-MAPSS data'!$H$24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D95319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D95319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0.1405920144572767"/>
                  <c:y val="-0.35416576490655322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rgbClr val="D95319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data'!$H$25:$H$40</c:f>
              <c:numCache>
                <c:formatCode>0.00%</c:formatCode>
                <c:ptCount val="16"/>
                <c:pt idx="0">
                  <c:v>0.41169608385333784</c:v>
                </c:pt>
                <c:pt idx="1">
                  <c:v>0.23458429885533491</c:v>
                </c:pt>
                <c:pt idx="2">
                  <c:v>0.14160108706946212</c:v>
                </c:pt>
                <c:pt idx="3">
                  <c:v>0.17778380873876298</c:v>
                </c:pt>
                <c:pt idx="4">
                  <c:v>0.18935077628316815</c:v>
                </c:pt>
                <c:pt idx="5">
                  <c:v>0.12457798776656026</c:v>
                </c:pt>
                <c:pt idx="6">
                  <c:v>0.11790749890912151</c:v>
                </c:pt>
                <c:pt idx="7">
                  <c:v>0.14978416727557048</c:v>
                </c:pt>
                <c:pt idx="8">
                  <c:v>5.7808801227088473E-2</c:v>
                </c:pt>
                <c:pt idx="9">
                  <c:v>0.10542637112616936</c:v>
                </c:pt>
                <c:pt idx="10">
                  <c:v>0.10374665006041935</c:v>
                </c:pt>
                <c:pt idx="11">
                  <c:v>6.1574827426088073E-2</c:v>
                </c:pt>
                <c:pt idx="12">
                  <c:v>3.2350811112582083E-2</c:v>
                </c:pt>
                <c:pt idx="13">
                  <c:v>5.9218167647407567E-2</c:v>
                </c:pt>
                <c:pt idx="14">
                  <c:v>9.857803567188568E-2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BAE-4324-A97D-C6CA1EC263BD}"/>
            </c:ext>
          </c:extLst>
        </c:ser>
        <c:ser>
          <c:idx val="2"/>
          <c:order val="1"/>
          <c:tx>
            <c:strRef>
              <c:f>'C-MAPSS data'!$I$24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2B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2BD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0.13735127359839872"/>
                  <c:y val="-0.5135275021550538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rgbClr val="0072BD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 data'!$I$25:$I$40</c:f>
              <c:numCache>
                <c:formatCode>0.00%</c:formatCode>
                <c:ptCount val="16"/>
                <c:pt idx="0">
                  <c:v>0.45581555798309664</c:v>
                </c:pt>
                <c:pt idx="1">
                  <c:v>0.23206322574948116</c:v>
                </c:pt>
                <c:pt idx="2">
                  <c:v>0.18928302967390914</c:v>
                </c:pt>
                <c:pt idx="3">
                  <c:v>0.17172166385009938</c:v>
                </c:pt>
                <c:pt idx="4">
                  <c:v>0.11613951416367496</c:v>
                </c:pt>
                <c:pt idx="5">
                  <c:v>0.11373031724650463</c:v>
                </c:pt>
                <c:pt idx="6">
                  <c:v>0.13444297028906849</c:v>
                </c:pt>
                <c:pt idx="7">
                  <c:v>0.14856399548146379</c:v>
                </c:pt>
                <c:pt idx="8">
                  <c:v>7.2809216999396978E-2</c:v>
                </c:pt>
                <c:pt idx="9">
                  <c:v>0.135337623667275</c:v>
                </c:pt>
                <c:pt idx="10">
                  <c:v>0.11722024371926251</c:v>
                </c:pt>
                <c:pt idx="11">
                  <c:v>4.3816671878800451E-2</c:v>
                </c:pt>
                <c:pt idx="12">
                  <c:v>6.255293274555368E-2</c:v>
                </c:pt>
                <c:pt idx="13">
                  <c:v>6.0176539619368391E-2</c:v>
                </c:pt>
                <c:pt idx="14">
                  <c:v>5.6933337182781388E-2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BAE-4324-A97D-C6CA1EC26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  <c:extLst>
          <c:ext xmlns:c15="http://schemas.microsoft.com/office/drawing/2012/chart" uri="{02D57815-91ED-43cb-92C2-25804820EDAC}">
            <c15:filteredScatterSeries>
              <c15:ser>
                <c:idx val="3"/>
                <c:order val="2"/>
                <c:tx>
                  <c:strRef>
                    <c:extLst>
                      <c:ext uri="{02D57815-91ED-43cb-92C2-25804820EDAC}">
                        <c15:formulaRef>
                          <c15:sqref>'C-MAPSS data'!$J$24</c15:sqref>
                        </c15:formulaRef>
                      </c:ext>
                    </c:extLst>
                    <c:strCache>
                      <c:ptCount val="1"/>
                      <c:pt idx="0">
                        <c:v>Cumltve % inc ref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noFill/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3"/>
                      </a:solidFill>
                      <a:prstDash val="sysDot"/>
                    </a:ln>
                    <a:effectLst/>
                  </c:spPr>
                  <c:trendlineType val="exp"/>
                  <c:dispRSqr val="1"/>
                  <c:dispEq val="1"/>
                  <c:trendlineLbl>
                    <c:layout>
                      <c:manualLayout>
                        <c:x val="5.0563744960058853E-2"/>
                        <c:y val="-0.53227894313924773"/>
                      </c:manualLayout>
                    </c:layout>
                    <c:numFmt formatCode="General" sourceLinked="0"/>
                    <c:spPr>
                      <a:noFill/>
                      <a:ln>
                        <a:solidFill>
                          <a:schemeClr val="accent3"/>
                        </a:solidFill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Times New Roman" panose="02020603050405020304" pitchFamily="18" charset="0"/>
                            <a:ea typeface="+mn-ea"/>
                            <a:cs typeface="Times New Roman" panose="02020603050405020304" pitchFamily="18" charset="0"/>
                          </a:defRPr>
                        </a:pPr>
                        <a:endParaRPr lang="en-US"/>
                      </a:p>
                    </c:txPr>
                  </c:trendlineLbl>
                </c:trendline>
                <c:yVal>
                  <c:numRef>
                    <c:extLst>
                      <c:ext uri="{02D57815-91ED-43cb-92C2-25804820EDAC}">
                        <c15:formulaRef>
                          <c15:sqref>'C-MAPSS data'!$J$25:$J$40</c15:sqref>
                        </c15:formulaRef>
                      </c:ext>
                    </c:extLst>
                    <c:numCache>
                      <c:formatCode>0.00%</c:formatCode>
                      <c:ptCount val="16"/>
                      <c:pt idx="0">
                        <c:v>0.54481805619530177</c:v>
                      </c:pt>
                      <c:pt idx="1">
                        <c:v>0.32669643964768635</c:v>
                      </c:pt>
                      <c:pt idx="2">
                        <c:v>0.31848156915793036</c:v>
                      </c:pt>
                      <c:pt idx="3">
                        <c:v>0.18596008258774946</c:v>
                      </c:pt>
                      <c:pt idx="4">
                        <c:v>9.7739692001987066E-2</c:v>
                      </c:pt>
                      <c:pt idx="5">
                        <c:v>0.12563796286241721</c:v>
                      </c:pt>
                      <c:pt idx="6">
                        <c:v>0.13785517015400467</c:v>
                      </c:pt>
                      <c:pt idx="7">
                        <c:v>0.10693532879060232</c:v>
                      </c:pt>
                      <c:pt idx="8">
                        <c:v>0.12126221438542349</c:v>
                      </c:pt>
                      <c:pt idx="9">
                        <c:v>0.11337654300882652</c:v>
                      </c:pt>
                      <c:pt idx="10">
                        <c:v>9.1989885696541276E-2</c:v>
                      </c:pt>
                      <c:pt idx="11">
                        <c:v>5.3797291246921883E-2</c:v>
                      </c:pt>
                      <c:pt idx="12">
                        <c:v>0.13111346146832489</c:v>
                      </c:pt>
                      <c:pt idx="13">
                        <c:v>6.4527868442301267E-2</c:v>
                      </c:pt>
                      <c:pt idx="14">
                        <c:v>3.3863294254666852E-2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0BAE-4324-A97D-C6CA1EC263BD}"/>
                  </c:ext>
                </c:extLst>
              </c15:ser>
            </c15:filteredScatterSeries>
          </c:ext>
        </c:extLst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Percent change for cumulative inc.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0" i="0" baseline="0">
                <a:effectLst/>
              </a:rPr>
              <a:t>Correlation factor cumulative act / sym log</a:t>
            </a:r>
            <a:endParaRPr lang="en-GB" sz="10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'US SAR data'!$J$74</c:f>
              <c:strCache>
                <c:ptCount val="1"/>
                <c:pt idx="0">
                  <c:v>C. act / sym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6.923277896838638E-2"/>
                  <c:y val="0.1103448275862069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'US SAR data'!$A$75:$A$114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'US SAR data'!$J$75:$J$114</c:f>
              <c:numCache>
                <c:formatCode>0.0000</c:formatCode>
                <c:ptCount val="40"/>
                <c:pt idx="0">
                  <c:v>-3.1108367975505414E-4</c:v>
                </c:pt>
                <c:pt idx="1">
                  <c:v>-3.3719904197655341E-5</c:v>
                </c:pt>
                <c:pt idx="2">
                  <c:v>1.7896001818831404E-4</c:v>
                </c:pt>
                <c:pt idx="3">
                  <c:v>3.4722049082915724E-4</c:v>
                </c:pt>
                <c:pt idx="4">
                  <c:v>4.8366160618545072E-4</c:v>
                </c:pt>
                <c:pt idx="5">
                  <c:v>5.9652958242241753E-4</c:v>
                </c:pt>
                <c:pt idx="6">
                  <c:v>6.9144779099311192E-4</c:v>
                </c:pt>
                <c:pt idx="7">
                  <c:v>7.7238274449114544E-4</c:v>
                </c:pt>
                <c:pt idx="8">
                  <c:v>8.4221244905257589E-4</c:v>
                </c:pt>
                <c:pt idx="9">
                  <c:v>9.0307582260371966E-4</c:v>
                </c:pt>
                <c:pt idx="10">
                  <c:v>9.5659563435764863E-4</c:v>
                </c:pt>
                <c:pt idx="11">
                  <c:v>1.0040253383502905E-3</c:v>
                </c:pt>
                <c:pt idx="12">
                  <c:v>1.0463484800774582E-3</c:v>
                </c:pt>
                <c:pt idx="13">
                  <c:v>1.0843476351928192E-3</c:v>
                </c:pt>
                <c:pt idx="14">
                  <c:v>1.118653245535153E-3</c:v>
                </c:pt>
                <c:pt idx="15">
                  <c:v>1.1497788744914482E-3</c:v>
                </c:pt>
                <c:pt idx="16">
                  <c:v>1.1781470925713439E-3</c:v>
                </c:pt>
                <c:pt idx="17">
                  <c:v>1.2041087751988224E-3</c:v>
                </c:pt>
                <c:pt idx="18">
                  <c:v>1.2279576891254965E-3</c:v>
                </c:pt>
                <c:pt idx="19">
                  <c:v>1.2499416569428238E-3</c:v>
                </c:pt>
                <c:pt idx="20">
                  <c:v>1.2702712010073652E-3</c:v>
                </c:pt>
                <c:pt idx="21">
                  <c:v>1.2891263066151812E-3</c:v>
                </c:pt>
                <c:pt idx="22">
                  <c:v>1.3066617651359129E-3</c:v>
                </c:pt>
                <c:pt idx="23">
                  <c:v>1.3230114331996008E-3</c:v>
                </c:pt>
                <c:pt idx="24">
                  <c:v>1.3382916560928158E-3</c:v>
                </c:pt>
                <c:pt idx="25">
                  <c:v>1.3526040406484393E-3</c:v>
                </c:pt>
                <c:pt idx="26">
                  <c:v>1.3660377174113528E-3</c:v>
                </c:pt>
                <c:pt idx="27">
                  <c:v>1.3786711985570009E-3</c:v>
                </c:pt>
                <c:pt idx="28">
                  <c:v>1.3905739134037419E-3</c:v>
                </c:pt>
                <c:pt idx="29">
                  <c:v>1.4018074849562669E-3</c:v>
                </c:pt>
                <c:pt idx="30">
                  <c:v>1.4124267970421817E-3</c:v>
                </c:pt>
                <c:pt idx="31">
                  <c:v>1.4224808910519929E-3</c:v>
                </c:pt>
                <c:pt idx="32">
                  <c:v>1.4320137232026722E-3</c:v>
                </c:pt>
                <c:pt idx="33">
                  <c:v>1.4410648069946832E-3</c:v>
                </c:pt>
                <c:pt idx="34">
                  <c:v>1.4496697606684221E-3</c:v>
                </c:pt>
                <c:pt idx="35">
                  <c:v>1.4578607756549769E-3</c:v>
                </c:pt>
                <c:pt idx="36">
                  <c:v>1.4656670190106892E-3</c:v>
                </c:pt>
                <c:pt idx="37">
                  <c:v>1.4731149804402851E-3</c:v>
                </c:pt>
                <c:pt idx="38">
                  <c:v>1.4802287726101305E-3</c:v>
                </c:pt>
                <c:pt idx="39">
                  <c:v>1.4870303919257534E-3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F7-48A7-8CA2-996990BA4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Initial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'C-MAPSSgooddata'!$C$5</c:f>
              <c:strCache>
                <c:ptCount val="1"/>
                <c:pt idx="0">
                  <c:v>Actual area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xVal>
            <c:numRef>
              <c:f>'C-MAPSSgooddata'!$A$6:$A$55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'C-MAPSSgooddata'!$C$6:$C$55</c:f>
              <c:numCache>
                <c:formatCode>General</c:formatCode>
                <c:ptCount val="50"/>
                <c:pt idx="0">
                  <c:v>0.92720000000000002</c:v>
                </c:pt>
                <c:pt idx="1">
                  <c:v>1.083</c:v>
                </c:pt>
                <c:pt idx="2">
                  <c:v>0.53310000000000002</c:v>
                </c:pt>
                <c:pt idx="3">
                  <c:v>1.0074000000000001</c:v>
                </c:pt>
                <c:pt idx="4">
                  <c:v>0.86770000000000003</c:v>
                </c:pt>
                <c:pt idx="5">
                  <c:v>0.78249999999999997</c:v>
                </c:pt>
                <c:pt idx="6">
                  <c:v>0.56740000000000002</c:v>
                </c:pt>
                <c:pt idx="7">
                  <c:v>1.0739000000000001</c:v>
                </c:pt>
                <c:pt idx="8">
                  <c:v>0.87719999999999998</c:v>
                </c:pt>
                <c:pt idx="9">
                  <c:v>0.86509999999999998</c:v>
                </c:pt>
                <c:pt idx="10">
                  <c:v>0.63749999999999996</c:v>
                </c:pt>
                <c:pt idx="11">
                  <c:v>1.2123999999999999</c:v>
                </c:pt>
                <c:pt idx="12">
                  <c:v>0.82269999999999999</c:v>
                </c:pt>
                <c:pt idx="13">
                  <c:v>0.91439999999999999</c:v>
                </c:pt>
                <c:pt idx="14">
                  <c:v>0.76739999999999997</c:v>
                </c:pt>
                <c:pt idx="15">
                  <c:v>0.76759999999999995</c:v>
                </c:pt>
                <c:pt idx="16">
                  <c:v>0.73650000000000004</c:v>
                </c:pt>
                <c:pt idx="17">
                  <c:v>1.0561</c:v>
                </c:pt>
                <c:pt idx="18">
                  <c:v>0.81289999999999996</c:v>
                </c:pt>
                <c:pt idx="19">
                  <c:v>0.5917</c:v>
                </c:pt>
                <c:pt idx="20">
                  <c:v>0.48010000000000003</c:v>
                </c:pt>
                <c:pt idx="21">
                  <c:v>0.69420000000000004</c:v>
                </c:pt>
                <c:pt idx="22">
                  <c:v>0.92859999999999998</c:v>
                </c:pt>
                <c:pt idx="23">
                  <c:v>0.59789999999999999</c:v>
                </c:pt>
                <c:pt idx="24">
                  <c:v>0.70379999999999998</c:v>
                </c:pt>
                <c:pt idx="25">
                  <c:v>0.63939999999999997</c:v>
                </c:pt>
                <c:pt idx="26">
                  <c:v>0.64019999999999999</c:v>
                </c:pt>
                <c:pt idx="27">
                  <c:v>0.99270000000000003</c:v>
                </c:pt>
                <c:pt idx="28">
                  <c:v>0.92659999999999998</c:v>
                </c:pt>
                <c:pt idx="29">
                  <c:v>0.80220000000000002</c:v>
                </c:pt>
                <c:pt idx="30">
                  <c:v>0.50190000000000001</c:v>
                </c:pt>
                <c:pt idx="31">
                  <c:v>0.7661</c:v>
                </c:pt>
                <c:pt idx="32">
                  <c:v>0.4914</c:v>
                </c:pt>
                <c:pt idx="33">
                  <c:v>0.7097</c:v>
                </c:pt>
                <c:pt idx="34">
                  <c:v>0.69469999999999998</c:v>
                </c:pt>
                <c:pt idx="35">
                  <c:v>0.81079999999999997</c:v>
                </c:pt>
                <c:pt idx="36">
                  <c:v>0.59950000000000003</c:v>
                </c:pt>
                <c:pt idx="37">
                  <c:v>0.74119999999999997</c:v>
                </c:pt>
                <c:pt idx="38">
                  <c:v>0.74670000000000003</c:v>
                </c:pt>
                <c:pt idx="39">
                  <c:v>0.59550000000000003</c:v>
                </c:pt>
                <c:pt idx="40">
                  <c:v>0.61680000000000001</c:v>
                </c:pt>
                <c:pt idx="41">
                  <c:v>0.88339999999999996</c:v>
                </c:pt>
                <c:pt idx="42">
                  <c:v>1.198</c:v>
                </c:pt>
                <c:pt idx="43">
                  <c:v>0.90329999999999999</c:v>
                </c:pt>
                <c:pt idx="44">
                  <c:v>1.1327</c:v>
                </c:pt>
                <c:pt idx="45">
                  <c:v>0.53339999999999999</c:v>
                </c:pt>
                <c:pt idx="46">
                  <c:v>0.82499999999999996</c:v>
                </c:pt>
                <c:pt idx="47">
                  <c:v>0.67469999999999997</c:v>
                </c:pt>
                <c:pt idx="48">
                  <c:v>0.95289999999999997</c:v>
                </c:pt>
                <c:pt idx="49">
                  <c:v>0.88800000000000001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FB-4B45-A34F-FA997F20AB85}"/>
            </c:ext>
          </c:extLst>
        </c:ser>
        <c:ser>
          <c:idx val="2"/>
          <c:order val="2"/>
          <c:tx>
            <c:strRef>
              <c:f>'C-MAPSSgooddata'!$D$5</c:f>
              <c:strCache>
                <c:ptCount val="1"/>
                <c:pt idx="0">
                  <c:v>Ref area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forward val="5"/>
            <c:dispRSqr val="1"/>
            <c:dispEq val="1"/>
            <c:trendlineLbl>
              <c:layout>
                <c:manualLayout>
                  <c:x val="4.2326651843678773E-2"/>
                  <c:y val="-0.1308401674704156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'C-MAPSSgooddata'!$A$6:$A$55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'C-MAPSSgooddata'!$D$6:$D$55</c:f>
              <c:numCache>
                <c:formatCode>General</c:formatCode>
                <c:ptCount val="50"/>
                <c:pt idx="0">
                  <c:v>0.33539999999999998</c:v>
                </c:pt>
                <c:pt idx="1">
                  <c:v>0.49819999999999998</c:v>
                </c:pt>
                <c:pt idx="2">
                  <c:v>0.49430000000000002</c:v>
                </c:pt>
                <c:pt idx="3">
                  <c:v>0.4143</c:v>
                </c:pt>
                <c:pt idx="4">
                  <c:v>0.34860000000000002</c:v>
                </c:pt>
                <c:pt idx="5">
                  <c:v>0.36859999999999998</c:v>
                </c:pt>
                <c:pt idx="6">
                  <c:v>0.36320000000000002</c:v>
                </c:pt>
                <c:pt idx="7">
                  <c:v>0.6643</c:v>
                </c:pt>
                <c:pt idx="8">
                  <c:v>0.27679999999999999</c:v>
                </c:pt>
                <c:pt idx="9">
                  <c:v>0.55759999999999998</c:v>
                </c:pt>
                <c:pt idx="10">
                  <c:v>0.43730000000000002</c:v>
                </c:pt>
                <c:pt idx="11">
                  <c:v>0.48230000000000001</c:v>
                </c:pt>
                <c:pt idx="12">
                  <c:v>0.41270000000000001</c:v>
                </c:pt>
                <c:pt idx="13">
                  <c:v>0.48060000000000003</c:v>
                </c:pt>
                <c:pt idx="14">
                  <c:v>0.34710000000000002</c:v>
                </c:pt>
                <c:pt idx="15">
                  <c:v>0.47620000000000001</c:v>
                </c:pt>
                <c:pt idx="16">
                  <c:v>0.42580000000000001</c:v>
                </c:pt>
                <c:pt idx="17">
                  <c:v>0.4299</c:v>
                </c:pt>
                <c:pt idx="18">
                  <c:v>0.36120000000000002</c:v>
                </c:pt>
                <c:pt idx="19">
                  <c:v>0.20860000000000001</c:v>
                </c:pt>
                <c:pt idx="20">
                  <c:v>0.3543</c:v>
                </c:pt>
                <c:pt idx="21">
                  <c:v>0.33589999999999998</c:v>
                </c:pt>
                <c:pt idx="22">
                  <c:v>0.4471</c:v>
                </c:pt>
                <c:pt idx="23">
                  <c:v>0.5484</c:v>
                </c:pt>
                <c:pt idx="24">
                  <c:v>0.29199999999999998</c:v>
                </c:pt>
                <c:pt idx="25">
                  <c:v>0.3448</c:v>
                </c:pt>
                <c:pt idx="26">
                  <c:v>0.58009999999999995</c:v>
                </c:pt>
                <c:pt idx="27">
                  <c:v>0.55859999999999999</c:v>
                </c:pt>
                <c:pt idx="28">
                  <c:v>0.40699999999999997</c:v>
                </c:pt>
                <c:pt idx="29">
                  <c:v>0.32750000000000001</c:v>
                </c:pt>
                <c:pt idx="30">
                  <c:v>0.35089999999999999</c:v>
                </c:pt>
                <c:pt idx="31">
                  <c:v>0.37009999999999998</c:v>
                </c:pt>
                <c:pt idx="32">
                  <c:v>0.2838</c:v>
                </c:pt>
                <c:pt idx="33">
                  <c:v>0.38090000000000002</c:v>
                </c:pt>
                <c:pt idx="34">
                  <c:v>0.4657</c:v>
                </c:pt>
                <c:pt idx="35">
                  <c:v>0.34029999999999999</c:v>
                </c:pt>
                <c:pt idx="36">
                  <c:v>0.41470000000000001</c:v>
                </c:pt>
                <c:pt idx="37">
                  <c:v>0.37559999999999999</c:v>
                </c:pt>
                <c:pt idx="38">
                  <c:v>0.4234</c:v>
                </c:pt>
                <c:pt idx="39">
                  <c:v>0.40100000000000002</c:v>
                </c:pt>
                <c:pt idx="40">
                  <c:v>0.37</c:v>
                </c:pt>
                <c:pt idx="41">
                  <c:v>0.50349999999999995</c:v>
                </c:pt>
                <c:pt idx="42">
                  <c:v>0.46160000000000001</c:v>
                </c:pt>
                <c:pt idx="43">
                  <c:v>0.3503</c:v>
                </c:pt>
                <c:pt idx="44">
                  <c:v>0.40820000000000001</c:v>
                </c:pt>
                <c:pt idx="45">
                  <c:v>0.376</c:v>
                </c:pt>
                <c:pt idx="46">
                  <c:v>0.3901</c:v>
                </c:pt>
                <c:pt idx="47">
                  <c:v>0.55320000000000003</c:v>
                </c:pt>
                <c:pt idx="48">
                  <c:v>0.31519999999999998</c:v>
                </c:pt>
                <c:pt idx="49">
                  <c:v>0.48630000000000001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8FB-4B45-A34F-FA997F20A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176207"/>
        <c:axId val="689177455"/>
      </c:scatterChart>
      <c:scatterChart>
        <c:scatterStyle val="lineMarker"/>
        <c:varyColors val="0"/>
        <c:ser>
          <c:idx val="0"/>
          <c:order val="0"/>
          <c:tx>
            <c:strRef>
              <c:f>'C-MAPSSgooddata'!$B$5</c:f>
              <c:strCache>
                <c:ptCount val="1"/>
                <c:pt idx="0">
                  <c:v>Symmetry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xVal>
            <c:numRef>
              <c:f>'C-MAPSSgooddata'!$A$6:$A$55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'C-MAPSSgooddata'!$B$6:$B$55</c:f>
              <c:numCache>
                <c:formatCode>General</c:formatCode>
                <c:ptCount val="50"/>
                <c:pt idx="0">
                  <c:v>276.46269999999998</c:v>
                </c:pt>
                <c:pt idx="1">
                  <c:v>217.36789999999999</c:v>
                </c:pt>
                <c:pt idx="2">
                  <c:v>107.8451</c:v>
                </c:pt>
                <c:pt idx="3">
                  <c:v>243.13200000000001</c:v>
                </c:pt>
                <c:pt idx="4">
                  <c:v>248.94059999999999</c:v>
                </c:pt>
                <c:pt idx="5">
                  <c:v>212.267</c:v>
                </c:pt>
                <c:pt idx="6">
                  <c:v>156.24019999999999</c:v>
                </c:pt>
                <c:pt idx="7">
                  <c:v>161.6661</c:v>
                </c:pt>
                <c:pt idx="8">
                  <c:v>316.92099999999999</c:v>
                </c:pt>
                <c:pt idx="9">
                  <c:v>155.1557</c:v>
                </c:pt>
                <c:pt idx="10">
                  <c:v>145.78059999999999</c:v>
                </c:pt>
                <c:pt idx="11">
                  <c:v>251.39420000000001</c:v>
                </c:pt>
                <c:pt idx="12">
                  <c:v>199.3212</c:v>
                </c:pt>
                <c:pt idx="13">
                  <c:v>190.25200000000001</c:v>
                </c:pt>
                <c:pt idx="14">
                  <c:v>221.06630000000001</c:v>
                </c:pt>
                <c:pt idx="15">
                  <c:v>161.1892</c:v>
                </c:pt>
                <c:pt idx="16">
                  <c:v>172.9802</c:v>
                </c:pt>
                <c:pt idx="17">
                  <c:v>245.68610000000001</c:v>
                </c:pt>
                <c:pt idx="18">
                  <c:v>225.04929999999999</c:v>
                </c:pt>
                <c:pt idx="19">
                  <c:v>283.67689999999999</c:v>
                </c:pt>
                <c:pt idx="20">
                  <c:v>135.50890000000001</c:v>
                </c:pt>
                <c:pt idx="21">
                  <c:v>206.67750000000001</c:v>
                </c:pt>
                <c:pt idx="22">
                  <c:v>207.71109999999999</c:v>
                </c:pt>
                <c:pt idx="23">
                  <c:v>109.01819999999999</c:v>
                </c:pt>
                <c:pt idx="24">
                  <c:v>241.03749999999999</c:v>
                </c:pt>
                <c:pt idx="25">
                  <c:v>185.42240000000001</c:v>
                </c:pt>
                <c:pt idx="26">
                  <c:v>110.3484</c:v>
                </c:pt>
                <c:pt idx="27">
                  <c:v>177.70849999999999</c:v>
                </c:pt>
                <c:pt idx="28">
                  <c:v>227.65780000000001</c:v>
                </c:pt>
                <c:pt idx="29">
                  <c:v>244.92259999999999</c:v>
                </c:pt>
                <c:pt idx="30">
                  <c:v>143.0453</c:v>
                </c:pt>
                <c:pt idx="31">
                  <c:v>206.99279999999999</c:v>
                </c:pt>
                <c:pt idx="32">
                  <c:v>173.1258</c:v>
                </c:pt>
                <c:pt idx="33">
                  <c:v>186.30340000000001</c:v>
                </c:pt>
                <c:pt idx="34">
                  <c:v>149.1773</c:v>
                </c:pt>
                <c:pt idx="35">
                  <c:v>238.23580000000001</c:v>
                </c:pt>
                <c:pt idx="36">
                  <c:v>144.55199999999999</c:v>
                </c:pt>
                <c:pt idx="37">
                  <c:v>197.3193</c:v>
                </c:pt>
                <c:pt idx="38">
                  <c:v>176.36259999999999</c:v>
                </c:pt>
                <c:pt idx="39">
                  <c:v>148.51410000000001</c:v>
                </c:pt>
                <c:pt idx="40">
                  <c:v>166.68950000000001</c:v>
                </c:pt>
                <c:pt idx="41">
                  <c:v>175.4589</c:v>
                </c:pt>
                <c:pt idx="42">
                  <c:v>259.54360000000003</c:v>
                </c:pt>
                <c:pt idx="43">
                  <c:v>257.86340000000001</c:v>
                </c:pt>
                <c:pt idx="44">
                  <c:v>277.50040000000001</c:v>
                </c:pt>
                <c:pt idx="45">
                  <c:v>141.87100000000001</c:v>
                </c:pt>
                <c:pt idx="46">
                  <c:v>211.46950000000001</c:v>
                </c:pt>
                <c:pt idx="47">
                  <c:v>121.9796</c:v>
                </c:pt>
                <c:pt idx="48">
                  <c:v>302.28519999999997</c:v>
                </c:pt>
                <c:pt idx="49">
                  <c:v>182.61940000000001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8FB-4B45-A34F-FA997F20A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2937871"/>
        <c:axId val="892949519"/>
      </c:scatterChart>
      <c:valAx>
        <c:axId val="6891762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7455"/>
        <c:crosses val="autoZero"/>
        <c:crossBetween val="midCat"/>
      </c:valAx>
      <c:valAx>
        <c:axId val="68917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6207"/>
        <c:crosses val="autoZero"/>
        <c:crossBetween val="midCat"/>
      </c:valAx>
      <c:valAx>
        <c:axId val="89294951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Symmetry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2937871"/>
        <c:crosses val="max"/>
        <c:crossBetween val="midCat"/>
      </c:valAx>
      <c:valAx>
        <c:axId val="8929378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29495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Cumulative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strRef>
              <c:f>'C-MAPSSgooddata'!$C$59</c:f>
              <c:strCache>
                <c:ptCount val="1"/>
                <c:pt idx="0">
                  <c:v>Cumltve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665404074590343"/>
                  <c:y val="4.2746195118896014E-3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'C-MAPSSgooddata'!$A$6:$A$55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'C-MAPSSgooddata'!$C$60:$C$109</c:f>
              <c:numCache>
                <c:formatCode>General</c:formatCode>
                <c:ptCount val="50"/>
                <c:pt idx="0">
                  <c:v>0.92720000000000002</c:v>
                </c:pt>
                <c:pt idx="1">
                  <c:v>1.8544</c:v>
                </c:pt>
                <c:pt idx="2">
                  <c:v>2.9374000000000002</c:v>
                </c:pt>
                <c:pt idx="3">
                  <c:v>3.4705000000000004</c:v>
                </c:pt>
                <c:pt idx="4">
                  <c:v>4.4779</c:v>
                </c:pt>
                <c:pt idx="5">
                  <c:v>5.3456000000000001</c:v>
                </c:pt>
                <c:pt idx="6">
                  <c:v>6.1280999999999999</c:v>
                </c:pt>
                <c:pt idx="7">
                  <c:v>6.6955</c:v>
                </c:pt>
                <c:pt idx="8">
                  <c:v>7.7694000000000001</c:v>
                </c:pt>
                <c:pt idx="9">
                  <c:v>8.6465999999999994</c:v>
                </c:pt>
                <c:pt idx="10">
                  <c:v>9.5116999999999994</c:v>
                </c:pt>
                <c:pt idx="11">
                  <c:v>10.149199999999999</c:v>
                </c:pt>
                <c:pt idx="12">
                  <c:v>11.361599999999999</c:v>
                </c:pt>
                <c:pt idx="13">
                  <c:v>12.184299999999999</c:v>
                </c:pt>
                <c:pt idx="14">
                  <c:v>13.098699999999999</c:v>
                </c:pt>
                <c:pt idx="15">
                  <c:v>13.866099999999999</c:v>
                </c:pt>
                <c:pt idx="16">
                  <c:v>14.633699999999999</c:v>
                </c:pt>
                <c:pt idx="17">
                  <c:v>15.370199999999999</c:v>
                </c:pt>
                <c:pt idx="18">
                  <c:v>16.426299999999998</c:v>
                </c:pt>
                <c:pt idx="19">
                  <c:v>17.239199999999997</c:v>
                </c:pt>
                <c:pt idx="20">
                  <c:v>17.830899999999996</c:v>
                </c:pt>
                <c:pt idx="21">
                  <c:v>18.310999999999996</c:v>
                </c:pt>
                <c:pt idx="22">
                  <c:v>19.005199999999995</c:v>
                </c:pt>
                <c:pt idx="23">
                  <c:v>19.933799999999994</c:v>
                </c:pt>
                <c:pt idx="24">
                  <c:v>20.531699999999994</c:v>
                </c:pt>
                <c:pt idx="25">
                  <c:v>21.235499999999995</c:v>
                </c:pt>
                <c:pt idx="26">
                  <c:v>21.874899999999993</c:v>
                </c:pt>
                <c:pt idx="27">
                  <c:v>22.515099999999993</c:v>
                </c:pt>
                <c:pt idx="28">
                  <c:v>23.507799999999992</c:v>
                </c:pt>
                <c:pt idx="29">
                  <c:v>24.434399999999993</c:v>
                </c:pt>
                <c:pt idx="30">
                  <c:v>25.236599999999992</c:v>
                </c:pt>
                <c:pt idx="31">
                  <c:v>25.738499999999991</c:v>
                </c:pt>
                <c:pt idx="32">
                  <c:v>26.504599999999993</c:v>
                </c:pt>
                <c:pt idx="33">
                  <c:v>26.995999999999992</c:v>
                </c:pt>
                <c:pt idx="34">
                  <c:v>27.705699999999993</c:v>
                </c:pt>
                <c:pt idx="35">
                  <c:v>28.400399999999994</c:v>
                </c:pt>
                <c:pt idx="36">
                  <c:v>29.211199999999995</c:v>
                </c:pt>
                <c:pt idx="37">
                  <c:v>29.810699999999994</c:v>
                </c:pt>
                <c:pt idx="38">
                  <c:v>30.551899999999993</c:v>
                </c:pt>
                <c:pt idx="39">
                  <c:v>31.298599999999993</c:v>
                </c:pt>
                <c:pt idx="40">
                  <c:v>31.894099999999995</c:v>
                </c:pt>
                <c:pt idx="41">
                  <c:v>32.510899999999992</c:v>
                </c:pt>
                <c:pt idx="42">
                  <c:v>33.394299999999994</c:v>
                </c:pt>
                <c:pt idx="43">
                  <c:v>34.592299999999994</c:v>
                </c:pt>
                <c:pt idx="44">
                  <c:v>35.495599999999996</c:v>
                </c:pt>
                <c:pt idx="45">
                  <c:v>36.628299999999996</c:v>
                </c:pt>
                <c:pt idx="46">
                  <c:v>37.161699999999996</c:v>
                </c:pt>
                <c:pt idx="47">
                  <c:v>37.986699999999999</c:v>
                </c:pt>
                <c:pt idx="48">
                  <c:v>38.6614</c:v>
                </c:pt>
                <c:pt idx="49">
                  <c:v>39.6143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E2-403B-8E95-EBA01FAD8F0B}"/>
            </c:ext>
          </c:extLst>
        </c:ser>
        <c:ser>
          <c:idx val="2"/>
          <c:order val="2"/>
          <c:tx>
            <c:strRef>
              <c:f>'C-MAPSSgooddata'!$D$59</c:f>
              <c:strCache>
                <c:ptCount val="1"/>
                <c:pt idx="0">
                  <c:v>Cumltve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5078533819763935"/>
                  <c:y val="7.9765470252726539E-2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'C-MAPSSgooddata'!$A$6:$A$55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'C-MAPSSgooddata'!$D$60:$D$109</c:f>
              <c:numCache>
                <c:formatCode>General</c:formatCode>
                <c:ptCount val="50"/>
                <c:pt idx="0">
                  <c:v>0.33539999999999998</c:v>
                </c:pt>
                <c:pt idx="1">
                  <c:v>0.8335999999999999</c:v>
                </c:pt>
                <c:pt idx="2">
                  <c:v>1.3278999999999999</c:v>
                </c:pt>
                <c:pt idx="3">
                  <c:v>1.7422</c:v>
                </c:pt>
                <c:pt idx="4">
                  <c:v>2.0907999999999998</c:v>
                </c:pt>
                <c:pt idx="5">
                  <c:v>2.4593999999999996</c:v>
                </c:pt>
                <c:pt idx="6">
                  <c:v>2.8225999999999996</c:v>
                </c:pt>
                <c:pt idx="7">
                  <c:v>3.4868999999999994</c:v>
                </c:pt>
                <c:pt idx="8">
                  <c:v>3.7636999999999996</c:v>
                </c:pt>
                <c:pt idx="9">
                  <c:v>4.3212999999999999</c:v>
                </c:pt>
                <c:pt idx="10">
                  <c:v>4.7585999999999995</c:v>
                </c:pt>
                <c:pt idx="11">
                  <c:v>5.2408999999999999</c:v>
                </c:pt>
                <c:pt idx="12">
                  <c:v>5.6536</c:v>
                </c:pt>
                <c:pt idx="13">
                  <c:v>6.1341999999999999</c:v>
                </c:pt>
                <c:pt idx="14">
                  <c:v>6.4813000000000001</c:v>
                </c:pt>
                <c:pt idx="15">
                  <c:v>6.9575000000000005</c:v>
                </c:pt>
                <c:pt idx="16">
                  <c:v>7.3833000000000002</c:v>
                </c:pt>
                <c:pt idx="17">
                  <c:v>7.8132000000000001</c:v>
                </c:pt>
                <c:pt idx="18">
                  <c:v>8.1744000000000003</c:v>
                </c:pt>
                <c:pt idx="19">
                  <c:v>8.3830000000000009</c:v>
                </c:pt>
                <c:pt idx="20">
                  <c:v>8.7373000000000012</c:v>
                </c:pt>
                <c:pt idx="21">
                  <c:v>9.0732000000000017</c:v>
                </c:pt>
                <c:pt idx="22">
                  <c:v>9.5203000000000024</c:v>
                </c:pt>
                <c:pt idx="23">
                  <c:v>10.068700000000003</c:v>
                </c:pt>
                <c:pt idx="24">
                  <c:v>10.360700000000003</c:v>
                </c:pt>
                <c:pt idx="25">
                  <c:v>10.705500000000002</c:v>
                </c:pt>
                <c:pt idx="26">
                  <c:v>11.285600000000002</c:v>
                </c:pt>
                <c:pt idx="27">
                  <c:v>11.844200000000003</c:v>
                </c:pt>
                <c:pt idx="28">
                  <c:v>12.251200000000003</c:v>
                </c:pt>
                <c:pt idx="29">
                  <c:v>12.578700000000003</c:v>
                </c:pt>
                <c:pt idx="30">
                  <c:v>12.929600000000002</c:v>
                </c:pt>
                <c:pt idx="31">
                  <c:v>13.299700000000003</c:v>
                </c:pt>
                <c:pt idx="32">
                  <c:v>13.583500000000003</c:v>
                </c:pt>
                <c:pt idx="33">
                  <c:v>13.964400000000003</c:v>
                </c:pt>
                <c:pt idx="34">
                  <c:v>14.430100000000003</c:v>
                </c:pt>
                <c:pt idx="35">
                  <c:v>14.770400000000002</c:v>
                </c:pt>
                <c:pt idx="36">
                  <c:v>15.185100000000002</c:v>
                </c:pt>
                <c:pt idx="37">
                  <c:v>15.560700000000002</c:v>
                </c:pt>
                <c:pt idx="38">
                  <c:v>15.984100000000002</c:v>
                </c:pt>
                <c:pt idx="39">
                  <c:v>16.385100000000001</c:v>
                </c:pt>
                <c:pt idx="40">
                  <c:v>16.755100000000002</c:v>
                </c:pt>
                <c:pt idx="41">
                  <c:v>17.258600000000001</c:v>
                </c:pt>
                <c:pt idx="42">
                  <c:v>17.720200000000002</c:v>
                </c:pt>
                <c:pt idx="43">
                  <c:v>18.070500000000003</c:v>
                </c:pt>
                <c:pt idx="44">
                  <c:v>18.478700000000003</c:v>
                </c:pt>
                <c:pt idx="45">
                  <c:v>18.854700000000005</c:v>
                </c:pt>
                <c:pt idx="46">
                  <c:v>19.244800000000005</c:v>
                </c:pt>
                <c:pt idx="47">
                  <c:v>19.798000000000005</c:v>
                </c:pt>
                <c:pt idx="48">
                  <c:v>20.113200000000006</c:v>
                </c:pt>
                <c:pt idx="49">
                  <c:v>20.599500000000006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2E2-403B-8E95-EBA01FAD8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176207"/>
        <c:axId val="689177455"/>
      </c:scatterChart>
      <c:scatterChart>
        <c:scatterStyle val="lineMarker"/>
        <c:varyColors val="0"/>
        <c:ser>
          <c:idx val="0"/>
          <c:order val="0"/>
          <c:tx>
            <c:strRef>
              <c:f>'C-MAPSSgooddata'!$B$59</c:f>
              <c:strCache>
                <c:ptCount val="1"/>
                <c:pt idx="0">
                  <c:v>Cumltve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6426055640553048"/>
                  <c:y val="0.10341741641409923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'C-MAPSSgooddata'!$A$6:$A$55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'C-MAPSSgooddata'!$B$60:$B$109</c:f>
              <c:numCache>
                <c:formatCode>General</c:formatCode>
                <c:ptCount val="50"/>
                <c:pt idx="0">
                  <c:v>276.46269999999998</c:v>
                </c:pt>
                <c:pt idx="1">
                  <c:v>493.8306</c:v>
                </c:pt>
                <c:pt idx="2">
                  <c:v>601.67570000000001</c:v>
                </c:pt>
                <c:pt idx="3">
                  <c:v>844.80770000000007</c:v>
                </c:pt>
                <c:pt idx="4">
                  <c:v>1093.7483</c:v>
                </c:pt>
                <c:pt idx="5">
                  <c:v>1306.0153</c:v>
                </c:pt>
                <c:pt idx="6">
                  <c:v>1462.2555</c:v>
                </c:pt>
                <c:pt idx="7">
                  <c:v>1623.9215999999999</c:v>
                </c:pt>
                <c:pt idx="8">
                  <c:v>1940.8425999999999</c:v>
                </c:pt>
                <c:pt idx="9">
                  <c:v>2095.9982999999997</c:v>
                </c:pt>
                <c:pt idx="10">
                  <c:v>2241.7788999999998</c:v>
                </c:pt>
                <c:pt idx="11">
                  <c:v>2493.1731</c:v>
                </c:pt>
                <c:pt idx="12">
                  <c:v>2692.4942999999998</c:v>
                </c:pt>
                <c:pt idx="13">
                  <c:v>2882.7462999999998</c:v>
                </c:pt>
                <c:pt idx="14">
                  <c:v>3103.8125999999997</c:v>
                </c:pt>
                <c:pt idx="15">
                  <c:v>3265.0017999999995</c:v>
                </c:pt>
                <c:pt idx="16">
                  <c:v>3437.9819999999995</c:v>
                </c:pt>
                <c:pt idx="17">
                  <c:v>3683.6680999999994</c:v>
                </c:pt>
                <c:pt idx="18">
                  <c:v>3908.7173999999995</c:v>
                </c:pt>
                <c:pt idx="19">
                  <c:v>4192.3942999999999</c:v>
                </c:pt>
                <c:pt idx="20">
                  <c:v>4327.9031999999997</c:v>
                </c:pt>
                <c:pt idx="21">
                  <c:v>4534.5806999999995</c:v>
                </c:pt>
                <c:pt idx="22">
                  <c:v>4742.2917999999991</c:v>
                </c:pt>
                <c:pt idx="23">
                  <c:v>4851.3099999999995</c:v>
                </c:pt>
                <c:pt idx="24">
                  <c:v>5092.3474999999999</c:v>
                </c:pt>
                <c:pt idx="25">
                  <c:v>5277.7699000000002</c:v>
                </c:pt>
                <c:pt idx="26">
                  <c:v>5388.1183000000001</c:v>
                </c:pt>
                <c:pt idx="27">
                  <c:v>5565.8267999999998</c:v>
                </c:pt>
                <c:pt idx="28">
                  <c:v>5793.4845999999998</c:v>
                </c:pt>
                <c:pt idx="29">
                  <c:v>6038.4071999999996</c:v>
                </c:pt>
                <c:pt idx="30">
                  <c:v>6181.4524999999994</c:v>
                </c:pt>
                <c:pt idx="31">
                  <c:v>6388.4452999999994</c:v>
                </c:pt>
                <c:pt idx="32">
                  <c:v>6561.5710999999992</c:v>
                </c:pt>
                <c:pt idx="33">
                  <c:v>6747.874499999999</c:v>
                </c:pt>
                <c:pt idx="34">
                  <c:v>6897.0517999999993</c:v>
                </c:pt>
                <c:pt idx="35">
                  <c:v>7135.2875999999997</c:v>
                </c:pt>
                <c:pt idx="36">
                  <c:v>7279.8395999999993</c:v>
                </c:pt>
                <c:pt idx="37">
                  <c:v>7477.1588999999994</c:v>
                </c:pt>
                <c:pt idx="38">
                  <c:v>7653.5214999999998</c:v>
                </c:pt>
                <c:pt idx="39">
                  <c:v>7802.0356000000002</c:v>
                </c:pt>
                <c:pt idx="40">
                  <c:v>7968.7251000000006</c:v>
                </c:pt>
                <c:pt idx="41">
                  <c:v>8144.1840000000002</c:v>
                </c:pt>
                <c:pt idx="42">
                  <c:v>8403.7276000000002</c:v>
                </c:pt>
                <c:pt idx="43">
                  <c:v>8661.5910000000003</c:v>
                </c:pt>
                <c:pt idx="44">
                  <c:v>8939.0914000000012</c:v>
                </c:pt>
                <c:pt idx="45">
                  <c:v>9080.9624000000003</c:v>
                </c:pt>
                <c:pt idx="46">
                  <c:v>9292.4318999999996</c:v>
                </c:pt>
                <c:pt idx="47">
                  <c:v>9414.4115000000002</c:v>
                </c:pt>
                <c:pt idx="48">
                  <c:v>9716.6967000000004</c:v>
                </c:pt>
                <c:pt idx="49">
                  <c:v>9899.3161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2E2-403B-8E95-EBA01FAD8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2917487"/>
        <c:axId val="892916655"/>
      </c:scatterChart>
      <c:valAx>
        <c:axId val="6891762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7455"/>
        <c:crosses val="autoZero"/>
        <c:crossBetween val="midCat"/>
      </c:valAx>
      <c:valAx>
        <c:axId val="68917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Area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176207"/>
        <c:crosses val="autoZero"/>
        <c:crossBetween val="midCat"/>
      </c:valAx>
      <c:valAx>
        <c:axId val="89291665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Symmetry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2917487"/>
        <c:crosses val="max"/>
        <c:crossBetween val="midCat"/>
      </c:valAx>
      <c:valAx>
        <c:axId val="8929174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2916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0" i="0" baseline="0">
                <a:effectLst/>
              </a:rPr>
              <a:t>Correlation factor cumulative act / sym log</a:t>
            </a:r>
            <a:endParaRPr lang="en-GB" sz="10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'C-MAPSSgooddata'!$J$119</c:f>
              <c:strCache>
                <c:ptCount val="1"/>
                <c:pt idx="0">
                  <c:v>C. act / sym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0.31543802610473887"/>
                  <c:y val="-0.44553434973659473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'C-MAPSSgooddata'!$A$120:$A$169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'C-MAPSSgooddata'!$J$120:$J$169</c:f>
              <c:numCache>
                <c:formatCode>0.0000</c:formatCode>
                <c:ptCount val="50"/>
                <c:pt idx="0">
                  <c:v>5.1839010719135535E-3</c:v>
                </c:pt>
                <c:pt idx="1">
                  <c:v>4.7444728363515171E-3</c:v>
                </c:pt>
                <c:pt idx="2">
                  <c:v>4.537267884633725E-3</c:v>
                </c:pt>
                <c:pt idx="3">
                  <c:v>4.4166774429932323E-3</c:v>
                </c:pt>
                <c:pt idx="4">
                  <c:v>4.3377811054362645E-3</c:v>
                </c:pt>
                <c:pt idx="5">
                  <c:v>4.2821424771632248E-3</c:v>
                </c:pt>
                <c:pt idx="6">
                  <c:v>4.2407985110709291E-3</c:v>
                </c:pt>
                <c:pt idx="7">
                  <c:v>4.2088674461191718E-3</c:v>
                </c:pt>
                <c:pt idx="8">
                  <c:v>4.1834632267311652E-3</c:v>
                </c:pt>
                <c:pt idx="9">
                  <c:v>4.1627702399051475E-3</c:v>
                </c:pt>
                <c:pt idx="10">
                  <c:v>4.1455891425046269E-3</c:v>
                </c:pt>
                <c:pt idx="11">
                  <c:v>4.1310958395844432E-3</c:v>
                </c:pt>
                <c:pt idx="12">
                  <c:v>4.1187053723382378E-3</c:v>
                </c:pt>
                <c:pt idx="13">
                  <c:v>4.107991044338892E-3</c:v>
                </c:pt>
                <c:pt idx="14">
                  <c:v>4.0986342894287269E-3</c:v>
                </c:pt>
                <c:pt idx="15">
                  <c:v>4.0903924604344839E-3</c:v>
                </c:pt>
                <c:pt idx="16">
                  <c:v>4.0830774850622309E-3</c:v>
                </c:pt>
                <c:pt idx="17">
                  <c:v>4.0765413393499235E-3</c:v>
                </c:pt>
                <c:pt idx="18">
                  <c:v>4.0706659265455896E-3</c:v>
                </c:pt>
                <c:pt idx="19">
                  <c:v>4.0653558777126193E-3</c:v>
                </c:pt>
                <c:pt idx="20">
                  <c:v>4.060533335226775E-3</c:v>
                </c:pt>
                <c:pt idx="21">
                  <c:v>4.0561341099690888E-3</c:v>
                </c:pt>
                <c:pt idx="22">
                  <c:v>4.0521048079236776E-3</c:v>
                </c:pt>
                <c:pt idx="23">
                  <c:v>4.0484006523873722E-3</c:v>
                </c:pt>
                <c:pt idx="24">
                  <c:v>4.0449838129460441E-3</c:v>
                </c:pt>
                <c:pt idx="25">
                  <c:v>4.0418221087767528E-3</c:v>
                </c:pt>
                <c:pt idx="26">
                  <c:v>4.0388879919685426E-3</c:v>
                </c:pt>
                <c:pt idx="27">
                  <c:v>4.0361577427652272E-3</c:v>
                </c:pt>
                <c:pt idx="28">
                  <c:v>4.0336108269239763E-3</c:v>
                </c:pt>
                <c:pt idx="29">
                  <c:v>4.0312293783266841E-3</c:v>
                </c:pt>
                <c:pt idx="30">
                  <c:v>4.0289977792593527E-3</c:v>
                </c:pt>
                <c:pt idx="31">
                  <c:v>4.0269023175058503E-3</c:v>
                </c:pt>
                <c:pt idx="32">
                  <c:v>4.0249309043404744E-3</c:v>
                </c:pt>
                <c:pt idx="33">
                  <c:v>4.0230728411641071E-3</c:v>
                </c:pt>
                <c:pt idx="34">
                  <c:v>4.021318625268536E-3</c:v>
                </c:pt>
                <c:pt idx="35">
                  <c:v>4.0196597872829525E-3</c:v>
                </c:pt>
                <c:pt idx="36">
                  <c:v>4.01808875443315E-3</c:v>
                </c:pt>
                <c:pt idx="37">
                  <c:v>4.016598734954655E-3</c:v>
                </c:pt>
                <c:pt idx="38">
                  <c:v>4.0151836199377681E-3</c:v>
                </c:pt>
                <c:pt idx="39">
                  <c:v>4.0138378996126501E-3</c:v>
                </c:pt>
                <c:pt idx="40">
                  <c:v>4.0125565916553458E-3</c:v>
                </c:pt>
                <c:pt idx="41">
                  <c:v>4.0113351795479906E-3</c:v>
                </c:pt>
                <c:pt idx="42">
                  <c:v>4.0101695593858224E-3</c:v>
                </c:pt>
                <c:pt idx="43">
                  <c:v>4.0090559938107014E-3</c:v>
                </c:pt>
                <c:pt idx="44">
                  <c:v>4.0079910719815854E-3</c:v>
                </c:pt>
                <c:pt idx="45">
                  <c:v>4.0069716746786929E-3</c:v>
                </c:pt>
                <c:pt idx="46">
                  <c:v>4.0059949437893103E-3</c:v>
                </c:pt>
                <c:pt idx="47">
                  <c:v>4.0050582555465376E-3</c:v>
                </c:pt>
                <c:pt idx="48">
                  <c:v>4.0041591969932821E-3</c:v>
                </c:pt>
                <c:pt idx="49">
                  <c:v>4.0032955452269422E-3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D7D-4345-A7C0-5D6B77ED3D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Difference log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'C-MAPSSgooddata'!$E$59</c:f>
              <c:strCache>
                <c:ptCount val="1"/>
                <c:pt idx="0">
                  <c:v>Cumltve % diff sym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0.30947080353984974"/>
                  <c:y val="-0.50897968723456011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'C-MAPSSgooddata'!$E$60:$E$109</c:f>
              <c:numCache>
                <c:formatCode>0.00%</c:formatCode>
                <c:ptCount val="50"/>
                <c:pt idx="0">
                  <c:v>0.56437697173271528</c:v>
                </c:pt>
                <c:pt idx="1">
                  <c:v>0.19688631640000609</c:v>
                </c:pt>
                <c:pt idx="2">
                  <c:v>0.33616977560890093</c:v>
                </c:pt>
                <c:pt idx="3">
                  <c:v>0.25683096077699058</c:v>
                </c:pt>
                <c:pt idx="4">
                  <c:v>0.17690659196597533</c:v>
                </c:pt>
                <c:pt idx="5">
                  <c:v>0.11287927467211657</c:v>
                </c:pt>
                <c:pt idx="6">
                  <c:v>0.10476786960800138</c:v>
                </c:pt>
                <c:pt idx="7">
                  <c:v>0.17780755316158084</c:v>
                </c:pt>
                <c:pt idx="8">
                  <c:v>7.6869861281875049E-2</c:v>
                </c:pt>
                <c:pt idx="9">
                  <c:v>6.7214424936347619E-2</c:v>
                </c:pt>
                <c:pt idx="10">
                  <c:v>0.10618658858632578</c:v>
                </c:pt>
                <c:pt idx="11">
                  <c:v>7.6873885124217514E-2</c:v>
                </c:pt>
                <c:pt idx="12">
                  <c:v>6.8248893150907236E-2</c:v>
                </c:pt>
                <c:pt idx="13">
                  <c:v>7.3854213645171002E-2</c:v>
                </c:pt>
                <c:pt idx="14">
                  <c:v>5.06182752004831E-2</c:v>
                </c:pt>
                <c:pt idx="15">
                  <c:v>5.1612895140817731E-2</c:v>
                </c:pt>
                <c:pt idx="16">
                  <c:v>6.8996959005329372E-2</c:v>
                </c:pt>
                <c:pt idx="17">
                  <c:v>5.9282896001526836E-2</c:v>
                </c:pt>
                <c:pt idx="18">
                  <c:v>7.0034067052797314E-2</c:v>
                </c:pt>
                <c:pt idx="19">
                  <c:v>3.1808490255181773E-2</c:v>
                </c:pt>
                <c:pt idx="20">
                  <c:v>4.6640987409861424E-2</c:v>
                </c:pt>
                <c:pt idx="21">
                  <c:v>4.478041495126716E-2</c:v>
                </c:pt>
                <c:pt idx="22">
                  <c:v>2.2727272253472194E-2</c:v>
                </c:pt>
                <c:pt idx="23">
                  <c:v>4.8480652114174363E-2</c:v>
                </c:pt>
                <c:pt idx="24">
                  <c:v>3.5760906621944394E-2</c:v>
                </c:pt>
                <c:pt idx="25">
                  <c:v>2.0691835115991531E-2</c:v>
                </c:pt>
                <c:pt idx="26">
                  <c:v>3.2446483596124599E-2</c:v>
                </c:pt>
                <c:pt idx="27">
                  <c:v>4.0083028272294742E-2</c:v>
                </c:pt>
                <c:pt idx="28">
                  <c:v>4.140041240066105E-2</c:v>
                </c:pt>
                <c:pt idx="29">
                  <c:v>2.3411938191074285E-2</c:v>
                </c:pt>
                <c:pt idx="30">
                  <c:v>3.2934683048894797E-2</c:v>
                </c:pt>
                <c:pt idx="31">
                  <c:v>2.6737541428905037E-2</c:v>
                </c:pt>
                <c:pt idx="32">
                  <c:v>2.7995666476145303E-2</c:v>
                </c:pt>
                <c:pt idx="33">
                  <c:v>2.1865607291700843E-2</c:v>
                </c:pt>
                <c:pt idx="34">
                  <c:v>3.3955250540761636E-2</c:v>
                </c:pt>
                <c:pt idx="35">
                  <c:v>2.0055598260693766E-2</c:v>
                </c:pt>
                <c:pt idx="36">
                  <c:v>2.674247069958029E-2</c:v>
                </c:pt>
                <c:pt idx="37">
                  <c:v>2.3311919270993312E-2</c:v>
                </c:pt>
                <c:pt idx="38">
                  <c:v>1.9218213751738569E-2</c:v>
                </c:pt>
                <c:pt idx="39">
                  <c:v>2.1139056405820728E-2</c:v>
                </c:pt>
                <c:pt idx="40">
                  <c:v>2.1778674342549306E-2</c:v>
                </c:pt>
                <c:pt idx="41">
                  <c:v>3.1368743835929115E-2</c:v>
                </c:pt>
                <c:pt idx="42">
                  <c:v>3.0220754272938122E-2</c:v>
                </c:pt>
                <c:pt idx="43">
                  <c:v>3.1532913746571641E-2</c:v>
                </c:pt>
                <c:pt idx="44">
                  <c:v>1.574590193509846E-2</c:v>
                </c:pt>
                <c:pt idx="45">
                  <c:v>2.3019099960207054E-2</c:v>
                </c:pt>
                <c:pt idx="46">
                  <c:v>1.3041174012286924E-2</c:v>
                </c:pt>
                <c:pt idx="47">
                  <c:v>3.1601431222891753E-2</c:v>
                </c:pt>
                <c:pt idx="48">
                  <c:v>1.8619420966120046E-2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8AE-458D-A14F-EDB468E842ED}"/>
            </c:ext>
          </c:extLst>
        </c:ser>
        <c:ser>
          <c:idx val="2"/>
          <c:order val="1"/>
          <c:tx>
            <c:strRef>
              <c:f>'C-MAPSSgooddata'!$F$59</c:f>
              <c:strCache>
                <c:ptCount val="1"/>
                <c:pt idx="0">
                  <c:v>Cumltve % diff act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0.11326537419272822"/>
                  <c:y val="-0.34646362095655397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'C-MAPSSgooddata'!$F$60:$F$109</c:f>
              <c:numCache>
                <c:formatCode>0.00%</c:formatCode>
                <c:ptCount val="50"/>
                <c:pt idx="0">
                  <c:v>0.66666666666666663</c:v>
                </c:pt>
                <c:pt idx="1">
                  <c:v>0.45202220459952425</c:v>
                </c:pt>
                <c:pt idx="2">
                  <c:v>0.16638836436273977</c:v>
                </c:pt>
                <c:pt idx="3">
                  <c:v>0.25348497810880166</c:v>
                </c:pt>
                <c:pt idx="4">
                  <c:v>0.17665801394614958</c:v>
                </c:pt>
                <c:pt idx="5">
                  <c:v>0.13639889486390611</c:v>
                </c:pt>
                <c:pt idx="6">
                  <c:v>8.8493090863720036E-2</c:v>
                </c:pt>
                <c:pt idx="7">
                  <c:v>0.14848357057428674</c:v>
                </c:pt>
                <c:pt idx="8">
                  <c:v>0.10687134502923969</c:v>
                </c:pt>
                <c:pt idx="9">
                  <c:v>9.5284250177604751E-2</c:v>
                </c:pt>
                <c:pt idx="10">
                  <c:v>6.4849523673890755E-2</c:v>
                </c:pt>
                <c:pt idx="11">
                  <c:v>0.11272477081280109</c:v>
                </c:pt>
                <c:pt idx="12">
                  <c:v>6.988053121774912E-2</c:v>
                </c:pt>
                <c:pt idx="13">
                  <c:v>7.2333188308349533E-2</c:v>
                </c:pt>
                <c:pt idx="14">
                  <c:v>5.6918649498605617E-2</c:v>
                </c:pt>
                <c:pt idx="15">
                  <c:v>5.3867044681015296E-2</c:v>
                </c:pt>
                <c:pt idx="16">
                  <c:v>4.9093617829682114E-2</c:v>
                </c:pt>
                <c:pt idx="17">
                  <c:v>6.6428694982152064E-2</c:v>
                </c:pt>
                <c:pt idx="18">
                  <c:v>4.8292762620486804E-2</c:v>
                </c:pt>
                <c:pt idx="19">
                  <c:v>3.3743844471501333E-2</c:v>
                </c:pt>
                <c:pt idx="20">
                  <c:v>2.6567501985230457E-2</c:v>
                </c:pt>
                <c:pt idx="21">
                  <c:v>3.720636077628476E-2</c:v>
                </c:pt>
                <c:pt idx="22">
                  <c:v>4.7695112868846125E-2</c:v>
                </c:pt>
                <c:pt idx="23">
                  <c:v>2.9551099084405202E-2</c:v>
                </c:pt>
                <c:pt idx="24">
                  <c:v>3.3701086019651848E-2</c:v>
                </c:pt>
                <c:pt idx="25">
                  <c:v>2.9663375890736279E-2</c:v>
                </c:pt>
                <c:pt idx="26">
                  <c:v>2.8844334309529186E-2</c:v>
                </c:pt>
                <c:pt idx="27">
                  <c:v>4.3139393649683076E-2</c:v>
                </c:pt>
                <c:pt idx="28">
                  <c:v>3.8654880251636381E-2</c:v>
                </c:pt>
                <c:pt idx="29">
                  <c:v>3.2300537536993391E-2</c:v>
                </c:pt>
                <c:pt idx="30">
                  <c:v>1.9691967254600748E-2</c:v>
                </c:pt>
                <c:pt idx="31">
                  <c:v>2.932827493008653E-2</c:v>
                </c:pt>
                <c:pt idx="32">
                  <c:v>1.8369887440514644E-2</c:v>
                </c:pt>
                <c:pt idx="33">
                  <c:v>2.5948005272231092E-2</c:v>
                </c:pt>
                <c:pt idx="34">
                  <c:v>2.4763795737005465E-2</c:v>
                </c:pt>
                <c:pt idx="35">
                  <c:v>2.8147109262717945E-2</c:v>
                </c:pt>
                <c:pt idx="36">
                  <c:v>2.0314493433793192E-2</c:v>
                </c:pt>
                <c:pt idx="37">
                  <c:v>2.455825295795739E-2</c:v>
                </c:pt>
                <c:pt idx="38">
                  <c:v>2.4145318146175078E-2</c:v>
                </c:pt>
                <c:pt idx="39">
                  <c:v>1.8847113669775192E-2</c:v>
                </c:pt>
                <c:pt idx="40">
                  <c:v>1.9153792407421721E-2</c:v>
                </c:pt>
                <c:pt idx="41">
                  <c:v>2.6808203298070623E-2</c:v>
                </c:pt>
                <c:pt idx="42">
                  <c:v>3.524223891178558E-2</c:v>
                </c:pt>
                <c:pt idx="43">
                  <c:v>2.5776203881126461E-2</c:v>
                </c:pt>
                <c:pt idx="44">
                  <c:v>3.1409837793020062E-2</c:v>
                </c:pt>
                <c:pt idx="45">
                  <c:v>1.445724352893347E-2</c:v>
                </c:pt>
                <c:pt idx="46">
                  <c:v>2.1956555295921214E-2</c:v>
                </c:pt>
                <c:pt idx="47">
                  <c:v>1.7605133069182443E-2</c:v>
                </c:pt>
                <c:pt idx="48">
                  <c:v>2.4347275080261171E-2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8AE-458D-A14F-EDB468E842ED}"/>
            </c:ext>
          </c:extLst>
        </c:ser>
        <c:ser>
          <c:idx val="3"/>
          <c:order val="2"/>
          <c:tx>
            <c:strRef>
              <c:f>'C-MAPSSgooddata'!$G$59</c:f>
              <c:strCache>
                <c:ptCount val="1"/>
                <c:pt idx="0">
                  <c:v>Cumltve % diff ref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0.11365508617401954"/>
                  <c:y val="-0.52476435819828726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'C-MAPSSgooddata'!$G$60:$G$109</c:f>
              <c:numCache>
                <c:formatCode>0.00%</c:formatCode>
                <c:ptCount val="50"/>
                <c:pt idx="0">
                  <c:v>0.85235243798118054</c:v>
                </c:pt>
                <c:pt idx="1">
                  <c:v>0.45736756881795049</c:v>
                </c:pt>
                <c:pt idx="2">
                  <c:v>0.26989348881143943</c:v>
                </c:pt>
                <c:pt idx="3">
                  <c:v>0.18189407774589086</c:v>
                </c:pt>
                <c:pt idx="4">
                  <c:v>0.16201485648982455</c:v>
                </c:pt>
                <c:pt idx="5">
                  <c:v>0.13752366527830368</c:v>
                </c:pt>
                <c:pt idx="6">
                  <c:v>0.21057136064664395</c:v>
                </c:pt>
                <c:pt idx="7">
                  <c:v>7.6352301878465284E-2</c:v>
                </c:pt>
                <c:pt idx="8">
                  <c:v>0.13793444650587516</c:v>
                </c:pt>
                <c:pt idx="9">
                  <c:v>9.6322646725184119E-2</c:v>
                </c:pt>
                <c:pt idx="10">
                  <c:v>9.6464823241162137E-2</c:v>
                </c:pt>
                <c:pt idx="11">
                  <c:v>7.5762999678736981E-2</c:v>
                </c:pt>
                <c:pt idx="12">
                  <c:v>8.1541933185157511E-2</c:v>
                </c:pt>
                <c:pt idx="13">
                  <c:v>5.502754547976698E-2</c:v>
                </c:pt>
                <c:pt idx="14">
                  <c:v>7.0869422865136825E-2</c:v>
                </c:pt>
                <c:pt idx="15">
                  <c:v>5.9383019078433519E-2</c:v>
                </c:pt>
                <c:pt idx="16">
                  <c:v>5.6578817490869598E-2</c:v>
                </c:pt>
                <c:pt idx="17">
                  <c:v>4.5185018389251694E-2</c:v>
                </c:pt>
                <c:pt idx="18">
                  <c:v>2.5197192795970449E-2</c:v>
                </c:pt>
                <c:pt idx="19">
                  <c:v>4.1389461633265803E-2</c:v>
                </c:pt>
                <c:pt idx="20">
                  <c:v>3.7719322871339993E-2</c:v>
                </c:pt>
                <c:pt idx="21">
                  <c:v>4.8092075187565607E-2</c:v>
                </c:pt>
                <c:pt idx="22">
                  <c:v>5.5990606973301417E-2</c:v>
                </c:pt>
                <c:pt idx="23">
                  <c:v>2.8586253144977307E-2</c:v>
                </c:pt>
                <c:pt idx="24">
                  <c:v>3.2734902355431854E-2</c:v>
                </c:pt>
                <c:pt idx="25">
                  <c:v>5.2757706526731243E-2</c:v>
                </c:pt>
                <c:pt idx="26">
                  <c:v>4.8301325562694022E-2</c:v>
                </c:pt>
                <c:pt idx="27">
                  <c:v>3.3782381699411501E-2</c:v>
                </c:pt>
                <c:pt idx="28">
                  <c:v>2.6379486022899849E-2</c:v>
                </c:pt>
                <c:pt idx="29">
                  <c:v>2.7512613541474676E-2</c:v>
                </c:pt>
                <c:pt idx="30">
                  <c:v>2.822034899902023E-2</c:v>
                </c:pt>
                <c:pt idx="31">
                  <c:v>2.1113557909772596E-2</c:v>
                </c:pt>
                <c:pt idx="32">
                  <c:v>2.765365055049571E-2</c:v>
                </c:pt>
                <c:pt idx="33">
                  <c:v>3.2802127172515794E-2</c:v>
                </c:pt>
                <c:pt idx="34">
                  <c:v>2.3307820071574056E-2</c:v>
                </c:pt>
                <c:pt idx="35">
                  <c:v>2.7687736809600894E-2</c:v>
                </c:pt>
                <c:pt idx="36">
                  <c:v>2.4432605429034231E-2</c:v>
                </c:pt>
                <c:pt idx="37">
                  <c:v>2.6844361035733247E-2</c:v>
                </c:pt>
                <c:pt idx="38">
                  <c:v>2.4776639521520441E-2</c:v>
                </c:pt>
                <c:pt idx="39">
                  <c:v>2.2329376406901642E-2</c:v>
                </c:pt>
                <c:pt idx="40">
                  <c:v>2.9605717696104743E-2</c:v>
                </c:pt>
                <c:pt idx="41">
                  <c:v>2.6393129552757705E-2</c:v>
                </c:pt>
                <c:pt idx="42">
                  <c:v>1.9574917506503125E-2</c:v>
                </c:pt>
                <c:pt idx="43">
                  <c:v>2.2337014216453479E-2</c:v>
                </c:pt>
                <c:pt idx="44">
                  <c:v>2.0142821173533679E-2</c:v>
                </c:pt>
                <c:pt idx="45">
                  <c:v>2.0477959028333718E-2</c:v>
                </c:pt>
                <c:pt idx="46">
                  <c:v>2.8338131486471265E-2</c:v>
                </c:pt>
                <c:pt idx="47">
                  <c:v>1.5795065044398603E-2</c:v>
                </c:pt>
                <c:pt idx="48">
                  <c:v>2.3889351480005001E-2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8AE-458D-A14F-EDB468E84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Increase log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'C-MAPSSgooddata'!$H$59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0.33861235473513429"/>
                  <c:y val="-0.51222592359485108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'C-MAPSSgooddata'!$H$60:$H$109</c:f>
              <c:numCache>
                <c:formatCode>0.00%</c:formatCode>
                <c:ptCount val="50"/>
                <c:pt idx="0">
                  <c:v>0.44016693173732047</c:v>
                </c:pt>
                <c:pt idx="1">
                  <c:v>0.17924124241680361</c:v>
                </c:pt>
                <c:pt idx="2">
                  <c:v>0.28779567231690723</c:v>
                </c:pt>
                <c:pt idx="3">
                  <c:v>0.22760318804609792</c:v>
                </c:pt>
                <c:pt idx="4">
                  <c:v>0.16253025519685724</c:v>
                </c:pt>
                <c:pt idx="5">
                  <c:v>0.10684876890529731</c:v>
                </c:pt>
                <c:pt idx="6">
                  <c:v>9.9552897134935536E-2</c:v>
                </c:pt>
                <c:pt idx="7">
                  <c:v>0.16329041829564131</c:v>
                </c:pt>
                <c:pt idx="8">
                  <c:v>7.402472606967278E-2</c:v>
                </c:pt>
                <c:pt idx="9">
                  <c:v>6.5028982117728049E-2</c:v>
                </c:pt>
                <c:pt idx="10">
                  <c:v>0.10083303080720717</c:v>
                </c:pt>
                <c:pt idx="11">
                  <c:v>7.4028457553280566E-2</c:v>
                </c:pt>
                <c:pt idx="12">
                  <c:v>6.5996789242258311E-2</c:v>
                </c:pt>
                <c:pt idx="13">
                  <c:v>7.1224113208381193E-2</c:v>
                </c:pt>
                <c:pt idx="14">
                  <c:v>4.9368793609853391E-2</c:v>
                </c:pt>
                <c:pt idx="15">
                  <c:v>5.0314457725491292E-2</c:v>
                </c:pt>
                <c:pt idx="16">
                  <c:v>6.6696046801827752E-2</c:v>
                </c:pt>
                <c:pt idx="17">
                  <c:v>5.7576252506768628E-2</c:v>
                </c:pt>
                <c:pt idx="18">
                  <c:v>6.7664651676489593E-2</c:v>
                </c:pt>
                <c:pt idx="19">
                  <c:v>3.1310520068933111E-2</c:v>
                </c:pt>
                <c:pt idx="20">
                  <c:v>4.557808398911057E-2</c:v>
                </c:pt>
                <c:pt idx="21">
                  <c:v>4.3799729911179142E-2</c:v>
                </c:pt>
                <c:pt idx="22">
                  <c:v>2.2471909649146405E-2</c:v>
                </c:pt>
                <c:pt idx="23">
                  <c:v>4.7333278021580494E-2</c:v>
                </c:pt>
                <c:pt idx="24">
                  <c:v>3.5132717703361863E-2</c:v>
                </c:pt>
                <c:pt idx="25">
                  <c:v>2.0479951228984682E-2</c:v>
                </c:pt>
                <c:pt idx="26">
                  <c:v>3.1928499823242744E-2</c:v>
                </c:pt>
                <c:pt idx="27">
                  <c:v>3.9295487209890914E-2</c:v>
                </c:pt>
                <c:pt idx="28">
                  <c:v>4.0560795568738706E-2</c:v>
                </c:pt>
                <c:pt idx="29">
                  <c:v>2.3141049777540116E-2</c:v>
                </c:pt>
                <c:pt idx="30">
                  <c:v>3.2401122695689358E-2</c:v>
                </c:pt>
                <c:pt idx="31">
                  <c:v>2.6384808967474242E-2</c:v>
                </c:pt>
                <c:pt idx="32">
                  <c:v>2.7609197533238032E-2</c:v>
                </c:pt>
                <c:pt idx="33">
                  <c:v>2.162914014941867E-2</c:v>
                </c:pt>
                <c:pt idx="34">
                  <c:v>3.3388394884040891E-2</c:v>
                </c:pt>
                <c:pt idx="35">
                  <c:v>1.9856481453245162E-2</c:v>
                </c:pt>
                <c:pt idx="36">
                  <c:v>2.6389609026498038E-2</c:v>
                </c:pt>
                <c:pt idx="37">
                  <c:v>2.3043327179521268E-2</c:v>
                </c:pt>
                <c:pt idx="38">
                  <c:v>1.9035301505161081E-2</c:v>
                </c:pt>
                <c:pt idx="39">
                  <c:v>2.0917963401699022E-2</c:v>
                </c:pt>
                <c:pt idx="40">
                  <c:v>2.1544073660418234E-2</c:v>
                </c:pt>
                <c:pt idx="41">
                  <c:v>3.088434232447039E-2</c:v>
                </c:pt>
                <c:pt idx="42">
                  <c:v>2.9770904675595993E-2</c:v>
                </c:pt>
                <c:pt idx="43">
                  <c:v>3.1043468243316181E-2</c:v>
                </c:pt>
                <c:pt idx="44">
                  <c:v>1.5622903581232665E-2</c:v>
                </c:pt>
                <c:pt idx="45">
                  <c:v>2.275717511580572E-2</c:v>
                </c:pt>
                <c:pt idx="46">
                  <c:v>1.2956688795683147E-2</c:v>
                </c:pt>
                <c:pt idx="47">
                  <c:v>3.1109872967425262E-2</c:v>
                </c:pt>
                <c:pt idx="48">
                  <c:v>1.8447678420936531E-2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A4C-497C-81CE-8FF9527CCCCA}"/>
            </c:ext>
          </c:extLst>
        </c:ser>
        <c:ser>
          <c:idx val="2"/>
          <c:order val="1"/>
          <c:tx>
            <c:strRef>
              <c:f>'C-MAPSSgooddata'!$I$59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0.11331446185448152"/>
                  <c:y val="-0.32051938440137706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'C-MAPSSgooddata'!$I$60:$I$109</c:f>
              <c:numCache>
                <c:formatCode>0.00%</c:formatCode>
                <c:ptCount val="50"/>
                <c:pt idx="0">
                  <c:v>0.5</c:v>
                </c:pt>
                <c:pt idx="1">
                  <c:v>0.36869340232858994</c:v>
                </c:pt>
                <c:pt idx="2">
                  <c:v>0.15360899005906931</c:v>
                </c:pt>
                <c:pt idx="3">
                  <c:v>0.22497152683177374</c:v>
                </c:pt>
                <c:pt idx="4">
                  <c:v>0.16232041304998507</c:v>
                </c:pt>
                <c:pt idx="5">
                  <c:v>0.12769047502488531</c:v>
                </c:pt>
                <c:pt idx="6">
                  <c:v>8.4743484429840962E-2</c:v>
                </c:pt>
                <c:pt idx="7">
                  <c:v>0.13822174170463614</c:v>
                </c:pt>
                <c:pt idx="8">
                  <c:v>0.10145028103532017</c:v>
                </c:pt>
                <c:pt idx="9">
                  <c:v>9.0951144380079271E-2</c:v>
                </c:pt>
                <c:pt idx="10">
                  <c:v>6.281283253852514E-2</c:v>
                </c:pt>
                <c:pt idx="11">
                  <c:v>0.10671032248979023</c:v>
                </c:pt>
                <c:pt idx="12">
                  <c:v>6.7521318417964049E-2</c:v>
                </c:pt>
                <c:pt idx="13">
                  <c:v>6.9808454274088313E-2</c:v>
                </c:pt>
                <c:pt idx="14">
                  <c:v>5.5343607791664584E-2</c:v>
                </c:pt>
                <c:pt idx="15">
                  <c:v>5.2454266521795571E-2</c:v>
                </c:pt>
                <c:pt idx="16">
                  <c:v>4.7917398602490502E-2</c:v>
                </c:pt>
                <c:pt idx="17">
                  <c:v>6.4293237064950659E-2</c:v>
                </c:pt>
                <c:pt idx="18">
                  <c:v>4.7154160285860086E-2</c:v>
                </c:pt>
                <c:pt idx="19">
                  <c:v>3.3183967158135569E-2</c:v>
                </c:pt>
                <c:pt idx="20">
                  <c:v>2.6219212495221467E-2</c:v>
                </c:pt>
                <c:pt idx="21">
                  <c:v>3.6526845284448405E-2</c:v>
                </c:pt>
                <c:pt idx="22">
                  <c:v>4.6584193681084372E-2</c:v>
                </c:pt>
                <c:pt idx="23">
                  <c:v>2.9120822922602579E-2</c:v>
                </c:pt>
                <c:pt idx="24">
                  <c:v>3.3142614960796839E-2</c:v>
                </c:pt>
                <c:pt idx="25">
                  <c:v>2.9229847907876087E-2</c:v>
                </c:pt>
                <c:pt idx="26">
                  <c:v>2.8434250791690922E-2</c:v>
                </c:pt>
                <c:pt idx="27">
                  <c:v>4.2228536911152872E-2</c:v>
                </c:pt>
                <c:pt idx="28">
                  <c:v>3.7921946108764724E-2</c:v>
                </c:pt>
                <c:pt idx="29">
                  <c:v>3.1787166258529252E-2</c:v>
                </c:pt>
                <c:pt idx="30">
                  <c:v>1.9499970860772747E-2</c:v>
                </c:pt>
                <c:pt idx="31">
                  <c:v>2.8904416591836957E-2</c:v>
                </c:pt>
                <c:pt idx="32">
                  <c:v>1.8202696695806746E-2</c:v>
                </c:pt>
                <c:pt idx="33">
                  <c:v>2.5615667534117592E-2</c:v>
                </c:pt>
                <c:pt idx="34">
                  <c:v>2.4460923085590384E-2</c:v>
                </c:pt>
                <c:pt idx="35">
                  <c:v>2.7756476967738419E-2</c:v>
                </c:pt>
                <c:pt idx="36">
                  <c:v>2.0110228877550651E-2</c:v>
                </c:pt>
                <c:pt idx="37">
                  <c:v>2.4260356966342499E-2</c:v>
                </c:pt>
                <c:pt idx="38">
                  <c:v>2.3857297131501112E-2</c:v>
                </c:pt>
                <c:pt idx="39">
                  <c:v>1.8671164886295628E-2</c:v>
                </c:pt>
                <c:pt idx="40">
                  <c:v>1.8972098588473339E-2</c:v>
                </c:pt>
                <c:pt idx="41">
                  <c:v>2.6453616335722022E-2</c:v>
                </c:pt>
                <c:pt idx="42">
                  <c:v>3.4631984574601878E-2</c:v>
                </c:pt>
                <c:pt idx="43">
                  <c:v>2.5448224568678981E-2</c:v>
                </c:pt>
                <c:pt idx="44">
                  <c:v>3.0924176115189619E-2</c:v>
                </c:pt>
                <c:pt idx="45">
                  <c:v>1.4353487596100296E-2</c:v>
                </c:pt>
                <c:pt idx="46">
                  <c:v>2.1718127660470713E-2</c:v>
                </c:pt>
                <c:pt idx="47">
                  <c:v>1.7451514947725674E-2</c:v>
                </c:pt>
                <c:pt idx="48">
                  <c:v>2.4054444985775331E-2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A4C-497C-81CE-8FF9527CCCCA}"/>
            </c:ext>
          </c:extLst>
        </c:ser>
        <c:ser>
          <c:idx val="3"/>
          <c:order val="2"/>
          <c:tx>
            <c:strRef>
              <c:f>'C-MAPSSgooddata'!$J$59</c:f>
              <c:strCache>
                <c:ptCount val="1"/>
                <c:pt idx="0">
                  <c:v>Cumltve % inc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0.10483236563511253"/>
                  <c:y val="-0.50594874073655749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'C-MAPSSgooddata'!$J$60:$J$109</c:f>
              <c:numCache>
                <c:formatCode>0.00%</c:formatCode>
                <c:ptCount val="50"/>
                <c:pt idx="0">
                  <c:v>0.59764875239923221</c:v>
                </c:pt>
                <c:pt idx="1">
                  <c:v>0.372241885684163</c:v>
                </c:pt>
                <c:pt idx="2">
                  <c:v>0.23780277809665948</c:v>
                </c:pt>
                <c:pt idx="3">
                  <c:v>0.16673043810981436</c:v>
                </c:pt>
                <c:pt idx="4">
                  <c:v>0.14987395299666581</c:v>
                </c:pt>
                <c:pt idx="5">
                  <c:v>0.12867568908098917</c:v>
                </c:pt>
                <c:pt idx="6">
                  <c:v>0.19051306317932834</c:v>
                </c:pt>
                <c:pt idx="7">
                  <c:v>7.3544650211228357E-2</c:v>
                </c:pt>
                <c:pt idx="8">
                  <c:v>0.12903524402378921</c:v>
                </c:pt>
                <c:pt idx="9">
                  <c:v>9.1896776362795696E-2</c:v>
                </c:pt>
                <c:pt idx="10">
                  <c:v>9.2026178709763665E-2</c:v>
                </c:pt>
                <c:pt idx="11">
                  <c:v>7.2997735955851156E-2</c:v>
                </c:pt>
                <c:pt idx="12">
                  <c:v>7.8347624792148921E-2</c:v>
                </c:pt>
                <c:pt idx="13">
                  <c:v>5.3554070942557847E-2</c:v>
                </c:pt>
                <c:pt idx="14">
                  <c:v>6.8444125044915607E-2</c:v>
                </c:pt>
                <c:pt idx="15">
                  <c:v>5.7670689258190744E-2</c:v>
                </c:pt>
                <c:pt idx="16">
                  <c:v>5.5022270004607576E-2</c:v>
                </c:pt>
                <c:pt idx="17">
                  <c:v>4.4186729301233137E-2</c:v>
                </c:pt>
                <c:pt idx="18">
                  <c:v>2.4883693188596033E-2</c:v>
                </c:pt>
                <c:pt idx="19">
                  <c:v>4.05502844128049E-2</c:v>
                </c:pt>
                <c:pt idx="20">
                  <c:v>3.7021117136181329E-2</c:v>
                </c:pt>
                <c:pt idx="21">
                  <c:v>4.6962805793935129E-2</c:v>
                </c:pt>
                <c:pt idx="22">
                  <c:v>5.4465819817851431E-2</c:v>
                </c:pt>
                <c:pt idx="23">
                  <c:v>2.8183423899929515E-2</c:v>
                </c:pt>
                <c:pt idx="24">
                  <c:v>3.2207743683153447E-2</c:v>
                </c:pt>
                <c:pt idx="25">
                  <c:v>5.1401786347203493E-2</c:v>
                </c:pt>
                <c:pt idx="26">
                  <c:v>4.7162324175545847E-2</c:v>
                </c:pt>
                <c:pt idx="27">
                  <c:v>3.3221235470811017E-2</c:v>
                </c:pt>
                <c:pt idx="28">
                  <c:v>2.6036076860088918E-2</c:v>
                </c:pt>
                <c:pt idx="29">
                  <c:v>2.713927731716366E-2</c:v>
                </c:pt>
                <c:pt idx="30">
                  <c:v>2.7827695361549561E-2</c:v>
                </c:pt>
                <c:pt idx="31">
                  <c:v>2.0892995177973227E-2</c:v>
                </c:pt>
                <c:pt idx="32">
                  <c:v>2.7276503107902979E-2</c:v>
                </c:pt>
                <c:pt idx="33">
                  <c:v>3.2272818622185562E-2</c:v>
                </c:pt>
                <c:pt idx="34">
                  <c:v>2.3039321887017218E-2</c:v>
                </c:pt>
                <c:pt idx="35">
                  <c:v>2.7309665395683913E-2</c:v>
                </c:pt>
                <c:pt idx="36">
                  <c:v>2.4137731593051746E-2</c:v>
                </c:pt>
                <c:pt idx="37">
                  <c:v>2.648882326812264E-2</c:v>
                </c:pt>
                <c:pt idx="38">
                  <c:v>2.4473454541015908E-2</c:v>
                </c:pt>
                <c:pt idx="39">
                  <c:v>2.2082828511915831E-2</c:v>
                </c:pt>
                <c:pt idx="40">
                  <c:v>2.9173861147485828E-2</c:v>
                </c:pt>
                <c:pt idx="41">
                  <c:v>2.6049367388629962E-2</c:v>
                </c:pt>
                <c:pt idx="42">
                  <c:v>1.9385185800060909E-2</c:v>
                </c:pt>
                <c:pt idx="43">
                  <c:v>2.209029855996367E-2</c:v>
                </c:pt>
                <c:pt idx="44">
                  <c:v>1.9941977331911998E-2</c:v>
                </c:pt>
                <c:pt idx="45">
                  <c:v>2.0270410708347203E-2</c:v>
                </c:pt>
                <c:pt idx="46">
                  <c:v>2.7942216385493494E-2</c:v>
                </c:pt>
                <c:pt idx="47">
                  <c:v>1.5671300439512394E-2</c:v>
                </c:pt>
                <c:pt idx="48">
                  <c:v>2.360736911090074E-2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A4C-497C-81CE-8FF9527CC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Correlation factor cumulative act / sym 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'C-MAPSSgooddata'!$J$119</c:f>
              <c:strCache>
                <c:ptCount val="1"/>
                <c:pt idx="0">
                  <c:v>C. act / sym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31555634752147954"/>
                  <c:y val="-0.42710639278899043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'C-MAPSSgooddata'!$A$120:$A$169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'C-MAPSSgooddata'!$J$120:$J$169</c:f>
              <c:numCache>
                <c:formatCode>0.0000</c:formatCode>
                <c:ptCount val="50"/>
                <c:pt idx="0">
                  <c:v>5.1839010719135535E-3</c:v>
                </c:pt>
                <c:pt idx="1">
                  <c:v>4.7444728363515171E-3</c:v>
                </c:pt>
                <c:pt idx="2">
                  <c:v>4.537267884633725E-3</c:v>
                </c:pt>
                <c:pt idx="3">
                  <c:v>4.4166774429932323E-3</c:v>
                </c:pt>
                <c:pt idx="4">
                  <c:v>4.3377811054362645E-3</c:v>
                </c:pt>
                <c:pt idx="5">
                  <c:v>4.2821424771632248E-3</c:v>
                </c:pt>
                <c:pt idx="6">
                  <c:v>4.2407985110709291E-3</c:v>
                </c:pt>
                <c:pt idx="7">
                  <c:v>4.2088674461191718E-3</c:v>
                </c:pt>
                <c:pt idx="8">
                  <c:v>4.1834632267311652E-3</c:v>
                </c:pt>
                <c:pt idx="9">
                  <c:v>4.1627702399051475E-3</c:v>
                </c:pt>
                <c:pt idx="10">
                  <c:v>4.1455891425046269E-3</c:v>
                </c:pt>
                <c:pt idx="11">
                  <c:v>4.1310958395844432E-3</c:v>
                </c:pt>
                <c:pt idx="12">
                  <c:v>4.1187053723382378E-3</c:v>
                </c:pt>
                <c:pt idx="13">
                  <c:v>4.107991044338892E-3</c:v>
                </c:pt>
                <c:pt idx="14">
                  <c:v>4.0986342894287269E-3</c:v>
                </c:pt>
                <c:pt idx="15">
                  <c:v>4.0903924604344839E-3</c:v>
                </c:pt>
                <c:pt idx="16">
                  <c:v>4.0830774850622309E-3</c:v>
                </c:pt>
                <c:pt idx="17">
                  <c:v>4.0765413393499235E-3</c:v>
                </c:pt>
                <c:pt idx="18">
                  <c:v>4.0706659265455896E-3</c:v>
                </c:pt>
                <c:pt idx="19">
                  <c:v>4.0653558777126193E-3</c:v>
                </c:pt>
                <c:pt idx="20">
                  <c:v>4.060533335226775E-3</c:v>
                </c:pt>
                <c:pt idx="21">
                  <c:v>4.0561341099690888E-3</c:v>
                </c:pt>
                <c:pt idx="22">
                  <c:v>4.0521048079236776E-3</c:v>
                </c:pt>
                <c:pt idx="23">
                  <c:v>4.0484006523873722E-3</c:v>
                </c:pt>
                <c:pt idx="24">
                  <c:v>4.0449838129460441E-3</c:v>
                </c:pt>
                <c:pt idx="25">
                  <c:v>4.0418221087767528E-3</c:v>
                </c:pt>
                <c:pt idx="26">
                  <c:v>4.0388879919685426E-3</c:v>
                </c:pt>
                <c:pt idx="27">
                  <c:v>4.0361577427652272E-3</c:v>
                </c:pt>
                <c:pt idx="28">
                  <c:v>4.0336108269239763E-3</c:v>
                </c:pt>
                <c:pt idx="29">
                  <c:v>4.0312293783266841E-3</c:v>
                </c:pt>
                <c:pt idx="30">
                  <c:v>4.0289977792593527E-3</c:v>
                </c:pt>
                <c:pt idx="31">
                  <c:v>4.0269023175058503E-3</c:v>
                </c:pt>
                <c:pt idx="32">
                  <c:v>4.0249309043404744E-3</c:v>
                </c:pt>
                <c:pt idx="33">
                  <c:v>4.0230728411641071E-3</c:v>
                </c:pt>
                <c:pt idx="34">
                  <c:v>4.021318625268536E-3</c:v>
                </c:pt>
                <c:pt idx="35">
                  <c:v>4.0196597872829525E-3</c:v>
                </c:pt>
                <c:pt idx="36">
                  <c:v>4.01808875443315E-3</c:v>
                </c:pt>
                <c:pt idx="37">
                  <c:v>4.016598734954655E-3</c:v>
                </c:pt>
                <c:pt idx="38">
                  <c:v>4.0151836199377681E-3</c:v>
                </c:pt>
                <c:pt idx="39">
                  <c:v>4.0138378996126501E-3</c:v>
                </c:pt>
                <c:pt idx="40">
                  <c:v>4.0125565916553458E-3</c:v>
                </c:pt>
                <c:pt idx="41">
                  <c:v>4.0113351795479906E-3</c:v>
                </c:pt>
                <c:pt idx="42">
                  <c:v>4.0101695593858224E-3</c:v>
                </c:pt>
                <c:pt idx="43">
                  <c:v>4.0090559938107014E-3</c:v>
                </c:pt>
                <c:pt idx="44">
                  <c:v>4.0079910719815854E-3</c:v>
                </c:pt>
                <c:pt idx="45">
                  <c:v>4.0069716746786929E-3</c:v>
                </c:pt>
                <c:pt idx="46">
                  <c:v>4.0059949437893103E-3</c:v>
                </c:pt>
                <c:pt idx="47">
                  <c:v>4.0050582555465376E-3</c:v>
                </c:pt>
                <c:pt idx="48">
                  <c:v>4.0041591969932821E-3</c:v>
                </c:pt>
                <c:pt idx="49">
                  <c:v>4.0032955452269422E-3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5A7-4B9B-8A75-523E41FDC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372220868856555"/>
          <c:y val="0.50342019194244536"/>
          <c:w val="0.22026850844852086"/>
          <c:h val="0.158691278621616"/>
        </c:manualLayout>
      </c:layout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Difference 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'C-MAPSSgooddata'!$E$59</c:f>
              <c:strCache>
                <c:ptCount val="1"/>
                <c:pt idx="0">
                  <c:v>Cumltve % diff sym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8636673369213078"/>
                  <c:y val="-0.68697661909372798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'C-MAPSSgooddata'!$E$60:$E$109</c:f>
              <c:numCache>
                <c:formatCode>0.00%</c:formatCode>
                <c:ptCount val="50"/>
                <c:pt idx="0">
                  <c:v>0.56437697173271528</c:v>
                </c:pt>
                <c:pt idx="1">
                  <c:v>0.19688631640000609</c:v>
                </c:pt>
                <c:pt idx="2">
                  <c:v>0.33616977560890093</c:v>
                </c:pt>
                <c:pt idx="3">
                  <c:v>0.25683096077699058</c:v>
                </c:pt>
                <c:pt idx="4">
                  <c:v>0.17690659196597533</c:v>
                </c:pt>
                <c:pt idx="5">
                  <c:v>0.11287927467211657</c:v>
                </c:pt>
                <c:pt idx="6">
                  <c:v>0.10476786960800138</c:v>
                </c:pt>
                <c:pt idx="7">
                  <c:v>0.17780755316158084</c:v>
                </c:pt>
                <c:pt idx="8">
                  <c:v>7.6869861281875049E-2</c:v>
                </c:pt>
                <c:pt idx="9">
                  <c:v>6.7214424936347619E-2</c:v>
                </c:pt>
                <c:pt idx="10">
                  <c:v>0.10618658858632578</c:v>
                </c:pt>
                <c:pt idx="11">
                  <c:v>7.6873885124217514E-2</c:v>
                </c:pt>
                <c:pt idx="12">
                  <c:v>6.8248893150907236E-2</c:v>
                </c:pt>
                <c:pt idx="13">
                  <c:v>7.3854213645171002E-2</c:v>
                </c:pt>
                <c:pt idx="14">
                  <c:v>5.06182752004831E-2</c:v>
                </c:pt>
                <c:pt idx="15">
                  <c:v>5.1612895140817731E-2</c:v>
                </c:pt>
                <c:pt idx="16">
                  <c:v>6.8996959005329372E-2</c:v>
                </c:pt>
                <c:pt idx="17">
                  <c:v>5.9282896001526836E-2</c:v>
                </c:pt>
                <c:pt idx="18">
                  <c:v>7.0034067052797314E-2</c:v>
                </c:pt>
                <c:pt idx="19">
                  <c:v>3.1808490255181773E-2</c:v>
                </c:pt>
                <c:pt idx="20">
                  <c:v>4.6640987409861424E-2</c:v>
                </c:pt>
                <c:pt idx="21">
                  <c:v>4.478041495126716E-2</c:v>
                </c:pt>
                <c:pt idx="22">
                  <c:v>2.2727272253472194E-2</c:v>
                </c:pt>
                <c:pt idx="23">
                  <c:v>4.8480652114174363E-2</c:v>
                </c:pt>
                <c:pt idx="24">
                  <c:v>3.5760906621944394E-2</c:v>
                </c:pt>
                <c:pt idx="25">
                  <c:v>2.0691835115991531E-2</c:v>
                </c:pt>
                <c:pt idx="26">
                  <c:v>3.2446483596124599E-2</c:v>
                </c:pt>
                <c:pt idx="27">
                  <c:v>4.0083028272294742E-2</c:v>
                </c:pt>
                <c:pt idx="28">
                  <c:v>4.140041240066105E-2</c:v>
                </c:pt>
                <c:pt idx="29">
                  <c:v>2.3411938191074285E-2</c:v>
                </c:pt>
                <c:pt idx="30">
                  <c:v>3.2934683048894797E-2</c:v>
                </c:pt>
                <c:pt idx="31">
                  <c:v>2.6737541428905037E-2</c:v>
                </c:pt>
                <c:pt idx="32">
                  <c:v>2.7995666476145303E-2</c:v>
                </c:pt>
                <c:pt idx="33">
                  <c:v>2.1865607291700843E-2</c:v>
                </c:pt>
                <c:pt idx="34">
                  <c:v>3.3955250540761636E-2</c:v>
                </c:pt>
                <c:pt idx="35">
                  <c:v>2.0055598260693766E-2</c:v>
                </c:pt>
                <c:pt idx="36">
                  <c:v>2.674247069958029E-2</c:v>
                </c:pt>
                <c:pt idx="37">
                  <c:v>2.3311919270993312E-2</c:v>
                </c:pt>
                <c:pt idx="38">
                  <c:v>1.9218213751738569E-2</c:v>
                </c:pt>
                <c:pt idx="39">
                  <c:v>2.1139056405820728E-2</c:v>
                </c:pt>
                <c:pt idx="40">
                  <c:v>2.1778674342549306E-2</c:v>
                </c:pt>
                <c:pt idx="41">
                  <c:v>3.1368743835929115E-2</c:v>
                </c:pt>
                <c:pt idx="42">
                  <c:v>3.0220754272938122E-2</c:v>
                </c:pt>
                <c:pt idx="43">
                  <c:v>3.1532913746571641E-2</c:v>
                </c:pt>
                <c:pt idx="44">
                  <c:v>1.574590193509846E-2</c:v>
                </c:pt>
                <c:pt idx="45">
                  <c:v>2.3019099960207054E-2</c:v>
                </c:pt>
                <c:pt idx="46">
                  <c:v>1.3041174012286924E-2</c:v>
                </c:pt>
                <c:pt idx="47">
                  <c:v>3.1601431222891753E-2</c:v>
                </c:pt>
                <c:pt idx="48">
                  <c:v>1.8619420966120046E-2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58-4179-97E6-139F31397B59}"/>
            </c:ext>
          </c:extLst>
        </c:ser>
        <c:ser>
          <c:idx val="2"/>
          <c:order val="1"/>
          <c:tx>
            <c:strRef>
              <c:f>'C-MAPSSgooddata'!$F$59</c:f>
              <c:strCache>
                <c:ptCount val="1"/>
                <c:pt idx="0">
                  <c:v>Cumltve % diff act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682036298951104"/>
                  <c:y val="-0.30605750507534779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'C-MAPSSgooddata'!$F$60:$F$109</c:f>
              <c:numCache>
                <c:formatCode>0.00%</c:formatCode>
                <c:ptCount val="50"/>
                <c:pt idx="0">
                  <c:v>0.66666666666666663</c:v>
                </c:pt>
                <c:pt idx="1">
                  <c:v>0.45202220459952425</c:v>
                </c:pt>
                <c:pt idx="2">
                  <c:v>0.16638836436273977</c:v>
                </c:pt>
                <c:pt idx="3">
                  <c:v>0.25348497810880166</c:v>
                </c:pt>
                <c:pt idx="4">
                  <c:v>0.17665801394614958</c:v>
                </c:pt>
                <c:pt idx="5">
                  <c:v>0.13639889486390611</c:v>
                </c:pt>
                <c:pt idx="6">
                  <c:v>8.8493090863720036E-2</c:v>
                </c:pt>
                <c:pt idx="7">
                  <c:v>0.14848357057428674</c:v>
                </c:pt>
                <c:pt idx="8">
                  <c:v>0.10687134502923969</c:v>
                </c:pt>
                <c:pt idx="9">
                  <c:v>9.5284250177604751E-2</c:v>
                </c:pt>
                <c:pt idx="10">
                  <c:v>6.4849523673890755E-2</c:v>
                </c:pt>
                <c:pt idx="11">
                  <c:v>0.11272477081280109</c:v>
                </c:pt>
                <c:pt idx="12">
                  <c:v>6.988053121774912E-2</c:v>
                </c:pt>
                <c:pt idx="13">
                  <c:v>7.2333188308349533E-2</c:v>
                </c:pt>
                <c:pt idx="14">
                  <c:v>5.6918649498605617E-2</c:v>
                </c:pt>
                <c:pt idx="15">
                  <c:v>5.3867044681015296E-2</c:v>
                </c:pt>
                <c:pt idx="16">
                  <c:v>4.9093617829682114E-2</c:v>
                </c:pt>
                <c:pt idx="17">
                  <c:v>6.6428694982152064E-2</c:v>
                </c:pt>
                <c:pt idx="18">
                  <c:v>4.8292762620486804E-2</c:v>
                </c:pt>
                <c:pt idx="19">
                  <c:v>3.3743844471501333E-2</c:v>
                </c:pt>
                <c:pt idx="20">
                  <c:v>2.6567501985230457E-2</c:v>
                </c:pt>
                <c:pt idx="21">
                  <c:v>3.720636077628476E-2</c:v>
                </c:pt>
                <c:pt idx="22">
                  <c:v>4.7695112868846125E-2</c:v>
                </c:pt>
                <c:pt idx="23">
                  <c:v>2.9551099084405202E-2</c:v>
                </c:pt>
                <c:pt idx="24">
                  <c:v>3.3701086019651848E-2</c:v>
                </c:pt>
                <c:pt idx="25">
                  <c:v>2.9663375890736279E-2</c:v>
                </c:pt>
                <c:pt idx="26">
                  <c:v>2.8844334309529186E-2</c:v>
                </c:pt>
                <c:pt idx="27">
                  <c:v>4.3139393649683076E-2</c:v>
                </c:pt>
                <c:pt idx="28">
                  <c:v>3.8654880251636381E-2</c:v>
                </c:pt>
                <c:pt idx="29">
                  <c:v>3.2300537536993391E-2</c:v>
                </c:pt>
                <c:pt idx="30">
                  <c:v>1.9691967254600748E-2</c:v>
                </c:pt>
                <c:pt idx="31">
                  <c:v>2.932827493008653E-2</c:v>
                </c:pt>
                <c:pt idx="32">
                  <c:v>1.8369887440514644E-2</c:v>
                </c:pt>
                <c:pt idx="33">
                  <c:v>2.5948005272231092E-2</c:v>
                </c:pt>
                <c:pt idx="34">
                  <c:v>2.4763795737005465E-2</c:v>
                </c:pt>
                <c:pt idx="35">
                  <c:v>2.8147109262717945E-2</c:v>
                </c:pt>
                <c:pt idx="36">
                  <c:v>2.0314493433793192E-2</c:v>
                </c:pt>
                <c:pt idx="37">
                  <c:v>2.455825295795739E-2</c:v>
                </c:pt>
                <c:pt idx="38">
                  <c:v>2.4145318146175078E-2</c:v>
                </c:pt>
                <c:pt idx="39">
                  <c:v>1.8847113669775192E-2</c:v>
                </c:pt>
                <c:pt idx="40">
                  <c:v>1.9153792407421721E-2</c:v>
                </c:pt>
                <c:pt idx="41">
                  <c:v>2.6808203298070623E-2</c:v>
                </c:pt>
                <c:pt idx="42">
                  <c:v>3.524223891178558E-2</c:v>
                </c:pt>
                <c:pt idx="43">
                  <c:v>2.5776203881126461E-2</c:v>
                </c:pt>
                <c:pt idx="44">
                  <c:v>3.1409837793020062E-2</c:v>
                </c:pt>
                <c:pt idx="45">
                  <c:v>1.445724352893347E-2</c:v>
                </c:pt>
                <c:pt idx="46">
                  <c:v>2.1956555295921214E-2</c:v>
                </c:pt>
                <c:pt idx="47">
                  <c:v>1.7605133069182443E-2</c:v>
                </c:pt>
                <c:pt idx="48">
                  <c:v>2.4347275080261171E-2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D58-4179-97E6-139F31397B59}"/>
            </c:ext>
          </c:extLst>
        </c:ser>
        <c:ser>
          <c:idx val="3"/>
          <c:order val="2"/>
          <c:tx>
            <c:strRef>
              <c:f>'C-MAPSSgooddata'!$G$59</c:f>
              <c:strCache>
                <c:ptCount val="1"/>
                <c:pt idx="0">
                  <c:v>Cumltve % diff ref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620292377666574"/>
                  <c:y val="-0.48320686394692358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'C-MAPSSgooddata'!$G$60:$G$109</c:f>
              <c:numCache>
                <c:formatCode>0.00%</c:formatCode>
                <c:ptCount val="50"/>
                <c:pt idx="0">
                  <c:v>0.85235243798118054</c:v>
                </c:pt>
                <c:pt idx="1">
                  <c:v>0.45736756881795049</c:v>
                </c:pt>
                <c:pt idx="2">
                  <c:v>0.26989348881143943</c:v>
                </c:pt>
                <c:pt idx="3">
                  <c:v>0.18189407774589086</c:v>
                </c:pt>
                <c:pt idx="4">
                  <c:v>0.16201485648982455</c:v>
                </c:pt>
                <c:pt idx="5">
                  <c:v>0.13752366527830368</c:v>
                </c:pt>
                <c:pt idx="6">
                  <c:v>0.21057136064664395</c:v>
                </c:pt>
                <c:pt idx="7">
                  <c:v>7.6352301878465284E-2</c:v>
                </c:pt>
                <c:pt idx="8">
                  <c:v>0.13793444650587516</c:v>
                </c:pt>
                <c:pt idx="9">
                  <c:v>9.6322646725184119E-2</c:v>
                </c:pt>
                <c:pt idx="10">
                  <c:v>9.6464823241162137E-2</c:v>
                </c:pt>
                <c:pt idx="11">
                  <c:v>7.5762999678736981E-2</c:v>
                </c:pt>
                <c:pt idx="12">
                  <c:v>8.1541933185157511E-2</c:v>
                </c:pt>
                <c:pt idx="13">
                  <c:v>5.502754547976698E-2</c:v>
                </c:pt>
                <c:pt idx="14">
                  <c:v>7.0869422865136825E-2</c:v>
                </c:pt>
                <c:pt idx="15">
                  <c:v>5.9383019078433519E-2</c:v>
                </c:pt>
                <c:pt idx="16">
                  <c:v>5.6578817490869598E-2</c:v>
                </c:pt>
                <c:pt idx="17">
                  <c:v>4.5185018389251694E-2</c:v>
                </c:pt>
                <c:pt idx="18">
                  <c:v>2.5197192795970449E-2</c:v>
                </c:pt>
                <c:pt idx="19">
                  <c:v>4.1389461633265803E-2</c:v>
                </c:pt>
                <c:pt idx="20">
                  <c:v>3.7719322871339993E-2</c:v>
                </c:pt>
                <c:pt idx="21">
                  <c:v>4.8092075187565607E-2</c:v>
                </c:pt>
                <c:pt idx="22">
                  <c:v>5.5990606973301417E-2</c:v>
                </c:pt>
                <c:pt idx="23">
                  <c:v>2.8586253144977307E-2</c:v>
                </c:pt>
                <c:pt idx="24">
                  <c:v>3.2734902355431854E-2</c:v>
                </c:pt>
                <c:pt idx="25">
                  <c:v>5.2757706526731243E-2</c:v>
                </c:pt>
                <c:pt idx="26">
                  <c:v>4.8301325562694022E-2</c:v>
                </c:pt>
                <c:pt idx="27">
                  <c:v>3.3782381699411501E-2</c:v>
                </c:pt>
                <c:pt idx="28">
                  <c:v>2.6379486022899849E-2</c:v>
                </c:pt>
                <c:pt idx="29">
                  <c:v>2.7512613541474676E-2</c:v>
                </c:pt>
                <c:pt idx="30">
                  <c:v>2.822034899902023E-2</c:v>
                </c:pt>
                <c:pt idx="31">
                  <c:v>2.1113557909772596E-2</c:v>
                </c:pt>
                <c:pt idx="32">
                  <c:v>2.765365055049571E-2</c:v>
                </c:pt>
                <c:pt idx="33">
                  <c:v>3.2802127172515794E-2</c:v>
                </c:pt>
                <c:pt idx="34">
                  <c:v>2.3307820071574056E-2</c:v>
                </c:pt>
                <c:pt idx="35">
                  <c:v>2.7687736809600894E-2</c:v>
                </c:pt>
                <c:pt idx="36">
                  <c:v>2.4432605429034231E-2</c:v>
                </c:pt>
                <c:pt idx="37">
                  <c:v>2.6844361035733247E-2</c:v>
                </c:pt>
                <c:pt idx="38">
                  <c:v>2.4776639521520441E-2</c:v>
                </c:pt>
                <c:pt idx="39">
                  <c:v>2.2329376406901642E-2</c:v>
                </c:pt>
                <c:pt idx="40">
                  <c:v>2.9605717696104743E-2</c:v>
                </c:pt>
                <c:pt idx="41">
                  <c:v>2.6393129552757705E-2</c:v>
                </c:pt>
                <c:pt idx="42">
                  <c:v>1.9574917506503125E-2</c:v>
                </c:pt>
                <c:pt idx="43">
                  <c:v>2.2337014216453479E-2</c:v>
                </c:pt>
                <c:pt idx="44">
                  <c:v>2.0142821173533679E-2</c:v>
                </c:pt>
                <c:pt idx="45">
                  <c:v>2.0477959028333718E-2</c:v>
                </c:pt>
                <c:pt idx="46">
                  <c:v>2.8338131486471265E-2</c:v>
                </c:pt>
                <c:pt idx="47">
                  <c:v>1.5795065044398603E-2</c:v>
                </c:pt>
                <c:pt idx="48">
                  <c:v>2.3889351480005001E-2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D58-4179-97E6-139F31397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Increase 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'C-MAPSSgooddata'!$H$59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9969595464264909"/>
                  <c:y val="-0.61881105842392015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'C-MAPSSgooddata'!$H$60:$H$109</c:f>
              <c:numCache>
                <c:formatCode>0.00%</c:formatCode>
                <c:ptCount val="50"/>
                <c:pt idx="0">
                  <c:v>0.44016693173732047</c:v>
                </c:pt>
                <c:pt idx="1">
                  <c:v>0.17924124241680361</c:v>
                </c:pt>
                <c:pt idx="2">
                  <c:v>0.28779567231690723</c:v>
                </c:pt>
                <c:pt idx="3">
                  <c:v>0.22760318804609792</c:v>
                </c:pt>
                <c:pt idx="4">
                  <c:v>0.16253025519685724</c:v>
                </c:pt>
                <c:pt idx="5">
                  <c:v>0.10684876890529731</c:v>
                </c:pt>
                <c:pt idx="6">
                  <c:v>9.9552897134935536E-2</c:v>
                </c:pt>
                <c:pt idx="7">
                  <c:v>0.16329041829564131</c:v>
                </c:pt>
                <c:pt idx="8">
                  <c:v>7.402472606967278E-2</c:v>
                </c:pt>
                <c:pt idx="9">
                  <c:v>6.5028982117728049E-2</c:v>
                </c:pt>
                <c:pt idx="10">
                  <c:v>0.10083303080720717</c:v>
                </c:pt>
                <c:pt idx="11">
                  <c:v>7.4028457553280566E-2</c:v>
                </c:pt>
                <c:pt idx="12">
                  <c:v>6.5996789242258311E-2</c:v>
                </c:pt>
                <c:pt idx="13">
                  <c:v>7.1224113208381193E-2</c:v>
                </c:pt>
                <c:pt idx="14">
                  <c:v>4.9368793609853391E-2</c:v>
                </c:pt>
                <c:pt idx="15">
                  <c:v>5.0314457725491292E-2</c:v>
                </c:pt>
                <c:pt idx="16">
                  <c:v>6.6696046801827752E-2</c:v>
                </c:pt>
                <c:pt idx="17">
                  <c:v>5.7576252506768628E-2</c:v>
                </c:pt>
                <c:pt idx="18">
                  <c:v>6.7664651676489593E-2</c:v>
                </c:pt>
                <c:pt idx="19">
                  <c:v>3.1310520068933111E-2</c:v>
                </c:pt>
                <c:pt idx="20">
                  <c:v>4.557808398911057E-2</c:v>
                </c:pt>
                <c:pt idx="21">
                  <c:v>4.3799729911179142E-2</c:v>
                </c:pt>
                <c:pt idx="22">
                  <c:v>2.2471909649146405E-2</c:v>
                </c:pt>
                <c:pt idx="23">
                  <c:v>4.7333278021580494E-2</c:v>
                </c:pt>
                <c:pt idx="24">
                  <c:v>3.5132717703361863E-2</c:v>
                </c:pt>
                <c:pt idx="25">
                  <c:v>2.0479951228984682E-2</c:v>
                </c:pt>
                <c:pt idx="26">
                  <c:v>3.1928499823242744E-2</c:v>
                </c:pt>
                <c:pt idx="27">
                  <c:v>3.9295487209890914E-2</c:v>
                </c:pt>
                <c:pt idx="28">
                  <c:v>4.0560795568738706E-2</c:v>
                </c:pt>
                <c:pt idx="29">
                  <c:v>2.3141049777540116E-2</c:v>
                </c:pt>
                <c:pt idx="30">
                  <c:v>3.2401122695689358E-2</c:v>
                </c:pt>
                <c:pt idx="31">
                  <c:v>2.6384808967474242E-2</c:v>
                </c:pt>
                <c:pt idx="32">
                  <c:v>2.7609197533238032E-2</c:v>
                </c:pt>
                <c:pt idx="33">
                  <c:v>2.162914014941867E-2</c:v>
                </c:pt>
                <c:pt idx="34">
                  <c:v>3.3388394884040891E-2</c:v>
                </c:pt>
                <c:pt idx="35">
                  <c:v>1.9856481453245162E-2</c:v>
                </c:pt>
                <c:pt idx="36">
                  <c:v>2.6389609026498038E-2</c:v>
                </c:pt>
                <c:pt idx="37">
                  <c:v>2.3043327179521268E-2</c:v>
                </c:pt>
                <c:pt idx="38">
                  <c:v>1.9035301505161081E-2</c:v>
                </c:pt>
                <c:pt idx="39">
                  <c:v>2.0917963401699022E-2</c:v>
                </c:pt>
                <c:pt idx="40">
                  <c:v>2.1544073660418234E-2</c:v>
                </c:pt>
                <c:pt idx="41">
                  <c:v>3.088434232447039E-2</c:v>
                </c:pt>
                <c:pt idx="42">
                  <c:v>2.9770904675595993E-2</c:v>
                </c:pt>
                <c:pt idx="43">
                  <c:v>3.1043468243316181E-2</c:v>
                </c:pt>
                <c:pt idx="44">
                  <c:v>1.5622903581232665E-2</c:v>
                </c:pt>
                <c:pt idx="45">
                  <c:v>2.275717511580572E-2</c:v>
                </c:pt>
                <c:pt idx="46">
                  <c:v>1.2956688795683147E-2</c:v>
                </c:pt>
                <c:pt idx="47">
                  <c:v>3.1109872967425262E-2</c:v>
                </c:pt>
                <c:pt idx="48">
                  <c:v>1.8447678420936531E-2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8ED-434A-BD5F-12E6BB15705C}"/>
            </c:ext>
          </c:extLst>
        </c:ser>
        <c:ser>
          <c:idx val="2"/>
          <c:order val="1"/>
          <c:tx>
            <c:strRef>
              <c:f>'C-MAPSSgooddata'!$I$59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383352181754568"/>
                  <c:y val="-0.29067575217745834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'C-MAPSSgooddata'!$I$60:$I$109</c:f>
              <c:numCache>
                <c:formatCode>0.00%</c:formatCode>
                <c:ptCount val="50"/>
                <c:pt idx="0">
                  <c:v>0.5</c:v>
                </c:pt>
                <c:pt idx="1">
                  <c:v>0.36869340232858994</c:v>
                </c:pt>
                <c:pt idx="2">
                  <c:v>0.15360899005906931</c:v>
                </c:pt>
                <c:pt idx="3">
                  <c:v>0.22497152683177374</c:v>
                </c:pt>
                <c:pt idx="4">
                  <c:v>0.16232041304998507</c:v>
                </c:pt>
                <c:pt idx="5">
                  <c:v>0.12769047502488531</c:v>
                </c:pt>
                <c:pt idx="6">
                  <c:v>8.4743484429840962E-2</c:v>
                </c:pt>
                <c:pt idx="7">
                  <c:v>0.13822174170463614</c:v>
                </c:pt>
                <c:pt idx="8">
                  <c:v>0.10145028103532017</c:v>
                </c:pt>
                <c:pt idx="9">
                  <c:v>9.0951144380079271E-2</c:v>
                </c:pt>
                <c:pt idx="10">
                  <c:v>6.281283253852514E-2</c:v>
                </c:pt>
                <c:pt idx="11">
                  <c:v>0.10671032248979023</c:v>
                </c:pt>
                <c:pt idx="12">
                  <c:v>6.7521318417964049E-2</c:v>
                </c:pt>
                <c:pt idx="13">
                  <c:v>6.9808454274088313E-2</c:v>
                </c:pt>
                <c:pt idx="14">
                  <c:v>5.5343607791664584E-2</c:v>
                </c:pt>
                <c:pt idx="15">
                  <c:v>5.2454266521795571E-2</c:v>
                </c:pt>
                <c:pt idx="16">
                  <c:v>4.7917398602490502E-2</c:v>
                </c:pt>
                <c:pt idx="17">
                  <c:v>6.4293237064950659E-2</c:v>
                </c:pt>
                <c:pt idx="18">
                  <c:v>4.7154160285860086E-2</c:v>
                </c:pt>
                <c:pt idx="19">
                  <c:v>3.3183967158135569E-2</c:v>
                </c:pt>
                <c:pt idx="20">
                  <c:v>2.6219212495221467E-2</c:v>
                </c:pt>
                <c:pt idx="21">
                  <c:v>3.6526845284448405E-2</c:v>
                </c:pt>
                <c:pt idx="22">
                  <c:v>4.6584193681084372E-2</c:v>
                </c:pt>
                <c:pt idx="23">
                  <c:v>2.9120822922602579E-2</c:v>
                </c:pt>
                <c:pt idx="24">
                  <c:v>3.3142614960796839E-2</c:v>
                </c:pt>
                <c:pt idx="25">
                  <c:v>2.9229847907876087E-2</c:v>
                </c:pt>
                <c:pt idx="26">
                  <c:v>2.8434250791690922E-2</c:v>
                </c:pt>
                <c:pt idx="27">
                  <c:v>4.2228536911152872E-2</c:v>
                </c:pt>
                <c:pt idx="28">
                  <c:v>3.7921946108764724E-2</c:v>
                </c:pt>
                <c:pt idx="29">
                  <c:v>3.1787166258529252E-2</c:v>
                </c:pt>
                <c:pt idx="30">
                  <c:v>1.9499970860772747E-2</c:v>
                </c:pt>
                <c:pt idx="31">
                  <c:v>2.8904416591836957E-2</c:v>
                </c:pt>
                <c:pt idx="32">
                  <c:v>1.8202696695806746E-2</c:v>
                </c:pt>
                <c:pt idx="33">
                  <c:v>2.5615667534117592E-2</c:v>
                </c:pt>
                <c:pt idx="34">
                  <c:v>2.4460923085590384E-2</c:v>
                </c:pt>
                <c:pt idx="35">
                  <c:v>2.7756476967738419E-2</c:v>
                </c:pt>
                <c:pt idx="36">
                  <c:v>2.0110228877550651E-2</c:v>
                </c:pt>
                <c:pt idx="37">
                  <c:v>2.4260356966342499E-2</c:v>
                </c:pt>
                <c:pt idx="38">
                  <c:v>2.3857297131501112E-2</c:v>
                </c:pt>
                <c:pt idx="39">
                  <c:v>1.8671164886295628E-2</c:v>
                </c:pt>
                <c:pt idx="40">
                  <c:v>1.8972098588473339E-2</c:v>
                </c:pt>
                <c:pt idx="41">
                  <c:v>2.6453616335722022E-2</c:v>
                </c:pt>
                <c:pt idx="42">
                  <c:v>3.4631984574601878E-2</c:v>
                </c:pt>
                <c:pt idx="43">
                  <c:v>2.5448224568678981E-2</c:v>
                </c:pt>
                <c:pt idx="44">
                  <c:v>3.0924176115189619E-2</c:v>
                </c:pt>
                <c:pt idx="45">
                  <c:v>1.4353487596100296E-2</c:v>
                </c:pt>
                <c:pt idx="46">
                  <c:v>2.1718127660470713E-2</c:v>
                </c:pt>
                <c:pt idx="47">
                  <c:v>1.7451514947725674E-2</c:v>
                </c:pt>
                <c:pt idx="48">
                  <c:v>2.4054444985775331E-2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8ED-434A-BD5F-12E6BB15705C}"/>
            </c:ext>
          </c:extLst>
        </c:ser>
        <c:ser>
          <c:idx val="3"/>
          <c:order val="2"/>
          <c:tx>
            <c:strRef>
              <c:f>'C-MAPSSgooddata'!$J$59</c:f>
              <c:strCache>
                <c:ptCount val="1"/>
                <c:pt idx="0">
                  <c:v>Cumltve % inc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143489484334292"/>
                  <c:y val="-0.45001695371746425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'C-MAPSSgooddata'!$J$60:$J$109</c:f>
              <c:numCache>
                <c:formatCode>0.00%</c:formatCode>
                <c:ptCount val="50"/>
                <c:pt idx="0">
                  <c:v>0.59764875239923221</c:v>
                </c:pt>
                <c:pt idx="1">
                  <c:v>0.372241885684163</c:v>
                </c:pt>
                <c:pt idx="2">
                  <c:v>0.23780277809665948</c:v>
                </c:pt>
                <c:pt idx="3">
                  <c:v>0.16673043810981436</c:v>
                </c:pt>
                <c:pt idx="4">
                  <c:v>0.14987395299666581</c:v>
                </c:pt>
                <c:pt idx="5">
                  <c:v>0.12867568908098917</c:v>
                </c:pt>
                <c:pt idx="6">
                  <c:v>0.19051306317932834</c:v>
                </c:pt>
                <c:pt idx="7">
                  <c:v>7.3544650211228357E-2</c:v>
                </c:pt>
                <c:pt idx="8">
                  <c:v>0.12903524402378921</c:v>
                </c:pt>
                <c:pt idx="9">
                  <c:v>9.1896776362795696E-2</c:v>
                </c:pt>
                <c:pt idx="10">
                  <c:v>9.2026178709763665E-2</c:v>
                </c:pt>
                <c:pt idx="11">
                  <c:v>7.2997735955851156E-2</c:v>
                </c:pt>
                <c:pt idx="12">
                  <c:v>7.8347624792148921E-2</c:v>
                </c:pt>
                <c:pt idx="13">
                  <c:v>5.3554070942557847E-2</c:v>
                </c:pt>
                <c:pt idx="14">
                  <c:v>6.8444125044915607E-2</c:v>
                </c:pt>
                <c:pt idx="15">
                  <c:v>5.7670689258190744E-2</c:v>
                </c:pt>
                <c:pt idx="16">
                  <c:v>5.5022270004607576E-2</c:v>
                </c:pt>
                <c:pt idx="17">
                  <c:v>4.4186729301233137E-2</c:v>
                </c:pt>
                <c:pt idx="18">
                  <c:v>2.4883693188596033E-2</c:v>
                </c:pt>
                <c:pt idx="19">
                  <c:v>4.05502844128049E-2</c:v>
                </c:pt>
                <c:pt idx="20">
                  <c:v>3.7021117136181329E-2</c:v>
                </c:pt>
                <c:pt idx="21">
                  <c:v>4.6962805793935129E-2</c:v>
                </c:pt>
                <c:pt idx="22">
                  <c:v>5.4465819817851431E-2</c:v>
                </c:pt>
                <c:pt idx="23">
                  <c:v>2.8183423899929515E-2</c:v>
                </c:pt>
                <c:pt idx="24">
                  <c:v>3.2207743683153447E-2</c:v>
                </c:pt>
                <c:pt idx="25">
                  <c:v>5.1401786347203493E-2</c:v>
                </c:pt>
                <c:pt idx="26">
                  <c:v>4.7162324175545847E-2</c:v>
                </c:pt>
                <c:pt idx="27">
                  <c:v>3.3221235470811017E-2</c:v>
                </c:pt>
                <c:pt idx="28">
                  <c:v>2.6036076860088918E-2</c:v>
                </c:pt>
                <c:pt idx="29">
                  <c:v>2.713927731716366E-2</c:v>
                </c:pt>
                <c:pt idx="30">
                  <c:v>2.7827695361549561E-2</c:v>
                </c:pt>
                <c:pt idx="31">
                  <c:v>2.0892995177973227E-2</c:v>
                </c:pt>
                <c:pt idx="32">
                  <c:v>2.7276503107902979E-2</c:v>
                </c:pt>
                <c:pt idx="33">
                  <c:v>3.2272818622185562E-2</c:v>
                </c:pt>
                <c:pt idx="34">
                  <c:v>2.3039321887017218E-2</c:v>
                </c:pt>
                <c:pt idx="35">
                  <c:v>2.7309665395683913E-2</c:v>
                </c:pt>
                <c:pt idx="36">
                  <c:v>2.4137731593051746E-2</c:v>
                </c:pt>
                <c:pt idx="37">
                  <c:v>2.648882326812264E-2</c:v>
                </c:pt>
                <c:pt idx="38">
                  <c:v>2.4473454541015908E-2</c:v>
                </c:pt>
                <c:pt idx="39">
                  <c:v>2.2082828511915831E-2</c:v>
                </c:pt>
                <c:pt idx="40">
                  <c:v>2.9173861147485828E-2</c:v>
                </c:pt>
                <c:pt idx="41">
                  <c:v>2.6049367388629962E-2</c:v>
                </c:pt>
                <c:pt idx="42">
                  <c:v>1.9385185800060909E-2</c:v>
                </c:pt>
                <c:pt idx="43">
                  <c:v>2.209029855996367E-2</c:v>
                </c:pt>
                <c:pt idx="44">
                  <c:v>1.9941977331911998E-2</c:v>
                </c:pt>
                <c:pt idx="45">
                  <c:v>2.0270410708347203E-2</c:v>
                </c:pt>
                <c:pt idx="46">
                  <c:v>2.7942216385493494E-2</c:v>
                </c:pt>
                <c:pt idx="47">
                  <c:v>1.5671300439512394E-2</c:v>
                </c:pt>
                <c:pt idx="48">
                  <c:v>2.360736911090074E-2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8ED-434A-BD5F-12E6BB157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Initial</a:t>
            </a:r>
            <a:r>
              <a:rPr lang="en-US" sz="1000" baseline="0"/>
              <a:t> data abs % </a:t>
            </a:r>
            <a:r>
              <a:rPr lang="en-US" sz="1000"/>
              <a:t>Difference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'C-MAPSSgooddata'!$E$5</c:f>
              <c:strCache>
                <c:ptCount val="1"/>
                <c:pt idx="0">
                  <c:v>Cumltve % diff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2572306959247366E-2"/>
                  <c:y val="-0.47691493454147177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'C-MAPSSgooddata'!$E$6:$E$55</c:f>
              <c:numCache>
                <c:formatCode>0.00%</c:formatCode>
                <c:ptCount val="50"/>
                <c:pt idx="0">
                  <c:v>0.23933227305071816</c:v>
                </c:pt>
                <c:pt idx="1">
                  <c:v>0.67354503048771108</c:v>
                </c:pt>
                <c:pt idx="2">
                  <c:v>0.77091582328305752</c:v>
                </c:pt>
                <c:pt idx="3">
                  <c:v>2.3608711397464458E-2</c:v>
                </c:pt>
                <c:pt idx="4">
                  <c:v>0.1590329387460224</c:v>
                </c:pt>
                <c:pt idx="5">
                  <c:v>0.30407438443536522</c:v>
                </c:pt>
                <c:pt idx="6">
                  <c:v>3.4135215313443067E-2</c:v>
                </c:pt>
                <c:pt idx="7">
                  <c:v>0.64880520181174961</c:v>
                </c:pt>
                <c:pt idx="8">
                  <c:v>0.68533481953250397</c:v>
                </c:pt>
                <c:pt idx="9">
                  <c:v>6.230620898841386E-2</c:v>
                </c:pt>
                <c:pt idx="10">
                  <c:v>0.53182427485328887</c:v>
                </c:pt>
                <c:pt idx="11">
                  <c:v>0.2310682084526067</c:v>
                </c:pt>
                <c:pt idx="12">
                  <c:v>4.6559670942456999E-2</c:v>
                </c:pt>
                <c:pt idx="13">
                  <c:v>0.14983189418024923</c:v>
                </c:pt>
                <c:pt idx="14">
                  <c:v>0.31328313130877133</c:v>
                </c:pt>
                <c:pt idx="15">
                  <c:v>7.0568998837116731E-2</c:v>
                </c:pt>
                <c:pt idx="16">
                  <c:v>0.34732148252677619</c:v>
                </c:pt>
                <c:pt idx="17">
                  <c:v>8.7678980590794833E-2</c:v>
                </c:pt>
                <c:pt idx="18">
                  <c:v>0.23048783412373888</c:v>
                </c:pt>
                <c:pt idx="19">
                  <c:v>0.70693234360515067</c:v>
                </c:pt>
                <c:pt idx="20">
                  <c:v>0.41596393076989613</c:v>
                </c:pt>
                <c:pt idx="21">
                  <c:v>4.9885542218100522E-3</c:v>
                </c:pt>
                <c:pt idx="22">
                  <c:v>0.62320031648477114</c:v>
                </c:pt>
                <c:pt idx="23">
                  <c:v>0.75427596236827443</c:v>
                </c:pt>
                <c:pt idx="24">
                  <c:v>0.26082217812272612</c:v>
                </c:pt>
                <c:pt idx="25">
                  <c:v>0.50764984237794952</c:v>
                </c:pt>
                <c:pt idx="26">
                  <c:v>0.4676860717448531</c:v>
                </c:pt>
                <c:pt idx="27">
                  <c:v>0.24644031829976995</c:v>
                </c:pt>
                <c:pt idx="28">
                  <c:v>7.3066085686160409E-2</c:v>
                </c:pt>
                <c:pt idx="29">
                  <c:v>0.52518417116467619</c:v>
                </c:pt>
                <c:pt idx="30">
                  <c:v>0.36537451208882687</c:v>
                </c:pt>
                <c:pt idx="31">
                  <c:v>0.17819175383682875</c:v>
                </c:pt>
                <c:pt idx="32">
                  <c:v>7.3325149987814073E-2</c:v>
                </c:pt>
                <c:pt idx="33">
                  <c:v>0.22133076507828919</c:v>
                </c:pt>
                <c:pt idx="34">
                  <c:v>0.45975987905416732</c:v>
                </c:pt>
                <c:pt idx="35">
                  <c:v>0.48948163969698105</c:v>
                </c:pt>
                <c:pt idx="36">
                  <c:v>0.30869686926044976</c:v>
                </c:pt>
                <c:pt idx="37">
                  <c:v>0.11216331323513401</c:v>
                </c:pt>
                <c:pt idx="38">
                  <c:v>0.17144042647564428</c:v>
                </c:pt>
                <c:pt idx="39">
                  <c:v>0.11532482497027315</c:v>
                </c:pt>
                <c:pt idx="40">
                  <c:v>5.1260797946154298E-2</c:v>
                </c:pt>
                <c:pt idx="41">
                  <c:v>0.38659410003390793</c:v>
                </c:pt>
                <c:pt idx="42">
                  <c:v>6.4946937324002699E-3</c:v>
                </c:pt>
                <c:pt idx="43">
                  <c:v>7.3359461360667261E-2</c:v>
                </c:pt>
                <c:pt idx="44">
                  <c:v>0.64682236318451858</c:v>
                </c:pt>
                <c:pt idx="45">
                  <c:v>0.39394578317515255</c:v>
                </c:pt>
                <c:pt idx="46">
                  <c:v>0.53675298568807051</c:v>
                </c:pt>
                <c:pt idx="47">
                  <c:v>0.84996728458264736</c:v>
                </c:pt>
                <c:pt idx="48">
                  <c:v>0.49356430110170113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C80-4552-BF8B-3BD5F3D1E278}"/>
            </c:ext>
          </c:extLst>
        </c:ser>
        <c:ser>
          <c:idx val="2"/>
          <c:order val="1"/>
          <c:tx>
            <c:strRef>
              <c:f>'C-MAPSSgooddata'!$F$5</c:f>
              <c:strCache>
                <c:ptCount val="1"/>
                <c:pt idx="0">
                  <c:v>Cumltve % diff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180515933164595"/>
                  <c:y val="-0.39252784625848008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'C-MAPSSgooddata'!$F$6:$F$55</c:f>
              <c:numCache>
                <c:formatCode>0.00%</c:formatCode>
                <c:ptCount val="50"/>
                <c:pt idx="0">
                  <c:v>0.15500945179584114</c:v>
                </c:pt>
                <c:pt idx="1">
                  <c:v>0.68052719509931314</c:v>
                </c:pt>
                <c:pt idx="2">
                  <c:v>0.6157740993184031</c:v>
                </c:pt>
                <c:pt idx="3">
                  <c:v>0.14900538637939315</c:v>
                </c:pt>
                <c:pt idx="4">
                  <c:v>0.10326021088352934</c:v>
                </c:pt>
                <c:pt idx="5">
                  <c:v>0.31869027335358169</c:v>
                </c:pt>
                <c:pt idx="6">
                  <c:v>0.61719368793029916</c:v>
                </c:pt>
                <c:pt idx="7">
                  <c:v>0.20162984982830207</c:v>
                </c:pt>
                <c:pt idx="8">
                  <c:v>1.3889686047179016E-2</c:v>
                </c:pt>
                <c:pt idx="9">
                  <c:v>0.30294156794888866</c:v>
                </c:pt>
                <c:pt idx="10">
                  <c:v>0.62154711065462998</c:v>
                </c:pt>
                <c:pt idx="11">
                  <c:v>0.38297872340425526</c:v>
                </c:pt>
                <c:pt idx="12">
                  <c:v>0.10557826262161074</c:v>
                </c:pt>
                <c:pt idx="13">
                  <c:v>0.17481270067784518</c:v>
                </c:pt>
                <c:pt idx="14">
                  <c:v>2.6058631921821234E-4</c:v>
                </c:pt>
                <c:pt idx="15">
                  <c:v>4.1353633402034316E-2</c:v>
                </c:pt>
                <c:pt idx="16">
                  <c:v>0.35657703893785558</c:v>
                </c:pt>
                <c:pt idx="17">
                  <c:v>0.26024612092027832</c:v>
                </c:pt>
                <c:pt idx="18">
                  <c:v>0.31496511462338028</c:v>
                </c:pt>
                <c:pt idx="19">
                  <c:v>0.20824780742675866</c:v>
                </c:pt>
                <c:pt idx="20">
                  <c:v>0.36464276590309119</c:v>
                </c:pt>
                <c:pt idx="21">
                  <c:v>0.28888341138772483</c:v>
                </c:pt>
                <c:pt idx="22">
                  <c:v>0.43327874222076646</c:v>
                </c:pt>
                <c:pt idx="23">
                  <c:v>0.16271030191288316</c:v>
                </c:pt>
                <c:pt idx="24">
                  <c:v>9.5890410958904132E-2</c:v>
                </c:pt>
                <c:pt idx="25">
                  <c:v>1.2503907471085073E-3</c:v>
                </c:pt>
                <c:pt idx="26">
                  <c:v>0.43174719823626678</c:v>
                </c:pt>
                <c:pt idx="27">
                  <c:v>6.8879278903767049E-2</c:v>
                </c:pt>
                <c:pt idx="28">
                  <c:v>0.14391485423415079</c:v>
                </c:pt>
                <c:pt idx="29">
                  <c:v>0.46054750402576489</c:v>
                </c:pt>
                <c:pt idx="30">
                  <c:v>0.41671924290220819</c:v>
                </c:pt>
                <c:pt idx="31">
                  <c:v>0.43689860834990057</c:v>
                </c:pt>
                <c:pt idx="32">
                  <c:v>0.36350012488552158</c:v>
                </c:pt>
                <c:pt idx="33">
                  <c:v>2.1361435488464846E-2</c:v>
                </c:pt>
                <c:pt idx="34">
                  <c:v>0.15423447359681167</c:v>
                </c:pt>
                <c:pt idx="35">
                  <c:v>0.29965255619371756</c:v>
                </c:pt>
                <c:pt idx="36">
                  <c:v>0.21138211382113811</c:v>
                </c:pt>
                <c:pt idx="37">
                  <c:v>7.3929699576585264E-3</c:v>
                </c:pt>
                <c:pt idx="38">
                  <c:v>0.22530174340634779</c:v>
                </c:pt>
                <c:pt idx="39">
                  <c:v>3.5139816877010621E-2</c:v>
                </c:pt>
                <c:pt idx="40">
                  <c:v>0.35541927742967599</c:v>
                </c:pt>
                <c:pt idx="41">
                  <c:v>0.30229653118093591</c:v>
                </c:pt>
                <c:pt idx="42">
                  <c:v>0.28049302812544608</c:v>
                </c:pt>
                <c:pt idx="43">
                  <c:v>0.22534381139489199</c:v>
                </c:pt>
                <c:pt idx="44">
                  <c:v>0.71940459756317143</c:v>
                </c:pt>
                <c:pt idx="45">
                  <c:v>0.42932862190812715</c:v>
                </c:pt>
                <c:pt idx="46">
                  <c:v>0.20044008801760352</c:v>
                </c:pt>
                <c:pt idx="47">
                  <c:v>0.34185303514376997</c:v>
                </c:pt>
                <c:pt idx="48">
                  <c:v>7.0508990167852642E-2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C80-4552-BF8B-3BD5F3D1E278}"/>
            </c:ext>
          </c:extLst>
        </c:ser>
        <c:ser>
          <c:idx val="3"/>
          <c:order val="2"/>
          <c:tx>
            <c:strRef>
              <c:f>'C-MAPSSgooddata'!$G$5</c:f>
              <c:strCache>
                <c:ptCount val="1"/>
                <c:pt idx="0">
                  <c:v>Cumltve % diff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36987711476877194"/>
                  <c:y val="-0.39451710224593756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'C-MAPSSgooddata'!$G$6:$G$55</c:f>
              <c:numCache>
                <c:formatCode>0.00%</c:formatCode>
                <c:ptCount val="50"/>
                <c:pt idx="0">
                  <c:v>0.39059500959692905</c:v>
                </c:pt>
                <c:pt idx="1">
                  <c:v>7.8589420654911011E-3</c:v>
                </c:pt>
                <c:pt idx="2">
                  <c:v>0.17609509134932866</c:v>
                </c:pt>
                <c:pt idx="3">
                  <c:v>0.17223751474636251</c:v>
                </c:pt>
                <c:pt idx="4">
                  <c:v>5.5772448410485113E-2</c:v>
                </c:pt>
                <c:pt idx="5">
                  <c:v>1.47581306367859E-2</c:v>
                </c:pt>
                <c:pt idx="6">
                  <c:v>0.58608272506082715</c:v>
                </c:pt>
                <c:pt idx="7">
                  <c:v>0.82350440973329087</c:v>
                </c:pt>
                <c:pt idx="8">
                  <c:v>0.673058485139022</c:v>
                </c:pt>
                <c:pt idx="9">
                  <c:v>0.24183335008543563</c:v>
                </c:pt>
                <c:pt idx="10">
                  <c:v>9.7868638538494965E-2</c:v>
                </c:pt>
                <c:pt idx="11">
                  <c:v>0.15553072625698322</c:v>
                </c:pt>
                <c:pt idx="12">
                  <c:v>0.15202059778349941</c:v>
                </c:pt>
                <c:pt idx="13">
                  <c:v>0.32258064516129031</c:v>
                </c:pt>
                <c:pt idx="14">
                  <c:v>0.31361593586784886</c:v>
                </c:pt>
                <c:pt idx="15">
                  <c:v>0.11175166297117517</c:v>
                </c:pt>
                <c:pt idx="16">
                  <c:v>9.5827977094776022E-3</c:v>
                </c:pt>
                <c:pt idx="17">
                  <c:v>0.173682214637846</c:v>
                </c:pt>
                <c:pt idx="18">
                  <c:v>0.53562653562653562</c:v>
                </c:pt>
                <c:pt idx="19">
                  <c:v>0.5176763190620004</c:v>
                </c:pt>
                <c:pt idx="20">
                  <c:v>5.3317878875688292E-2</c:v>
                </c:pt>
                <c:pt idx="21">
                  <c:v>0.28403575989782892</c:v>
                </c:pt>
                <c:pt idx="22">
                  <c:v>0.2035158211953792</c:v>
                </c:pt>
                <c:pt idx="23">
                  <c:v>0.61018562589243219</c:v>
                </c:pt>
                <c:pt idx="24">
                  <c:v>0.16582914572864324</c:v>
                </c:pt>
                <c:pt idx="25">
                  <c:v>0.50881176343388468</c:v>
                </c:pt>
                <c:pt idx="26">
                  <c:v>3.7762360586633813E-2</c:v>
                </c:pt>
                <c:pt idx="27">
                  <c:v>0.31400165700082855</c:v>
                </c:pt>
                <c:pt idx="28">
                  <c:v>0.21647379169503053</c:v>
                </c:pt>
                <c:pt idx="29">
                  <c:v>6.898584905660371E-2</c:v>
                </c:pt>
                <c:pt idx="30">
                  <c:v>5.3259361997226064E-2</c:v>
                </c:pt>
                <c:pt idx="31">
                  <c:v>0.26395473313962381</c:v>
                </c:pt>
                <c:pt idx="32">
                  <c:v>0.29216187753873929</c:v>
                </c:pt>
                <c:pt idx="33">
                  <c:v>0.20033073470351992</c:v>
                </c:pt>
                <c:pt idx="34">
                  <c:v>0.31116625310173696</c:v>
                </c:pt>
                <c:pt idx="35">
                  <c:v>0.19708609271523184</c:v>
                </c:pt>
                <c:pt idx="36">
                  <c:v>9.8949765911679172E-2</c:v>
                </c:pt>
                <c:pt idx="37">
                  <c:v>0.11964956195244059</c:v>
                </c:pt>
                <c:pt idx="38">
                  <c:v>5.4342552159145983E-2</c:v>
                </c:pt>
                <c:pt idx="39">
                  <c:v>8.0415045395590218E-2</c:v>
                </c:pt>
                <c:pt idx="40">
                  <c:v>0.30566685746994837</c:v>
                </c:pt>
                <c:pt idx="41">
                  <c:v>8.6830380271474328E-2</c:v>
                </c:pt>
                <c:pt idx="42">
                  <c:v>0.27417169602167757</c:v>
                </c:pt>
                <c:pt idx="43">
                  <c:v>0.15266974291364538</c:v>
                </c:pt>
                <c:pt idx="44">
                  <c:v>8.2121907676613121E-2</c:v>
                </c:pt>
                <c:pt idx="45">
                  <c:v>3.6809815950920248E-2</c:v>
                </c:pt>
                <c:pt idx="46">
                  <c:v>0.34580727234177888</c:v>
                </c:pt>
                <c:pt idx="47">
                  <c:v>0.54813450023030863</c:v>
                </c:pt>
                <c:pt idx="48">
                  <c:v>0.42694946974422965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C80-4552-BF8B-3BD5F3D1E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Initial</a:t>
            </a:r>
            <a:r>
              <a:rPr lang="en-US" sz="1000" baseline="0"/>
              <a:t> data abs % </a:t>
            </a:r>
            <a:r>
              <a:rPr lang="en-US" sz="1000"/>
              <a:t>Increase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'C-MAPSSgooddata'!$H$5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1634875439194819E-2"/>
                  <c:y val="-0.58385323560644509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'C-MAPSSgooddata'!$H$6:$H$55</c:f>
              <c:numCache>
                <c:formatCode>0.00%</c:formatCode>
                <c:ptCount val="50"/>
                <c:pt idx="0">
                  <c:v>0.27186534902347587</c:v>
                </c:pt>
                <c:pt idx="1">
                  <c:v>1.0155565714158548</c:v>
                </c:pt>
                <c:pt idx="2">
                  <c:v>0.55643395357254499</c:v>
                </c:pt>
                <c:pt idx="3">
                  <c:v>2.3333277095017785E-2</c:v>
                </c:pt>
                <c:pt idx="4">
                  <c:v>0.17277108547254164</c:v>
                </c:pt>
                <c:pt idx="5">
                  <c:v>0.35859401101637101</c:v>
                </c:pt>
                <c:pt idx="6">
                  <c:v>3.3562385682589069E-2</c:v>
                </c:pt>
                <c:pt idx="7">
                  <c:v>0.48988517643198148</c:v>
                </c:pt>
                <c:pt idx="8">
                  <c:v>1.0425997884705493</c:v>
                </c:pt>
                <c:pt idx="9">
                  <c:v>6.4309654371020583E-2</c:v>
                </c:pt>
                <c:pt idx="10">
                  <c:v>0.42011152206375491</c:v>
                </c:pt>
                <c:pt idx="11">
                  <c:v>0.26125168822985217</c:v>
                </c:pt>
                <c:pt idx="12">
                  <c:v>4.766940689191175E-2</c:v>
                </c:pt>
                <c:pt idx="13">
                  <c:v>0.13938940489798762</c:v>
                </c:pt>
                <c:pt idx="14">
                  <c:v>0.37147091740637717</c:v>
                </c:pt>
                <c:pt idx="15">
                  <c:v>6.816387077827403E-2</c:v>
                </c:pt>
                <c:pt idx="16">
                  <c:v>0.29593005058080213</c:v>
                </c:pt>
                <c:pt idx="17">
                  <c:v>9.1699018837205992E-2</c:v>
                </c:pt>
                <c:pt idx="18">
                  <c:v>0.20667033515947192</c:v>
                </c:pt>
                <c:pt idx="19">
                  <c:v>1.093418956245678</c:v>
                </c:pt>
                <c:pt idx="20">
                  <c:v>0.34434614314572215</c:v>
                </c:pt>
                <c:pt idx="21">
                  <c:v>4.9761423438611542E-3</c:v>
                </c:pt>
                <c:pt idx="22">
                  <c:v>0.90528829131282662</c:v>
                </c:pt>
                <c:pt idx="23">
                  <c:v>0.54771270030596897</c:v>
                </c:pt>
                <c:pt idx="24">
                  <c:v>0.29993733227484909</c:v>
                </c:pt>
                <c:pt idx="25">
                  <c:v>0.68033609911879112</c:v>
                </c:pt>
                <c:pt idx="26">
                  <c:v>0.37904827287383547</c:v>
                </c:pt>
                <c:pt idx="27">
                  <c:v>0.21940517741979418</c:v>
                </c:pt>
                <c:pt idx="28">
                  <c:v>7.0490840779903446E-2</c:v>
                </c:pt>
                <c:pt idx="29">
                  <c:v>0.71220305735316014</c:v>
                </c:pt>
                <c:pt idx="30">
                  <c:v>0.30893586636829878</c:v>
                </c:pt>
                <c:pt idx="31">
                  <c:v>0.19562075669830833</c:v>
                </c:pt>
                <c:pt idx="32">
                  <c:v>7.0731935112295377E-2</c:v>
                </c:pt>
                <c:pt idx="33">
                  <c:v>0.24887231502380058</c:v>
                </c:pt>
                <c:pt idx="34">
                  <c:v>0.37382500866788287</c:v>
                </c:pt>
                <c:pt idx="35">
                  <c:v>0.64809757042448413</c:v>
                </c:pt>
                <c:pt idx="36">
                  <c:v>0.26742087570754614</c:v>
                </c:pt>
                <c:pt idx="37">
                  <c:v>0.1188273477483322</c:v>
                </c:pt>
                <c:pt idx="38">
                  <c:v>0.18751418215509483</c:v>
                </c:pt>
                <c:pt idx="39">
                  <c:v>0.10903746186772409</c:v>
                </c:pt>
                <c:pt idx="40">
                  <c:v>4.9979795838227585E-2</c:v>
                </c:pt>
                <c:pt idx="41">
                  <c:v>0.3239713866957229</c:v>
                </c:pt>
                <c:pt idx="42">
                  <c:v>6.5158529671136478E-3</c:v>
                </c:pt>
                <c:pt idx="43">
                  <c:v>7.0763861962000768E-2</c:v>
                </c:pt>
                <c:pt idx="44">
                  <c:v>0.95600510322757992</c:v>
                </c:pt>
                <c:pt idx="45">
                  <c:v>0.32911838350211259</c:v>
                </c:pt>
                <c:pt idx="46">
                  <c:v>0.73364644579913363</c:v>
                </c:pt>
                <c:pt idx="47">
                  <c:v>0.59647511687638022</c:v>
                </c:pt>
                <c:pt idx="48">
                  <c:v>0.65527430273015874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9F6-4294-8622-21185FC353DD}"/>
            </c:ext>
          </c:extLst>
        </c:ser>
        <c:ser>
          <c:idx val="2"/>
          <c:order val="1"/>
          <c:tx>
            <c:strRef>
              <c:f>'C-MAPSSgooddata'!$I$5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1357851573963191"/>
                  <c:y val="-0.54320575636919766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'C-MAPSSgooddata'!$I$6:$I$55</c:f>
              <c:numCache>
                <c:formatCode>0.00%</c:formatCode>
                <c:ptCount val="50"/>
                <c:pt idx="0">
                  <c:v>0.14385964912280697</c:v>
                </c:pt>
                <c:pt idx="1">
                  <c:v>1.0315137872819358</c:v>
                </c:pt>
                <c:pt idx="2">
                  <c:v>0.4708159618820727</c:v>
                </c:pt>
                <c:pt idx="3">
                  <c:v>0.16100034574161581</c:v>
                </c:pt>
                <c:pt idx="4">
                  <c:v>0.10888178913738027</c:v>
                </c:pt>
                <c:pt idx="5">
                  <c:v>0.37909763835037003</c:v>
                </c:pt>
                <c:pt idx="6">
                  <c:v>0.47164540460005588</c:v>
                </c:pt>
                <c:pt idx="7">
                  <c:v>0.22423620611035122</c:v>
                </c:pt>
                <c:pt idx="8">
                  <c:v>1.3986822332678303E-2</c:v>
                </c:pt>
                <c:pt idx="9">
                  <c:v>0.3570196078431373</c:v>
                </c:pt>
                <c:pt idx="10">
                  <c:v>0.47418343780930389</c:v>
                </c:pt>
                <c:pt idx="11">
                  <c:v>0.47368421052631571</c:v>
                </c:pt>
                <c:pt idx="12">
                  <c:v>0.1002843394575678</c:v>
                </c:pt>
                <c:pt idx="13">
                  <c:v>0.19155590304925726</c:v>
                </c:pt>
                <c:pt idx="14">
                  <c:v>2.6055237102654764E-4</c:v>
                </c:pt>
                <c:pt idx="15">
                  <c:v>4.2226748133061646E-2</c:v>
                </c:pt>
                <c:pt idx="16">
                  <c:v>0.30262285768393143</c:v>
                </c:pt>
                <c:pt idx="17">
                  <c:v>0.29917579038012065</c:v>
                </c:pt>
                <c:pt idx="18">
                  <c:v>0.37383809362852788</c:v>
                </c:pt>
                <c:pt idx="19">
                  <c:v>0.23245157258904389</c:v>
                </c:pt>
                <c:pt idx="20">
                  <c:v>0.30841256122154997</c:v>
                </c:pt>
                <c:pt idx="21">
                  <c:v>0.25242300236915782</c:v>
                </c:pt>
                <c:pt idx="22">
                  <c:v>0.55310252550593741</c:v>
                </c:pt>
                <c:pt idx="23">
                  <c:v>0.15046888320545609</c:v>
                </c:pt>
                <c:pt idx="24">
                  <c:v>0.10071942446043168</c:v>
                </c:pt>
                <c:pt idx="25">
                  <c:v>1.2496094970322132E-3</c:v>
                </c:pt>
                <c:pt idx="26">
                  <c:v>0.35509217286189182</c:v>
                </c:pt>
                <c:pt idx="27">
                  <c:v>7.1336067342974374E-2</c:v>
                </c:pt>
                <c:pt idx="28">
                  <c:v>0.15507354774370474</c:v>
                </c:pt>
                <c:pt idx="29">
                  <c:v>0.59832635983263605</c:v>
                </c:pt>
                <c:pt idx="30">
                  <c:v>0.34486359483096202</c:v>
                </c:pt>
                <c:pt idx="31">
                  <c:v>0.55901505901505899</c:v>
                </c:pt>
                <c:pt idx="32">
                  <c:v>0.30759475834859801</c:v>
                </c:pt>
                <c:pt idx="33">
                  <c:v>2.1592054124082358E-2</c:v>
                </c:pt>
                <c:pt idx="34">
                  <c:v>0.14319190922545633</c:v>
                </c:pt>
                <c:pt idx="35">
                  <c:v>0.35246038365304405</c:v>
                </c:pt>
                <c:pt idx="36">
                  <c:v>0.19117647058823523</c:v>
                </c:pt>
                <c:pt idx="37">
                  <c:v>7.3657426007768317E-3</c:v>
                </c:pt>
                <c:pt idx="38">
                  <c:v>0.25390428211586902</c:v>
                </c:pt>
                <c:pt idx="39">
                  <c:v>3.4533073929961064E-2</c:v>
                </c:pt>
                <c:pt idx="40">
                  <c:v>0.30178854426081048</c:v>
                </c:pt>
                <c:pt idx="41">
                  <c:v>0.26260434056761267</c:v>
                </c:pt>
                <c:pt idx="42">
                  <c:v>0.32624820104062879</c:v>
                </c:pt>
                <c:pt idx="43">
                  <c:v>0.20252494040787503</c:v>
                </c:pt>
                <c:pt idx="44">
                  <c:v>1.1235470566179229</c:v>
                </c:pt>
                <c:pt idx="45">
                  <c:v>0.35345454545454541</c:v>
                </c:pt>
                <c:pt idx="46">
                  <c:v>0.22276567363272565</c:v>
                </c:pt>
                <c:pt idx="47">
                  <c:v>0.29195088676671216</c:v>
                </c:pt>
                <c:pt idx="48">
                  <c:v>7.3085585585585533E-2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9F6-4294-8622-21185FC353DD}"/>
            </c:ext>
          </c:extLst>
        </c:ser>
        <c:ser>
          <c:idx val="3"/>
          <c:order val="2"/>
          <c:tx>
            <c:strRef>
              <c:f>'C-MAPSSgooddata'!$J$5</c:f>
              <c:strCache>
                <c:ptCount val="1"/>
                <c:pt idx="0">
                  <c:v>Cumltve % inc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39980314554698093"/>
                  <c:y val="-0.59321112559280786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'C-MAPSSgooddata'!$J$6:$J$55</c:f>
              <c:numCache>
                <c:formatCode>0.00%</c:formatCode>
                <c:ptCount val="50"/>
                <c:pt idx="0">
                  <c:v>0.3267763950220795</c:v>
                </c:pt>
                <c:pt idx="1">
                  <c:v>7.889945377301151E-3</c:v>
                </c:pt>
                <c:pt idx="2">
                  <c:v>0.19309678976587019</c:v>
                </c:pt>
                <c:pt idx="3">
                  <c:v>0.18846815834767636</c:v>
                </c:pt>
                <c:pt idx="4">
                  <c:v>5.4259359739554973E-2</c:v>
                </c:pt>
                <c:pt idx="5">
                  <c:v>1.486784140969152E-2</c:v>
                </c:pt>
                <c:pt idx="6">
                  <c:v>0.45325906969742585</c:v>
                </c:pt>
                <c:pt idx="7">
                  <c:v>1.3999277456647399</c:v>
                </c:pt>
                <c:pt idx="8">
                  <c:v>0.50358680057388805</c:v>
                </c:pt>
                <c:pt idx="9">
                  <c:v>0.27509718728561616</c:v>
                </c:pt>
                <c:pt idx="10">
                  <c:v>9.3302923491602699E-2</c:v>
                </c:pt>
                <c:pt idx="11">
                  <c:v>0.16864550520959534</c:v>
                </c:pt>
                <c:pt idx="12">
                  <c:v>0.14128173116937165</c:v>
                </c:pt>
                <c:pt idx="13">
                  <c:v>0.38461538461538464</c:v>
                </c:pt>
                <c:pt idx="14">
                  <c:v>0.27110457790844184</c:v>
                </c:pt>
                <c:pt idx="15">
                  <c:v>0.11836542977923907</c:v>
                </c:pt>
                <c:pt idx="16">
                  <c:v>9.5371016515468539E-3</c:v>
                </c:pt>
                <c:pt idx="17">
                  <c:v>0.1901993355481727</c:v>
                </c:pt>
                <c:pt idx="18">
                  <c:v>0.73154362416107388</c:v>
                </c:pt>
                <c:pt idx="19">
                  <c:v>0.41123341800733842</c:v>
                </c:pt>
                <c:pt idx="20">
                  <c:v>5.4778207799940547E-2</c:v>
                </c:pt>
                <c:pt idx="21">
                  <c:v>0.24871393424289873</c:v>
                </c:pt>
                <c:pt idx="22">
                  <c:v>0.18471918307804522</c:v>
                </c:pt>
                <c:pt idx="23">
                  <c:v>0.87808219178082203</c:v>
                </c:pt>
                <c:pt idx="24">
                  <c:v>0.15313225058004645</c:v>
                </c:pt>
                <c:pt idx="25">
                  <c:v>0.40561972073780378</c:v>
                </c:pt>
                <c:pt idx="26">
                  <c:v>3.8489079842463234E-2</c:v>
                </c:pt>
                <c:pt idx="27">
                  <c:v>0.37248157248157254</c:v>
                </c:pt>
                <c:pt idx="28">
                  <c:v>0.2427480916030533</c:v>
                </c:pt>
                <c:pt idx="29">
                  <c:v>6.6685665431746866E-2</c:v>
                </c:pt>
                <c:pt idx="30">
                  <c:v>5.1877870845717364E-2</c:v>
                </c:pt>
                <c:pt idx="31">
                  <c:v>0.30408738548273428</c:v>
                </c:pt>
                <c:pt idx="32">
                  <c:v>0.25492255185087953</c:v>
                </c:pt>
                <c:pt idx="33">
                  <c:v>0.1820914751986257</c:v>
                </c:pt>
                <c:pt idx="34">
                  <c:v>0.36849838377901856</c:v>
                </c:pt>
                <c:pt idx="35">
                  <c:v>0.17940680009645532</c:v>
                </c:pt>
                <c:pt idx="36">
                  <c:v>0.1041001064962727</c:v>
                </c:pt>
                <c:pt idx="37">
                  <c:v>0.11289560699102506</c:v>
                </c:pt>
                <c:pt idx="38">
                  <c:v>5.5860349127181984E-2</c:v>
                </c:pt>
                <c:pt idx="39">
                  <c:v>8.3783783783783858E-2</c:v>
                </c:pt>
                <c:pt idx="40">
                  <c:v>0.26514399205561068</c:v>
                </c:pt>
                <c:pt idx="41">
                  <c:v>9.0771230502599512E-2</c:v>
                </c:pt>
                <c:pt idx="42">
                  <c:v>0.3177276620039966</c:v>
                </c:pt>
                <c:pt idx="43">
                  <c:v>0.14184223419892211</c:v>
                </c:pt>
                <c:pt idx="44">
                  <c:v>8.5638297872340438E-2</c:v>
                </c:pt>
                <c:pt idx="45">
                  <c:v>3.6144578313253017E-2</c:v>
                </c:pt>
                <c:pt idx="46">
                  <c:v>0.29483007953723794</c:v>
                </c:pt>
                <c:pt idx="47">
                  <c:v>0.75507614213197993</c:v>
                </c:pt>
                <c:pt idx="48">
                  <c:v>0.35184042771951474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9F6-4294-8622-21185FC35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773300127693661"/>
          <c:y val="0.26624496318662094"/>
          <c:w val="0.27243355567364358"/>
          <c:h val="0.4638680562319405"/>
        </c:manualLayout>
      </c:layout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Difference log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'US SAR data'!$E$36</c:f>
              <c:strCache>
                <c:ptCount val="1"/>
                <c:pt idx="0">
                  <c:v>Cumltve % diff sym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5.0108996397118834E-2"/>
                  <c:y val="-0.3584634733158355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data'!$E$37:$E$63</c:f>
              <c:numCache>
                <c:formatCode>0.00%</c:formatCode>
                <c:ptCount val="27"/>
                <c:pt idx="0">
                  <c:v>0.87809921483967091</c:v>
                </c:pt>
                <c:pt idx="1">
                  <c:v>0.31101127655619437</c:v>
                </c:pt>
                <c:pt idx="2">
                  <c:v>0.37059266286424014</c:v>
                </c:pt>
                <c:pt idx="3">
                  <c:v>0.3253783182069504</c:v>
                </c:pt>
                <c:pt idx="4">
                  <c:v>0.25487915367883185</c:v>
                </c:pt>
                <c:pt idx="5">
                  <c:v>7.4431187175092575E-2</c:v>
                </c:pt>
                <c:pt idx="6">
                  <c:v>0.10936391295118914</c:v>
                </c:pt>
                <c:pt idx="7">
                  <c:v>6.6546578041662849E-2</c:v>
                </c:pt>
                <c:pt idx="8">
                  <c:v>3.2976053982902438E-2</c:v>
                </c:pt>
                <c:pt idx="9">
                  <c:v>3.0761864735438512E-2</c:v>
                </c:pt>
                <c:pt idx="10">
                  <c:v>2.4731983969825788E-2</c:v>
                </c:pt>
                <c:pt idx="11">
                  <c:v>2.4795114210902892E-2</c:v>
                </c:pt>
                <c:pt idx="12">
                  <c:v>3.0520043863336198E-2</c:v>
                </c:pt>
                <c:pt idx="13">
                  <c:v>2.9661945700924751E-2</c:v>
                </c:pt>
                <c:pt idx="14">
                  <c:v>3.3765836247237377E-2</c:v>
                </c:pt>
                <c:pt idx="15">
                  <c:v>4.8755071561153385E-2</c:v>
                </c:pt>
                <c:pt idx="16">
                  <c:v>4.0586494947684841E-2</c:v>
                </c:pt>
                <c:pt idx="17">
                  <c:v>2.6004082709403294E-2</c:v>
                </c:pt>
                <c:pt idx="18">
                  <c:v>2.8589354716283353E-2</c:v>
                </c:pt>
                <c:pt idx="19">
                  <c:v>2.2811374023178524E-2</c:v>
                </c:pt>
                <c:pt idx="20">
                  <c:v>3.3981032541361249E-2</c:v>
                </c:pt>
                <c:pt idx="21">
                  <c:v>2.9081337091914745E-2</c:v>
                </c:pt>
                <c:pt idx="22">
                  <c:v>3.4582506949662195E-2</c:v>
                </c:pt>
                <c:pt idx="23">
                  <c:v>3.8570265329011096E-2</c:v>
                </c:pt>
                <c:pt idx="24">
                  <c:v>4.5182244506120163E-2</c:v>
                </c:pt>
                <c:pt idx="25">
                  <c:v>1.6359833407340863E-2</c:v>
                </c:pt>
                <c:pt idx="26">
                  <c:v>5.1172806745833674E-2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22-413D-90FF-8E2E4CF4DB8B}"/>
            </c:ext>
          </c:extLst>
        </c:ser>
        <c:ser>
          <c:idx val="2"/>
          <c:order val="1"/>
          <c:tx>
            <c:strRef>
              <c:f>'US SAR data'!$F$36</c:f>
              <c:strCache>
                <c:ptCount val="1"/>
                <c:pt idx="0">
                  <c:v>Cumltve % diff act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5.299812604681186E-2"/>
                  <c:y val="-0.4567891513560805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data'!$F$37:$F$63</c:f>
              <c:numCache>
                <c:formatCode>0.00%</c:formatCode>
                <c:ptCount val="27"/>
                <c:pt idx="0">
                  <c:v>0.78540772532188841</c:v>
                </c:pt>
                <c:pt idx="1">
                  <c:v>0.43990384615384626</c:v>
                </c:pt>
                <c:pt idx="2">
                  <c:v>0.31114808652246267</c:v>
                </c:pt>
                <c:pt idx="3">
                  <c:v>0.23786869647954331</c:v>
                </c:pt>
                <c:pt idx="4">
                  <c:v>0.22669012314651921</c:v>
                </c:pt>
                <c:pt idx="5">
                  <c:v>6.8454327447133159E-2</c:v>
                </c:pt>
                <c:pt idx="6">
                  <c:v>0.13081166272655637</c:v>
                </c:pt>
                <c:pt idx="7">
                  <c:v>0.10045662100456623</c:v>
                </c:pt>
                <c:pt idx="8">
                  <c:v>6.7226890756302476E-2</c:v>
                </c:pt>
                <c:pt idx="9">
                  <c:v>7.3203795752372305E-2</c:v>
                </c:pt>
                <c:pt idx="10">
                  <c:v>6.8210526315789444E-2</c:v>
                </c:pt>
                <c:pt idx="11">
                  <c:v>6.7409836065573769E-2</c:v>
                </c:pt>
                <c:pt idx="12">
                  <c:v>8.2471718769006164E-2</c:v>
                </c:pt>
                <c:pt idx="13">
                  <c:v>7.6404494382022417E-2</c:v>
                </c:pt>
                <c:pt idx="14">
                  <c:v>7.5400958133722162E-2</c:v>
                </c:pt>
                <c:pt idx="15">
                  <c:v>0.13320843091334886</c:v>
                </c:pt>
                <c:pt idx="16">
                  <c:v>0.13939047307786592</c:v>
                </c:pt>
                <c:pt idx="17">
                  <c:v>0.14482074535921774</c:v>
                </c:pt>
                <c:pt idx="18">
                  <c:v>6.073030108904548E-2</c:v>
                </c:pt>
                <c:pt idx="19">
                  <c:v>6.2402120226478695E-2</c:v>
                </c:pt>
                <c:pt idx="20">
                  <c:v>4.8558075914738374E-2</c:v>
                </c:pt>
                <c:pt idx="21">
                  <c:v>4.3544524276072326E-2</c:v>
                </c:pt>
                <c:pt idx="22">
                  <c:v>9.5373376623376721E-2</c:v>
                </c:pt>
                <c:pt idx="23">
                  <c:v>6.1300164280685215E-2</c:v>
                </c:pt>
                <c:pt idx="24">
                  <c:v>2.9700749248508157E-2</c:v>
                </c:pt>
                <c:pt idx="25">
                  <c:v>6.7327409432672583E-2</c:v>
                </c:pt>
                <c:pt idx="26">
                  <c:v>2.4493794905290689E-2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22-413D-90FF-8E2E4CF4DB8B}"/>
            </c:ext>
          </c:extLst>
        </c:ser>
        <c:ser>
          <c:idx val="3"/>
          <c:order val="2"/>
          <c:tx>
            <c:strRef>
              <c:f>'US SAR data'!$G$36</c:f>
              <c:strCache>
                <c:ptCount val="1"/>
                <c:pt idx="0">
                  <c:v>Cumltve % diff ref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5.1553561221965347E-2"/>
                  <c:y val="-0.55094488188976376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data'!$G$37:$G$63</c:f>
              <c:numCache>
                <c:formatCode>0.00%</c:formatCode>
                <c:ptCount val="27"/>
                <c:pt idx="0">
                  <c:v>0.58455708195168155</c:v>
                </c:pt>
                <c:pt idx="1">
                  <c:v>0.54506666666666659</c:v>
                </c:pt>
                <c:pt idx="2">
                  <c:v>0.22931354359925799</c:v>
                </c:pt>
                <c:pt idx="3">
                  <c:v>0.15337329030275088</c:v>
                </c:pt>
                <c:pt idx="4">
                  <c:v>0.15169502704128743</c:v>
                </c:pt>
                <c:pt idx="5">
                  <c:v>0.13406543125142986</c:v>
                </c:pt>
                <c:pt idx="6">
                  <c:v>0.15213946117274174</c:v>
                </c:pt>
                <c:pt idx="7">
                  <c:v>0.16780504258369175</c:v>
                </c:pt>
                <c:pt idx="8">
                  <c:v>0.1955499403383168</c:v>
                </c:pt>
                <c:pt idx="9">
                  <c:v>0.19493334872179588</c:v>
                </c:pt>
                <c:pt idx="10">
                  <c:v>0.1934932320113987</c:v>
                </c:pt>
                <c:pt idx="11">
                  <c:v>0.16679236295796446</c:v>
                </c:pt>
                <c:pt idx="12">
                  <c:v>0.14861794132609807</c:v>
                </c:pt>
                <c:pt idx="13">
                  <c:v>0.12944372268808318</c:v>
                </c:pt>
                <c:pt idx="14">
                  <c:v>0.10435011170981727</c:v>
                </c:pt>
                <c:pt idx="15">
                  <c:v>0.12158325707984331</c:v>
                </c:pt>
                <c:pt idx="16">
                  <c:v>0.1465174435288813</c:v>
                </c:pt>
                <c:pt idx="17">
                  <c:v>0.21968344638819468</c:v>
                </c:pt>
                <c:pt idx="18">
                  <c:v>7.8132359868111165E-2</c:v>
                </c:pt>
                <c:pt idx="19">
                  <c:v>9.5636339111081076E-2</c:v>
                </c:pt>
                <c:pt idx="20">
                  <c:v>4.7750691128424318E-2</c:v>
                </c:pt>
                <c:pt idx="21">
                  <c:v>4.8336487101487552E-2</c:v>
                </c:pt>
                <c:pt idx="22">
                  <c:v>8.6547928040812669E-2</c:v>
                </c:pt>
                <c:pt idx="23">
                  <c:v>4.8570202881566958E-2</c:v>
                </c:pt>
                <c:pt idx="24">
                  <c:v>1.9502721074672765E-2</c:v>
                </c:pt>
                <c:pt idx="25">
                  <c:v>0.11592616360273303</c:v>
                </c:pt>
                <c:pt idx="26">
                  <c:v>1.2815854080068108E-2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222-413D-90FF-8E2E4CF4D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Correlation factor % inc 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'C-MAPSSgooddata'!$K$119</c:f>
              <c:strCache>
                <c:ptCount val="1"/>
                <c:pt idx="0">
                  <c:v>% Inc act / sym lin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3316988053425709"/>
                  <c:y val="-0.30807804205788963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'C-MAPSSgooddata'!$A$120:$A$169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'C-MAPSSgooddata'!$K$120:$K$169</c:f>
              <c:numCache>
                <c:formatCode>0.0000</c:formatCode>
                <c:ptCount val="50"/>
                <c:pt idx="0">
                  <c:v>1.0595313489550349</c:v>
                </c:pt>
                <c:pt idx="1">
                  <c:v>1.0590525632706034</c:v>
                </c:pt>
                <c:pt idx="2">
                  <c:v>1.0585495675316032</c:v>
                </c:pt>
                <c:pt idx="3">
                  <c:v>1.0580204778156994</c:v>
                </c:pt>
                <c:pt idx="4">
                  <c:v>1.0574632095304835</c:v>
                </c:pt>
                <c:pt idx="5">
                  <c:v>1.0568754499640025</c:v>
                </c:pt>
                <c:pt idx="6">
                  <c:v>1.0562546262028127</c:v>
                </c:pt>
                <c:pt idx="7">
                  <c:v>1.0555978674790556</c:v>
                </c:pt>
                <c:pt idx="8">
                  <c:v>1.0549019607843138</c:v>
                </c:pt>
                <c:pt idx="9">
                  <c:v>1.0541632983023443</c:v>
                </c:pt>
                <c:pt idx="10">
                  <c:v>1.0533778148457047</c:v>
                </c:pt>
                <c:pt idx="11">
                  <c:v>1.052540913006029</c:v>
                </c:pt>
                <c:pt idx="12">
                  <c:v>1.0516473731077469</c:v>
                </c:pt>
                <c:pt idx="13">
                  <c:v>1.0506912442396312</c:v>
                </c:pt>
                <c:pt idx="14">
                  <c:v>1.0496657115568289</c:v>
                </c:pt>
                <c:pt idx="15">
                  <c:v>1.0485629335976212</c:v>
                </c:pt>
                <c:pt idx="16">
                  <c:v>1.0473738414006177</c:v>
                </c:pt>
                <c:pt idx="17">
                  <c:v>1.0460878885316183</c:v>
                </c:pt>
                <c:pt idx="18">
                  <c:v>1.0446927374301673</c:v>
                </c:pt>
                <c:pt idx="19">
                  <c:v>1.0431738623103848</c:v>
                </c:pt>
                <c:pt idx="20">
                  <c:v>1.0415140415140411</c:v>
                </c:pt>
                <c:pt idx="21">
                  <c:v>1.0396927016645323</c:v>
                </c:pt>
                <c:pt idx="22">
                  <c:v>1.0376850605652757</c:v>
                </c:pt>
                <c:pt idx="23">
                  <c:v>1.0354609929078011</c:v>
                </c:pt>
                <c:pt idx="24">
                  <c:v>1.0329835082458767</c:v>
                </c:pt>
                <c:pt idx="25">
                  <c:v>1.0302066772655003</c:v>
                </c:pt>
                <c:pt idx="26">
                  <c:v>1.0270727580372245</c:v>
                </c:pt>
                <c:pt idx="27">
                  <c:v>1.0235081374321875</c:v>
                </c:pt>
                <c:pt idx="28">
                  <c:v>1.0194174757281551</c:v>
                </c:pt>
                <c:pt idx="29">
                  <c:v>1.0146750524109009</c:v>
                </c:pt>
                <c:pt idx="30">
                  <c:v>1.0091116173120722</c:v>
                </c:pt>
                <c:pt idx="31">
                  <c:v>1.0024937655860342</c:v>
                </c:pt>
                <c:pt idx="32">
                  <c:v>0.9944903581267216</c:v>
                </c:pt>
                <c:pt idx="33">
                  <c:v>0.98461538461538378</c:v>
                </c:pt>
                <c:pt idx="34">
                  <c:v>0.97212543554006892</c:v>
                </c:pt>
                <c:pt idx="35">
                  <c:v>0.9558232931726901</c:v>
                </c:pt>
                <c:pt idx="36">
                  <c:v>0.93364928909952549</c:v>
                </c:pt>
                <c:pt idx="37">
                  <c:v>0.90173410404624077</c:v>
                </c:pt>
                <c:pt idx="38">
                  <c:v>0.85185185185184975</c:v>
                </c:pt>
                <c:pt idx="39">
                  <c:v>0.76288659793814217</c:v>
                </c:pt>
                <c:pt idx="40">
                  <c:v>0.55932203389829838</c:v>
                </c:pt>
                <c:pt idx="41">
                  <c:v>-0.38095238095238848</c:v>
                </c:pt>
                <c:pt idx="42">
                  <c:v>2.882352941176515</c:v>
                </c:pt>
                <c:pt idx="43">
                  <c:v>1.6363636363636447</c:v>
                </c:pt>
                <c:pt idx="44">
                  <c:v>1.4086021505376369</c:v>
                </c:pt>
                <c:pt idx="45">
                  <c:v>1.3129770992366427</c:v>
                </c:pt>
                <c:pt idx="46">
                  <c:v>1.2603550295857997</c:v>
                </c:pt>
                <c:pt idx="47">
                  <c:v>1.2270531400966203</c:v>
                </c:pt>
                <c:pt idx="48">
                  <c:v>1.2040816326530626</c:v>
                </c:pt>
                <c:pt idx="49">
                  <c:v>1.187279151943464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F0E-4A0A-BF28-984B68DBFA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Correlation factor % inc logn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'C-MAPSSgooddata'!$L$119</c:f>
              <c:strCache>
                <c:ptCount val="1"/>
                <c:pt idx="0">
                  <c:v>% Inc act / sym log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0.33035891250170552"/>
                  <c:y val="-0.35242564099906037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'C-MAPSSgooddata'!$A$120:$A$169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'C-MAPSSgooddata'!$L$120:$L$169</c:f>
              <c:numCache>
                <c:formatCode>0.0000</c:formatCode>
                <c:ptCount val="50"/>
                <c:pt idx="0">
                  <c:v>1.1038142620232172</c:v>
                </c:pt>
                <c:pt idx="1">
                  <c:v>1.0990396420840398</c:v>
                </c:pt>
                <c:pt idx="2">
                  <c:v>1.0950975160714937</c:v>
                </c:pt>
                <c:pt idx="3">
                  <c:v>1.0914867841830915</c:v>
                </c:pt>
                <c:pt idx="4">
                  <c:v>1.0880235247328216</c:v>
                </c:pt>
                <c:pt idx="5">
                  <c:v>1.0846134889078989</c:v>
                </c:pt>
                <c:pt idx="6">
                  <c:v>1.0811981542379485</c:v>
                </c:pt>
                <c:pt idx="7">
                  <c:v>1.0777358371961292</c:v>
                </c:pt>
                <c:pt idx="8">
                  <c:v>1.074193472247708</c:v>
                </c:pt>
                <c:pt idx="9">
                  <c:v>1.0705424491348328</c:v>
                </c:pt>
                <c:pt idx="10">
                  <c:v>1.0667562281285723</c:v>
                </c:pt>
                <c:pt idx="11">
                  <c:v>1.0628088066688079</c:v>
                </c:pt>
                <c:pt idx="12">
                  <c:v>1.0586736107470147</c:v>
                </c:pt>
                <c:pt idx="13">
                  <c:v>1.0543225918047185</c:v>
                </c:pt>
                <c:pt idx="14">
                  <c:v>1.0497254029057344</c:v>
                </c:pt>
                <c:pt idx="15">
                  <c:v>1.0448485709266659</c:v>
                </c:pt>
                <c:pt idx="16">
                  <c:v>1.0396546001241904</c:v>
                </c:pt>
                <c:pt idx="17">
                  <c:v>1.0341009474360801</c:v>
                </c:pt>
                <c:pt idx="18">
                  <c:v>1.0281388056424861</c:v>
                </c:pt>
                <c:pt idx="19">
                  <c:v>1.0217116182870913</c:v>
                </c:pt>
                <c:pt idx="20">
                  <c:v>1.0147532292902317</c:v>
                </c:pt>
                <c:pt idx="21">
                  <c:v>1.0071855380013728</c:v>
                </c:pt>
                <c:pt idx="22">
                  <c:v>0.99891548248208883</c:v>
                </c:pt>
                <c:pt idx="23">
                  <c:v>0.98983110251581419</c:v>
                </c:pt>
                <c:pt idx="24">
                  <c:v>0.97979632684902451</c:v>
                </c:pt>
                <c:pt idx="25">
                  <c:v>0.96864396612401904</c:v>
                </c:pt>
                <c:pt idx="26">
                  <c:v>0.95616613969801356</c:v>
                </c:pt>
                <c:pt idx="27">
                  <c:v>0.94210096230281881</c:v>
                </c:pt>
                <c:pt idx="28">
                  <c:v>0.92611366137432405</c:v>
                </c:pt>
                <c:pt idx="29">
                  <c:v>0.90776919815978718</c:v>
                </c:pt>
                <c:pt idx="30">
                  <c:v>0.88649156635759663</c:v>
                </c:pt>
                <c:pt idx="31">
                  <c:v>0.86150153330249724</c:v>
                </c:pt>
                <c:pt idx="32">
                  <c:v>0.83171820885056813</c:v>
                </c:pt>
                <c:pt idx="33">
                  <c:v>0.79559729027606185</c:v>
                </c:pt>
                <c:pt idx="34">
                  <c:v>0.75085274268237823</c:v>
                </c:pt>
                <c:pt idx="35">
                  <c:v>0.69395053489135605</c:v>
                </c:pt>
                <c:pt idx="36">
                  <c:v>0.61912219443045802</c:v>
                </c:pt>
                <c:pt idx="37">
                  <c:v>0.5162670608496861</c:v>
                </c:pt>
                <c:pt idx="38">
                  <c:v>0.36594496146969824</c:v>
                </c:pt>
                <c:pt idx="39">
                  <c:v>0.12533549146017267</c:v>
                </c:pt>
                <c:pt idx="40">
                  <c:v>-0.32202320712388055</c:v>
                </c:pt>
                <c:pt idx="41">
                  <c:v>-1.4439436741143565</c:v>
                </c:pt>
                <c:pt idx="42">
                  <c:v>-9.450493180990863</c:v>
                </c:pt>
                <c:pt idx="43">
                  <c:v>6.2963499440918387</c:v>
                </c:pt>
                <c:pt idx="44">
                  <c:v>3.2310012276615612</c:v>
                </c:pt>
                <c:pt idx="45">
                  <c:v>2.4581422321157258</c:v>
                </c:pt>
                <c:pt idx="46">
                  <c:v>2.1059103502140823</c:v>
                </c:pt>
                <c:pt idx="47">
                  <c:v>1.9043358922713218</c:v>
                </c:pt>
                <c:pt idx="48">
                  <c:v>1.7737653903968718</c:v>
                </c:pt>
                <c:pt idx="49">
                  <c:v>1.6822839751731382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A2-4E43-8BA3-9FD3A11345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Increase exp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'C-MAPSSgooddata'!$H$59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0.35631605759766538"/>
                  <c:y val="-0.54119438316668678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'C-MAPSSgooddata'!$H$60:$H$109</c:f>
              <c:numCache>
                <c:formatCode>0.00%</c:formatCode>
                <c:ptCount val="50"/>
                <c:pt idx="0">
                  <c:v>0.44016693173732047</c:v>
                </c:pt>
                <c:pt idx="1">
                  <c:v>0.17924124241680361</c:v>
                </c:pt>
                <c:pt idx="2">
                  <c:v>0.28779567231690723</c:v>
                </c:pt>
                <c:pt idx="3">
                  <c:v>0.22760318804609792</c:v>
                </c:pt>
                <c:pt idx="4">
                  <c:v>0.16253025519685724</c:v>
                </c:pt>
                <c:pt idx="5">
                  <c:v>0.10684876890529731</c:v>
                </c:pt>
                <c:pt idx="6">
                  <c:v>9.9552897134935536E-2</c:v>
                </c:pt>
                <c:pt idx="7">
                  <c:v>0.16329041829564131</c:v>
                </c:pt>
                <c:pt idx="8">
                  <c:v>7.402472606967278E-2</c:v>
                </c:pt>
                <c:pt idx="9">
                  <c:v>6.5028982117728049E-2</c:v>
                </c:pt>
                <c:pt idx="10">
                  <c:v>0.10083303080720717</c:v>
                </c:pt>
                <c:pt idx="11">
                  <c:v>7.4028457553280566E-2</c:v>
                </c:pt>
                <c:pt idx="12">
                  <c:v>6.5996789242258311E-2</c:v>
                </c:pt>
                <c:pt idx="13">
                  <c:v>7.1224113208381193E-2</c:v>
                </c:pt>
                <c:pt idx="14">
                  <c:v>4.9368793609853391E-2</c:v>
                </c:pt>
                <c:pt idx="15">
                  <c:v>5.0314457725491292E-2</c:v>
                </c:pt>
                <c:pt idx="16">
                  <c:v>6.6696046801827752E-2</c:v>
                </c:pt>
                <c:pt idx="17">
                  <c:v>5.7576252506768628E-2</c:v>
                </c:pt>
                <c:pt idx="18">
                  <c:v>6.7664651676489593E-2</c:v>
                </c:pt>
                <c:pt idx="19">
                  <c:v>3.1310520068933111E-2</c:v>
                </c:pt>
                <c:pt idx="20">
                  <c:v>4.557808398911057E-2</c:v>
                </c:pt>
                <c:pt idx="21">
                  <c:v>4.3799729911179142E-2</c:v>
                </c:pt>
                <c:pt idx="22">
                  <c:v>2.2471909649146405E-2</c:v>
                </c:pt>
                <c:pt idx="23">
                  <c:v>4.7333278021580494E-2</c:v>
                </c:pt>
                <c:pt idx="24">
                  <c:v>3.5132717703361863E-2</c:v>
                </c:pt>
                <c:pt idx="25">
                  <c:v>2.0479951228984682E-2</c:v>
                </c:pt>
                <c:pt idx="26">
                  <c:v>3.1928499823242744E-2</c:v>
                </c:pt>
                <c:pt idx="27">
                  <c:v>3.9295487209890914E-2</c:v>
                </c:pt>
                <c:pt idx="28">
                  <c:v>4.0560795568738706E-2</c:v>
                </c:pt>
                <c:pt idx="29">
                  <c:v>2.3141049777540116E-2</c:v>
                </c:pt>
                <c:pt idx="30">
                  <c:v>3.2401122695689358E-2</c:v>
                </c:pt>
                <c:pt idx="31">
                  <c:v>2.6384808967474242E-2</c:v>
                </c:pt>
                <c:pt idx="32">
                  <c:v>2.7609197533238032E-2</c:v>
                </c:pt>
                <c:pt idx="33">
                  <c:v>2.162914014941867E-2</c:v>
                </c:pt>
                <c:pt idx="34">
                  <c:v>3.3388394884040891E-2</c:v>
                </c:pt>
                <c:pt idx="35">
                  <c:v>1.9856481453245162E-2</c:v>
                </c:pt>
                <c:pt idx="36">
                  <c:v>2.6389609026498038E-2</c:v>
                </c:pt>
                <c:pt idx="37">
                  <c:v>2.3043327179521268E-2</c:v>
                </c:pt>
                <c:pt idx="38">
                  <c:v>1.9035301505161081E-2</c:v>
                </c:pt>
                <c:pt idx="39">
                  <c:v>2.0917963401699022E-2</c:v>
                </c:pt>
                <c:pt idx="40">
                  <c:v>2.1544073660418234E-2</c:v>
                </c:pt>
                <c:pt idx="41">
                  <c:v>3.088434232447039E-2</c:v>
                </c:pt>
                <c:pt idx="42">
                  <c:v>2.9770904675595993E-2</c:v>
                </c:pt>
                <c:pt idx="43">
                  <c:v>3.1043468243316181E-2</c:v>
                </c:pt>
                <c:pt idx="44">
                  <c:v>1.5622903581232665E-2</c:v>
                </c:pt>
                <c:pt idx="45">
                  <c:v>2.275717511580572E-2</c:v>
                </c:pt>
                <c:pt idx="46">
                  <c:v>1.2956688795683147E-2</c:v>
                </c:pt>
                <c:pt idx="47">
                  <c:v>3.1109872967425262E-2</c:v>
                </c:pt>
                <c:pt idx="48">
                  <c:v>1.8447678420936531E-2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2FF-4C67-A600-074E409425E0}"/>
            </c:ext>
          </c:extLst>
        </c:ser>
        <c:ser>
          <c:idx val="2"/>
          <c:order val="1"/>
          <c:tx>
            <c:strRef>
              <c:f>'C-MAPSSgooddata'!$I$59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0.10424230893807843"/>
                  <c:y val="-0.34698749076855223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'C-MAPSSgooddata'!$I$60:$I$109</c:f>
              <c:numCache>
                <c:formatCode>0.00%</c:formatCode>
                <c:ptCount val="50"/>
                <c:pt idx="0">
                  <c:v>0.5</c:v>
                </c:pt>
                <c:pt idx="1">
                  <c:v>0.36869340232858994</c:v>
                </c:pt>
                <c:pt idx="2">
                  <c:v>0.15360899005906931</c:v>
                </c:pt>
                <c:pt idx="3">
                  <c:v>0.22497152683177374</c:v>
                </c:pt>
                <c:pt idx="4">
                  <c:v>0.16232041304998507</c:v>
                </c:pt>
                <c:pt idx="5">
                  <c:v>0.12769047502488531</c:v>
                </c:pt>
                <c:pt idx="6">
                  <c:v>8.4743484429840962E-2</c:v>
                </c:pt>
                <c:pt idx="7">
                  <c:v>0.13822174170463614</c:v>
                </c:pt>
                <c:pt idx="8">
                  <c:v>0.10145028103532017</c:v>
                </c:pt>
                <c:pt idx="9">
                  <c:v>9.0951144380079271E-2</c:v>
                </c:pt>
                <c:pt idx="10">
                  <c:v>6.281283253852514E-2</c:v>
                </c:pt>
                <c:pt idx="11">
                  <c:v>0.10671032248979023</c:v>
                </c:pt>
                <c:pt idx="12">
                  <c:v>6.7521318417964049E-2</c:v>
                </c:pt>
                <c:pt idx="13">
                  <c:v>6.9808454274088313E-2</c:v>
                </c:pt>
                <c:pt idx="14">
                  <c:v>5.5343607791664584E-2</c:v>
                </c:pt>
                <c:pt idx="15">
                  <c:v>5.2454266521795571E-2</c:v>
                </c:pt>
                <c:pt idx="16">
                  <c:v>4.7917398602490502E-2</c:v>
                </c:pt>
                <c:pt idx="17">
                  <c:v>6.4293237064950659E-2</c:v>
                </c:pt>
                <c:pt idx="18">
                  <c:v>4.7154160285860086E-2</c:v>
                </c:pt>
                <c:pt idx="19">
                  <c:v>3.3183967158135569E-2</c:v>
                </c:pt>
                <c:pt idx="20">
                  <c:v>2.6219212495221467E-2</c:v>
                </c:pt>
                <c:pt idx="21">
                  <c:v>3.6526845284448405E-2</c:v>
                </c:pt>
                <c:pt idx="22">
                  <c:v>4.6584193681084372E-2</c:v>
                </c:pt>
                <c:pt idx="23">
                  <c:v>2.9120822922602579E-2</c:v>
                </c:pt>
                <c:pt idx="24">
                  <c:v>3.3142614960796839E-2</c:v>
                </c:pt>
                <c:pt idx="25">
                  <c:v>2.9229847907876087E-2</c:v>
                </c:pt>
                <c:pt idx="26">
                  <c:v>2.8434250791690922E-2</c:v>
                </c:pt>
                <c:pt idx="27">
                  <c:v>4.2228536911152872E-2</c:v>
                </c:pt>
                <c:pt idx="28">
                  <c:v>3.7921946108764724E-2</c:v>
                </c:pt>
                <c:pt idx="29">
                  <c:v>3.1787166258529252E-2</c:v>
                </c:pt>
                <c:pt idx="30">
                  <c:v>1.9499970860772747E-2</c:v>
                </c:pt>
                <c:pt idx="31">
                  <c:v>2.8904416591836957E-2</c:v>
                </c:pt>
                <c:pt idx="32">
                  <c:v>1.8202696695806746E-2</c:v>
                </c:pt>
                <c:pt idx="33">
                  <c:v>2.5615667534117592E-2</c:v>
                </c:pt>
                <c:pt idx="34">
                  <c:v>2.4460923085590384E-2</c:v>
                </c:pt>
                <c:pt idx="35">
                  <c:v>2.7756476967738419E-2</c:v>
                </c:pt>
                <c:pt idx="36">
                  <c:v>2.0110228877550651E-2</c:v>
                </c:pt>
                <c:pt idx="37">
                  <c:v>2.4260356966342499E-2</c:v>
                </c:pt>
                <c:pt idx="38">
                  <c:v>2.3857297131501112E-2</c:v>
                </c:pt>
                <c:pt idx="39">
                  <c:v>1.8671164886295628E-2</c:v>
                </c:pt>
                <c:pt idx="40">
                  <c:v>1.8972098588473339E-2</c:v>
                </c:pt>
                <c:pt idx="41">
                  <c:v>2.6453616335722022E-2</c:v>
                </c:pt>
                <c:pt idx="42">
                  <c:v>3.4631984574601878E-2</c:v>
                </c:pt>
                <c:pt idx="43">
                  <c:v>2.5448224568678981E-2</c:v>
                </c:pt>
                <c:pt idx="44">
                  <c:v>3.0924176115189619E-2</c:v>
                </c:pt>
                <c:pt idx="45">
                  <c:v>1.4353487596100296E-2</c:v>
                </c:pt>
                <c:pt idx="46">
                  <c:v>2.1718127660470713E-2</c:v>
                </c:pt>
                <c:pt idx="47">
                  <c:v>1.7451514947725674E-2</c:v>
                </c:pt>
                <c:pt idx="48">
                  <c:v>2.4054444985775331E-2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2FF-4C67-A600-074E409425E0}"/>
            </c:ext>
          </c:extLst>
        </c:ser>
        <c:ser>
          <c:idx val="3"/>
          <c:order val="2"/>
          <c:tx>
            <c:strRef>
              <c:f>'C-MAPSSgooddata'!$J$59</c:f>
              <c:strCache>
                <c:ptCount val="1"/>
                <c:pt idx="0">
                  <c:v>Cumltve % inc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0.19410108207887447"/>
                  <c:y val="-0.53386688132957816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'C-MAPSSgooddata'!$J$60:$J$109</c:f>
              <c:numCache>
                <c:formatCode>0.00%</c:formatCode>
                <c:ptCount val="50"/>
                <c:pt idx="0">
                  <c:v>0.59764875239923221</c:v>
                </c:pt>
                <c:pt idx="1">
                  <c:v>0.372241885684163</c:v>
                </c:pt>
                <c:pt idx="2">
                  <c:v>0.23780277809665948</c:v>
                </c:pt>
                <c:pt idx="3">
                  <c:v>0.16673043810981436</c:v>
                </c:pt>
                <c:pt idx="4">
                  <c:v>0.14987395299666581</c:v>
                </c:pt>
                <c:pt idx="5">
                  <c:v>0.12867568908098917</c:v>
                </c:pt>
                <c:pt idx="6">
                  <c:v>0.19051306317932834</c:v>
                </c:pt>
                <c:pt idx="7">
                  <c:v>7.3544650211228357E-2</c:v>
                </c:pt>
                <c:pt idx="8">
                  <c:v>0.12903524402378921</c:v>
                </c:pt>
                <c:pt idx="9">
                  <c:v>9.1896776362795696E-2</c:v>
                </c:pt>
                <c:pt idx="10">
                  <c:v>9.2026178709763665E-2</c:v>
                </c:pt>
                <c:pt idx="11">
                  <c:v>7.2997735955851156E-2</c:v>
                </c:pt>
                <c:pt idx="12">
                  <c:v>7.8347624792148921E-2</c:v>
                </c:pt>
                <c:pt idx="13">
                  <c:v>5.3554070942557847E-2</c:v>
                </c:pt>
                <c:pt idx="14">
                  <c:v>6.8444125044915607E-2</c:v>
                </c:pt>
                <c:pt idx="15">
                  <c:v>5.7670689258190744E-2</c:v>
                </c:pt>
                <c:pt idx="16">
                  <c:v>5.5022270004607576E-2</c:v>
                </c:pt>
                <c:pt idx="17">
                  <c:v>4.4186729301233137E-2</c:v>
                </c:pt>
                <c:pt idx="18">
                  <c:v>2.4883693188596033E-2</c:v>
                </c:pt>
                <c:pt idx="19">
                  <c:v>4.05502844128049E-2</c:v>
                </c:pt>
                <c:pt idx="20">
                  <c:v>3.7021117136181329E-2</c:v>
                </c:pt>
                <c:pt idx="21">
                  <c:v>4.6962805793935129E-2</c:v>
                </c:pt>
                <c:pt idx="22">
                  <c:v>5.4465819817851431E-2</c:v>
                </c:pt>
                <c:pt idx="23">
                  <c:v>2.8183423899929515E-2</c:v>
                </c:pt>
                <c:pt idx="24">
                  <c:v>3.2207743683153447E-2</c:v>
                </c:pt>
                <c:pt idx="25">
                  <c:v>5.1401786347203493E-2</c:v>
                </c:pt>
                <c:pt idx="26">
                  <c:v>4.7162324175545847E-2</c:v>
                </c:pt>
                <c:pt idx="27">
                  <c:v>3.3221235470811017E-2</c:v>
                </c:pt>
                <c:pt idx="28">
                  <c:v>2.6036076860088918E-2</c:v>
                </c:pt>
                <c:pt idx="29">
                  <c:v>2.713927731716366E-2</c:v>
                </c:pt>
                <c:pt idx="30">
                  <c:v>2.7827695361549561E-2</c:v>
                </c:pt>
                <c:pt idx="31">
                  <c:v>2.0892995177973227E-2</c:v>
                </c:pt>
                <c:pt idx="32">
                  <c:v>2.7276503107902979E-2</c:v>
                </c:pt>
                <c:pt idx="33">
                  <c:v>3.2272818622185562E-2</c:v>
                </c:pt>
                <c:pt idx="34">
                  <c:v>2.3039321887017218E-2</c:v>
                </c:pt>
                <c:pt idx="35">
                  <c:v>2.7309665395683913E-2</c:v>
                </c:pt>
                <c:pt idx="36">
                  <c:v>2.4137731593051746E-2</c:v>
                </c:pt>
                <c:pt idx="37">
                  <c:v>2.648882326812264E-2</c:v>
                </c:pt>
                <c:pt idx="38">
                  <c:v>2.4473454541015908E-2</c:v>
                </c:pt>
                <c:pt idx="39">
                  <c:v>2.2082828511915831E-2</c:v>
                </c:pt>
                <c:pt idx="40">
                  <c:v>2.9173861147485828E-2</c:v>
                </c:pt>
                <c:pt idx="41">
                  <c:v>2.6049367388629962E-2</c:v>
                </c:pt>
                <c:pt idx="42">
                  <c:v>1.9385185800060909E-2</c:v>
                </c:pt>
                <c:pt idx="43">
                  <c:v>2.209029855996367E-2</c:v>
                </c:pt>
                <c:pt idx="44">
                  <c:v>1.9941977331911998E-2</c:v>
                </c:pt>
                <c:pt idx="45">
                  <c:v>2.0270410708347203E-2</c:v>
                </c:pt>
                <c:pt idx="46">
                  <c:v>2.7942216385493494E-2</c:v>
                </c:pt>
                <c:pt idx="47">
                  <c:v>1.5671300439512394E-2</c:v>
                </c:pt>
                <c:pt idx="48">
                  <c:v>2.360736911090074E-2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2FF-4C67-A600-074E40942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Correlation factor % inc exp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'C-MAPSSgooddata'!$M$119</c:f>
              <c:strCache>
                <c:ptCount val="1"/>
                <c:pt idx="0">
                  <c:v>% Inc act / sym exp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0.28631813682997542"/>
                  <c:y val="6.9564882573903614E-2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'C-MAPSSgooddata'!$A$120:$A$169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'C-MAPSSgooddata'!$M$120:$M$169</c:f>
              <c:numCache>
                <c:formatCode>0.0000</c:formatCode>
                <c:ptCount val="50"/>
                <c:pt idx="0">
                  <c:v>1.0112147916588794</c:v>
                </c:pt>
                <c:pt idx="1">
                  <c:v>1.0102040823061227</c:v>
                </c:pt>
                <c:pt idx="2">
                  <c:v>1.0091943831575325</c:v>
                </c:pt>
                <c:pt idx="3">
                  <c:v>1.0081856932034094</c:v>
                </c:pt>
                <c:pt idx="4">
                  <c:v>1.0071780114350639</c:v>
                </c:pt>
                <c:pt idx="5">
                  <c:v>1.0061713368448135</c:v>
                </c:pt>
                <c:pt idx="6">
                  <c:v>1.0051656684259838</c:v>
                </c:pt>
                <c:pt idx="7">
                  <c:v>1.0041610051729064</c:v>
                </c:pt>
                <c:pt idx="8">
                  <c:v>1.0031573460809176</c:v>
                </c:pt>
                <c:pt idx="9">
                  <c:v>1.0021546901463585</c:v>
                </c:pt>
                <c:pt idx="10">
                  <c:v>1.001153036366573</c:v>
                </c:pt>
                <c:pt idx="11">
                  <c:v>1.0001523837399078</c:v>
                </c:pt>
                <c:pt idx="12">
                  <c:v>0.99915273126570914</c:v>
                </c:pt>
                <c:pt idx="13">
                  <c:v>0.99815407794432542</c:v>
                </c:pt>
                <c:pt idx="14">
                  <c:v>0.99715642277710237</c:v>
                </c:pt>
                <c:pt idx="15">
                  <c:v>0.99615976476638568</c:v>
                </c:pt>
                <c:pt idx="16">
                  <c:v>0.99516410291551649</c:v>
                </c:pt>
                <c:pt idx="17">
                  <c:v>0.99416943622883325</c:v>
                </c:pt>
                <c:pt idx="18">
                  <c:v>0.99317576371166905</c:v>
                </c:pt>
                <c:pt idx="19">
                  <c:v>0.9921830843703513</c:v>
                </c:pt>
                <c:pt idx="20">
                  <c:v>0.99119139721220084</c:v>
                </c:pt>
                <c:pt idx="21">
                  <c:v>0.99020070124552995</c:v>
                </c:pt>
                <c:pt idx="22">
                  <c:v>0.98921099547964242</c:v>
                </c:pt>
                <c:pt idx="23">
                  <c:v>0.98822227892483339</c:v>
                </c:pt>
                <c:pt idx="24">
                  <c:v>0.98723455059238574</c:v>
                </c:pt>
                <c:pt idx="25">
                  <c:v>0.98624780949457036</c:v>
                </c:pt>
                <c:pt idx="26">
                  <c:v>0.98526205464464689</c:v>
                </c:pt>
                <c:pt idx="27">
                  <c:v>0.98427728505686041</c:v>
                </c:pt>
                <c:pt idx="28">
                  <c:v>0.98329349974644087</c:v>
                </c:pt>
                <c:pt idx="29">
                  <c:v>0.982310697729603</c:v>
                </c:pt>
                <c:pt idx="30">
                  <c:v>0.98132887802354496</c:v>
                </c:pt>
                <c:pt idx="31">
                  <c:v>0.98034803964644623</c:v>
                </c:pt>
                <c:pt idx="32">
                  <c:v>0.97936818161746897</c:v>
                </c:pt>
                <c:pt idx="33">
                  <c:v>0.97838930295675519</c:v>
                </c:pt>
                <c:pt idx="34">
                  <c:v>0.97741140268542603</c:v>
                </c:pt>
                <c:pt idx="35">
                  <c:v>0.97643447982558074</c:v>
                </c:pt>
                <c:pt idx="36">
                  <c:v>0.97545853340029665</c:v>
                </c:pt>
                <c:pt idx="37">
                  <c:v>0.97448356243362722</c:v>
                </c:pt>
                <c:pt idx="38">
                  <c:v>0.97350956595060112</c:v>
                </c:pt>
                <c:pt idx="39">
                  <c:v>0.97253654297722303</c:v>
                </c:pt>
                <c:pt idx="40">
                  <c:v>0.97156449254046773</c:v>
                </c:pt>
                <c:pt idx="41">
                  <c:v>0.97059341366828722</c:v>
                </c:pt>
                <c:pt idx="42">
                  <c:v>0.96962330538960073</c:v>
                </c:pt>
                <c:pt idx="43">
                  <c:v>0.96865416673430005</c:v>
                </c:pt>
                <c:pt idx="44">
                  <c:v>0.96768599673324707</c:v>
                </c:pt>
                <c:pt idx="45">
                  <c:v>0.96671879441827124</c:v>
                </c:pt>
                <c:pt idx="46">
                  <c:v>0.96575255882217081</c:v>
                </c:pt>
                <c:pt idx="47">
                  <c:v>0.96478728897870969</c:v>
                </c:pt>
                <c:pt idx="48">
                  <c:v>0.96382298392261778</c:v>
                </c:pt>
                <c:pt idx="49">
                  <c:v>0.96285964268959023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3F-45A7-B577-42979CC3E9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'C-MAPSSgooddata'!$H$59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D95319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D95319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0.1405920144572767"/>
                  <c:y val="-0.35416576490655322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rgbClr val="D95319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'C-MAPSSgooddata'!$H$60:$H$109</c:f>
              <c:numCache>
                <c:formatCode>0.00%</c:formatCode>
                <c:ptCount val="50"/>
                <c:pt idx="0">
                  <c:v>0.44016693173732047</c:v>
                </c:pt>
                <c:pt idx="1">
                  <c:v>0.17924124241680361</c:v>
                </c:pt>
                <c:pt idx="2">
                  <c:v>0.28779567231690723</c:v>
                </c:pt>
                <c:pt idx="3">
                  <c:v>0.22760318804609792</c:v>
                </c:pt>
                <c:pt idx="4">
                  <c:v>0.16253025519685724</c:v>
                </c:pt>
                <c:pt idx="5">
                  <c:v>0.10684876890529731</c:v>
                </c:pt>
                <c:pt idx="6">
                  <c:v>9.9552897134935536E-2</c:v>
                </c:pt>
                <c:pt idx="7">
                  <c:v>0.16329041829564131</c:v>
                </c:pt>
                <c:pt idx="8">
                  <c:v>7.402472606967278E-2</c:v>
                </c:pt>
                <c:pt idx="9">
                  <c:v>6.5028982117728049E-2</c:v>
                </c:pt>
                <c:pt idx="10">
                  <c:v>0.10083303080720717</c:v>
                </c:pt>
                <c:pt idx="11">
                  <c:v>7.4028457553280566E-2</c:v>
                </c:pt>
                <c:pt idx="12">
                  <c:v>6.5996789242258311E-2</c:v>
                </c:pt>
                <c:pt idx="13">
                  <c:v>7.1224113208381193E-2</c:v>
                </c:pt>
                <c:pt idx="14">
                  <c:v>4.9368793609853391E-2</c:v>
                </c:pt>
                <c:pt idx="15">
                  <c:v>5.0314457725491292E-2</c:v>
                </c:pt>
                <c:pt idx="16">
                  <c:v>6.6696046801827752E-2</c:v>
                </c:pt>
                <c:pt idx="17">
                  <c:v>5.7576252506768628E-2</c:v>
                </c:pt>
                <c:pt idx="18">
                  <c:v>6.7664651676489593E-2</c:v>
                </c:pt>
                <c:pt idx="19">
                  <c:v>3.1310520068933111E-2</c:v>
                </c:pt>
                <c:pt idx="20">
                  <c:v>4.557808398911057E-2</c:v>
                </c:pt>
                <c:pt idx="21">
                  <c:v>4.3799729911179142E-2</c:v>
                </c:pt>
                <c:pt idx="22">
                  <c:v>2.2471909649146405E-2</c:v>
                </c:pt>
                <c:pt idx="23">
                  <c:v>4.7333278021580494E-2</c:v>
                </c:pt>
                <c:pt idx="24">
                  <c:v>3.5132717703361863E-2</c:v>
                </c:pt>
                <c:pt idx="25">
                  <c:v>2.0479951228984682E-2</c:v>
                </c:pt>
                <c:pt idx="26">
                  <c:v>3.1928499823242744E-2</c:v>
                </c:pt>
                <c:pt idx="27">
                  <c:v>3.9295487209890914E-2</c:v>
                </c:pt>
                <c:pt idx="28">
                  <c:v>4.0560795568738706E-2</c:v>
                </c:pt>
                <c:pt idx="29">
                  <c:v>2.3141049777540116E-2</c:v>
                </c:pt>
                <c:pt idx="30">
                  <c:v>3.2401122695689358E-2</c:v>
                </c:pt>
                <c:pt idx="31">
                  <c:v>2.6384808967474242E-2</c:v>
                </c:pt>
                <c:pt idx="32">
                  <c:v>2.7609197533238032E-2</c:v>
                </c:pt>
                <c:pt idx="33">
                  <c:v>2.162914014941867E-2</c:v>
                </c:pt>
                <c:pt idx="34">
                  <c:v>3.3388394884040891E-2</c:v>
                </c:pt>
                <c:pt idx="35">
                  <c:v>1.9856481453245162E-2</c:v>
                </c:pt>
                <c:pt idx="36">
                  <c:v>2.6389609026498038E-2</c:v>
                </c:pt>
                <c:pt idx="37">
                  <c:v>2.3043327179521268E-2</c:v>
                </c:pt>
                <c:pt idx="38">
                  <c:v>1.9035301505161081E-2</c:v>
                </c:pt>
                <c:pt idx="39">
                  <c:v>2.0917963401699022E-2</c:v>
                </c:pt>
                <c:pt idx="40">
                  <c:v>2.1544073660418234E-2</c:v>
                </c:pt>
                <c:pt idx="41">
                  <c:v>3.088434232447039E-2</c:v>
                </c:pt>
                <c:pt idx="42">
                  <c:v>2.9770904675595993E-2</c:v>
                </c:pt>
                <c:pt idx="43">
                  <c:v>3.1043468243316181E-2</c:v>
                </c:pt>
                <c:pt idx="44">
                  <c:v>1.5622903581232665E-2</c:v>
                </c:pt>
                <c:pt idx="45">
                  <c:v>2.275717511580572E-2</c:v>
                </c:pt>
                <c:pt idx="46">
                  <c:v>1.2956688795683147E-2</c:v>
                </c:pt>
                <c:pt idx="47">
                  <c:v>3.1109872967425262E-2</c:v>
                </c:pt>
                <c:pt idx="48">
                  <c:v>1.8447678420936531E-2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1E7-4C2E-8122-1F1F44E57F7C}"/>
            </c:ext>
          </c:extLst>
        </c:ser>
        <c:ser>
          <c:idx val="2"/>
          <c:order val="1"/>
          <c:tx>
            <c:strRef>
              <c:f>'C-MAPSSgooddata'!$I$59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2B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2BD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0.13735127359839872"/>
                  <c:y val="-0.5135275021550538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rgbClr val="0072BD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yVal>
            <c:numRef>
              <c:f>'C-MAPSSgooddata'!$I$60:$I$109</c:f>
              <c:numCache>
                <c:formatCode>0.00%</c:formatCode>
                <c:ptCount val="50"/>
                <c:pt idx="0">
                  <c:v>0.5</c:v>
                </c:pt>
                <c:pt idx="1">
                  <c:v>0.36869340232858994</c:v>
                </c:pt>
                <c:pt idx="2">
                  <c:v>0.15360899005906931</c:v>
                </c:pt>
                <c:pt idx="3">
                  <c:v>0.22497152683177374</c:v>
                </c:pt>
                <c:pt idx="4">
                  <c:v>0.16232041304998507</c:v>
                </c:pt>
                <c:pt idx="5">
                  <c:v>0.12769047502488531</c:v>
                </c:pt>
                <c:pt idx="6">
                  <c:v>8.4743484429840962E-2</c:v>
                </c:pt>
                <c:pt idx="7">
                  <c:v>0.13822174170463614</c:v>
                </c:pt>
                <c:pt idx="8">
                  <c:v>0.10145028103532017</c:v>
                </c:pt>
                <c:pt idx="9">
                  <c:v>9.0951144380079271E-2</c:v>
                </c:pt>
                <c:pt idx="10">
                  <c:v>6.281283253852514E-2</c:v>
                </c:pt>
                <c:pt idx="11">
                  <c:v>0.10671032248979023</c:v>
                </c:pt>
                <c:pt idx="12">
                  <c:v>6.7521318417964049E-2</c:v>
                </c:pt>
                <c:pt idx="13">
                  <c:v>6.9808454274088313E-2</c:v>
                </c:pt>
                <c:pt idx="14">
                  <c:v>5.5343607791664584E-2</c:v>
                </c:pt>
                <c:pt idx="15">
                  <c:v>5.2454266521795571E-2</c:v>
                </c:pt>
                <c:pt idx="16">
                  <c:v>4.7917398602490502E-2</c:v>
                </c:pt>
                <c:pt idx="17">
                  <c:v>6.4293237064950659E-2</c:v>
                </c:pt>
                <c:pt idx="18">
                  <c:v>4.7154160285860086E-2</c:v>
                </c:pt>
                <c:pt idx="19">
                  <c:v>3.3183967158135569E-2</c:v>
                </c:pt>
                <c:pt idx="20">
                  <c:v>2.6219212495221467E-2</c:v>
                </c:pt>
                <c:pt idx="21">
                  <c:v>3.6526845284448405E-2</c:v>
                </c:pt>
                <c:pt idx="22">
                  <c:v>4.6584193681084372E-2</c:v>
                </c:pt>
                <c:pt idx="23">
                  <c:v>2.9120822922602579E-2</c:v>
                </c:pt>
                <c:pt idx="24">
                  <c:v>3.3142614960796839E-2</c:v>
                </c:pt>
                <c:pt idx="25">
                  <c:v>2.9229847907876087E-2</c:v>
                </c:pt>
                <c:pt idx="26">
                  <c:v>2.8434250791690922E-2</c:v>
                </c:pt>
                <c:pt idx="27">
                  <c:v>4.2228536911152872E-2</c:v>
                </c:pt>
                <c:pt idx="28">
                  <c:v>3.7921946108764724E-2</c:v>
                </c:pt>
                <c:pt idx="29">
                  <c:v>3.1787166258529252E-2</c:v>
                </c:pt>
                <c:pt idx="30">
                  <c:v>1.9499970860772747E-2</c:v>
                </c:pt>
                <c:pt idx="31">
                  <c:v>2.8904416591836957E-2</c:v>
                </c:pt>
                <c:pt idx="32">
                  <c:v>1.8202696695806746E-2</c:v>
                </c:pt>
                <c:pt idx="33">
                  <c:v>2.5615667534117592E-2</c:v>
                </c:pt>
                <c:pt idx="34">
                  <c:v>2.4460923085590384E-2</c:v>
                </c:pt>
                <c:pt idx="35">
                  <c:v>2.7756476967738419E-2</c:v>
                </c:pt>
                <c:pt idx="36">
                  <c:v>2.0110228877550651E-2</c:v>
                </c:pt>
                <c:pt idx="37">
                  <c:v>2.4260356966342499E-2</c:v>
                </c:pt>
                <c:pt idx="38">
                  <c:v>2.3857297131501112E-2</c:v>
                </c:pt>
                <c:pt idx="39">
                  <c:v>1.8671164886295628E-2</c:v>
                </c:pt>
                <c:pt idx="40">
                  <c:v>1.8972098588473339E-2</c:v>
                </c:pt>
                <c:pt idx="41">
                  <c:v>2.6453616335722022E-2</c:v>
                </c:pt>
                <c:pt idx="42">
                  <c:v>3.4631984574601878E-2</c:v>
                </c:pt>
                <c:pt idx="43">
                  <c:v>2.5448224568678981E-2</c:v>
                </c:pt>
                <c:pt idx="44">
                  <c:v>3.0924176115189619E-2</c:v>
                </c:pt>
                <c:pt idx="45">
                  <c:v>1.4353487596100296E-2</c:v>
                </c:pt>
                <c:pt idx="46">
                  <c:v>2.1718127660470713E-2</c:v>
                </c:pt>
                <c:pt idx="47">
                  <c:v>1.7451514947725674E-2</c:v>
                </c:pt>
                <c:pt idx="48">
                  <c:v>2.4054444985775331E-2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1E7-4C2E-8122-1F1F44E57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  <c:extLst>
          <c:ext xmlns:c15="http://schemas.microsoft.com/office/drawing/2012/chart" uri="{02D57815-91ED-43cb-92C2-25804820EDAC}">
            <c15:filteredScatterSeries>
              <c15:ser>
                <c:idx val="3"/>
                <c:order val="2"/>
                <c:tx>
                  <c:strRef>
                    <c:extLst>
                      <c:ext uri="{02D57815-91ED-43cb-92C2-25804820EDAC}">
                        <c15:formulaRef>
                          <c15:sqref>'C-MAPSS data'!$J$24</c15:sqref>
                        </c15:formulaRef>
                      </c:ext>
                    </c:extLst>
                    <c:strCache>
                      <c:ptCount val="1"/>
                      <c:pt idx="0">
                        <c:v>Cumltve % inc ref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noFill/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3"/>
                      </a:solidFill>
                      <a:prstDash val="sysDot"/>
                    </a:ln>
                    <a:effectLst/>
                  </c:spPr>
                  <c:trendlineType val="exp"/>
                  <c:dispRSqr val="1"/>
                  <c:dispEq val="1"/>
                  <c:trendlineLbl>
                    <c:layout>
                      <c:manualLayout>
                        <c:x val="5.0563744960058853E-2"/>
                        <c:y val="-0.53227894313924773"/>
                      </c:manualLayout>
                    </c:layout>
                    <c:numFmt formatCode="General" sourceLinked="0"/>
                    <c:spPr>
                      <a:noFill/>
                      <a:ln>
                        <a:solidFill>
                          <a:schemeClr val="accent3"/>
                        </a:solidFill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Times New Roman" panose="02020603050405020304" pitchFamily="18" charset="0"/>
                            <a:ea typeface="+mn-ea"/>
                            <a:cs typeface="Times New Roman" panose="02020603050405020304" pitchFamily="18" charset="0"/>
                          </a:defRPr>
                        </a:pPr>
                        <a:endParaRPr lang="en-US"/>
                      </a:p>
                    </c:txPr>
                  </c:trendlineLbl>
                </c:trendline>
                <c:yVal>
                  <c:numRef>
                    <c:extLst>
                      <c:ext uri="{02D57815-91ED-43cb-92C2-25804820EDAC}">
                        <c15:formulaRef>
                          <c15:sqref>'C-MAPSS data'!$J$25:$J$40</c15:sqref>
                        </c15:formulaRef>
                      </c:ext>
                    </c:extLst>
                    <c:numCache>
                      <c:formatCode>0.00%</c:formatCode>
                      <c:ptCount val="16"/>
                      <c:pt idx="0">
                        <c:v>0.54481805619530177</c:v>
                      </c:pt>
                      <c:pt idx="1">
                        <c:v>0.32669643964768635</c:v>
                      </c:pt>
                      <c:pt idx="2">
                        <c:v>0.31848156915793036</c:v>
                      </c:pt>
                      <c:pt idx="3">
                        <c:v>0.18596008258774946</c:v>
                      </c:pt>
                      <c:pt idx="4">
                        <c:v>9.7739692001987066E-2</c:v>
                      </c:pt>
                      <c:pt idx="5">
                        <c:v>0.12563796286241721</c:v>
                      </c:pt>
                      <c:pt idx="6">
                        <c:v>0.13785517015400467</c:v>
                      </c:pt>
                      <c:pt idx="7">
                        <c:v>0.10693532879060232</c:v>
                      </c:pt>
                      <c:pt idx="8">
                        <c:v>0.12126221438542349</c:v>
                      </c:pt>
                      <c:pt idx="9">
                        <c:v>0.11337654300882652</c:v>
                      </c:pt>
                      <c:pt idx="10">
                        <c:v>9.1989885696541276E-2</c:v>
                      </c:pt>
                      <c:pt idx="11">
                        <c:v>5.3797291246921883E-2</c:v>
                      </c:pt>
                      <c:pt idx="12">
                        <c:v>0.13111346146832489</c:v>
                      </c:pt>
                      <c:pt idx="13">
                        <c:v>6.4527868442301267E-2</c:v>
                      </c:pt>
                      <c:pt idx="14">
                        <c:v>3.3863294254666852E-2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D1E7-4C2E-8122-1F1F44E57F7C}"/>
                  </c:ext>
                </c:extLst>
              </c15:ser>
            </c15:filteredScatterSeries>
          </c:ext>
        </c:extLst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Time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Percent change for cumulative inc.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Increase log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'US SAR data'!$H$36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5.0108996397118834E-2"/>
                  <c:y val="-0.3584634733158355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data'!$H$37:$H$63</c:f>
              <c:numCache>
                <c:formatCode>0.00%</c:formatCode>
                <c:ptCount val="27"/>
                <c:pt idx="0">
                  <c:v>0.61019384621081363</c:v>
                </c:pt>
                <c:pt idx="1">
                  <c:v>0.26915600084795333</c:v>
                </c:pt>
                <c:pt idx="2">
                  <c:v>0.31265823831284112</c:v>
                </c:pt>
                <c:pt idx="3">
                  <c:v>0.27984979102913687</c:v>
                </c:pt>
                <c:pt idx="4">
                  <c:v>0.22606901417576805</c:v>
                </c:pt>
                <c:pt idx="5">
                  <c:v>7.1760574788167414E-2</c:v>
                </c:pt>
                <c:pt idx="6">
                  <c:v>0.10369373656172892</c:v>
                </c:pt>
                <c:pt idx="7">
                  <c:v>6.4403656562848813E-2</c:v>
                </c:pt>
                <c:pt idx="8">
                  <c:v>3.2441163208290075E-2</c:v>
                </c:pt>
                <c:pt idx="9">
                  <c:v>3.0295885765459829E-2</c:v>
                </c:pt>
                <c:pt idx="10">
                  <c:v>2.4429884217401058E-2</c:v>
                </c:pt>
                <c:pt idx="11">
                  <c:v>2.4491479692814223E-2</c:v>
                </c:pt>
                <c:pt idx="12">
                  <c:v>3.0061307649313057E-2</c:v>
                </c:pt>
                <c:pt idx="13">
                  <c:v>2.9228459215833866E-2</c:v>
                </c:pt>
                <c:pt idx="14">
                  <c:v>3.320523498373152E-2</c:v>
                </c:pt>
                <c:pt idx="15">
                  <c:v>4.759482696387126E-2</c:v>
                </c:pt>
                <c:pt idx="16">
                  <c:v>3.9779244886872948E-2</c:v>
                </c:pt>
                <c:pt idx="17">
                  <c:v>2.5670316196626491E-2</c:v>
                </c:pt>
                <c:pt idx="18">
                  <c:v>2.8186438669626002E-2</c:v>
                </c:pt>
                <c:pt idx="19">
                  <c:v>2.2554128690515401E-2</c:v>
                </c:pt>
                <c:pt idx="20">
                  <c:v>3.3413322934387042E-2</c:v>
                </c:pt>
                <c:pt idx="21">
                  <c:v>2.8664535581007514E-2</c:v>
                </c:pt>
                <c:pt idx="22">
                  <c:v>3.3994696043572935E-2</c:v>
                </c:pt>
                <c:pt idx="23">
                  <c:v>3.7840506147857625E-2</c:v>
                </c:pt>
                <c:pt idx="24">
                  <c:v>4.4184076629347986E-2</c:v>
                </c:pt>
                <c:pt idx="25">
                  <c:v>1.6227097104682189E-2</c:v>
                </c:pt>
                <c:pt idx="26">
                  <c:v>4.9896143881722817E-2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CD4-4B92-950E-6D3DFF486DFC}"/>
            </c:ext>
          </c:extLst>
        </c:ser>
        <c:ser>
          <c:idx val="2"/>
          <c:order val="1"/>
          <c:tx>
            <c:strRef>
              <c:f>'US SAR data'!$I$36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5.299812604681186E-2"/>
                  <c:y val="-0.4567891513560805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data'!$I$37:$I$63</c:f>
              <c:numCache>
                <c:formatCode>0.00%</c:formatCode>
                <c:ptCount val="27"/>
                <c:pt idx="0">
                  <c:v>0.56394453004622502</c:v>
                </c:pt>
                <c:pt idx="1">
                  <c:v>0.36059113300492618</c:v>
                </c:pt>
                <c:pt idx="2">
                  <c:v>0.26925845932325421</c:v>
                </c:pt>
                <c:pt idx="3">
                  <c:v>0.21258503401360543</c:v>
                </c:pt>
                <c:pt idx="4">
                  <c:v>0.20361173814898417</c:v>
                </c:pt>
                <c:pt idx="5">
                  <c:v>6.6188870151770621E-2</c:v>
                </c:pt>
                <c:pt idx="6">
                  <c:v>0.12278106508875741</c:v>
                </c:pt>
                <c:pt idx="7">
                  <c:v>9.5652173913043509E-2</c:v>
                </c:pt>
                <c:pt idx="8">
                  <c:v>6.5040650406504016E-2</c:v>
                </c:pt>
                <c:pt idx="9">
                  <c:v>7.0619006102877038E-2</c:v>
                </c:pt>
                <c:pt idx="10">
                  <c:v>6.5960912052117238E-2</c:v>
                </c:pt>
                <c:pt idx="11">
                  <c:v>6.5211875158589186E-2</c:v>
                </c:pt>
                <c:pt idx="12">
                  <c:v>7.9205607476635478E-2</c:v>
                </c:pt>
                <c:pt idx="13">
                  <c:v>7.3593073593073544E-2</c:v>
                </c:pt>
                <c:pt idx="14">
                  <c:v>7.2661581694098781E-2</c:v>
                </c:pt>
                <c:pt idx="15">
                  <c:v>0.12489021605480406</c:v>
                </c:pt>
                <c:pt idx="16">
                  <c:v>0.13030858539566154</c:v>
                </c:pt>
                <c:pt idx="17">
                  <c:v>0.1350422832980972</c:v>
                </c:pt>
                <c:pt idx="18">
                  <c:v>5.8940562049241488E-2</c:v>
                </c:pt>
                <c:pt idx="19">
                  <c:v>6.0514018691588747E-2</c:v>
                </c:pt>
                <c:pt idx="20">
                  <c:v>4.7407077676385467E-2</c:v>
                </c:pt>
                <c:pt idx="21">
                  <c:v>4.2616663115278119E-2</c:v>
                </c:pt>
                <c:pt idx="22">
                  <c:v>9.1032345535541431E-2</c:v>
                </c:pt>
                <c:pt idx="23">
                  <c:v>5.9477183714363717E-2</c:v>
                </c:pt>
                <c:pt idx="24">
                  <c:v>2.9266136162687809E-2</c:v>
                </c:pt>
                <c:pt idx="25">
                  <c:v>6.5134733013721274E-2</c:v>
                </c:pt>
                <c:pt idx="26">
                  <c:v>2.4197451201806768E-2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CD4-4B92-950E-6D3DFF486DFC}"/>
            </c:ext>
          </c:extLst>
        </c:ser>
        <c:ser>
          <c:idx val="3"/>
          <c:order val="2"/>
          <c:tx>
            <c:strRef>
              <c:f>'US SAR data'!$J$36</c:f>
              <c:strCache>
                <c:ptCount val="1"/>
                <c:pt idx="0">
                  <c:v>Cumltve % inc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og"/>
            <c:dispRSqr val="1"/>
            <c:dispEq val="1"/>
            <c:trendlineLbl>
              <c:layout>
                <c:manualLayout>
                  <c:x val="5.1553561221965347E-2"/>
                  <c:y val="-0.55094488188976376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data'!$J$37:$J$63</c:f>
              <c:numCache>
                <c:formatCode>0.00%</c:formatCode>
                <c:ptCount val="27"/>
                <c:pt idx="0">
                  <c:v>0.45234604105571841</c:v>
                </c:pt>
                <c:pt idx="1">
                  <c:v>0.42833193629505445</c:v>
                </c:pt>
                <c:pt idx="2">
                  <c:v>0.20572569906790952</c:v>
                </c:pt>
                <c:pt idx="3">
                  <c:v>0.1424493291464459</c:v>
                </c:pt>
                <c:pt idx="4">
                  <c:v>0.14100049043648846</c:v>
                </c:pt>
                <c:pt idx="5">
                  <c:v>0.12564322469982844</c:v>
                </c:pt>
                <c:pt idx="6">
                  <c:v>0.14138438880706927</c:v>
                </c:pt>
                <c:pt idx="7">
                  <c:v>0.15481562159639026</c:v>
                </c:pt>
                <c:pt idx="8">
                  <c:v>0.17813299232736571</c:v>
                </c:pt>
                <c:pt idx="9">
                  <c:v>0.1776212009675045</c:v>
                </c:pt>
                <c:pt idx="10">
                  <c:v>0.17642473583925167</c:v>
                </c:pt>
                <c:pt idx="11">
                  <c:v>0.15395324979849048</c:v>
                </c:pt>
                <c:pt idx="12">
                  <c:v>0.13833817401187024</c:v>
                </c:pt>
                <c:pt idx="13">
                  <c:v>0.12157515252357184</c:v>
                </c:pt>
                <c:pt idx="14">
                  <c:v>9.9175618286285239E-2</c:v>
                </c:pt>
                <c:pt idx="15">
                  <c:v>0.1146155887817394</c:v>
                </c:pt>
                <c:pt idx="16">
                  <c:v>0.13651642475171891</c:v>
                </c:pt>
                <c:pt idx="17">
                  <c:v>0.19794123954535708</c:v>
                </c:pt>
                <c:pt idx="18">
                  <c:v>7.519478679699676E-2</c:v>
                </c:pt>
                <c:pt idx="19">
                  <c:v>9.1271884654994792E-2</c:v>
                </c:pt>
                <c:pt idx="20">
                  <c:v>4.6637211585665278E-2</c:v>
                </c:pt>
                <c:pt idx="21">
                  <c:v>4.7195846391318672E-2</c:v>
                </c:pt>
                <c:pt idx="22">
                  <c:v>8.2958006262600248E-2</c:v>
                </c:pt>
                <c:pt idx="23">
                  <c:v>4.7418636484360621E-2</c:v>
                </c:pt>
                <c:pt idx="24">
                  <c:v>1.9314379595680314E-2</c:v>
                </c:pt>
                <c:pt idx="25">
                  <c:v>0.10957486664406903</c:v>
                </c:pt>
                <c:pt idx="26">
                  <c:v>1.27342539101029E-2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CD4-4B92-950E-6D3DFF486D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/>
              <a:t>Correlation factor cumulative act / sym 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'US SAR data'!$J$74</c:f>
              <c:strCache>
                <c:ptCount val="1"/>
                <c:pt idx="0">
                  <c:v>C. act / sym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24991792328097312"/>
                  <c:y val="5.0089202301613019E-2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'US SAR data'!$A$75:$A$114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'US SAR data'!$J$75:$J$114</c:f>
              <c:numCache>
                <c:formatCode>0.0000</c:formatCode>
                <c:ptCount val="40"/>
                <c:pt idx="0">
                  <c:v>-3.1108367975505414E-4</c:v>
                </c:pt>
                <c:pt idx="1">
                  <c:v>-3.3719904197655341E-5</c:v>
                </c:pt>
                <c:pt idx="2">
                  <c:v>1.7896001818831404E-4</c:v>
                </c:pt>
                <c:pt idx="3">
                  <c:v>3.4722049082915724E-4</c:v>
                </c:pt>
                <c:pt idx="4">
                  <c:v>4.8366160618545072E-4</c:v>
                </c:pt>
                <c:pt idx="5">
                  <c:v>5.9652958242241753E-4</c:v>
                </c:pt>
                <c:pt idx="6">
                  <c:v>6.9144779099311192E-4</c:v>
                </c:pt>
                <c:pt idx="7">
                  <c:v>7.7238274449114544E-4</c:v>
                </c:pt>
                <c:pt idx="8">
                  <c:v>8.4221244905257589E-4</c:v>
                </c:pt>
                <c:pt idx="9">
                  <c:v>9.0307582260371966E-4</c:v>
                </c:pt>
                <c:pt idx="10">
                  <c:v>9.5659563435764863E-4</c:v>
                </c:pt>
                <c:pt idx="11">
                  <c:v>1.0040253383502905E-3</c:v>
                </c:pt>
                <c:pt idx="12">
                  <c:v>1.0463484800774582E-3</c:v>
                </c:pt>
                <c:pt idx="13">
                  <c:v>1.0843476351928192E-3</c:v>
                </c:pt>
                <c:pt idx="14">
                  <c:v>1.118653245535153E-3</c:v>
                </c:pt>
                <c:pt idx="15">
                  <c:v>1.1497788744914482E-3</c:v>
                </c:pt>
                <c:pt idx="16">
                  <c:v>1.1781470925713439E-3</c:v>
                </c:pt>
                <c:pt idx="17">
                  <c:v>1.2041087751988224E-3</c:v>
                </c:pt>
                <c:pt idx="18">
                  <c:v>1.2279576891254965E-3</c:v>
                </c:pt>
                <c:pt idx="19">
                  <c:v>1.2499416569428238E-3</c:v>
                </c:pt>
                <c:pt idx="20">
                  <c:v>1.2702712010073652E-3</c:v>
                </c:pt>
                <c:pt idx="21">
                  <c:v>1.2891263066151812E-3</c:v>
                </c:pt>
                <c:pt idx="22">
                  <c:v>1.3066617651359129E-3</c:v>
                </c:pt>
                <c:pt idx="23">
                  <c:v>1.3230114331996008E-3</c:v>
                </c:pt>
                <c:pt idx="24">
                  <c:v>1.3382916560928158E-3</c:v>
                </c:pt>
                <c:pt idx="25">
                  <c:v>1.3526040406484393E-3</c:v>
                </c:pt>
                <c:pt idx="26">
                  <c:v>1.3660377174113528E-3</c:v>
                </c:pt>
                <c:pt idx="27">
                  <c:v>1.3786711985570009E-3</c:v>
                </c:pt>
                <c:pt idx="28">
                  <c:v>1.3905739134037419E-3</c:v>
                </c:pt>
                <c:pt idx="29">
                  <c:v>1.4018074849562669E-3</c:v>
                </c:pt>
                <c:pt idx="30">
                  <c:v>1.4124267970421817E-3</c:v>
                </c:pt>
                <c:pt idx="31">
                  <c:v>1.4224808910519929E-3</c:v>
                </c:pt>
                <c:pt idx="32">
                  <c:v>1.4320137232026722E-3</c:v>
                </c:pt>
                <c:pt idx="33">
                  <c:v>1.4410648069946832E-3</c:v>
                </c:pt>
                <c:pt idx="34">
                  <c:v>1.4496697606684221E-3</c:v>
                </c:pt>
                <c:pt idx="35">
                  <c:v>1.4578607756549769E-3</c:v>
                </c:pt>
                <c:pt idx="36">
                  <c:v>1.4656670190106892E-3</c:v>
                </c:pt>
                <c:pt idx="37">
                  <c:v>1.4731149804402851E-3</c:v>
                </c:pt>
                <c:pt idx="38">
                  <c:v>1.4802287726101305E-3</c:v>
                </c:pt>
                <c:pt idx="39">
                  <c:v>1.4870303919257534E-3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9E6-4E91-AAD5-17628389D2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25535"/>
        <c:axId val="1037403903"/>
      </c:scatterChart>
      <c:valAx>
        <c:axId val="1037425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3903"/>
        <c:crosses val="autoZero"/>
        <c:crossBetween val="midCat"/>
      </c:valAx>
      <c:valAx>
        <c:axId val="1037403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255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Difference 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'US SAR data'!$E$36</c:f>
              <c:strCache>
                <c:ptCount val="1"/>
                <c:pt idx="0">
                  <c:v>Cumltve % diff sym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060701978689517E-2"/>
                  <c:y val="-0.3435498687664042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data'!$E$37:$E$63</c:f>
              <c:numCache>
                <c:formatCode>0.00%</c:formatCode>
                <c:ptCount val="27"/>
                <c:pt idx="0">
                  <c:v>0.87809921483967091</c:v>
                </c:pt>
                <c:pt idx="1">
                  <c:v>0.31101127655619437</c:v>
                </c:pt>
                <c:pt idx="2">
                  <c:v>0.37059266286424014</c:v>
                </c:pt>
                <c:pt idx="3">
                  <c:v>0.3253783182069504</c:v>
                </c:pt>
                <c:pt idx="4">
                  <c:v>0.25487915367883185</c:v>
                </c:pt>
                <c:pt idx="5">
                  <c:v>7.4431187175092575E-2</c:v>
                </c:pt>
                <c:pt idx="6">
                  <c:v>0.10936391295118914</c:v>
                </c:pt>
                <c:pt idx="7">
                  <c:v>6.6546578041662849E-2</c:v>
                </c:pt>
                <c:pt idx="8">
                  <c:v>3.2976053982902438E-2</c:v>
                </c:pt>
                <c:pt idx="9">
                  <c:v>3.0761864735438512E-2</c:v>
                </c:pt>
                <c:pt idx="10">
                  <c:v>2.4731983969825788E-2</c:v>
                </c:pt>
                <c:pt idx="11">
                  <c:v>2.4795114210902892E-2</c:v>
                </c:pt>
                <c:pt idx="12">
                  <c:v>3.0520043863336198E-2</c:v>
                </c:pt>
                <c:pt idx="13">
                  <c:v>2.9661945700924751E-2</c:v>
                </c:pt>
                <c:pt idx="14">
                  <c:v>3.3765836247237377E-2</c:v>
                </c:pt>
                <c:pt idx="15">
                  <c:v>4.8755071561153385E-2</c:v>
                </c:pt>
                <c:pt idx="16">
                  <c:v>4.0586494947684841E-2</c:v>
                </c:pt>
                <c:pt idx="17">
                  <c:v>2.6004082709403294E-2</c:v>
                </c:pt>
                <c:pt idx="18">
                  <c:v>2.8589354716283353E-2</c:v>
                </c:pt>
                <c:pt idx="19">
                  <c:v>2.2811374023178524E-2</c:v>
                </c:pt>
                <c:pt idx="20">
                  <c:v>3.3981032541361249E-2</c:v>
                </c:pt>
                <c:pt idx="21">
                  <c:v>2.9081337091914745E-2</c:v>
                </c:pt>
                <c:pt idx="22">
                  <c:v>3.4582506949662195E-2</c:v>
                </c:pt>
                <c:pt idx="23">
                  <c:v>3.8570265329011096E-2</c:v>
                </c:pt>
                <c:pt idx="24">
                  <c:v>4.5182244506120163E-2</c:v>
                </c:pt>
                <c:pt idx="25">
                  <c:v>1.6359833407340863E-2</c:v>
                </c:pt>
                <c:pt idx="26">
                  <c:v>5.1172806745833674E-2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17-45D9-A4A7-B9F918EEB320}"/>
            </c:ext>
          </c:extLst>
        </c:ser>
        <c:ser>
          <c:idx val="2"/>
          <c:order val="1"/>
          <c:tx>
            <c:strRef>
              <c:f>'US SAR data'!$F$36</c:f>
              <c:strCache>
                <c:ptCount val="1"/>
                <c:pt idx="0">
                  <c:v>Cumltve % diff act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060701978689517E-2"/>
                  <c:y val="-0.44743474773986586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data'!$F$37:$F$63</c:f>
              <c:numCache>
                <c:formatCode>0.00%</c:formatCode>
                <c:ptCount val="27"/>
                <c:pt idx="0">
                  <c:v>0.78540772532188841</c:v>
                </c:pt>
                <c:pt idx="1">
                  <c:v>0.43990384615384626</c:v>
                </c:pt>
                <c:pt idx="2">
                  <c:v>0.31114808652246267</c:v>
                </c:pt>
                <c:pt idx="3">
                  <c:v>0.23786869647954331</c:v>
                </c:pt>
                <c:pt idx="4">
                  <c:v>0.22669012314651921</c:v>
                </c:pt>
                <c:pt idx="5">
                  <c:v>6.8454327447133159E-2</c:v>
                </c:pt>
                <c:pt idx="6">
                  <c:v>0.13081166272655637</c:v>
                </c:pt>
                <c:pt idx="7">
                  <c:v>0.10045662100456623</c:v>
                </c:pt>
                <c:pt idx="8">
                  <c:v>6.7226890756302476E-2</c:v>
                </c:pt>
                <c:pt idx="9">
                  <c:v>7.3203795752372305E-2</c:v>
                </c:pt>
                <c:pt idx="10">
                  <c:v>6.8210526315789444E-2</c:v>
                </c:pt>
                <c:pt idx="11">
                  <c:v>6.7409836065573769E-2</c:v>
                </c:pt>
                <c:pt idx="12">
                  <c:v>8.2471718769006164E-2</c:v>
                </c:pt>
                <c:pt idx="13">
                  <c:v>7.6404494382022417E-2</c:v>
                </c:pt>
                <c:pt idx="14">
                  <c:v>7.5400958133722162E-2</c:v>
                </c:pt>
                <c:pt idx="15">
                  <c:v>0.13320843091334886</c:v>
                </c:pt>
                <c:pt idx="16">
                  <c:v>0.13939047307786592</c:v>
                </c:pt>
                <c:pt idx="17">
                  <c:v>0.14482074535921774</c:v>
                </c:pt>
                <c:pt idx="18">
                  <c:v>6.073030108904548E-2</c:v>
                </c:pt>
                <c:pt idx="19">
                  <c:v>6.2402120226478695E-2</c:v>
                </c:pt>
                <c:pt idx="20">
                  <c:v>4.8558075914738374E-2</c:v>
                </c:pt>
                <c:pt idx="21">
                  <c:v>4.3544524276072326E-2</c:v>
                </c:pt>
                <c:pt idx="22">
                  <c:v>9.5373376623376721E-2</c:v>
                </c:pt>
                <c:pt idx="23">
                  <c:v>6.1300164280685215E-2</c:v>
                </c:pt>
                <c:pt idx="24">
                  <c:v>2.9700749248508157E-2</c:v>
                </c:pt>
                <c:pt idx="25">
                  <c:v>6.7327409432672583E-2</c:v>
                </c:pt>
                <c:pt idx="26">
                  <c:v>2.4493794905290689E-2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317-45D9-A4A7-B9F918EEB320}"/>
            </c:ext>
          </c:extLst>
        </c:ser>
        <c:ser>
          <c:idx val="3"/>
          <c:order val="2"/>
          <c:tx>
            <c:strRef>
              <c:f>'US SAR data'!$G$36</c:f>
              <c:strCache>
                <c:ptCount val="1"/>
                <c:pt idx="0">
                  <c:v>Cumltve % diff ref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1553561221965347E-2"/>
                  <c:y val="-0.55094488188976376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data'!$G$37:$G$63</c:f>
              <c:numCache>
                <c:formatCode>0.00%</c:formatCode>
                <c:ptCount val="27"/>
                <c:pt idx="0">
                  <c:v>0.58455708195168155</c:v>
                </c:pt>
                <c:pt idx="1">
                  <c:v>0.54506666666666659</c:v>
                </c:pt>
                <c:pt idx="2">
                  <c:v>0.22931354359925799</c:v>
                </c:pt>
                <c:pt idx="3">
                  <c:v>0.15337329030275088</c:v>
                </c:pt>
                <c:pt idx="4">
                  <c:v>0.15169502704128743</c:v>
                </c:pt>
                <c:pt idx="5">
                  <c:v>0.13406543125142986</c:v>
                </c:pt>
                <c:pt idx="6">
                  <c:v>0.15213946117274174</c:v>
                </c:pt>
                <c:pt idx="7">
                  <c:v>0.16780504258369175</c:v>
                </c:pt>
                <c:pt idx="8">
                  <c:v>0.1955499403383168</c:v>
                </c:pt>
                <c:pt idx="9">
                  <c:v>0.19493334872179588</c:v>
                </c:pt>
                <c:pt idx="10">
                  <c:v>0.1934932320113987</c:v>
                </c:pt>
                <c:pt idx="11">
                  <c:v>0.16679236295796446</c:v>
                </c:pt>
                <c:pt idx="12">
                  <c:v>0.14861794132609807</c:v>
                </c:pt>
                <c:pt idx="13">
                  <c:v>0.12944372268808318</c:v>
                </c:pt>
                <c:pt idx="14">
                  <c:v>0.10435011170981727</c:v>
                </c:pt>
                <c:pt idx="15">
                  <c:v>0.12158325707984331</c:v>
                </c:pt>
                <c:pt idx="16">
                  <c:v>0.1465174435288813</c:v>
                </c:pt>
                <c:pt idx="17">
                  <c:v>0.21968344638819468</c:v>
                </c:pt>
                <c:pt idx="18">
                  <c:v>7.8132359868111165E-2</c:v>
                </c:pt>
                <c:pt idx="19">
                  <c:v>9.5636339111081076E-2</c:v>
                </c:pt>
                <c:pt idx="20">
                  <c:v>4.7750691128424318E-2</c:v>
                </c:pt>
                <c:pt idx="21">
                  <c:v>4.8336487101487552E-2</c:v>
                </c:pt>
                <c:pt idx="22">
                  <c:v>8.6547928040812669E-2</c:v>
                </c:pt>
                <c:pt idx="23">
                  <c:v>4.8570202881566958E-2</c:v>
                </c:pt>
                <c:pt idx="24">
                  <c:v>1.9502721074672765E-2</c:v>
                </c:pt>
                <c:pt idx="25">
                  <c:v>0.11592616360273303</c:v>
                </c:pt>
                <c:pt idx="26">
                  <c:v>1.2815854080068108E-2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317-45D9-A4A7-B9F918EEB3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% Increase 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'US SAR data'!$H$36</c:f>
              <c:strCache>
                <c:ptCount val="1"/>
                <c:pt idx="0">
                  <c:v>Cumltve % inc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101127652394917E-2"/>
                  <c:y val="-0.3371525955088947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data'!$H$37:$H$63</c:f>
              <c:numCache>
                <c:formatCode>0.00%</c:formatCode>
                <c:ptCount val="27"/>
                <c:pt idx="0">
                  <c:v>0.61019384621081363</c:v>
                </c:pt>
                <c:pt idx="1">
                  <c:v>0.26915600084795333</c:v>
                </c:pt>
                <c:pt idx="2">
                  <c:v>0.31265823831284112</c:v>
                </c:pt>
                <c:pt idx="3">
                  <c:v>0.27984979102913687</c:v>
                </c:pt>
                <c:pt idx="4">
                  <c:v>0.22606901417576805</c:v>
                </c:pt>
                <c:pt idx="5">
                  <c:v>7.1760574788167414E-2</c:v>
                </c:pt>
                <c:pt idx="6">
                  <c:v>0.10369373656172892</c:v>
                </c:pt>
                <c:pt idx="7">
                  <c:v>6.4403656562848813E-2</c:v>
                </c:pt>
                <c:pt idx="8">
                  <c:v>3.2441163208290075E-2</c:v>
                </c:pt>
                <c:pt idx="9">
                  <c:v>3.0295885765459829E-2</c:v>
                </c:pt>
                <c:pt idx="10">
                  <c:v>2.4429884217401058E-2</c:v>
                </c:pt>
                <c:pt idx="11">
                  <c:v>2.4491479692814223E-2</c:v>
                </c:pt>
                <c:pt idx="12">
                  <c:v>3.0061307649313057E-2</c:v>
                </c:pt>
                <c:pt idx="13">
                  <c:v>2.9228459215833866E-2</c:v>
                </c:pt>
                <c:pt idx="14">
                  <c:v>3.320523498373152E-2</c:v>
                </c:pt>
                <c:pt idx="15">
                  <c:v>4.759482696387126E-2</c:v>
                </c:pt>
                <c:pt idx="16">
                  <c:v>3.9779244886872948E-2</c:v>
                </c:pt>
                <c:pt idx="17">
                  <c:v>2.5670316196626491E-2</c:v>
                </c:pt>
                <c:pt idx="18">
                  <c:v>2.8186438669626002E-2</c:v>
                </c:pt>
                <c:pt idx="19">
                  <c:v>2.2554128690515401E-2</c:v>
                </c:pt>
                <c:pt idx="20">
                  <c:v>3.3413322934387042E-2</c:v>
                </c:pt>
                <c:pt idx="21">
                  <c:v>2.8664535581007514E-2</c:v>
                </c:pt>
                <c:pt idx="22">
                  <c:v>3.3994696043572935E-2</c:v>
                </c:pt>
                <c:pt idx="23">
                  <c:v>3.7840506147857625E-2</c:v>
                </c:pt>
                <c:pt idx="24">
                  <c:v>4.4184076629347986E-2</c:v>
                </c:pt>
                <c:pt idx="25">
                  <c:v>1.6227097104682189E-2</c:v>
                </c:pt>
                <c:pt idx="26">
                  <c:v>4.9896143881722817E-2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979-4B1C-A5C8-258AB01C9CC8}"/>
            </c:ext>
          </c:extLst>
        </c:ser>
        <c:ser>
          <c:idx val="2"/>
          <c:order val="1"/>
          <c:tx>
            <c:strRef>
              <c:f>'US SAR data'!$I$36</c:f>
              <c:strCache>
                <c:ptCount val="1"/>
                <c:pt idx="0">
                  <c:v>Cumltve % inc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3250291160052879E-2"/>
                  <c:y val="-0.4449008457276174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data'!$I$37:$I$63</c:f>
              <c:numCache>
                <c:formatCode>0.00%</c:formatCode>
                <c:ptCount val="27"/>
                <c:pt idx="0">
                  <c:v>0.56394453004622502</c:v>
                </c:pt>
                <c:pt idx="1">
                  <c:v>0.36059113300492618</c:v>
                </c:pt>
                <c:pt idx="2">
                  <c:v>0.26925845932325421</c:v>
                </c:pt>
                <c:pt idx="3">
                  <c:v>0.21258503401360543</c:v>
                </c:pt>
                <c:pt idx="4">
                  <c:v>0.20361173814898417</c:v>
                </c:pt>
                <c:pt idx="5">
                  <c:v>6.6188870151770621E-2</c:v>
                </c:pt>
                <c:pt idx="6">
                  <c:v>0.12278106508875741</c:v>
                </c:pt>
                <c:pt idx="7">
                  <c:v>9.5652173913043509E-2</c:v>
                </c:pt>
                <c:pt idx="8">
                  <c:v>6.5040650406504016E-2</c:v>
                </c:pt>
                <c:pt idx="9">
                  <c:v>7.0619006102877038E-2</c:v>
                </c:pt>
                <c:pt idx="10">
                  <c:v>6.5960912052117238E-2</c:v>
                </c:pt>
                <c:pt idx="11">
                  <c:v>6.5211875158589186E-2</c:v>
                </c:pt>
                <c:pt idx="12">
                  <c:v>7.9205607476635478E-2</c:v>
                </c:pt>
                <c:pt idx="13">
                  <c:v>7.3593073593073544E-2</c:v>
                </c:pt>
                <c:pt idx="14">
                  <c:v>7.2661581694098781E-2</c:v>
                </c:pt>
                <c:pt idx="15">
                  <c:v>0.12489021605480406</c:v>
                </c:pt>
                <c:pt idx="16">
                  <c:v>0.13030858539566154</c:v>
                </c:pt>
                <c:pt idx="17">
                  <c:v>0.1350422832980972</c:v>
                </c:pt>
                <c:pt idx="18">
                  <c:v>5.8940562049241488E-2</c:v>
                </c:pt>
                <c:pt idx="19">
                  <c:v>6.0514018691588747E-2</c:v>
                </c:pt>
                <c:pt idx="20">
                  <c:v>4.7407077676385467E-2</c:v>
                </c:pt>
                <c:pt idx="21">
                  <c:v>4.2616663115278119E-2</c:v>
                </c:pt>
                <c:pt idx="22">
                  <c:v>9.1032345535541431E-2</c:v>
                </c:pt>
                <c:pt idx="23">
                  <c:v>5.9477183714363717E-2</c:v>
                </c:pt>
                <c:pt idx="24">
                  <c:v>2.9266136162687809E-2</c:v>
                </c:pt>
                <c:pt idx="25">
                  <c:v>6.5134733013721274E-2</c:v>
                </c:pt>
                <c:pt idx="26">
                  <c:v>2.4197451201806768E-2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979-4B1C-A5C8-258AB01C9CC8}"/>
            </c:ext>
          </c:extLst>
        </c:ser>
        <c:ser>
          <c:idx val="3"/>
          <c:order val="2"/>
          <c:tx>
            <c:strRef>
              <c:f>'US SAR data'!$J$36</c:f>
              <c:strCache>
                <c:ptCount val="1"/>
                <c:pt idx="0">
                  <c:v>Cumltve % inc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1553561221965347E-2"/>
                  <c:y val="-0.55094488188976376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data'!$J$37:$J$63</c:f>
              <c:numCache>
                <c:formatCode>0.00%</c:formatCode>
                <c:ptCount val="27"/>
                <c:pt idx="0">
                  <c:v>0.45234604105571841</c:v>
                </c:pt>
                <c:pt idx="1">
                  <c:v>0.42833193629505445</c:v>
                </c:pt>
                <c:pt idx="2">
                  <c:v>0.20572569906790952</c:v>
                </c:pt>
                <c:pt idx="3">
                  <c:v>0.1424493291464459</c:v>
                </c:pt>
                <c:pt idx="4">
                  <c:v>0.14100049043648846</c:v>
                </c:pt>
                <c:pt idx="5">
                  <c:v>0.12564322469982844</c:v>
                </c:pt>
                <c:pt idx="6">
                  <c:v>0.14138438880706927</c:v>
                </c:pt>
                <c:pt idx="7">
                  <c:v>0.15481562159639026</c:v>
                </c:pt>
                <c:pt idx="8">
                  <c:v>0.17813299232736571</c:v>
                </c:pt>
                <c:pt idx="9">
                  <c:v>0.1776212009675045</c:v>
                </c:pt>
                <c:pt idx="10">
                  <c:v>0.17642473583925167</c:v>
                </c:pt>
                <c:pt idx="11">
                  <c:v>0.15395324979849048</c:v>
                </c:pt>
                <c:pt idx="12">
                  <c:v>0.13833817401187024</c:v>
                </c:pt>
                <c:pt idx="13">
                  <c:v>0.12157515252357184</c:v>
                </c:pt>
                <c:pt idx="14">
                  <c:v>9.9175618286285239E-2</c:v>
                </c:pt>
                <c:pt idx="15">
                  <c:v>0.1146155887817394</c:v>
                </c:pt>
                <c:pt idx="16">
                  <c:v>0.13651642475171891</c:v>
                </c:pt>
                <c:pt idx="17">
                  <c:v>0.19794123954535708</c:v>
                </c:pt>
                <c:pt idx="18">
                  <c:v>7.519478679699676E-2</c:v>
                </c:pt>
                <c:pt idx="19">
                  <c:v>9.1271884654994792E-2</c:v>
                </c:pt>
                <c:pt idx="20">
                  <c:v>4.6637211585665278E-2</c:v>
                </c:pt>
                <c:pt idx="21">
                  <c:v>4.7195846391318672E-2</c:v>
                </c:pt>
                <c:pt idx="22">
                  <c:v>8.2958006262600248E-2</c:v>
                </c:pt>
                <c:pt idx="23">
                  <c:v>4.7418636484360621E-2</c:v>
                </c:pt>
                <c:pt idx="24">
                  <c:v>1.9314379595680314E-2</c:v>
                </c:pt>
                <c:pt idx="25">
                  <c:v>0.10957486664406903</c:v>
                </c:pt>
                <c:pt idx="26">
                  <c:v>1.27342539101029E-2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979-4B1C-A5C8-258AB01C9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/>
              <a:t>Initial</a:t>
            </a:r>
            <a:r>
              <a:rPr lang="en-US" sz="1000" baseline="0"/>
              <a:t> data abs % </a:t>
            </a:r>
            <a:r>
              <a:rPr lang="en-US" sz="1000"/>
              <a:t>Difference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'US SAR data'!$E$5</c:f>
              <c:strCache>
                <c:ptCount val="1"/>
                <c:pt idx="0">
                  <c:v>Cumltve % diff sym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0108996397118834E-2"/>
                  <c:y val="-0.3584634733158355"/>
                </c:manualLayout>
              </c:layout>
              <c:numFmt formatCode="General" sourceLinked="0"/>
              <c:spPr>
                <a:noFill/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data'!$E$6:$E$32</c:f>
              <c:numCache>
                <c:formatCode>0.00%</c:formatCode>
                <c:ptCount val="27"/>
                <c:pt idx="0">
                  <c:v>0.44077538484325468</c:v>
                </c:pt>
                <c:pt idx="1">
                  <c:v>0.49446907189943728</c:v>
                </c:pt>
                <c:pt idx="2">
                  <c:v>0.51302486196449604</c:v>
                </c:pt>
                <c:pt idx="3">
                  <c:v>0.21658510131933967</c:v>
                </c:pt>
                <c:pt idx="4">
                  <c:v>4.2853341643338261E-2</c:v>
                </c:pt>
                <c:pt idx="5">
                  <c:v>0.98069807398407172</c:v>
                </c:pt>
                <c:pt idx="6">
                  <c:v>0.46870467843345848</c:v>
                </c:pt>
                <c:pt idx="7">
                  <c:v>0.40406391387791035</c:v>
                </c:pt>
                <c:pt idx="8">
                  <c:v>0.63053156594846627</c:v>
                </c:pt>
                <c:pt idx="9">
                  <c:v>3.7647427448496168E-2</c:v>
                </c:pt>
                <c:pt idx="10">
                  <c:v>0.1898977613925735</c:v>
                </c:pt>
                <c:pt idx="11">
                  <c:v>2.7312830071450828E-2</c:v>
                </c:pt>
                <c:pt idx="12">
                  <c:v>0.23435448261929837</c:v>
                </c:pt>
                <c:pt idx="13">
                  <c:v>1.5681010812153887E-3</c:v>
                </c:pt>
                <c:pt idx="14">
                  <c:v>0.16098469127604328</c:v>
                </c:pt>
                <c:pt idx="15">
                  <c:v>0.40318245444170137</c:v>
                </c:pt>
                <c:pt idx="16">
                  <c:v>0.1385643746747007</c:v>
                </c:pt>
                <c:pt idx="17">
                  <c:v>0.40627362436875686</c:v>
                </c:pt>
                <c:pt idx="18">
                  <c:v>0.12194549779217656</c:v>
                </c:pt>
                <c:pt idx="19">
                  <c:v>0.19944535244128034</c:v>
                </c:pt>
                <c:pt idx="20">
                  <c:v>0.42064822689291165</c:v>
                </c:pt>
                <c:pt idx="21">
                  <c:v>0.1240512086724975</c:v>
                </c:pt>
                <c:pt idx="22">
                  <c:v>0.2044135253782243</c:v>
                </c:pt>
                <c:pt idx="23">
                  <c:v>0.14549318316651313</c:v>
                </c:pt>
                <c:pt idx="24">
                  <c:v>0.19950853657560458</c:v>
                </c:pt>
                <c:pt idx="25">
                  <c:v>0.91265157296701438</c:v>
                </c:pt>
                <c:pt idx="26">
                  <c:v>1.0557902623377533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7D-491A-9745-630698BB1935}"/>
            </c:ext>
          </c:extLst>
        </c:ser>
        <c:ser>
          <c:idx val="2"/>
          <c:order val="1"/>
          <c:tx>
            <c:strRef>
              <c:f>'US SAR data'!$F$5</c:f>
              <c:strCache>
                <c:ptCount val="1"/>
                <c:pt idx="0">
                  <c:v>Cumltve % diff act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4570900652354596"/>
                  <c:y val="-0.29405441274532512"/>
                </c:manualLayout>
              </c:layout>
              <c:numFmt formatCode="General" sourceLinked="0"/>
              <c:spPr>
                <a:noFill/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data'!$F$6:$F$32</c:f>
              <c:numCache>
                <c:formatCode>0.00%</c:formatCode>
                <c:ptCount val="27"/>
                <c:pt idx="0">
                  <c:v>0.25577812018489993</c:v>
                </c:pt>
                <c:pt idx="1">
                  <c:v>0</c:v>
                </c:pt>
                <c:pt idx="2">
                  <c:v>2.1621621621621675E-2</c:v>
                </c:pt>
                <c:pt idx="3">
                  <c:v>2.6702269692922814E-3</c:v>
                </c:pt>
                <c:pt idx="4">
                  <c:v>0.18401937046004849</c:v>
                </c:pt>
                <c:pt idx="5">
                  <c:v>0.9671052631578948</c:v>
                </c:pt>
                <c:pt idx="6">
                  <c:v>0.71574642126789378</c:v>
                </c:pt>
                <c:pt idx="7">
                  <c:v>0.14886731391585761</c:v>
                </c:pt>
                <c:pt idx="8">
                  <c:v>0.31578947368421056</c:v>
                </c:pt>
                <c:pt idx="9">
                  <c:v>0.15521064301552104</c:v>
                </c:pt>
                <c:pt idx="10">
                  <c:v>0</c:v>
                </c:pt>
                <c:pt idx="11">
                  <c:v>5.6000000000000077E-2</c:v>
                </c:pt>
                <c:pt idx="12">
                  <c:v>0.27516778523489932</c:v>
                </c:pt>
                <c:pt idx="13">
                  <c:v>2.9455081001473595E-3</c:v>
                </c:pt>
                <c:pt idx="14">
                  <c:v>6.2678062678062682E-2</c:v>
                </c:pt>
                <c:pt idx="15">
                  <c:v>0.65051258154706415</c:v>
                </c:pt>
                <c:pt idx="16">
                  <c:v>0.18158567774936069</c:v>
                </c:pt>
                <c:pt idx="17">
                  <c:v>0.18026666666666666</c:v>
                </c:pt>
                <c:pt idx="18">
                  <c:v>0.7326203208556149</c:v>
                </c:pt>
                <c:pt idx="19">
                  <c:v>8.8709677419354871E-2</c:v>
                </c:pt>
                <c:pt idx="20">
                  <c:v>0.19491525423728814</c:v>
                </c:pt>
                <c:pt idx="21">
                  <c:v>6.2953995157384937E-2</c:v>
                </c:pt>
                <c:pt idx="22">
                  <c:v>0.80597014925373134</c:v>
                </c:pt>
                <c:pt idx="23">
                  <c:v>0.36032642812303833</c:v>
                </c:pt>
                <c:pt idx="24">
                  <c:v>0.65447154471544722</c:v>
                </c:pt>
                <c:pt idx="25">
                  <c:v>0.81680071492403927</c:v>
                </c:pt>
                <c:pt idx="26">
                  <c:v>0.8970588235294118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37D-491A-9745-630698BB1935}"/>
            </c:ext>
          </c:extLst>
        </c:ser>
        <c:ser>
          <c:idx val="3"/>
          <c:order val="2"/>
          <c:tx>
            <c:strRef>
              <c:f>'US SAR data'!$G$5</c:f>
              <c:strCache>
                <c:ptCount val="1"/>
                <c:pt idx="0">
                  <c:v>Cumltve % diff ref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4522046191515288"/>
                  <c:y val="-0.19481334953493643"/>
                </c:manualLayout>
              </c:layout>
              <c:numFmt formatCode="General" sourceLinked="0"/>
              <c:spPr>
                <a:noFill/>
                <a:ln>
                  <a:solidFill>
                    <a:schemeClr val="accent3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yVal>
            <c:numRef>
              <c:f>'US SAR data'!$G$6:$G$32</c:f>
              <c:numCache>
                <c:formatCode>0.00%</c:formatCode>
                <c:ptCount val="27"/>
                <c:pt idx="0">
                  <c:v>0.19061583577712618</c:v>
                </c:pt>
                <c:pt idx="1">
                  <c:v>0.49420378279438687</c:v>
                </c:pt>
                <c:pt idx="2">
                  <c:v>0.49268292682926823</c:v>
                </c:pt>
                <c:pt idx="3">
                  <c:v>0.21307072515666967</c:v>
                </c:pt>
                <c:pt idx="4">
                  <c:v>0.14152700186219744</c:v>
                </c:pt>
                <c:pt idx="5">
                  <c:v>1.8949181739879358E-2</c:v>
                </c:pt>
                <c:pt idx="6">
                  <c:v>0.26883308714918752</c:v>
                </c:pt>
                <c:pt idx="7">
                  <c:v>0.25751559841179816</c:v>
                </c:pt>
                <c:pt idx="8">
                  <c:v>0.33333333333333331</c:v>
                </c:pt>
                <c:pt idx="9">
                  <c:v>0.19208306294613878</c:v>
                </c:pt>
                <c:pt idx="10">
                  <c:v>0.18679549114331723</c:v>
                </c:pt>
                <c:pt idx="11">
                  <c:v>3.0932817786370307E-2</c:v>
                </c:pt>
                <c:pt idx="12">
                  <c:v>4.1938490214352191E-2</c:v>
                </c:pt>
                <c:pt idx="13">
                  <c:v>4.5630846452209326E-4</c:v>
                </c:pt>
                <c:pt idx="14">
                  <c:v>9.9114196791955933E-2</c:v>
                </c:pt>
                <c:pt idx="15">
                  <c:v>0.26486013986013979</c:v>
                </c:pt>
                <c:pt idx="16">
                  <c:v>0.31889699918896997</c:v>
                </c:pt>
                <c:pt idx="17">
                  <c:v>0.57538614848031888</c:v>
                </c:pt>
                <c:pt idx="18">
                  <c:v>0.83532638507953916</c:v>
                </c:pt>
                <c:pt idx="19">
                  <c:v>0.28746572027746398</c:v>
                </c:pt>
                <c:pt idx="20">
                  <c:v>0.60422405876951324</c:v>
                </c:pt>
                <c:pt idx="21">
                  <c:v>6.023481368044923E-2</c:v>
                </c:pt>
                <c:pt idx="22">
                  <c:v>0.62861026163778444</c:v>
                </c:pt>
                <c:pt idx="23">
                  <c:v>0.4999192115042817</c:v>
                </c:pt>
                <c:pt idx="24">
                  <c:v>0.82617960426179593</c:v>
                </c:pt>
                <c:pt idx="25">
                  <c:v>1.4573599774838162</c:v>
                </c:pt>
                <c:pt idx="26">
                  <c:v>1.5787327021121629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37D-491A-9745-630698BB1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7402655"/>
        <c:axId val="1037391423"/>
      </c:scatterChart>
      <c:valAx>
        <c:axId val="1037402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391423"/>
        <c:crosses val="autoZero"/>
        <c:crossBetween val="midCat"/>
      </c:valAx>
      <c:valAx>
        <c:axId val="103739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740265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13" Type="http://schemas.openxmlformats.org/officeDocument/2006/relationships/chart" Target="../charts/chart27.xml"/><Relationship Id="rId3" Type="http://schemas.openxmlformats.org/officeDocument/2006/relationships/chart" Target="../charts/chart17.xml"/><Relationship Id="rId7" Type="http://schemas.openxmlformats.org/officeDocument/2006/relationships/chart" Target="../charts/chart21.xml"/><Relationship Id="rId12" Type="http://schemas.openxmlformats.org/officeDocument/2006/relationships/chart" Target="../charts/chart26.xml"/><Relationship Id="rId2" Type="http://schemas.openxmlformats.org/officeDocument/2006/relationships/chart" Target="../charts/chart16.xml"/><Relationship Id="rId16" Type="http://schemas.openxmlformats.org/officeDocument/2006/relationships/chart" Target="../charts/chart29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chart" Target="../charts/chart25.xml"/><Relationship Id="rId5" Type="http://schemas.openxmlformats.org/officeDocument/2006/relationships/chart" Target="../charts/chart19.xml"/><Relationship Id="rId15" Type="http://schemas.openxmlformats.org/officeDocument/2006/relationships/image" Target="../media/image1.png"/><Relationship Id="rId10" Type="http://schemas.openxmlformats.org/officeDocument/2006/relationships/chart" Target="../charts/chart24.xml"/><Relationship Id="rId4" Type="http://schemas.openxmlformats.org/officeDocument/2006/relationships/chart" Target="../charts/chart18.xml"/><Relationship Id="rId9" Type="http://schemas.openxmlformats.org/officeDocument/2006/relationships/chart" Target="../charts/chart23.xml"/><Relationship Id="rId14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7.xml"/><Relationship Id="rId13" Type="http://schemas.openxmlformats.org/officeDocument/2006/relationships/chart" Target="../charts/chart42.xml"/><Relationship Id="rId3" Type="http://schemas.openxmlformats.org/officeDocument/2006/relationships/chart" Target="../charts/chart32.xml"/><Relationship Id="rId7" Type="http://schemas.openxmlformats.org/officeDocument/2006/relationships/chart" Target="../charts/chart36.xml"/><Relationship Id="rId12" Type="http://schemas.openxmlformats.org/officeDocument/2006/relationships/chart" Target="../charts/chart41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Relationship Id="rId6" Type="http://schemas.openxmlformats.org/officeDocument/2006/relationships/chart" Target="../charts/chart35.xml"/><Relationship Id="rId11" Type="http://schemas.openxmlformats.org/officeDocument/2006/relationships/chart" Target="../charts/chart40.xml"/><Relationship Id="rId5" Type="http://schemas.openxmlformats.org/officeDocument/2006/relationships/chart" Target="../charts/chart34.xml"/><Relationship Id="rId15" Type="http://schemas.openxmlformats.org/officeDocument/2006/relationships/chart" Target="../charts/chart44.xml"/><Relationship Id="rId10" Type="http://schemas.openxmlformats.org/officeDocument/2006/relationships/chart" Target="../charts/chart39.xml"/><Relationship Id="rId4" Type="http://schemas.openxmlformats.org/officeDocument/2006/relationships/chart" Target="../charts/chart33.xml"/><Relationship Id="rId9" Type="http://schemas.openxmlformats.org/officeDocument/2006/relationships/chart" Target="../charts/chart38.xml"/><Relationship Id="rId14" Type="http://schemas.openxmlformats.org/officeDocument/2006/relationships/chart" Target="../charts/chart4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444314</xdr:colOff>
      <xdr:row>3</xdr:row>
      <xdr:rowOff>170890</xdr:rowOff>
    </xdr:from>
    <xdr:to>
      <xdr:col>20</xdr:col>
      <xdr:colOff>661147</xdr:colOff>
      <xdr:row>19</xdr:row>
      <xdr:rowOff>20171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24E0F67-4C61-46E7-89E3-E30C772AC7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265302</xdr:colOff>
      <xdr:row>35</xdr:row>
      <xdr:rowOff>54348</xdr:rowOff>
    </xdr:from>
    <xdr:to>
      <xdr:col>21</xdr:col>
      <xdr:colOff>168089</xdr:colOff>
      <xdr:row>49</xdr:row>
      <xdr:rowOff>145676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28BB584-C003-4436-860A-446D8BD2E9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125065</xdr:colOff>
      <xdr:row>83</xdr:row>
      <xdr:rowOff>35539</xdr:rowOff>
    </xdr:from>
    <xdr:to>
      <xdr:col>32</xdr:col>
      <xdr:colOff>378971</xdr:colOff>
      <xdr:row>98</xdr:row>
      <xdr:rowOff>83165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B25F8AD-F52B-4359-95D3-97827D554C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343859</xdr:colOff>
      <xdr:row>50</xdr:row>
      <xdr:rowOff>79802</xdr:rowOff>
    </xdr:from>
    <xdr:to>
      <xdr:col>28</xdr:col>
      <xdr:colOff>480571</xdr:colOff>
      <xdr:row>65</xdr:row>
      <xdr:rowOff>115820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722F9E7-5672-42FB-A9BF-A5D20295EA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557253</xdr:colOff>
      <xdr:row>66</xdr:row>
      <xdr:rowOff>68194</xdr:rowOff>
    </xdr:from>
    <xdr:to>
      <xdr:col>32</xdr:col>
      <xdr:colOff>13608</xdr:colOff>
      <xdr:row>81</xdr:row>
      <xdr:rowOff>59070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A89AC8-969F-4C68-8FC0-774010CC6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292313</xdr:colOff>
      <xdr:row>83</xdr:row>
      <xdr:rowOff>35539</xdr:rowOff>
    </xdr:from>
    <xdr:to>
      <xdr:col>22</xdr:col>
      <xdr:colOff>515417</xdr:colOff>
      <xdr:row>98</xdr:row>
      <xdr:rowOff>83165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52B72C-5D00-42B8-AB3C-7083052D7E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208549</xdr:colOff>
      <xdr:row>50</xdr:row>
      <xdr:rowOff>91008</xdr:rowOff>
    </xdr:from>
    <xdr:to>
      <xdr:col>19</xdr:col>
      <xdr:colOff>330254</xdr:colOff>
      <xdr:row>65</xdr:row>
      <xdr:rowOff>127026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9E267FF-7493-4629-8D6B-DC9FE68FDD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421943</xdr:colOff>
      <xdr:row>66</xdr:row>
      <xdr:rowOff>101492</xdr:rowOff>
    </xdr:from>
    <xdr:to>
      <xdr:col>22</xdr:col>
      <xdr:colOff>543648</xdr:colOff>
      <xdr:row>81</xdr:row>
      <xdr:rowOff>96449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520F6F6-4F63-439F-91D3-2DDD7DD682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456518</xdr:colOff>
      <xdr:row>19</xdr:row>
      <xdr:rowOff>92049</xdr:rowOff>
    </xdr:from>
    <xdr:to>
      <xdr:col>18</xdr:col>
      <xdr:colOff>661146</xdr:colOff>
      <xdr:row>34</xdr:row>
      <xdr:rowOff>128067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740E963-1096-467A-BF9F-1AF57CA73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19</xdr:col>
      <xdr:colOff>105615</xdr:colOff>
      <xdr:row>19</xdr:row>
      <xdr:rowOff>97250</xdr:rowOff>
    </xdr:from>
    <xdr:to>
      <xdr:col>28</xdr:col>
      <xdr:colOff>190500</xdr:colOff>
      <xdr:row>34</xdr:row>
      <xdr:rowOff>121743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534BD4E-FAE2-4C16-8005-C863DE1C25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257735</xdr:colOff>
      <xdr:row>98</xdr:row>
      <xdr:rowOff>145677</xdr:rowOff>
    </xdr:from>
    <xdr:to>
      <xdr:col>22</xdr:col>
      <xdr:colOff>480839</xdr:colOff>
      <xdr:row>114</xdr:row>
      <xdr:rowOff>14008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2DC84ADE-7A72-4B32-8DBD-244234CAE5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23</xdr:col>
      <xdr:colOff>134471</xdr:colOff>
      <xdr:row>98</xdr:row>
      <xdr:rowOff>100854</xdr:rowOff>
    </xdr:from>
    <xdr:to>
      <xdr:col>32</xdr:col>
      <xdr:colOff>290339</xdr:colOff>
      <xdr:row>113</xdr:row>
      <xdr:rowOff>148479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A91AE34-D03A-464F-9BCC-60CAA03DF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32</xdr:col>
      <xdr:colOff>95251</xdr:colOff>
      <xdr:row>66</xdr:row>
      <xdr:rowOff>95250</xdr:rowOff>
    </xdr:from>
    <xdr:to>
      <xdr:col>41</xdr:col>
      <xdr:colOff>299998</xdr:colOff>
      <xdr:row>81</xdr:row>
      <xdr:rowOff>86126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28229E55-FF08-4D1C-B460-5843D60BBA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32</xdr:col>
      <xdr:colOff>380999</xdr:colOff>
      <xdr:row>98</xdr:row>
      <xdr:rowOff>155864</xdr:rowOff>
    </xdr:from>
    <xdr:to>
      <xdr:col>41</xdr:col>
      <xdr:colOff>536868</xdr:colOff>
      <xdr:row>114</xdr:row>
      <xdr:rowOff>30307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2AB0AEF4-B797-4775-9AB1-39FFF0B00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444314</xdr:colOff>
      <xdr:row>3</xdr:row>
      <xdr:rowOff>170890</xdr:rowOff>
    </xdr:from>
    <xdr:to>
      <xdr:col>18</xdr:col>
      <xdr:colOff>421821</xdr:colOff>
      <xdr:row>19</xdr:row>
      <xdr:rowOff>20171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CA2CE7B-61FD-4D29-94BC-B7F5603D07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224481</xdr:colOff>
      <xdr:row>35</xdr:row>
      <xdr:rowOff>13527</xdr:rowOff>
    </xdr:from>
    <xdr:to>
      <xdr:col>24</xdr:col>
      <xdr:colOff>59232</xdr:colOff>
      <xdr:row>49</xdr:row>
      <xdr:rowOff>104855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1F215FB-540A-4D25-B6DE-4908362708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710176</xdr:colOff>
      <xdr:row>81</xdr:row>
      <xdr:rowOff>103575</xdr:rowOff>
    </xdr:from>
    <xdr:to>
      <xdr:col>32</xdr:col>
      <xdr:colOff>283725</xdr:colOff>
      <xdr:row>96</xdr:row>
      <xdr:rowOff>151200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9901161-8A57-41BB-B541-5712D241A7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343859</xdr:colOff>
      <xdr:row>50</xdr:row>
      <xdr:rowOff>79802</xdr:rowOff>
    </xdr:from>
    <xdr:to>
      <xdr:col>31</xdr:col>
      <xdr:colOff>480571</xdr:colOff>
      <xdr:row>65</xdr:row>
      <xdr:rowOff>115820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C9844A6-A728-4B30-BC9E-6A1574F7F7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325931</xdr:colOff>
      <xdr:row>65</xdr:row>
      <xdr:rowOff>163444</xdr:rowOff>
    </xdr:from>
    <xdr:to>
      <xdr:col>31</xdr:col>
      <xdr:colOff>462643</xdr:colOff>
      <xdr:row>80</xdr:row>
      <xdr:rowOff>154320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32DF228-4B4C-4321-9525-959E571A8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197067</xdr:colOff>
      <xdr:row>81</xdr:row>
      <xdr:rowOff>103575</xdr:rowOff>
    </xdr:from>
    <xdr:to>
      <xdr:col>22</xdr:col>
      <xdr:colOff>420171</xdr:colOff>
      <xdr:row>96</xdr:row>
      <xdr:rowOff>151200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E348B8E-F02D-48C4-B668-2D9A1C2EED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208549</xdr:colOff>
      <xdr:row>50</xdr:row>
      <xdr:rowOff>91008</xdr:rowOff>
    </xdr:from>
    <xdr:to>
      <xdr:col>22</xdr:col>
      <xdr:colOff>330254</xdr:colOff>
      <xdr:row>65</xdr:row>
      <xdr:rowOff>127026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FE839DE-4775-402D-8BFB-54037D7A8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208859</xdr:colOff>
      <xdr:row>66</xdr:row>
      <xdr:rowOff>33456</xdr:rowOff>
    </xdr:from>
    <xdr:to>
      <xdr:col>22</xdr:col>
      <xdr:colOff>328659</xdr:colOff>
      <xdr:row>81</xdr:row>
      <xdr:rowOff>30318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A639CFE-90C0-4B84-9D6B-0B22BF75BE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456518</xdr:colOff>
      <xdr:row>19</xdr:row>
      <xdr:rowOff>92049</xdr:rowOff>
    </xdr:from>
    <xdr:to>
      <xdr:col>18</xdr:col>
      <xdr:colOff>661146</xdr:colOff>
      <xdr:row>34</xdr:row>
      <xdr:rowOff>128067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E4AB75AF-84BD-4697-8F9C-E31383C14F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19</xdr:col>
      <xdr:colOff>105615</xdr:colOff>
      <xdr:row>19</xdr:row>
      <xdr:rowOff>97250</xdr:rowOff>
    </xdr:from>
    <xdr:to>
      <xdr:col>28</xdr:col>
      <xdr:colOff>190500</xdr:colOff>
      <xdr:row>34</xdr:row>
      <xdr:rowOff>121743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9E66CE8-2FB1-4888-8E79-BCD8737B7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257736</xdr:colOff>
      <xdr:row>97</xdr:row>
      <xdr:rowOff>104855</xdr:rowOff>
    </xdr:from>
    <xdr:to>
      <xdr:col>22</xdr:col>
      <xdr:colOff>480840</xdr:colOff>
      <xdr:row>112</xdr:row>
      <xdr:rowOff>150080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E937D551-347B-4C52-B4CF-C8276D73AF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22</xdr:col>
      <xdr:colOff>746793</xdr:colOff>
      <xdr:row>98</xdr:row>
      <xdr:rowOff>19212</xdr:rowOff>
    </xdr:from>
    <xdr:to>
      <xdr:col>32</xdr:col>
      <xdr:colOff>222304</xdr:colOff>
      <xdr:row>113</xdr:row>
      <xdr:rowOff>66837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43B70ADC-61D7-4970-9782-07C30F9428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31</xdr:col>
      <xdr:colOff>571500</xdr:colOff>
      <xdr:row>65</xdr:row>
      <xdr:rowOff>149678</xdr:rowOff>
    </xdr:from>
    <xdr:to>
      <xdr:col>41</xdr:col>
      <xdr:colOff>95891</xdr:colOff>
      <xdr:row>80</xdr:row>
      <xdr:rowOff>172089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B0E49158-13BF-4861-88E6-49B43018D2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32</xdr:col>
      <xdr:colOff>489858</xdr:colOff>
      <xdr:row>98</xdr:row>
      <xdr:rowOff>0</xdr:rowOff>
    </xdr:from>
    <xdr:to>
      <xdr:col>42</xdr:col>
      <xdr:colOff>33404</xdr:colOff>
      <xdr:row>113</xdr:row>
      <xdr:rowOff>47625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A012ECBC-F414-4B7E-9ADD-27643CE08A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29</xdr:col>
      <xdr:colOff>675410</xdr:colOff>
      <xdr:row>24</xdr:row>
      <xdr:rowOff>55331</xdr:rowOff>
    </xdr:from>
    <xdr:to>
      <xdr:col>35</xdr:col>
      <xdr:colOff>399238</xdr:colOff>
      <xdr:row>43</xdr:row>
      <xdr:rowOff>41739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43D55C8B-AD0B-4582-B46E-AD74C56C6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26289001" y="4332922"/>
          <a:ext cx="3880192" cy="3294181"/>
        </a:xfrm>
        <a:prstGeom prst="rect">
          <a:avLst/>
        </a:prstGeom>
      </xdr:spPr>
    </xdr:pic>
    <xdr:clientData/>
  </xdr:twoCellAnchor>
  <xdr:twoCellAnchor>
    <xdr:from>
      <xdr:col>33</xdr:col>
      <xdr:colOff>0</xdr:colOff>
      <xdr:row>82</xdr:row>
      <xdr:rowOff>0</xdr:rowOff>
    </xdr:from>
    <xdr:to>
      <xdr:col>38</xdr:col>
      <xdr:colOff>489857</xdr:colOff>
      <xdr:row>97</xdr:row>
      <xdr:rowOff>31936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42235C73-6AB4-418E-B9A7-CA54E03A0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444314</xdr:colOff>
      <xdr:row>3</xdr:row>
      <xdr:rowOff>170890</xdr:rowOff>
    </xdr:from>
    <xdr:to>
      <xdr:col>18</xdr:col>
      <xdr:colOff>421821</xdr:colOff>
      <xdr:row>19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3598E1-D5F1-453C-847A-36070F58F8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727144</xdr:colOff>
      <xdr:row>95</xdr:row>
      <xdr:rowOff>49545</xdr:rowOff>
    </xdr:from>
    <xdr:to>
      <xdr:col>19</xdr:col>
      <xdr:colOff>483455</xdr:colOff>
      <xdr:row>115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9F0C7C1-6092-4A95-8ED0-6C75542FBC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710176</xdr:colOff>
      <xdr:row>150</xdr:row>
      <xdr:rowOff>103575</xdr:rowOff>
    </xdr:from>
    <xdr:to>
      <xdr:col>32</xdr:col>
      <xdr:colOff>283725</xdr:colOff>
      <xdr:row>165</xdr:row>
      <xdr:rowOff>151200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15E1589-A429-4C07-A124-3D65DD756C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343859</xdr:colOff>
      <xdr:row>119</xdr:row>
      <xdr:rowOff>79802</xdr:rowOff>
    </xdr:from>
    <xdr:to>
      <xdr:col>31</xdr:col>
      <xdr:colOff>480571</xdr:colOff>
      <xdr:row>134</xdr:row>
      <xdr:rowOff>115820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E77A829-E906-4AA0-94E2-8766D7ABA5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325931</xdr:colOff>
      <xdr:row>134</xdr:row>
      <xdr:rowOff>163444</xdr:rowOff>
    </xdr:from>
    <xdr:to>
      <xdr:col>31</xdr:col>
      <xdr:colOff>462643</xdr:colOff>
      <xdr:row>149</xdr:row>
      <xdr:rowOff>154320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D3718D2-DCC4-4CB4-BADE-882F6EDE2A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197067</xdr:colOff>
      <xdr:row>150</xdr:row>
      <xdr:rowOff>103575</xdr:rowOff>
    </xdr:from>
    <xdr:to>
      <xdr:col>22</xdr:col>
      <xdr:colOff>420171</xdr:colOff>
      <xdr:row>165</xdr:row>
      <xdr:rowOff>151200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1541E85-BE4C-4F4A-90DF-71E167CB1A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208549</xdr:colOff>
      <xdr:row>119</xdr:row>
      <xdr:rowOff>91008</xdr:rowOff>
    </xdr:from>
    <xdr:to>
      <xdr:col>22</xdr:col>
      <xdr:colOff>330254</xdr:colOff>
      <xdr:row>134</xdr:row>
      <xdr:rowOff>127026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FAE12AD-6916-4BAD-8740-7AAD9803D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217840</xdr:colOff>
      <xdr:row>135</xdr:row>
      <xdr:rowOff>33456</xdr:rowOff>
    </xdr:from>
    <xdr:to>
      <xdr:col>22</xdr:col>
      <xdr:colOff>339545</xdr:colOff>
      <xdr:row>150</xdr:row>
      <xdr:rowOff>28413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4DFAEFDD-91BB-4ECE-ABCE-AF82A3FC0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388482</xdr:colOff>
      <xdr:row>20</xdr:row>
      <xdr:rowOff>53479</xdr:rowOff>
    </xdr:from>
    <xdr:to>
      <xdr:col>18</xdr:col>
      <xdr:colOff>593110</xdr:colOff>
      <xdr:row>35</xdr:row>
      <xdr:rowOff>13607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E85CC86-CD3F-4BDC-A62A-2E2672B09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19</xdr:col>
      <xdr:colOff>37579</xdr:colOff>
      <xdr:row>20</xdr:row>
      <xdr:rowOff>54428</xdr:rowOff>
    </xdr:from>
    <xdr:to>
      <xdr:col>28</xdr:col>
      <xdr:colOff>122464</xdr:colOff>
      <xdr:row>35</xdr:row>
      <xdr:rowOff>11798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53A8C58-7769-4A60-82CA-DA20F5D381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257736</xdr:colOff>
      <xdr:row>166</xdr:row>
      <xdr:rowOff>104855</xdr:rowOff>
    </xdr:from>
    <xdr:to>
      <xdr:col>22</xdr:col>
      <xdr:colOff>480840</xdr:colOff>
      <xdr:row>181</xdr:row>
      <xdr:rowOff>150080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C9614422-21AA-498C-9068-4A8A75262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22</xdr:col>
      <xdr:colOff>746793</xdr:colOff>
      <xdr:row>167</xdr:row>
      <xdr:rowOff>19212</xdr:rowOff>
    </xdr:from>
    <xdr:to>
      <xdr:col>32</xdr:col>
      <xdr:colOff>222304</xdr:colOff>
      <xdr:row>182</xdr:row>
      <xdr:rowOff>66837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8146D1B3-2606-49D7-A71F-BC6F082742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31</xdr:col>
      <xdr:colOff>571500</xdr:colOff>
      <xdr:row>134</xdr:row>
      <xdr:rowOff>149678</xdr:rowOff>
    </xdr:from>
    <xdr:to>
      <xdr:col>41</xdr:col>
      <xdr:colOff>95891</xdr:colOff>
      <xdr:row>149</xdr:row>
      <xdr:rowOff>172089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8668C7DC-A2A7-44F8-B7E9-B1246CE868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32</xdr:col>
      <xdr:colOff>489858</xdr:colOff>
      <xdr:row>167</xdr:row>
      <xdr:rowOff>0</xdr:rowOff>
    </xdr:from>
    <xdr:to>
      <xdr:col>42</xdr:col>
      <xdr:colOff>33404</xdr:colOff>
      <xdr:row>182</xdr:row>
      <xdr:rowOff>47625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65C3F146-7F63-4E49-A72A-C2C8F6EC3C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5</xdr:col>
      <xdr:colOff>557894</xdr:colOff>
      <xdr:row>0</xdr:row>
      <xdr:rowOff>27215</xdr:rowOff>
    </xdr:from>
    <xdr:to>
      <xdr:col>9</xdr:col>
      <xdr:colOff>1006930</xdr:colOff>
      <xdr:row>3</xdr:row>
      <xdr:rowOff>136073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E90D7ED-EEAC-4A1F-86CB-7ACF47163243}"/>
            </a:ext>
          </a:extLst>
        </xdr:cNvPr>
        <xdr:cNvSpPr txBox="1"/>
      </xdr:nvSpPr>
      <xdr:spPr>
        <a:xfrm>
          <a:off x="5691869" y="27215"/>
          <a:ext cx="5059136" cy="661308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To input new data for</a:t>
          </a:r>
          <a:r>
            <a:rPr lang="en-GB" sz="1100" baseline="0"/>
            <a:t> other case studies, simply paste the symmetry, actual and ref areas in the inital data colums (green) and adjust table sizes accordingly.</a:t>
          </a:r>
        </a:p>
        <a:p>
          <a:r>
            <a:rPr lang="en-GB" sz="1100" baseline="0"/>
            <a:t>Update correlation factor gradient (M) and intercept (C) values from the charts</a:t>
          </a:r>
          <a:endParaRPr lang="en-GB" sz="1100"/>
        </a:p>
      </xdr:txBody>
    </xdr:sp>
    <xdr:clientData/>
  </xdr:twoCellAnchor>
  <xdr:twoCellAnchor>
    <xdr:from>
      <xdr:col>11</xdr:col>
      <xdr:colOff>34637</xdr:colOff>
      <xdr:row>63</xdr:row>
      <xdr:rowOff>69273</xdr:rowOff>
    </xdr:from>
    <xdr:to>
      <xdr:col>15</xdr:col>
      <xdr:colOff>212766</xdr:colOff>
      <xdr:row>78</xdr:row>
      <xdr:rowOff>101210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6A89D504-1BA9-4EDD-9298-C6759CE82A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43EB831-4129-415C-AB8C-B8CDA673C42A}" name="Table303914" displayName="Table303914" ref="A74:M114" totalsRowShown="0" headerRowDxfId="130">
  <autoFilter ref="A74:M114" xr:uid="{94602728-7A08-448A-AA7D-64AD1ADC2874}"/>
  <tableColumns count="13">
    <tableColumn id="1" xr3:uid="{058856DA-2840-4890-A958-01F850B1AC1F}" name="Year" dataDxfId="129"/>
    <tableColumn id="2" xr3:uid="{72A6C010-07A0-4775-9D80-7ACD9F275567}" name="Cumltve act" dataDxfId="128">
      <calculatedColumnFormula>(B$70*$A75)+B$71</calculatedColumnFormula>
    </tableColumn>
    <tableColumn id="3" xr3:uid="{20DAF6FB-57BD-484D-9AB4-A08180A1DAAD}" name="Cumltve sym" dataDxfId="127">
      <calculatedColumnFormula>(C$70*$A75)+C$71</calculatedColumnFormula>
    </tableColumn>
    <tableColumn id="4" xr3:uid="{B5ACD540-88F7-4393-AFC1-706A77B60D40}" name="% Inc act linear" dataDxfId="126" dataCellStyle="Percent">
      <calculatedColumnFormula>(D$70*$A75)+D$71</calculatedColumnFormula>
    </tableColumn>
    <tableColumn id="5" xr3:uid="{0CD95A22-13BA-490E-B898-078F9F06BF2C}" name="% Inc sym linear" dataDxfId="125" dataCellStyle="Percent">
      <calculatedColumnFormula>(E$70*$A75)+E$71</calculatedColumnFormula>
    </tableColumn>
    <tableColumn id="6" xr3:uid="{861DE4C8-AC67-4EF6-859F-D7A29713477E}" name="% Inc act log10" dataDxfId="124" dataCellStyle="Percent">
      <calculatedColumnFormula>(F$70*LN($A75))+F$71</calculatedColumnFormula>
    </tableColumn>
    <tableColumn id="7" xr3:uid="{17975E24-E50F-4C93-A1CA-9BF8642BFF4F}" name="% Inc sym log10" dataDxfId="123" dataCellStyle="Percent">
      <calculatedColumnFormula>(G$70*LN($A75))+G$71</calculatedColumnFormula>
    </tableColumn>
    <tableColumn id="11" xr3:uid="{86875F4D-8C76-46BD-BE12-3BBAAB3588CC}" name="% Inc act exp" dataDxfId="122" dataCellStyle="Percent">
      <calculatedColumnFormula>(EXP(H$70*$A75))*H$71</calculatedColumnFormula>
    </tableColumn>
    <tableColumn id="12" xr3:uid="{551CFF12-1D4C-47AF-A04A-27CCEBD685BD}" name="% Inc sym exp" dataDxfId="121" dataCellStyle="Percent">
      <calculatedColumnFormula>(EXP(I$70*$A75))*I$71</calculatedColumnFormula>
    </tableColumn>
    <tableColumn id="13" xr3:uid="{E465F10C-C186-4EA8-8474-6DAE32573410}" name="C. act / sym" dataDxfId="120" dataCellStyle="Percent">
      <calculatedColumnFormula>B75/C75</calculatedColumnFormula>
    </tableColumn>
    <tableColumn id="8" xr3:uid="{078A7DEA-5FBF-4203-935F-675FECA2762A}" name="% Inc act / sym lin" dataDxfId="119" dataCellStyle="Percent">
      <calculatedColumnFormula>D75/E75</calculatedColumnFormula>
    </tableColumn>
    <tableColumn id="9" xr3:uid="{9FE492B8-29A6-4345-982E-FE544058FC5B}" name="% Inc act / sym log" dataDxfId="118" dataCellStyle="Percent">
      <calculatedColumnFormula>F75/G75</calculatedColumnFormula>
    </tableColumn>
    <tableColumn id="10" xr3:uid="{C5C10215-916C-448C-9461-6D1D9E67A65B}" name="% Inc act / sym exp" dataDxfId="117" dataCellStyle="Percent">
      <calculatedColumnFormula>H75/I75</calculatedColumnFormula>
    </tableColumn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DAA90D24-B513-40C8-87ED-47F6BF43C4AC}" name="Table222427" displayName="Table222427" ref="P26:T33" totalsRowCount="1">
  <autoFilter ref="P26:T32" xr:uid="{90F52330-EC4E-4857-951C-3C50341BB7BE}"/>
  <tableColumns count="5">
    <tableColumn id="1" xr3:uid="{B5BA7332-24FA-4A6C-918E-E891F3007120}" name="Time"/>
    <tableColumn id="2" xr3:uid="{A188397D-7578-443A-949D-B3C6EAC8C627}" name="Observed"/>
    <tableColumn id="3" xr3:uid="{C56768AA-3B6A-4041-BBA8-4CBB67CD7DC7}" name="Predicted"/>
    <tableColumn id="4" xr3:uid="{F8F0E4FC-007F-442C-8CE0-39D3856F4A0D}" name="Difference" totalsRowLabel="MAPE">
      <calculatedColumnFormula>ABS(R27-Q27)</calculatedColumnFormula>
    </tableColumn>
    <tableColumn id="5" xr3:uid="{6E0950FB-CFF2-40CB-9DB7-75CF00B28483}" name="%Diff" totalsRowFunction="custom" dataDxfId="39" totalsRowDxfId="38" dataCellStyle="Percent">
      <calculatedColumnFormula>S27/((Q27+R27)/2)</calculatedColumnFormula>
      <totalsRowFormula>SUM(T27:T32)*(1/6)</totalsRowFormula>
    </tableColumn>
  </tableColumns>
  <tableStyleInfo name="TableStyleLight6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38548E56-5B4A-44ED-9E0A-9BC405CCCA15}" name="Table3036421720253033" displayName="Table3036421720253033" ref="A119:M169" totalsRowShown="0" headerRowDxfId="37">
  <autoFilter ref="A119:M169" xr:uid="{94602728-7A08-448A-AA7D-64AD1ADC2874}"/>
  <tableColumns count="13">
    <tableColumn id="1" xr3:uid="{7580AF79-A65F-473B-B52B-9FE761B256BA}" name="Year" dataDxfId="36"/>
    <tableColumn id="2" xr3:uid="{80D8D7E5-2A33-4B43-B1B7-FB700AD6991F}" name="Cumltve act" dataDxfId="35">
      <calculatedColumnFormula>(B$115*$A120)+B$116</calculatedColumnFormula>
    </tableColumn>
    <tableColumn id="3" xr3:uid="{D0D47D91-AE74-4E5B-96FC-5E4A280441A6}" name="Cumltve sym" dataDxfId="34">
      <calculatedColumnFormula>(C$115*$A120)+C$116</calculatedColumnFormula>
    </tableColumn>
    <tableColumn id="4" xr3:uid="{05E53943-9918-4217-A9FF-81AB1D6C5985}" name="% Inc act linear" dataDxfId="33" dataCellStyle="Percent">
      <calculatedColumnFormula>(D$115*$A120)+D$116</calculatedColumnFormula>
    </tableColumn>
    <tableColumn id="5" xr3:uid="{46E2C6C6-FDA2-4878-958B-C551D60D0CDF}" name="% Inc sym linear" dataDxfId="32" dataCellStyle="Percent">
      <calculatedColumnFormula>(E$115*$A120)+E$116</calculatedColumnFormula>
    </tableColumn>
    <tableColumn id="6" xr3:uid="{495402B7-E042-4699-878D-391D064D9E88}" name="% Inc act logn" dataDxfId="31" dataCellStyle="Percent">
      <calculatedColumnFormula>(F$115*LN($A120))+F$116</calculatedColumnFormula>
    </tableColumn>
    <tableColumn id="7" xr3:uid="{F476A777-2C31-4DE5-8B44-1434DD9E2CFD}" name="% Inc sym logn" dataDxfId="30" dataCellStyle="Percent">
      <calculatedColumnFormula>(G$115*LN($A120))+G$116</calculatedColumnFormula>
    </tableColumn>
    <tableColumn id="11" xr3:uid="{97920066-25F3-47B9-9009-00B60145E68D}" name="% Inc act exp" dataDxfId="29" dataCellStyle="Percent">
      <calculatedColumnFormula>(EXP(H$115*$A120))*H$116</calculatedColumnFormula>
    </tableColumn>
    <tableColumn id="12" xr3:uid="{E7CE1D8C-CC57-458D-98E4-0EA80AF51B6E}" name="% Inc sym exp" dataDxfId="28" dataCellStyle="Percent">
      <calculatedColumnFormula>(EXP(I$115*$A120))*I$116</calculatedColumnFormula>
    </tableColumn>
    <tableColumn id="8" xr3:uid="{E9B18E18-1C92-48DF-AA53-E1D260BFA9F5}" name="C. act / sym" dataDxfId="27">
      <calculatedColumnFormula>B120/C120</calculatedColumnFormula>
    </tableColumn>
    <tableColumn id="9" xr3:uid="{FF5A370D-2319-40D8-8FFE-370034F84801}" name="% Inc act / sym lin" dataDxfId="26" dataCellStyle="Percent">
      <calculatedColumnFormula>D120/E120</calculatedColumnFormula>
    </tableColumn>
    <tableColumn id="10" xr3:uid="{4416471B-8111-4FAD-B0E3-29108D3546D6}" name="% Inc act / sym log" dataDxfId="25" dataCellStyle="Percent">
      <calculatedColumnFormula>F120/G120</calculatedColumnFormula>
    </tableColumn>
    <tableColumn id="13" xr3:uid="{F99F6B6B-94FC-45D3-B97C-B28E4681ED22}" name="% Inc act / sym exp" dataDxfId="24" dataCellStyle="Percent">
      <calculatedColumnFormula>H120/I120</calculatedColumnFormula>
    </tableColumn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1D6C6194-2B4D-46C0-A507-2B1161A5DDFC}" name="Table3137431821283134" displayName="Table3137431821283134" ref="A59:J109" totalsRowShown="0" headerRowDxfId="23" dataDxfId="22" tableBorderDxfId="21" dataCellStyle="Percent">
  <autoFilter ref="A59:J109" xr:uid="{EAFBEA61-A17C-4BF8-A59A-BE209242CC42}"/>
  <tableColumns count="10">
    <tableColumn id="1" xr3:uid="{9FAADA86-5FB4-4565-8D3E-8A81F6F3C3DA}" name="Year"/>
    <tableColumn id="2" xr3:uid="{F3A56D8A-58FF-4E9B-8F89-EDCB51C4B993}" name="Cumltve sym" dataDxfId="20">
      <calculatedColumnFormula>B59+B6</calculatedColumnFormula>
    </tableColumn>
    <tableColumn id="3" xr3:uid="{CE694896-4938-47AB-BF98-93B2B9163145}" name="Cumltve act" dataDxfId="19">
      <calculatedColumnFormula>C59+#REF!</calculatedColumnFormula>
    </tableColumn>
    <tableColumn id="4" xr3:uid="{AE1072A7-139B-4AC9-836A-27A37C2ABB16}" name="Cumltve ref" dataDxfId="18">
      <calculatedColumnFormula>D59+D6</calculatedColumnFormula>
    </tableColumn>
    <tableColumn id="5" xr3:uid="{8B50852C-8868-4585-AF1C-E1DB2B637DC8}" name="Cumltve % diff sym" dataDxfId="17" dataCellStyle="Percent"/>
    <tableColumn id="6" xr3:uid="{14B59304-AA8D-4D47-8552-57C868E3F1E5}" name="Cumltve % diff act" dataDxfId="16" dataCellStyle="Percent"/>
    <tableColumn id="7" xr3:uid="{E581F24A-BE09-4520-87A4-1F942807D869}" name="Cumltve % diff ref" dataDxfId="15" dataCellStyle="Percent"/>
    <tableColumn id="8" xr3:uid="{E734913C-FBE6-4F2C-AF7F-F1CEB422BEA7}" name="Cumltve % inc sym" dataDxfId="14" dataCellStyle="Percent"/>
    <tableColumn id="9" xr3:uid="{988F66EC-BAAC-48A8-B1D3-42F59AFFAC91}" name="Cumltve % inc act" dataDxfId="13" dataCellStyle="Percent"/>
    <tableColumn id="10" xr3:uid="{52D91719-00BB-40CF-89F5-B70E7B30BCE0}" name="Cumltve % inc ref" dataDxfId="12" dataCellStyle="Percent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E6E556A8-2025-48F8-9A9B-BD4E84D0E849}" name="Table3438441922293235" displayName="Table3438441922293235" ref="A5:J55" totalsRowShown="0" headerRowDxfId="11" dataDxfId="10" tableBorderDxfId="9" dataCellStyle="Percent">
  <autoFilter ref="A5:J55" xr:uid="{19415AFF-4FEA-4879-9E88-4D67B9E75B31}"/>
  <tableColumns count="10">
    <tableColumn id="1" xr3:uid="{3B1ED3B0-E0F9-400F-98E2-A2F22B702B5F}" name="Year"/>
    <tableColumn id="2" xr3:uid="{27965E5C-E0BD-4D9C-8806-FA6A15C9BC4A}" name="Symmetry" dataDxfId="8"/>
    <tableColumn id="3" xr3:uid="{CEC43DD7-B4D9-47DD-A445-CEC91ADD4048}" name="Actual area" dataDxfId="7"/>
    <tableColumn id="4" xr3:uid="{ED2B30AD-9E26-4A9F-9BB8-001BEB491FB0}" name="Ref area" dataDxfId="6"/>
    <tableColumn id="5" xr3:uid="{691A2D83-3CD2-4436-9A7D-40A55FDE2542}" name="Cumltve % diff sym" dataDxfId="5" dataCellStyle="Percent"/>
    <tableColumn id="6" xr3:uid="{FE2FD0AD-B52A-4F59-AACE-0A34E7F4CD5C}" name="Cumltve % diff act" dataDxfId="4" dataCellStyle="Percent"/>
    <tableColumn id="7" xr3:uid="{5C276F7A-1345-453C-AFCB-AFE6D2EE2D59}" name="Cumltve % diff ref" dataDxfId="3" dataCellStyle="Percent"/>
    <tableColumn id="8" xr3:uid="{182E7CDA-EE8E-4167-98AE-6171D34ED0D7}" name="Cumltve % inc sym" dataDxfId="2" dataCellStyle="Percent"/>
    <tableColumn id="9" xr3:uid="{00EFBF71-E6A6-4E3D-88B3-72C5343DCC9D}" name="Cumltve % inc act" dataDxfId="1" dataCellStyle="Percent"/>
    <tableColumn id="10" xr3:uid="{6EFFAFD4-3255-4F33-B0BB-006D3561BA91}" name="Cumltve % inc ref" dataDxfId="0" dataCellStyle="Percent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A1AA5497-07D6-40C4-B13E-95E5BC471BFF}" name="Table314015" displayName="Table314015" ref="A36:J64" totalsRowShown="0" headerRowDxfId="116" dataDxfId="115" tableBorderDxfId="114" dataCellStyle="Percent">
  <autoFilter ref="A36:J64" xr:uid="{EAFBEA61-A17C-4BF8-A59A-BE209242CC42}"/>
  <tableColumns count="10">
    <tableColumn id="1" xr3:uid="{BF53D90E-8E31-415C-959F-BF0DBB064EEA}" name="Year"/>
    <tableColumn id="2" xr3:uid="{FC4B192B-981C-4C6E-BA97-82FAF02CF5C0}" name="Cumltve sym" dataDxfId="113">
      <calculatedColumnFormula>B36+B6</calculatedColumnFormula>
    </tableColumn>
    <tableColumn id="3" xr3:uid="{FF3DF0C2-31C9-4D27-86A1-9E69EBDA247F}" name="Cumltve act" dataDxfId="112">
      <calculatedColumnFormula>C36+C6</calculatedColumnFormula>
    </tableColumn>
    <tableColumn id="4" xr3:uid="{DAA989A2-6FB1-44E6-9C76-99FD4B668232}" name="Cumltve ref" dataDxfId="111">
      <calculatedColumnFormula>D36+D6</calculatedColumnFormula>
    </tableColumn>
    <tableColumn id="5" xr3:uid="{D89D0591-0075-4F94-9E8C-E30C947BE125}" name="Cumltve % diff sym" dataDxfId="110" dataCellStyle="Percent"/>
    <tableColumn id="6" xr3:uid="{6E930012-80ED-4DB7-84C6-DAA40C9AA564}" name="Cumltve % diff act" dataDxfId="109" dataCellStyle="Percent"/>
    <tableColumn id="7" xr3:uid="{1EAF4B5A-23A4-44D1-93B6-870626DCAE06}" name="Cumltve % diff ref" dataDxfId="108" dataCellStyle="Percent"/>
    <tableColumn id="8" xr3:uid="{0FCA2391-AF60-4074-BADA-8A4C75FF951A}" name="Cumltve % inc sym" dataDxfId="107" dataCellStyle="Percent"/>
    <tableColumn id="9" xr3:uid="{75725DB9-CAE8-4492-9157-0CD9FBDACB95}" name="Cumltve % inc act" dataDxfId="106" dataCellStyle="Percent"/>
    <tableColumn id="10" xr3:uid="{D5C4065E-6FC9-4215-87E3-DE73C9EA1A71}" name="Cumltve % inc ref" dataDxfId="105" dataCellStyle="Percent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4D058706-A36B-4E17-93D5-A17AC3FADB7C}" name="Table344116" displayName="Table344116" ref="A5:J33" totalsRowShown="0" headerRowDxfId="104" dataDxfId="103" tableBorderDxfId="102" dataCellStyle="Percent">
  <autoFilter ref="A5:J33" xr:uid="{19415AFF-4FEA-4879-9E88-4D67B9E75B31}"/>
  <tableColumns count="10">
    <tableColumn id="1" xr3:uid="{8A5796A3-1AB7-4359-92DF-E1DD43DE145B}" name="Year"/>
    <tableColumn id="2" xr3:uid="{66C2A626-33AA-407D-A37C-84A0F02DEFEB}" name="Symmetry" dataDxfId="101"/>
    <tableColumn id="3" xr3:uid="{0E1AAFB6-694B-467C-BBAE-E8BD01688719}" name="Actual area" dataDxfId="100"/>
    <tableColumn id="4" xr3:uid="{42B1A3A0-219A-497D-8E7C-336CD895F9B3}" name="Ref area" dataDxfId="99"/>
    <tableColumn id="5" xr3:uid="{6DC27206-7B15-4E74-B421-54081940546A}" name="Cumltve % diff sym" dataDxfId="98" dataCellStyle="Percent"/>
    <tableColumn id="6" xr3:uid="{127C976D-A570-4BAA-AB55-E06F1F2702B3}" name="Cumltve % diff act" dataDxfId="97" dataCellStyle="Percent"/>
    <tableColumn id="7" xr3:uid="{834BD55C-677B-4853-B1AD-0CD59A35E9EB}" name="Cumltve % diff ref" dataDxfId="96" dataCellStyle="Percent"/>
    <tableColumn id="8" xr3:uid="{53026965-F0B1-429A-8739-91AD49B6932F}" name="Cumltve % inc sym" dataDxfId="95" dataCellStyle="Percent"/>
    <tableColumn id="9" xr3:uid="{E6A90F39-F2DA-4F93-9713-6D258E56E4C5}" name="Cumltve % inc act" dataDxfId="94" dataCellStyle="Percent"/>
    <tableColumn id="10" xr3:uid="{BA6826B8-02C0-4C48-A1B6-76E4C303BE76}" name="Cumltve % inc ref" dataDxfId="93" dataCellStyle="Percent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70D0D4D-B2A7-432F-98F4-B6FBF74C5643}" name="Table3036421720" displayName="Table3036421720" ref="A50:M80" totalsRowShown="0" headerRowDxfId="92">
  <autoFilter ref="A50:M80" xr:uid="{94602728-7A08-448A-AA7D-64AD1ADC2874}"/>
  <tableColumns count="13">
    <tableColumn id="1" xr3:uid="{12276712-0349-4FFF-BF9B-811D913EAE0F}" name="Year" dataDxfId="91"/>
    <tableColumn id="2" xr3:uid="{158639AF-27DA-45E5-8C12-CDA629B208E8}" name="Cumltve act" dataDxfId="90">
      <calculatedColumnFormula>(B$46*$A51)+B$47</calculatedColumnFormula>
    </tableColumn>
    <tableColumn id="3" xr3:uid="{69283C81-6770-4692-80B1-7052ABA73FC8}" name="Cumltve sym" dataDxfId="89">
      <calculatedColumnFormula>(C$46*$A51)+C$47</calculatedColumnFormula>
    </tableColumn>
    <tableColumn id="4" xr3:uid="{C1427DF8-9FAE-435D-948E-25CBC2DC20A5}" name="% Inc act linear" dataDxfId="88" dataCellStyle="Percent">
      <calculatedColumnFormula>(D$46*$A51)+D$47</calculatedColumnFormula>
    </tableColumn>
    <tableColumn id="5" xr3:uid="{61668252-0B18-4082-95C6-EE26530A11D9}" name="% Inc sym linear" dataDxfId="87" dataCellStyle="Percent">
      <calculatedColumnFormula>(E$46*$A51)+E$47</calculatedColumnFormula>
    </tableColumn>
    <tableColumn id="6" xr3:uid="{F99D76A5-5B7B-4AEC-885F-D7DC3D1280D6}" name="% Inc act logn" dataDxfId="86" dataCellStyle="Percent">
      <calculatedColumnFormula>(F$46*LN($A51))+F$47</calculatedColumnFormula>
    </tableColumn>
    <tableColumn id="7" xr3:uid="{B761335D-7E22-460C-B0BA-C5A3279D5B9F}" name="% Inc sym logn" dataDxfId="85" dataCellStyle="Percent">
      <calculatedColumnFormula>(G$46*LN($A51))+G$47</calculatedColumnFormula>
    </tableColumn>
    <tableColumn id="11" xr3:uid="{C7281079-0237-47F1-B71B-C1ACBB67F3E6}" name="% Inc act exp" dataDxfId="84" dataCellStyle="Percent">
      <calculatedColumnFormula>(EXP(H$46*$A51))*H$47</calculatedColumnFormula>
    </tableColumn>
    <tableColumn id="12" xr3:uid="{FFAFBB06-EAC6-4898-B1FD-B0649E302124}" name="% Inc sym exp" dataDxfId="83" dataCellStyle="Percent">
      <calculatedColumnFormula>(EXP(I$46*$A51))*I$47</calculatedColumnFormula>
    </tableColumn>
    <tableColumn id="8" xr3:uid="{9D353105-4842-4772-A14C-EC4793B152C2}" name="C. act / sym" dataDxfId="82">
      <calculatedColumnFormula>B51/C51</calculatedColumnFormula>
    </tableColumn>
    <tableColumn id="9" xr3:uid="{9CB4AB97-3205-4CBE-B7A7-DADF6980CF45}" name="% Inc act / sym lin" dataDxfId="81" dataCellStyle="Percent">
      <calculatedColumnFormula>D51/E51</calculatedColumnFormula>
    </tableColumn>
    <tableColumn id="10" xr3:uid="{6F44BE8B-691C-4E4D-B95D-954E8E12DFC0}" name="% Inc act / sym log" dataDxfId="80" dataCellStyle="Percent">
      <calculatedColumnFormula>F51/G51</calculatedColumnFormula>
    </tableColumn>
    <tableColumn id="13" xr3:uid="{A106268A-1D9E-4611-AFD4-2281E6FA52A8}" name="% Inc act / sym exp" dataDxfId="79" dataCellStyle="Percent">
      <calculatedColumnFormula>H51/I51</calculatedColumnFormula>
    </tableColumn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27975D4-221A-43AA-BE52-35A01FDF8287}" name="Table3137431821" displayName="Table3137431821" ref="A24:J40" totalsRowShown="0" headerRowDxfId="78" dataDxfId="77" tableBorderDxfId="76" dataCellStyle="Percent">
  <autoFilter ref="A24:J40" xr:uid="{EAFBEA61-A17C-4BF8-A59A-BE209242CC42}"/>
  <tableColumns count="10">
    <tableColumn id="1" xr3:uid="{1249CECA-CFCB-42EE-9A97-2167E007548F}" name="Year"/>
    <tableColumn id="2" xr3:uid="{74706B76-1038-424F-A91F-A19625D31F56}" name="Cumltve sym" dataDxfId="75">
      <calculatedColumnFormula>B24+B6</calculatedColumnFormula>
    </tableColumn>
    <tableColumn id="3" xr3:uid="{24383920-4891-4813-9069-26112CEB0B4D}" name="Cumltve act" dataDxfId="74">
      <calculatedColumnFormula>C24+C6</calculatedColumnFormula>
    </tableColumn>
    <tableColumn id="4" xr3:uid="{82EADD9C-818F-4D83-A0EA-25E2FE9E75D0}" name="Cumltve ref" dataDxfId="73">
      <calculatedColumnFormula>D24+D6</calculatedColumnFormula>
    </tableColumn>
    <tableColumn id="5" xr3:uid="{3388AB73-DD17-4514-AE06-EB6C6FEA3192}" name="Cumltve % diff sym" dataDxfId="72" dataCellStyle="Percent"/>
    <tableColumn id="6" xr3:uid="{C803283D-649C-42B7-9B3E-130ACD43C0AC}" name="Cumltve % diff act" dataDxfId="71" dataCellStyle="Percent"/>
    <tableColumn id="7" xr3:uid="{FD749732-45EC-46C8-B723-6BD882F341E3}" name="Cumltve % diff ref" dataDxfId="70" dataCellStyle="Percent"/>
    <tableColumn id="8" xr3:uid="{29DB618D-4BBC-4CCD-BB94-2504354508C8}" name="Cumltve % inc sym" dataDxfId="69" dataCellStyle="Percent"/>
    <tableColumn id="9" xr3:uid="{59F0CFF8-C4C9-45D9-AF4A-C0E837D8E122}" name="Cumltve % inc act" dataDxfId="68" dataCellStyle="Percent"/>
    <tableColumn id="10" xr3:uid="{0CD85EE2-1ED1-40FC-8809-7605BD2A8C8E}" name="Cumltve % inc ref" dataDxfId="67" dataCellStyle="Percent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EF1F026F-9BB9-4AD7-B572-80FDB98E2DCF}" name="Table3438441922" displayName="Table3438441922" ref="A5:J21" totalsRowShown="0" headerRowDxfId="66" dataDxfId="65" tableBorderDxfId="64" dataCellStyle="Percent">
  <autoFilter ref="A5:J21" xr:uid="{19415AFF-4FEA-4879-9E88-4D67B9E75B31}"/>
  <tableColumns count="10">
    <tableColumn id="1" xr3:uid="{C895C66B-C453-4DE6-A015-23E6EFC50AF8}" name="Year"/>
    <tableColumn id="2" xr3:uid="{18E4288A-03DB-42E7-BBC1-DC8FA276D722}" name="Symmetry" dataDxfId="63"/>
    <tableColumn id="3" xr3:uid="{ADAD484D-B7D5-473E-B34E-B718C2B1B07C}" name="Actual area" dataDxfId="62"/>
    <tableColumn id="4" xr3:uid="{20938890-CECF-4A95-A41D-85E78BA23A0B}" name="Ref area" dataDxfId="61"/>
    <tableColumn id="5" xr3:uid="{0CCBF369-9448-45D7-8F9F-E099C15B3767}" name="Cumltve % diff sym" dataDxfId="60" dataCellStyle="Percent"/>
    <tableColumn id="6" xr3:uid="{37206755-5BF8-452C-8F7C-4DB9A80D1057}" name="Cumltve % diff act" dataDxfId="59" dataCellStyle="Percent"/>
    <tableColumn id="7" xr3:uid="{AAB3AB12-D37E-40ED-B0B2-73D3BB722FE4}" name="Cumltve % diff ref" dataDxfId="58" dataCellStyle="Percent"/>
    <tableColumn id="8" xr3:uid="{D62BE30D-1540-4660-AF4F-CA1A26B4677D}" name="Cumltve % inc sym" dataDxfId="57" dataCellStyle="Percent"/>
    <tableColumn id="9" xr3:uid="{9813E85C-D503-44F8-9BDD-0E3DF7CE15DB}" name="Cumltve % inc act" dataDxfId="56" dataCellStyle="Percent"/>
    <tableColumn id="10" xr3:uid="{DFBA430F-C546-4E6C-B909-335F129CE86A}" name="Cumltve % inc ref" dataDxfId="55" dataCellStyle="Percent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2927479E-C7F9-49F2-B697-5A9B96198853}" name="Table22" displayName="Table22" ref="D6:H18" totalsRowCount="1">
  <autoFilter ref="D6:H17" xr:uid="{15AD474D-E383-4176-AD66-E23D18CC7FDB}"/>
  <tableColumns count="5">
    <tableColumn id="1" xr3:uid="{44C70934-A3B2-4E2D-A17C-1D012FF1C9B7}" name="Time"/>
    <tableColumn id="2" xr3:uid="{743AD881-4059-4DE7-A5F4-214920C5D936}" name="Observed" dataDxfId="54"/>
    <tableColumn id="3" xr3:uid="{02F4B36A-28E9-4F13-AE05-ABCCA910A2BC}" name="Predicted" dataDxfId="53"/>
    <tableColumn id="4" xr3:uid="{5FFB5095-E984-48AF-A121-2B95E2A60F98}" name="Difference" totalsRowLabel="MAPE" dataDxfId="52">
      <calculatedColumnFormula>ABS(F7-E7)</calculatedColumnFormula>
    </tableColumn>
    <tableColumn id="5" xr3:uid="{251D6459-0DBC-4F4F-8437-BC41B223DF5C}" name="%Diff" totalsRowFunction="custom" dataDxfId="51" totalsRowDxfId="50" dataCellStyle="Percent">
      <calculatedColumnFormula>G7/((E7+F7)/2)</calculatedColumnFormula>
      <totalsRowFormula>SUM(H7:H17)*(1/6)</totalsRowFormula>
    </tableColumn>
  </tableColumns>
  <tableStyleInfo name="TableStyleLight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540DFD12-4F36-4B83-8703-B18FD16BF9A8}" name="Table2224" displayName="Table2224" ref="D26:H38" totalsRowCount="1">
  <autoFilter ref="D26:H37" xr:uid="{3BB70744-41DA-47C5-B24A-941BC92A5179}"/>
  <tableColumns count="5">
    <tableColumn id="1" xr3:uid="{77B77E12-E16B-4D56-857A-5B20F6053B65}" name="Time"/>
    <tableColumn id="2" xr3:uid="{B10089CD-7E5E-4875-95B4-357BF248DD83}" name="Observed" dataDxfId="49"/>
    <tableColumn id="3" xr3:uid="{F60D2FA0-0077-4A93-BE7D-9F89101993C8}" name="Predicted" dataDxfId="48"/>
    <tableColumn id="4" xr3:uid="{0538943F-0C6F-4830-A637-2C98E15B4FDB}" name="Difference" totalsRowLabel="MAPE" dataDxfId="47">
      <calculatedColumnFormula>ABS(F27-E27)</calculatedColumnFormula>
    </tableColumn>
    <tableColumn id="5" xr3:uid="{A1660049-81ED-43A5-AFC5-07BFE76DC4AB}" name="%Diff" totalsRowFunction="custom" dataDxfId="46" totalsRowDxfId="45" dataCellStyle="Percent">
      <calculatedColumnFormula>G27/((E27+F27)/2)</calculatedColumnFormula>
      <totalsRowFormula>SUM(H27:H37)*(1/6)</totalsRowFormula>
    </tableColumn>
  </tableColumns>
  <tableStyleInfo name="TableStyleLight6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F0995ACA-C9B8-4430-A3AF-798714E613CB}" name="Table2226" displayName="Table2226" ref="P6:T13" totalsRowCount="1">
  <autoFilter ref="P6:T12" xr:uid="{C9104986-24BA-43A4-8453-09D097343487}"/>
  <tableColumns count="5">
    <tableColumn id="1" xr3:uid="{73839008-9A63-407C-A936-70F4873ED3C7}" name="Time"/>
    <tableColumn id="2" xr3:uid="{37999CF2-2DCB-451D-9303-09F74B25DCE8}" name="Observed" dataDxfId="44"/>
    <tableColumn id="3" xr3:uid="{17B0620F-6174-4C62-950C-F10EFC194C8C}" name="Predicted" dataDxfId="43"/>
    <tableColumn id="4" xr3:uid="{C607B151-2642-4C4F-B31E-76AA74A3AA9F}" name="Difference" totalsRowLabel="MAPE" dataDxfId="42">
      <calculatedColumnFormula>ABS(R7-Q7)</calculatedColumnFormula>
    </tableColumn>
    <tableColumn id="5" xr3:uid="{B9B49785-3ADC-4840-A05E-25280177BD0F}" name="%Diff" totalsRowFunction="custom" dataDxfId="41" totalsRowDxfId="40" dataCellStyle="Percent">
      <calculatedColumnFormula>S7/((Q7+R7)/2)</calculatedColumnFormula>
      <totalsRowFormula>SUM(T7:T12)*(1/6)</totalsRowFormula>
    </tableColumn>
  </tableColumns>
  <tableStyleInfo name="TableStyleLight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Aspect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F07F09"/>
      </a:accent1>
      <a:accent2>
        <a:srgbClr val="9F2936"/>
      </a:accent2>
      <a:accent3>
        <a:srgbClr val="1B587C"/>
      </a:accent3>
      <a:accent4>
        <a:srgbClr val="4E8542"/>
      </a:accent4>
      <a:accent5>
        <a:srgbClr val="604878"/>
      </a:accent5>
      <a:accent6>
        <a:srgbClr val="C19859"/>
      </a:accent6>
      <a:hlink>
        <a:srgbClr val="6B9F25"/>
      </a:hlink>
      <a:folHlink>
        <a:srgbClr val="B26B0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table" Target="../tables/table13.xml"/><Relationship Id="rId4" Type="http://schemas.openxmlformats.org/officeDocument/2006/relationships/table" Target="../tables/table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138EE-D713-4BD0-9A8E-B7D4725F51D2}">
  <dimension ref="A2:P116"/>
  <sheetViews>
    <sheetView tabSelected="1" topLeftCell="Q52" zoomScale="85" zoomScaleNormal="85" workbookViewId="0">
      <selection activeCell="AK89" sqref="AK89"/>
    </sheetView>
  </sheetViews>
  <sheetFormatPr defaultRowHeight="14.25" x14ac:dyDescent="0.2"/>
  <cols>
    <col min="2" max="2" width="13.5" customWidth="1"/>
    <col min="3" max="3" width="13.25" customWidth="1"/>
    <col min="4" max="4" width="15.25" customWidth="1"/>
    <col min="5" max="5" width="16.375" customWidth="1"/>
    <col min="6" max="6" width="14.375" customWidth="1"/>
    <col min="7" max="7" width="14.25" customWidth="1"/>
    <col min="8" max="8" width="16.375" customWidth="1"/>
    <col min="9" max="9" width="15.5" customWidth="1"/>
    <col min="10" max="10" width="15.125" customWidth="1"/>
    <col min="23" max="23" width="9.875" bestFit="1" customWidth="1"/>
  </cols>
  <sheetData>
    <row r="2" spans="1:11" ht="15" x14ac:dyDescent="0.25">
      <c r="A2" s="7" t="s">
        <v>30</v>
      </c>
    </row>
    <row r="4" spans="1:11" ht="15" x14ac:dyDescent="0.25">
      <c r="B4" s="7" t="s">
        <v>29</v>
      </c>
      <c r="E4" s="7" t="s">
        <v>24</v>
      </c>
      <c r="H4" s="7" t="s">
        <v>23</v>
      </c>
    </row>
    <row r="5" spans="1:11" ht="15" x14ac:dyDescent="0.25">
      <c r="A5" s="7" t="s">
        <v>9</v>
      </c>
      <c r="B5" s="23" t="s">
        <v>28</v>
      </c>
      <c r="C5" s="25" t="s">
        <v>27</v>
      </c>
      <c r="D5" s="24" t="s">
        <v>26</v>
      </c>
      <c r="E5" s="23" t="s">
        <v>21</v>
      </c>
      <c r="F5" s="25" t="s">
        <v>20</v>
      </c>
      <c r="G5" s="24" t="s">
        <v>19</v>
      </c>
      <c r="H5" s="23" t="s">
        <v>18</v>
      </c>
      <c r="I5" s="25" t="s">
        <v>17</v>
      </c>
      <c r="J5" s="24" t="s">
        <v>16</v>
      </c>
      <c r="K5" s="7"/>
    </row>
    <row r="6" spans="1:11" x14ac:dyDescent="0.2">
      <c r="A6">
        <v>1</v>
      </c>
      <c r="B6" s="22">
        <v>37.897500000000001</v>
      </c>
      <c r="C6">
        <v>2.8299999999999999E-2</v>
      </c>
      <c r="D6" s="26">
        <v>7.4700000000000003E-2</v>
      </c>
      <c r="E6" s="20">
        <f t="shared" ref="E6:G32" si="0">ABS((B7-B6)/((B7+B6)/2))</f>
        <v>0.44077538484325468</v>
      </c>
      <c r="F6" s="19">
        <f t="shared" si="0"/>
        <v>0.25577812018489993</v>
      </c>
      <c r="G6" s="21">
        <f t="shared" si="0"/>
        <v>0.19061583577712618</v>
      </c>
      <c r="H6" s="20">
        <f t="shared" ref="H6:J32" si="1">ABS((B7-B6)/B7)</f>
        <v>0.36117652413276941</v>
      </c>
      <c r="I6" s="19">
        <f t="shared" si="1"/>
        <v>0.22677595628415306</v>
      </c>
      <c r="J6" s="19">
        <f t="shared" si="1"/>
        <v>0.21069692058346848</v>
      </c>
    </row>
    <row r="7" spans="1:11" x14ac:dyDescent="0.2">
      <c r="A7">
        <v>2</v>
      </c>
      <c r="B7" s="22">
        <v>59.323900000000002</v>
      </c>
      <c r="C7">
        <v>3.6600000000000001E-2</v>
      </c>
      <c r="D7" s="26">
        <v>6.1699999999999998E-2</v>
      </c>
      <c r="E7" s="20">
        <f t="shared" si="0"/>
        <v>0.49446907189943728</v>
      </c>
      <c r="F7" s="19">
        <f t="shared" si="0"/>
        <v>0</v>
      </c>
      <c r="G7" s="21">
        <f t="shared" si="0"/>
        <v>0.49420378279438687</v>
      </c>
      <c r="H7" s="20">
        <f t="shared" si="1"/>
        <v>0.65687002859951737</v>
      </c>
      <c r="I7" s="19">
        <f t="shared" si="1"/>
        <v>0</v>
      </c>
      <c r="J7" s="19">
        <f t="shared" si="1"/>
        <v>0.39628180039138944</v>
      </c>
    </row>
    <row r="8" spans="1:11" x14ac:dyDescent="0.2">
      <c r="A8">
        <v>3</v>
      </c>
      <c r="B8" s="22">
        <v>35.8048</v>
      </c>
      <c r="C8">
        <v>3.6600000000000001E-2</v>
      </c>
      <c r="D8" s="26">
        <v>0.1022</v>
      </c>
      <c r="E8" s="20">
        <f t="shared" si="0"/>
        <v>0.51302486196449604</v>
      </c>
      <c r="F8" s="19">
        <f t="shared" si="0"/>
        <v>2.1621621621621675E-2</v>
      </c>
      <c r="G8" s="21">
        <f t="shared" si="0"/>
        <v>0.49268292682926823</v>
      </c>
      <c r="H8" s="20">
        <f t="shared" si="1"/>
        <v>0.40829270711110377</v>
      </c>
      <c r="I8" s="19">
        <f t="shared" si="1"/>
        <v>2.1390374331550856E-2</v>
      </c>
      <c r="J8" s="19">
        <f t="shared" si="1"/>
        <v>0.65372168284789645</v>
      </c>
    </row>
    <row r="9" spans="1:11" x14ac:dyDescent="0.2">
      <c r="A9">
        <v>4</v>
      </c>
      <c r="B9" s="22">
        <v>60.511000000000003</v>
      </c>
      <c r="C9">
        <v>3.7400000000000003E-2</v>
      </c>
      <c r="D9" s="26">
        <v>6.1800000000000001E-2</v>
      </c>
      <c r="E9" s="20">
        <f t="shared" si="0"/>
        <v>0.21658510131933967</v>
      </c>
      <c r="F9" s="19">
        <f t="shared" si="0"/>
        <v>2.6702269692922814E-3</v>
      </c>
      <c r="G9" s="21">
        <f t="shared" si="0"/>
        <v>0.21307072515666967</v>
      </c>
      <c r="H9" s="20">
        <f t="shared" si="1"/>
        <v>0.19542231984725103</v>
      </c>
      <c r="I9" s="19">
        <f t="shared" si="1"/>
        <v>2.6666666666665582E-3</v>
      </c>
      <c r="J9" s="19">
        <f t="shared" si="1"/>
        <v>0.23847695390781565</v>
      </c>
    </row>
    <row r="10" spans="1:11" x14ac:dyDescent="0.2">
      <c r="A10">
        <v>5</v>
      </c>
      <c r="B10" s="22">
        <v>75.208399999999997</v>
      </c>
      <c r="C10">
        <v>3.7499999999999999E-2</v>
      </c>
      <c r="D10" s="26">
        <v>4.99E-2</v>
      </c>
      <c r="E10" s="20">
        <f t="shared" si="0"/>
        <v>4.2853341643338261E-2</v>
      </c>
      <c r="F10" s="19">
        <f t="shared" si="0"/>
        <v>0.18401937046004849</v>
      </c>
      <c r="G10" s="21">
        <f t="shared" si="0"/>
        <v>0.14152700186219744</v>
      </c>
      <c r="H10" s="20">
        <f t="shared" si="1"/>
        <v>4.1954398555958623E-2</v>
      </c>
      <c r="I10" s="19">
        <f t="shared" si="1"/>
        <v>0.1685144124168515</v>
      </c>
      <c r="J10" s="19">
        <f t="shared" si="1"/>
        <v>0.13217391304347831</v>
      </c>
    </row>
    <row r="11" spans="1:11" x14ac:dyDescent="0.2">
      <c r="A11">
        <v>6</v>
      </c>
      <c r="B11" s="22">
        <v>78.501900000000006</v>
      </c>
      <c r="C11">
        <v>4.5100000000000001E-2</v>
      </c>
      <c r="D11" s="26">
        <v>5.7500000000000002E-2</v>
      </c>
      <c r="E11" s="20">
        <f t="shared" si="0"/>
        <v>0.98069807398407172</v>
      </c>
      <c r="F11" s="19">
        <f t="shared" si="0"/>
        <v>0.9671052631578948</v>
      </c>
      <c r="G11" s="21">
        <f t="shared" si="0"/>
        <v>1.8949181739879358E-2</v>
      </c>
      <c r="H11" s="20">
        <f t="shared" si="1"/>
        <v>1.9242543331930224</v>
      </c>
      <c r="I11" s="19">
        <f t="shared" si="1"/>
        <v>1.8726114649681531</v>
      </c>
      <c r="J11" s="19">
        <f t="shared" si="1"/>
        <v>1.8771331058020424E-2</v>
      </c>
    </row>
    <row r="12" spans="1:11" x14ac:dyDescent="0.2">
      <c r="A12">
        <v>7</v>
      </c>
      <c r="B12" s="22">
        <v>26.845099999999999</v>
      </c>
      <c r="C12">
        <v>1.5699999999999999E-2</v>
      </c>
      <c r="D12" s="26">
        <v>5.8599999999999999E-2</v>
      </c>
      <c r="E12" s="20">
        <f t="shared" si="0"/>
        <v>0.46870467843345848</v>
      </c>
      <c r="F12" s="19">
        <f t="shared" si="0"/>
        <v>0.71574642126789378</v>
      </c>
      <c r="G12" s="21">
        <f t="shared" si="0"/>
        <v>0.26883308714918752</v>
      </c>
      <c r="H12" s="20">
        <f t="shared" si="1"/>
        <v>0.37971709012264665</v>
      </c>
      <c r="I12" s="19">
        <f t="shared" si="1"/>
        <v>0.52710843373493976</v>
      </c>
      <c r="J12" s="19">
        <f t="shared" si="1"/>
        <v>0.2369791666666666</v>
      </c>
    </row>
    <row r="13" spans="1:11" x14ac:dyDescent="0.2">
      <c r="A13">
        <v>8</v>
      </c>
      <c r="B13" s="22">
        <v>43.278799999999997</v>
      </c>
      <c r="C13">
        <v>3.32E-2</v>
      </c>
      <c r="D13" s="26">
        <v>7.6799999999999993E-2</v>
      </c>
      <c r="E13" s="20">
        <f t="shared" si="0"/>
        <v>0.40406391387791035</v>
      </c>
      <c r="F13" s="19">
        <f t="shared" si="0"/>
        <v>0.14886731391585761</v>
      </c>
      <c r="G13" s="21">
        <f t="shared" si="0"/>
        <v>0.25751559841179816</v>
      </c>
      <c r="H13" s="20">
        <f t="shared" si="1"/>
        <v>0.50636603482001763</v>
      </c>
      <c r="I13" s="19">
        <f t="shared" si="1"/>
        <v>0.16083916083916083</v>
      </c>
      <c r="J13" s="19">
        <f t="shared" si="1"/>
        <v>0.22814070351758806</v>
      </c>
    </row>
    <row r="14" spans="1:11" x14ac:dyDescent="0.2">
      <c r="A14">
        <v>9</v>
      </c>
      <c r="B14" s="22">
        <v>28.730599999999999</v>
      </c>
      <c r="C14">
        <v>2.86E-2</v>
      </c>
      <c r="D14" s="26">
        <v>9.9500000000000005E-2</v>
      </c>
      <c r="E14" s="20">
        <f t="shared" si="0"/>
        <v>0.63053156594846627</v>
      </c>
      <c r="F14" s="19">
        <f t="shared" si="0"/>
        <v>0.31578947368421056</v>
      </c>
      <c r="G14" s="21">
        <f t="shared" si="0"/>
        <v>0.33333333333333331</v>
      </c>
      <c r="H14" s="20">
        <f t="shared" si="1"/>
        <v>0.92084132831460219</v>
      </c>
      <c r="I14" s="19">
        <f t="shared" si="1"/>
        <v>0.37500000000000011</v>
      </c>
      <c r="J14" s="19">
        <f t="shared" si="1"/>
        <v>0.2857142857142857</v>
      </c>
    </row>
    <row r="15" spans="1:11" x14ac:dyDescent="0.2">
      <c r="A15">
        <v>10</v>
      </c>
      <c r="B15" s="22">
        <v>14.9573</v>
      </c>
      <c r="C15">
        <v>2.0799999999999999E-2</v>
      </c>
      <c r="D15" s="26">
        <v>0.13930000000000001</v>
      </c>
      <c r="E15" s="20">
        <f t="shared" si="0"/>
        <v>3.7647427448496168E-2</v>
      </c>
      <c r="F15" s="19">
        <f t="shared" si="0"/>
        <v>0.15521064301552104</v>
      </c>
      <c r="G15" s="21">
        <f t="shared" si="0"/>
        <v>0.19208306294613878</v>
      </c>
      <c r="H15" s="20">
        <f t="shared" si="1"/>
        <v>3.8369687460949958E-2</v>
      </c>
      <c r="I15" s="19">
        <f t="shared" si="1"/>
        <v>0.14403292181069957</v>
      </c>
      <c r="J15" s="19">
        <f t="shared" si="1"/>
        <v>0.17525162818235634</v>
      </c>
    </row>
    <row r="16" spans="1:11" x14ac:dyDescent="0.2">
      <c r="A16">
        <v>11</v>
      </c>
      <c r="B16" s="22">
        <v>14.4046</v>
      </c>
      <c r="C16">
        <v>2.4299999999999999E-2</v>
      </c>
      <c r="D16" s="26">
        <v>0.16889999999999999</v>
      </c>
      <c r="E16" s="20">
        <f t="shared" si="0"/>
        <v>0.1898977613925735</v>
      </c>
      <c r="F16" s="19">
        <f t="shared" si="0"/>
        <v>0</v>
      </c>
      <c r="G16" s="21">
        <f t="shared" si="0"/>
        <v>0.18679549114331723</v>
      </c>
      <c r="H16" s="20">
        <f t="shared" si="1"/>
        <v>0.20981992877780023</v>
      </c>
      <c r="I16" s="19">
        <f t="shared" si="1"/>
        <v>0</v>
      </c>
      <c r="J16" s="19">
        <f t="shared" si="1"/>
        <v>0.17083946980854198</v>
      </c>
    </row>
    <row r="17" spans="1:10" x14ac:dyDescent="0.2">
      <c r="A17">
        <v>12</v>
      </c>
      <c r="B17" s="22">
        <v>11.9064</v>
      </c>
      <c r="C17">
        <v>2.4299999999999999E-2</v>
      </c>
      <c r="D17" s="26">
        <v>0.20369999999999999</v>
      </c>
      <c r="E17" s="20">
        <f t="shared" si="0"/>
        <v>2.7312830071450828E-2</v>
      </c>
      <c r="F17" s="19">
        <f t="shared" si="0"/>
        <v>5.6000000000000077E-2</v>
      </c>
      <c r="G17" s="21">
        <f t="shared" si="0"/>
        <v>3.0932817786370307E-2</v>
      </c>
      <c r="H17" s="20">
        <f t="shared" si="1"/>
        <v>2.6944859881825153E-2</v>
      </c>
      <c r="I17" s="19">
        <f t="shared" si="1"/>
        <v>5.4474708171206303E-2</v>
      </c>
      <c r="J17" s="19">
        <f t="shared" si="1"/>
        <v>3.0461684911946771E-2</v>
      </c>
    </row>
    <row r="18" spans="1:10" x14ac:dyDescent="0.2">
      <c r="A18">
        <v>13</v>
      </c>
      <c r="B18" s="22">
        <v>12.2361</v>
      </c>
      <c r="C18">
        <v>2.5700000000000001E-2</v>
      </c>
      <c r="D18" s="26">
        <v>0.21010000000000001</v>
      </c>
      <c r="E18" s="20">
        <f t="shared" si="0"/>
        <v>0.23435448261929837</v>
      </c>
      <c r="F18" s="19">
        <f t="shared" si="0"/>
        <v>0.27516778523489932</v>
      </c>
      <c r="G18" s="21">
        <f t="shared" si="0"/>
        <v>4.1938490214352191E-2</v>
      </c>
      <c r="H18" s="20">
        <f t="shared" si="1"/>
        <v>0.20977377085176591</v>
      </c>
      <c r="I18" s="19">
        <f t="shared" si="1"/>
        <v>0.24188790560471973</v>
      </c>
      <c r="J18" s="19">
        <f t="shared" si="1"/>
        <v>4.1077133728890831E-2</v>
      </c>
    </row>
    <row r="19" spans="1:10" x14ac:dyDescent="0.2">
      <c r="A19">
        <v>14</v>
      </c>
      <c r="B19" s="22">
        <v>15.484299999999999</v>
      </c>
      <c r="C19">
        <v>3.39E-2</v>
      </c>
      <c r="D19" s="26">
        <v>0.21909999999999999</v>
      </c>
      <c r="E19" s="20">
        <f t="shared" si="0"/>
        <v>1.5681010812153887E-3</v>
      </c>
      <c r="F19" s="19">
        <f t="shared" si="0"/>
        <v>2.9455081001473595E-3</v>
      </c>
      <c r="G19" s="21">
        <f t="shared" si="0"/>
        <v>4.5630846452209326E-4</v>
      </c>
      <c r="H19" s="20">
        <f t="shared" si="1"/>
        <v>1.5668725739267381E-3</v>
      </c>
      <c r="I19" s="19">
        <f t="shared" si="1"/>
        <v>2.9411764705883194E-3</v>
      </c>
      <c r="J19" s="19">
        <f t="shared" si="1"/>
        <v>4.5620437956212016E-4</v>
      </c>
    </row>
    <row r="20" spans="1:10" x14ac:dyDescent="0.2">
      <c r="A20">
        <v>15</v>
      </c>
      <c r="B20" s="22">
        <v>15.508599999999999</v>
      </c>
      <c r="C20">
        <v>3.4000000000000002E-2</v>
      </c>
      <c r="D20" s="26">
        <v>0.21920000000000001</v>
      </c>
      <c r="E20" s="20">
        <f t="shared" si="0"/>
        <v>0.16098469127604328</v>
      </c>
      <c r="F20" s="19">
        <f t="shared" si="0"/>
        <v>6.2678062678062682E-2</v>
      </c>
      <c r="G20" s="21">
        <f t="shared" si="0"/>
        <v>9.9114196791955933E-2</v>
      </c>
      <c r="H20" s="20">
        <f t="shared" si="1"/>
        <v>0.14899197752389737</v>
      </c>
      <c r="I20" s="19">
        <f t="shared" si="1"/>
        <v>6.0773480662983437E-2</v>
      </c>
      <c r="J20" s="19">
        <f t="shared" si="1"/>
        <v>0.1042821158690176</v>
      </c>
    </row>
    <row r="21" spans="1:10" x14ac:dyDescent="0.2">
      <c r="A21">
        <v>16</v>
      </c>
      <c r="B21" s="22">
        <v>18.223800000000001</v>
      </c>
      <c r="C21">
        <v>3.6200000000000003E-2</v>
      </c>
      <c r="D21" s="26">
        <v>0.19850000000000001</v>
      </c>
      <c r="E21" s="20">
        <f t="shared" si="0"/>
        <v>0.40318245444170137</v>
      </c>
      <c r="F21" s="19">
        <f t="shared" si="0"/>
        <v>0.65051258154706415</v>
      </c>
      <c r="G21" s="21">
        <f t="shared" si="0"/>
        <v>0.26486013986013979</v>
      </c>
      <c r="H21" s="20">
        <f t="shared" si="1"/>
        <v>0.33554044446064935</v>
      </c>
      <c r="I21" s="19">
        <f t="shared" si="1"/>
        <v>0.49085794655414899</v>
      </c>
      <c r="J21" s="19">
        <f t="shared" si="1"/>
        <v>0.23388653029718251</v>
      </c>
    </row>
    <row r="22" spans="1:10" x14ac:dyDescent="0.2">
      <c r="A22">
        <v>17</v>
      </c>
      <c r="B22" s="22">
        <v>27.426500000000001</v>
      </c>
      <c r="C22">
        <v>7.1099999999999997E-2</v>
      </c>
      <c r="D22" s="26">
        <v>0.2591</v>
      </c>
      <c r="E22" s="20">
        <f t="shared" si="0"/>
        <v>0.1385643746747007</v>
      </c>
      <c r="F22" s="19">
        <f t="shared" si="0"/>
        <v>0.18158567774936069</v>
      </c>
      <c r="G22" s="21">
        <f t="shared" si="0"/>
        <v>0.31889699918896997</v>
      </c>
      <c r="H22" s="20">
        <f t="shared" si="1"/>
        <v>0.14887904023055923</v>
      </c>
      <c r="I22" s="19">
        <f t="shared" si="1"/>
        <v>0.16647127784290744</v>
      </c>
      <c r="J22" s="19">
        <f t="shared" si="1"/>
        <v>0.27504196978175716</v>
      </c>
    </row>
    <row r="23" spans="1:10" x14ac:dyDescent="0.2">
      <c r="A23">
        <v>18</v>
      </c>
      <c r="B23" s="22">
        <v>23.872399999999999</v>
      </c>
      <c r="C23">
        <v>8.5300000000000001E-2</v>
      </c>
      <c r="D23" s="26">
        <v>0.3574</v>
      </c>
      <c r="E23" s="20">
        <f t="shared" si="0"/>
        <v>0.40627362436875686</v>
      </c>
      <c r="F23" s="19">
        <f t="shared" si="0"/>
        <v>0.18026666666666666</v>
      </c>
      <c r="G23" s="21">
        <f t="shared" si="0"/>
        <v>0.57538614848031888</v>
      </c>
      <c r="H23" s="20">
        <f t="shared" si="1"/>
        <v>0.50984112527828374</v>
      </c>
      <c r="I23" s="19">
        <f t="shared" si="1"/>
        <v>0.16536203522504891</v>
      </c>
      <c r="J23" s="19">
        <f t="shared" si="1"/>
        <v>0.44683485528555955</v>
      </c>
    </row>
    <row r="24" spans="1:10" x14ac:dyDescent="0.2">
      <c r="A24">
        <v>19</v>
      </c>
      <c r="B24" s="22">
        <v>15.811199999999999</v>
      </c>
      <c r="C24">
        <v>0.1022</v>
      </c>
      <c r="D24" s="26">
        <v>0.64610000000000001</v>
      </c>
      <c r="E24" s="20">
        <f t="shared" si="0"/>
        <v>0.12194549779217656</v>
      </c>
      <c r="F24" s="19">
        <f t="shared" si="0"/>
        <v>0.7326203208556149</v>
      </c>
      <c r="G24" s="21">
        <f t="shared" si="0"/>
        <v>0.83532638507953916</v>
      </c>
      <c r="H24" s="20">
        <f t="shared" si="1"/>
        <v>0.1149374457723418</v>
      </c>
      <c r="I24" s="19">
        <f t="shared" si="1"/>
        <v>1.1561181434599157</v>
      </c>
      <c r="J24" s="19">
        <f t="shared" si="1"/>
        <v>1.4344385832705349</v>
      </c>
    </row>
    <row r="25" spans="1:10" x14ac:dyDescent="0.2">
      <c r="A25">
        <v>20</v>
      </c>
      <c r="B25" s="22">
        <v>17.8645</v>
      </c>
      <c r="C25">
        <v>4.7399999999999998E-2</v>
      </c>
      <c r="D25" s="26">
        <v>0.26540000000000002</v>
      </c>
      <c r="E25" s="20">
        <f t="shared" si="0"/>
        <v>0.19944535244128034</v>
      </c>
      <c r="F25" s="19">
        <f t="shared" si="0"/>
        <v>8.8709677419354871E-2</v>
      </c>
      <c r="G25" s="21">
        <f t="shared" si="0"/>
        <v>0.28746572027746398</v>
      </c>
      <c r="H25" s="20">
        <f t="shared" si="1"/>
        <v>0.22153768308193048</v>
      </c>
      <c r="I25" s="19">
        <f t="shared" si="1"/>
        <v>8.4942084942084967E-2</v>
      </c>
      <c r="J25" s="19">
        <f t="shared" si="1"/>
        <v>0.25133991537376577</v>
      </c>
    </row>
    <row r="26" spans="1:10" x14ac:dyDescent="0.2">
      <c r="A26">
        <v>21</v>
      </c>
      <c r="B26" s="22">
        <v>14.624599999999999</v>
      </c>
      <c r="C26">
        <v>5.1799999999999999E-2</v>
      </c>
      <c r="D26" s="26">
        <v>0.35449999999999998</v>
      </c>
      <c r="E26" s="20">
        <f t="shared" si="0"/>
        <v>0.42064822689291165</v>
      </c>
      <c r="F26" s="19">
        <f t="shared" si="0"/>
        <v>0.19491525423728814</v>
      </c>
      <c r="G26" s="21">
        <f t="shared" si="0"/>
        <v>0.60422405876951324</v>
      </c>
      <c r="H26" s="20">
        <f t="shared" si="1"/>
        <v>0.34755006714283804</v>
      </c>
      <c r="I26" s="19">
        <f t="shared" si="1"/>
        <v>0.215962441314554</v>
      </c>
      <c r="J26" s="19">
        <f t="shared" si="1"/>
        <v>0.86578947368421044</v>
      </c>
    </row>
    <row r="27" spans="1:10" x14ac:dyDescent="0.2">
      <c r="A27">
        <v>22</v>
      </c>
      <c r="B27" s="22">
        <v>22.414899999999999</v>
      </c>
      <c r="C27">
        <v>4.2599999999999999E-2</v>
      </c>
      <c r="D27" s="26">
        <v>0.19</v>
      </c>
      <c r="E27" s="20">
        <f t="shared" si="0"/>
        <v>0.1240512086724975</v>
      </c>
      <c r="F27" s="19">
        <f t="shared" si="0"/>
        <v>6.2953995157384937E-2</v>
      </c>
      <c r="G27" s="21">
        <f t="shared" si="0"/>
        <v>6.023481368044923E-2</v>
      </c>
      <c r="H27" s="20">
        <f t="shared" si="1"/>
        <v>0.13225436562659423</v>
      </c>
      <c r="I27" s="19">
        <f t="shared" si="1"/>
        <v>6.4999999999999947E-2</v>
      </c>
      <c r="J27" s="19">
        <f t="shared" si="1"/>
        <v>5.8473736372646204E-2</v>
      </c>
    </row>
    <row r="28" spans="1:10" x14ac:dyDescent="0.2">
      <c r="A28">
        <v>23</v>
      </c>
      <c r="B28" s="22">
        <v>19.796700000000001</v>
      </c>
      <c r="C28">
        <v>0.04</v>
      </c>
      <c r="D28" s="26">
        <v>0.20180000000000001</v>
      </c>
      <c r="E28" s="20">
        <f t="shared" si="0"/>
        <v>0.2044135253782243</v>
      </c>
      <c r="F28" s="19">
        <f t="shared" si="0"/>
        <v>0.80597014925373134</v>
      </c>
      <c r="G28" s="21">
        <f t="shared" si="0"/>
        <v>0.62861026163778444</v>
      </c>
      <c r="H28" s="20">
        <f t="shared" si="1"/>
        <v>0.18545842059570186</v>
      </c>
      <c r="I28" s="19">
        <f t="shared" si="1"/>
        <v>0.57446808510638292</v>
      </c>
      <c r="J28" s="19">
        <f t="shared" si="1"/>
        <v>0.47828335056876936</v>
      </c>
    </row>
    <row r="29" spans="1:10" x14ac:dyDescent="0.2">
      <c r="A29">
        <v>24</v>
      </c>
      <c r="B29" s="22">
        <v>24.304099999999998</v>
      </c>
      <c r="C29">
        <v>9.4E-2</v>
      </c>
      <c r="D29" s="26">
        <v>0.38679999999999998</v>
      </c>
      <c r="E29" s="20">
        <f t="shared" si="0"/>
        <v>0.14549318316651313</v>
      </c>
      <c r="F29" s="19">
        <f t="shared" si="0"/>
        <v>0.36032642812303833</v>
      </c>
      <c r="G29" s="21">
        <f t="shared" si="0"/>
        <v>0.4999192115042817</v>
      </c>
      <c r="H29" s="20">
        <f t="shared" si="1"/>
        <v>0.13562679602811056</v>
      </c>
      <c r="I29" s="19">
        <f t="shared" si="1"/>
        <v>0.43950995405819304</v>
      </c>
      <c r="J29" s="19">
        <f t="shared" si="1"/>
        <v>0.66652305040930626</v>
      </c>
    </row>
    <row r="30" spans="1:10" x14ac:dyDescent="0.2">
      <c r="A30">
        <v>25</v>
      </c>
      <c r="B30" s="22">
        <v>28.117599999999999</v>
      </c>
      <c r="C30">
        <v>6.5299999999999997E-2</v>
      </c>
      <c r="D30" s="26">
        <v>0.2321</v>
      </c>
      <c r="E30" s="20">
        <f t="shared" si="0"/>
        <v>0.19950853657560458</v>
      </c>
      <c r="F30" s="19">
        <f t="shared" si="0"/>
        <v>0.65447154471544722</v>
      </c>
      <c r="G30" s="21">
        <f t="shared" si="0"/>
        <v>0.82617960426179593</v>
      </c>
      <c r="H30" s="20">
        <f t="shared" si="1"/>
        <v>0.18141192294367509</v>
      </c>
      <c r="I30" s="19">
        <f t="shared" si="1"/>
        <v>0.97280966767371602</v>
      </c>
      <c r="J30" s="19">
        <f t="shared" si="1"/>
        <v>1.4076763485477177</v>
      </c>
    </row>
    <row r="31" spans="1:10" x14ac:dyDescent="0.2">
      <c r="A31">
        <v>26</v>
      </c>
      <c r="B31" s="22">
        <v>34.3489</v>
      </c>
      <c r="C31">
        <v>3.3099999999999997E-2</v>
      </c>
      <c r="D31" s="26">
        <v>9.64E-2</v>
      </c>
      <c r="E31" s="20">
        <f t="shared" si="0"/>
        <v>0.91265157296701438</v>
      </c>
      <c r="F31" s="19">
        <f t="shared" si="0"/>
        <v>0.81680071492403927</v>
      </c>
      <c r="G31" s="21">
        <f t="shared" si="0"/>
        <v>1.4573599774838162</v>
      </c>
      <c r="H31" s="20">
        <f t="shared" si="1"/>
        <v>1.6786736436587097</v>
      </c>
      <c r="I31" s="19">
        <f t="shared" si="1"/>
        <v>0.57994923857868019</v>
      </c>
      <c r="J31" s="19">
        <f t="shared" si="1"/>
        <v>0.84304786714425262</v>
      </c>
    </row>
    <row r="32" spans="1:10" x14ac:dyDescent="0.2">
      <c r="A32">
        <v>27</v>
      </c>
      <c r="B32" s="22">
        <v>12.8231</v>
      </c>
      <c r="C32">
        <v>7.8799999999999995E-2</v>
      </c>
      <c r="D32" s="26">
        <v>0.61419999999999997</v>
      </c>
      <c r="E32" s="20">
        <f t="shared" si="0"/>
        <v>1.0557902623377533</v>
      </c>
      <c r="F32" s="19">
        <f t="shared" si="0"/>
        <v>0.8970588235294118</v>
      </c>
      <c r="G32" s="21">
        <f t="shared" si="0"/>
        <v>1.5787327021121629</v>
      </c>
      <c r="H32" s="20">
        <f t="shared" si="1"/>
        <v>0.69100963855421682</v>
      </c>
      <c r="I32" s="19">
        <f t="shared" si="1"/>
        <v>1.6266666666666667</v>
      </c>
      <c r="J32" s="19">
        <f t="shared" si="1"/>
        <v>7.4951590594744113</v>
      </c>
    </row>
    <row r="33" spans="1:16" x14ac:dyDescent="0.2">
      <c r="A33">
        <v>28</v>
      </c>
      <c r="B33" s="16">
        <v>41.5</v>
      </c>
      <c r="C33" s="15">
        <v>0.03</v>
      </c>
      <c r="D33" s="17">
        <v>7.2300000000000003E-2</v>
      </c>
      <c r="E33" s="16"/>
      <c r="F33" s="18"/>
      <c r="G33" s="17"/>
      <c r="H33" s="16"/>
      <c r="I33" s="15"/>
      <c r="J33" s="15"/>
    </row>
    <row r="34" spans="1:16" x14ac:dyDescent="0.2">
      <c r="P34" s="13"/>
    </row>
    <row r="35" spans="1:16" ht="15" x14ac:dyDescent="0.25">
      <c r="B35" s="7" t="s">
        <v>25</v>
      </c>
      <c r="E35" s="7" t="s">
        <v>24</v>
      </c>
      <c r="H35" s="7" t="s">
        <v>23</v>
      </c>
      <c r="P35" s="13"/>
    </row>
    <row r="36" spans="1:16" ht="15" x14ac:dyDescent="0.25">
      <c r="A36" s="7" t="s">
        <v>9</v>
      </c>
      <c r="B36" s="23" t="s">
        <v>7</v>
      </c>
      <c r="C36" s="25" t="s">
        <v>8</v>
      </c>
      <c r="D36" s="24" t="s">
        <v>22</v>
      </c>
      <c r="E36" s="23" t="s">
        <v>21</v>
      </c>
      <c r="F36" s="23" t="s">
        <v>20</v>
      </c>
      <c r="G36" s="23" t="s">
        <v>19</v>
      </c>
      <c r="H36" s="23" t="s">
        <v>18</v>
      </c>
      <c r="I36" s="23" t="s">
        <v>17</v>
      </c>
      <c r="J36" s="23" t="s">
        <v>16</v>
      </c>
      <c r="P36" s="13"/>
    </row>
    <row r="37" spans="1:16" x14ac:dyDescent="0.2">
      <c r="A37">
        <v>1</v>
      </c>
      <c r="B37" s="22">
        <f>B6</f>
        <v>37.897500000000001</v>
      </c>
      <c r="C37">
        <f>C6</f>
        <v>2.8299999999999999E-2</v>
      </c>
      <c r="D37" s="26">
        <f>D6</f>
        <v>7.4700000000000003E-2</v>
      </c>
      <c r="E37" s="20">
        <f t="shared" ref="E37:G63" si="2">(B38-B37)/((B38+B37)/2)</f>
        <v>0.87809921483967091</v>
      </c>
      <c r="F37" s="19">
        <f t="shared" si="2"/>
        <v>0.78540772532188841</v>
      </c>
      <c r="G37" s="21">
        <f t="shared" si="2"/>
        <v>0.58455708195168155</v>
      </c>
      <c r="H37" s="20">
        <f t="shared" ref="H37:J63" si="3">(B38-B37)/B38</f>
        <v>0.61019384621081363</v>
      </c>
      <c r="I37" s="19">
        <f t="shared" si="3"/>
        <v>0.56394453004622502</v>
      </c>
      <c r="J37" s="19">
        <f t="shared" si="3"/>
        <v>0.45234604105571841</v>
      </c>
      <c r="P37" s="13"/>
    </row>
    <row r="38" spans="1:16" x14ac:dyDescent="0.2">
      <c r="A38">
        <v>2</v>
      </c>
      <c r="B38" s="22">
        <f t="shared" ref="B38:D53" si="4">B37+B7</f>
        <v>97.221400000000003</v>
      </c>
      <c r="C38">
        <f t="shared" si="4"/>
        <v>6.4899999999999999E-2</v>
      </c>
      <c r="D38" s="26">
        <f t="shared" si="4"/>
        <v>0.13639999999999999</v>
      </c>
      <c r="E38" s="20">
        <f t="shared" si="2"/>
        <v>0.31101127655619437</v>
      </c>
      <c r="F38" s="19">
        <f t="shared" si="2"/>
        <v>0.43990384615384626</v>
      </c>
      <c r="G38" s="21">
        <f t="shared" si="2"/>
        <v>0.54506666666666659</v>
      </c>
      <c r="H38" s="20">
        <f t="shared" si="3"/>
        <v>0.26915600084795333</v>
      </c>
      <c r="I38" s="19">
        <f t="shared" si="3"/>
        <v>0.36059113300492618</v>
      </c>
      <c r="J38" s="19">
        <f t="shared" si="3"/>
        <v>0.42833193629505445</v>
      </c>
      <c r="P38" s="13"/>
    </row>
    <row r="39" spans="1:16" x14ac:dyDescent="0.2">
      <c r="A39">
        <v>3</v>
      </c>
      <c r="B39" s="22">
        <f t="shared" si="4"/>
        <v>133.02620000000002</v>
      </c>
      <c r="C39">
        <f t="shared" si="4"/>
        <v>0.10150000000000001</v>
      </c>
      <c r="D39" s="26">
        <f t="shared" si="4"/>
        <v>0.23859999999999998</v>
      </c>
      <c r="E39" s="20">
        <f t="shared" si="2"/>
        <v>0.37059266286424014</v>
      </c>
      <c r="F39" s="19">
        <f t="shared" si="2"/>
        <v>0.31114808652246267</v>
      </c>
      <c r="G39" s="21">
        <f t="shared" si="2"/>
        <v>0.22931354359925799</v>
      </c>
      <c r="H39" s="20">
        <f t="shared" si="3"/>
        <v>0.31265823831284112</v>
      </c>
      <c r="I39" s="19">
        <f t="shared" si="3"/>
        <v>0.26925845932325421</v>
      </c>
      <c r="J39" s="19">
        <f t="shared" si="3"/>
        <v>0.20572569906790952</v>
      </c>
      <c r="P39" s="13"/>
    </row>
    <row r="40" spans="1:16" x14ac:dyDescent="0.2">
      <c r="A40">
        <v>4</v>
      </c>
      <c r="B40" s="22">
        <f t="shared" si="4"/>
        <v>193.53720000000001</v>
      </c>
      <c r="C40">
        <f t="shared" si="4"/>
        <v>0.13890000000000002</v>
      </c>
      <c r="D40" s="26">
        <f t="shared" si="4"/>
        <v>0.3004</v>
      </c>
      <c r="E40" s="20">
        <f t="shared" si="2"/>
        <v>0.3253783182069504</v>
      </c>
      <c r="F40" s="19">
        <f t="shared" si="2"/>
        <v>0.23786869647954331</v>
      </c>
      <c r="G40" s="21">
        <f t="shared" si="2"/>
        <v>0.15337329030275088</v>
      </c>
      <c r="H40" s="20">
        <f t="shared" si="3"/>
        <v>0.27984979102913687</v>
      </c>
      <c r="I40" s="19">
        <f t="shared" si="3"/>
        <v>0.21258503401360543</v>
      </c>
      <c r="J40" s="19">
        <f t="shared" si="3"/>
        <v>0.1424493291464459</v>
      </c>
      <c r="P40" s="13"/>
    </row>
    <row r="41" spans="1:16" x14ac:dyDescent="0.2">
      <c r="A41">
        <v>5</v>
      </c>
      <c r="B41" s="22">
        <f t="shared" si="4"/>
        <v>268.74560000000002</v>
      </c>
      <c r="C41">
        <f t="shared" si="4"/>
        <v>0.17640000000000003</v>
      </c>
      <c r="D41" s="26">
        <f t="shared" si="4"/>
        <v>0.3503</v>
      </c>
      <c r="E41" s="20">
        <f t="shared" si="2"/>
        <v>0.25487915367883185</v>
      </c>
      <c r="F41" s="19">
        <f t="shared" si="2"/>
        <v>0.22669012314651921</v>
      </c>
      <c r="G41" s="21">
        <f t="shared" si="2"/>
        <v>0.15169502704128743</v>
      </c>
      <c r="H41" s="20">
        <f t="shared" si="3"/>
        <v>0.22606901417576805</v>
      </c>
      <c r="I41" s="19">
        <f t="shared" si="3"/>
        <v>0.20361173814898417</v>
      </c>
      <c r="J41" s="19">
        <f t="shared" si="3"/>
        <v>0.14100049043648846</v>
      </c>
      <c r="P41" s="13"/>
    </row>
    <row r="42" spans="1:16" x14ac:dyDescent="0.2">
      <c r="A42">
        <v>6</v>
      </c>
      <c r="B42" s="22">
        <f t="shared" si="4"/>
        <v>347.24750000000006</v>
      </c>
      <c r="C42">
        <f t="shared" si="4"/>
        <v>0.22150000000000003</v>
      </c>
      <c r="D42" s="26">
        <f t="shared" si="4"/>
        <v>0.4078</v>
      </c>
      <c r="E42" s="20">
        <f t="shared" si="2"/>
        <v>7.4431187175092575E-2</v>
      </c>
      <c r="F42" s="19">
        <f t="shared" si="2"/>
        <v>6.8454327447133159E-2</v>
      </c>
      <c r="G42" s="21">
        <f t="shared" si="2"/>
        <v>0.13406543125142986</v>
      </c>
      <c r="H42" s="20">
        <f t="shared" si="3"/>
        <v>7.1760574788167414E-2</v>
      </c>
      <c r="I42" s="19">
        <f t="shared" si="3"/>
        <v>6.6188870151770621E-2</v>
      </c>
      <c r="J42" s="19">
        <f t="shared" si="3"/>
        <v>0.12564322469982844</v>
      </c>
      <c r="P42" s="13"/>
    </row>
    <row r="43" spans="1:16" x14ac:dyDescent="0.2">
      <c r="A43">
        <v>7</v>
      </c>
      <c r="B43" s="22">
        <f t="shared" si="4"/>
        <v>374.09260000000006</v>
      </c>
      <c r="C43">
        <f t="shared" si="4"/>
        <v>0.23720000000000002</v>
      </c>
      <c r="D43" s="26">
        <f t="shared" si="4"/>
        <v>0.46639999999999998</v>
      </c>
      <c r="E43" s="20">
        <f t="shared" si="2"/>
        <v>0.10936391295118914</v>
      </c>
      <c r="F43" s="19">
        <f t="shared" si="2"/>
        <v>0.13081166272655637</v>
      </c>
      <c r="G43" s="21">
        <f t="shared" si="2"/>
        <v>0.15213946117274174</v>
      </c>
      <c r="H43" s="20">
        <f t="shared" si="3"/>
        <v>0.10369373656172892</v>
      </c>
      <c r="I43" s="19">
        <f t="shared" si="3"/>
        <v>0.12278106508875741</v>
      </c>
      <c r="J43" s="19">
        <f t="shared" si="3"/>
        <v>0.14138438880706927</v>
      </c>
      <c r="P43" s="13"/>
    </row>
    <row r="44" spans="1:16" x14ac:dyDescent="0.2">
      <c r="A44">
        <v>8</v>
      </c>
      <c r="B44" s="22">
        <f t="shared" si="4"/>
        <v>417.37140000000005</v>
      </c>
      <c r="C44">
        <f t="shared" si="4"/>
        <v>0.27040000000000003</v>
      </c>
      <c r="D44" s="26">
        <f t="shared" si="4"/>
        <v>0.54320000000000002</v>
      </c>
      <c r="E44" s="20">
        <f t="shared" si="2"/>
        <v>6.6546578041662849E-2</v>
      </c>
      <c r="F44" s="19">
        <f t="shared" si="2"/>
        <v>0.10045662100456623</v>
      </c>
      <c r="G44" s="21">
        <f t="shared" si="2"/>
        <v>0.16780504258369175</v>
      </c>
      <c r="H44" s="20">
        <f t="shared" si="3"/>
        <v>6.4403656562848813E-2</v>
      </c>
      <c r="I44" s="19">
        <f t="shared" si="3"/>
        <v>9.5652173913043509E-2</v>
      </c>
      <c r="J44" s="19">
        <f t="shared" si="3"/>
        <v>0.15481562159639026</v>
      </c>
      <c r="P44" s="13"/>
    </row>
    <row r="45" spans="1:16" x14ac:dyDescent="0.2">
      <c r="A45">
        <v>9</v>
      </c>
      <c r="B45" s="22">
        <f t="shared" si="4"/>
        <v>446.10200000000003</v>
      </c>
      <c r="C45">
        <f t="shared" si="4"/>
        <v>0.29900000000000004</v>
      </c>
      <c r="D45" s="26">
        <f t="shared" si="4"/>
        <v>0.64270000000000005</v>
      </c>
      <c r="E45" s="20">
        <f t="shared" si="2"/>
        <v>3.2976053982902438E-2</v>
      </c>
      <c r="F45" s="19">
        <f t="shared" si="2"/>
        <v>6.7226890756302476E-2</v>
      </c>
      <c r="G45" s="21">
        <f t="shared" si="2"/>
        <v>0.1955499403383168</v>
      </c>
      <c r="H45" s="20">
        <f t="shared" si="3"/>
        <v>3.2441163208290075E-2</v>
      </c>
      <c r="I45" s="19">
        <f t="shared" si="3"/>
        <v>6.5040650406504016E-2</v>
      </c>
      <c r="J45" s="19">
        <f t="shared" si="3"/>
        <v>0.17813299232736571</v>
      </c>
      <c r="P45" s="13"/>
    </row>
    <row r="46" spans="1:16" x14ac:dyDescent="0.2">
      <c r="A46">
        <v>10</v>
      </c>
      <c r="B46" s="22">
        <f t="shared" si="4"/>
        <v>461.05930000000001</v>
      </c>
      <c r="C46">
        <f t="shared" si="4"/>
        <v>0.31980000000000003</v>
      </c>
      <c r="D46" s="26">
        <f t="shared" si="4"/>
        <v>0.78200000000000003</v>
      </c>
      <c r="E46" s="20">
        <f t="shared" si="2"/>
        <v>3.0761864735438512E-2</v>
      </c>
      <c r="F46" s="19">
        <f t="shared" si="2"/>
        <v>7.3203795752372305E-2</v>
      </c>
      <c r="G46" s="21">
        <f t="shared" si="2"/>
        <v>0.19493334872179588</v>
      </c>
      <c r="H46" s="20">
        <f t="shared" si="3"/>
        <v>3.0295885765459829E-2</v>
      </c>
      <c r="I46" s="19">
        <f t="shared" si="3"/>
        <v>7.0619006102877038E-2</v>
      </c>
      <c r="J46" s="19">
        <f t="shared" si="3"/>
        <v>0.1776212009675045</v>
      </c>
      <c r="P46" s="13"/>
    </row>
    <row r="47" spans="1:16" x14ac:dyDescent="0.2">
      <c r="A47">
        <v>11</v>
      </c>
      <c r="B47" s="22">
        <f t="shared" si="4"/>
        <v>475.46390000000002</v>
      </c>
      <c r="C47">
        <f t="shared" si="4"/>
        <v>0.34410000000000002</v>
      </c>
      <c r="D47" s="26">
        <f t="shared" si="4"/>
        <v>0.95090000000000008</v>
      </c>
      <c r="E47" s="20">
        <f t="shared" si="2"/>
        <v>2.4731983969825788E-2</v>
      </c>
      <c r="F47" s="19">
        <f t="shared" si="2"/>
        <v>6.8210526315789444E-2</v>
      </c>
      <c r="G47" s="21">
        <f t="shared" si="2"/>
        <v>0.1934932320113987</v>
      </c>
      <c r="H47" s="20">
        <f t="shared" si="3"/>
        <v>2.4429884217401058E-2</v>
      </c>
      <c r="I47" s="19">
        <f t="shared" si="3"/>
        <v>6.5960912052117238E-2</v>
      </c>
      <c r="J47" s="19">
        <f t="shared" si="3"/>
        <v>0.17642473583925167</v>
      </c>
      <c r="P47" s="13"/>
    </row>
    <row r="48" spans="1:16" x14ac:dyDescent="0.2">
      <c r="A48">
        <v>12</v>
      </c>
      <c r="B48" s="22">
        <f t="shared" si="4"/>
        <v>487.37030000000004</v>
      </c>
      <c r="C48">
        <f t="shared" si="4"/>
        <v>0.36840000000000001</v>
      </c>
      <c r="D48" s="26">
        <f t="shared" si="4"/>
        <v>1.1546000000000001</v>
      </c>
      <c r="E48" s="20">
        <f t="shared" si="2"/>
        <v>2.4795114210902892E-2</v>
      </c>
      <c r="F48" s="19">
        <f t="shared" si="2"/>
        <v>6.7409836065573769E-2</v>
      </c>
      <c r="G48" s="21">
        <f t="shared" si="2"/>
        <v>0.16679236295796446</v>
      </c>
      <c r="H48" s="20">
        <f t="shared" si="3"/>
        <v>2.4491479692814223E-2</v>
      </c>
      <c r="I48" s="19">
        <f t="shared" si="3"/>
        <v>6.5211875158589186E-2</v>
      </c>
      <c r="J48" s="19">
        <f t="shared" si="3"/>
        <v>0.15395324979849048</v>
      </c>
      <c r="P48" s="13"/>
    </row>
    <row r="49" spans="1:16" x14ac:dyDescent="0.2">
      <c r="A49">
        <v>13</v>
      </c>
      <c r="B49" s="22">
        <f t="shared" si="4"/>
        <v>499.60640000000006</v>
      </c>
      <c r="C49">
        <f t="shared" si="4"/>
        <v>0.39410000000000001</v>
      </c>
      <c r="D49" s="26">
        <f t="shared" si="4"/>
        <v>1.3647</v>
      </c>
      <c r="E49" s="20">
        <f t="shared" si="2"/>
        <v>3.0520043863336198E-2</v>
      </c>
      <c r="F49" s="19">
        <f t="shared" si="2"/>
        <v>8.2471718769006164E-2</v>
      </c>
      <c r="G49" s="21">
        <f t="shared" si="2"/>
        <v>0.14861794132609807</v>
      </c>
      <c r="H49" s="20">
        <f t="shared" si="3"/>
        <v>3.0061307649313057E-2</v>
      </c>
      <c r="I49" s="19">
        <f t="shared" si="3"/>
        <v>7.9205607476635478E-2</v>
      </c>
      <c r="J49" s="19">
        <f t="shared" si="3"/>
        <v>0.13833817401187024</v>
      </c>
      <c r="P49" s="13"/>
    </row>
    <row r="50" spans="1:16" x14ac:dyDescent="0.2">
      <c r="A50">
        <v>14</v>
      </c>
      <c r="B50" s="22">
        <f t="shared" si="4"/>
        <v>515.09070000000008</v>
      </c>
      <c r="C50">
        <f t="shared" si="4"/>
        <v>0.42799999999999999</v>
      </c>
      <c r="D50" s="26">
        <f t="shared" si="4"/>
        <v>1.5838000000000001</v>
      </c>
      <c r="E50" s="20">
        <f t="shared" si="2"/>
        <v>2.9661945700924751E-2</v>
      </c>
      <c r="F50" s="19">
        <f t="shared" si="2"/>
        <v>7.6404494382022417E-2</v>
      </c>
      <c r="G50" s="21">
        <f t="shared" si="2"/>
        <v>0.12944372268808318</v>
      </c>
      <c r="H50" s="20">
        <f t="shared" si="3"/>
        <v>2.9228459215833866E-2</v>
      </c>
      <c r="I50" s="19">
        <f t="shared" si="3"/>
        <v>7.3593073593073544E-2</v>
      </c>
      <c r="J50" s="19">
        <f t="shared" si="3"/>
        <v>0.12157515252357184</v>
      </c>
      <c r="P50" s="13"/>
    </row>
    <row r="51" spans="1:16" x14ac:dyDescent="0.2">
      <c r="A51">
        <v>15</v>
      </c>
      <c r="B51" s="22">
        <f t="shared" si="4"/>
        <v>530.59930000000008</v>
      </c>
      <c r="C51">
        <f t="shared" si="4"/>
        <v>0.46199999999999997</v>
      </c>
      <c r="D51" s="26">
        <f t="shared" si="4"/>
        <v>1.8030000000000002</v>
      </c>
      <c r="E51" s="20">
        <f t="shared" si="2"/>
        <v>3.3765836247237377E-2</v>
      </c>
      <c r="F51" s="19">
        <f t="shared" si="2"/>
        <v>7.5400958133722162E-2</v>
      </c>
      <c r="G51" s="21">
        <f t="shared" si="2"/>
        <v>0.10435011170981727</v>
      </c>
      <c r="H51" s="20">
        <f t="shared" si="3"/>
        <v>3.320523498373152E-2</v>
      </c>
      <c r="I51" s="19">
        <f t="shared" si="3"/>
        <v>7.2661581694098781E-2</v>
      </c>
      <c r="J51" s="19">
        <f t="shared" si="3"/>
        <v>9.9175618286285239E-2</v>
      </c>
      <c r="P51" s="13"/>
    </row>
    <row r="52" spans="1:16" x14ac:dyDescent="0.2">
      <c r="A52">
        <v>16</v>
      </c>
      <c r="B52" s="22">
        <f t="shared" si="4"/>
        <v>548.82310000000007</v>
      </c>
      <c r="C52">
        <f t="shared" si="4"/>
        <v>0.49819999999999998</v>
      </c>
      <c r="D52" s="26">
        <f t="shared" si="4"/>
        <v>2.0015000000000001</v>
      </c>
      <c r="E52" s="20">
        <f t="shared" si="2"/>
        <v>4.8755071561153385E-2</v>
      </c>
      <c r="F52" s="19">
        <f t="shared" si="2"/>
        <v>0.13320843091334886</v>
      </c>
      <c r="G52" s="21">
        <f t="shared" si="2"/>
        <v>0.12158325707984331</v>
      </c>
      <c r="H52" s="20">
        <f t="shared" si="3"/>
        <v>4.759482696387126E-2</v>
      </c>
      <c r="I52" s="19">
        <f t="shared" si="3"/>
        <v>0.12489021605480406</v>
      </c>
      <c r="J52" s="19">
        <f t="shared" si="3"/>
        <v>0.1146155887817394</v>
      </c>
      <c r="P52" s="13"/>
    </row>
    <row r="53" spans="1:16" x14ac:dyDescent="0.2">
      <c r="A53">
        <v>17</v>
      </c>
      <c r="B53" s="22">
        <f t="shared" si="4"/>
        <v>576.2496000000001</v>
      </c>
      <c r="C53">
        <f t="shared" si="4"/>
        <v>0.56929999999999992</v>
      </c>
      <c r="D53" s="26">
        <f t="shared" si="4"/>
        <v>2.2606000000000002</v>
      </c>
      <c r="E53" s="20">
        <f t="shared" si="2"/>
        <v>4.0586494947684841E-2</v>
      </c>
      <c r="F53" s="19">
        <f t="shared" si="2"/>
        <v>0.13939047307786592</v>
      </c>
      <c r="G53" s="21">
        <f t="shared" si="2"/>
        <v>0.1465174435288813</v>
      </c>
      <c r="H53" s="20">
        <f t="shared" si="3"/>
        <v>3.9779244886872948E-2</v>
      </c>
      <c r="I53" s="19">
        <f t="shared" si="3"/>
        <v>0.13030858539566154</v>
      </c>
      <c r="J53" s="19">
        <f t="shared" si="3"/>
        <v>0.13651642475171891</v>
      </c>
      <c r="P53" s="13"/>
    </row>
    <row r="54" spans="1:16" x14ac:dyDescent="0.2">
      <c r="A54">
        <v>18</v>
      </c>
      <c r="B54" s="22">
        <f t="shared" ref="B54:D64" si="5">B53+B23</f>
        <v>600.12200000000007</v>
      </c>
      <c r="C54">
        <f t="shared" si="5"/>
        <v>0.65459999999999996</v>
      </c>
      <c r="D54" s="26">
        <f t="shared" si="5"/>
        <v>2.6180000000000003</v>
      </c>
      <c r="E54" s="20">
        <f t="shared" si="2"/>
        <v>2.6004082709403294E-2</v>
      </c>
      <c r="F54" s="19">
        <f t="shared" si="2"/>
        <v>0.14482074535921774</v>
      </c>
      <c r="G54" s="21">
        <f t="shared" si="2"/>
        <v>0.21968344638819468</v>
      </c>
      <c r="H54" s="20">
        <f t="shared" si="3"/>
        <v>2.5670316196626491E-2</v>
      </c>
      <c r="I54" s="19">
        <f t="shared" si="3"/>
        <v>0.1350422832980972</v>
      </c>
      <c r="J54" s="19">
        <f t="shared" si="3"/>
        <v>0.19794123954535708</v>
      </c>
      <c r="P54" s="13"/>
    </row>
    <row r="55" spans="1:16" x14ac:dyDescent="0.2">
      <c r="A55">
        <v>19</v>
      </c>
      <c r="B55" s="22">
        <f t="shared" si="5"/>
        <v>615.93320000000006</v>
      </c>
      <c r="C55">
        <f t="shared" si="5"/>
        <v>0.75679999999999992</v>
      </c>
      <c r="D55" s="26">
        <f t="shared" si="5"/>
        <v>3.2641000000000004</v>
      </c>
      <c r="E55" s="20">
        <f t="shared" si="2"/>
        <v>2.8589354716283353E-2</v>
      </c>
      <c r="F55" s="19">
        <f t="shared" si="2"/>
        <v>6.073030108904548E-2</v>
      </c>
      <c r="G55" s="21">
        <f t="shared" si="2"/>
        <v>7.8132359868111165E-2</v>
      </c>
      <c r="H55" s="20">
        <f t="shared" si="3"/>
        <v>2.8186438669626002E-2</v>
      </c>
      <c r="I55" s="19">
        <f t="shared" si="3"/>
        <v>5.8940562049241488E-2</v>
      </c>
      <c r="J55" s="19">
        <f t="shared" si="3"/>
        <v>7.519478679699676E-2</v>
      </c>
      <c r="P55" s="13"/>
    </row>
    <row r="56" spans="1:16" x14ac:dyDescent="0.2">
      <c r="A56">
        <v>20</v>
      </c>
      <c r="B56" s="22">
        <f t="shared" si="5"/>
        <v>633.79770000000008</v>
      </c>
      <c r="C56">
        <f t="shared" si="5"/>
        <v>0.80419999999999991</v>
      </c>
      <c r="D56" s="26">
        <f t="shared" si="5"/>
        <v>3.5295000000000005</v>
      </c>
      <c r="E56" s="20">
        <f t="shared" si="2"/>
        <v>2.2811374023178524E-2</v>
      </c>
      <c r="F56" s="19">
        <f t="shared" si="2"/>
        <v>6.2402120226478695E-2</v>
      </c>
      <c r="G56" s="21">
        <f t="shared" si="2"/>
        <v>9.5636339111081076E-2</v>
      </c>
      <c r="H56" s="20">
        <f t="shared" si="3"/>
        <v>2.2554128690515401E-2</v>
      </c>
      <c r="I56" s="19">
        <f t="shared" si="3"/>
        <v>6.0514018691588747E-2</v>
      </c>
      <c r="J56" s="19">
        <f t="shared" si="3"/>
        <v>9.1271884654994792E-2</v>
      </c>
      <c r="P56" s="13"/>
    </row>
    <row r="57" spans="1:16" x14ac:dyDescent="0.2">
      <c r="A57">
        <v>21</v>
      </c>
      <c r="B57" s="22">
        <f t="shared" si="5"/>
        <v>648.42230000000006</v>
      </c>
      <c r="C57">
        <f t="shared" si="5"/>
        <v>0.85599999999999987</v>
      </c>
      <c r="D57" s="26">
        <f t="shared" si="5"/>
        <v>3.8840000000000003</v>
      </c>
      <c r="E57" s="20">
        <f t="shared" si="2"/>
        <v>3.3981032541361249E-2</v>
      </c>
      <c r="F57" s="19">
        <f t="shared" si="2"/>
        <v>4.8558075914738374E-2</v>
      </c>
      <c r="G57" s="21">
        <f t="shared" si="2"/>
        <v>4.7750691128424318E-2</v>
      </c>
      <c r="H57" s="20">
        <f t="shared" si="3"/>
        <v>3.3413322934387042E-2</v>
      </c>
      <c r="I57" s="19">
        <f t="shared" si="3"/>
        <v>4.7407077676385467E-2</v>
      </c>
      <c r="J57" s="19">
        <f t="shared" si="3"/>
        <v>4.6637211585665278E-2</v>
      </c>
      <c r="P57" s="13"/>
    </row>
    <row r="58" spans="1:16" x14ac:dyDescent="0.2">
      <c r="A58">
        <v>22</v>
      </c>
      <c r="B58" s="22">
        <f t="shared" si="5"/>
        <v>670.83720000000005</v>
      </c>
      <c r="C58">
        <f t="shared" si="5"/>
        <v>0.89859999999999984</v>
      </c>
      <c r="D58" s="26">
        <f t="shared" si="5"/>
        <v>4.0740000000000007</v>
      </c>
      <c r="E58" s="20">
        <f t="shared" si="2"/>
        <v>2.9081337091914745E-2</v>
      </c>
      <c r="F58" s="19">
        <f t="shared" si="2"/>
        <v>4.3544524276072326E-2</v>
      </c>
      <c r="G58" s="21">
        <f t="shared" si="2"/>
        <v>4.8336487101487552E-2</v>
      </c>
      <c r="H58" s="20">
        <f t="shared" si="3"/>
        <v>2.8664535581007514E-2</v>
      </c>
      <c r="I58" s="19">
        <f t="shared" si="3"/>
        <v>4.2616663115278119E-2</v>
      </c>
      <c r="J58" s="19">
        <f t="shared" si="3"/>
        <v>4.7195846391318672E-2</v>
      </c>
      <c r="P58" s="13"/>
    </row>
    <row r="59" spans="1:16" x14ac:dyDescent="0.2">
      <c r="A59">
        <v>23</v>
      </c>
      <c r="B59" s="22">
        <f t="shared" si="5"/>
        <v>690.63390000000004</v>
      </c>
      <c r="C59">
        <f t="shared" si="5"/>
        <v>0.93859999999999988</v>
      </c>
      <c r="D59" s="26">
        <f t="shared" si="5"/>
        <v>4.2758000000000012</v>
      </c>
      <c r="E59" s="20">
        <f t="shared" si="2"/>
        <v>3.4582506949662195E-2</v>
      </c>
      <c r="F59" s="19">
        <f t="shared" si="2"/>
        <v>9.5373376623376721E-2</v>
      </c>
      <c r="G59" s="21">
        <f t="shared" si="2"/>
        <v>8.6547928040812669E-2</v>
      </c>
      <c r="H59" s="20">
        <f t="shared" si="3"/>
        <v>3.3994696043572935E-2</v>
      </c>
      <c r="I59" s="19">
        <f t="shared" si="3"/>
        <v>9.1032345535541431E-2</v>
      </c>
      <c r="J59" s="19">
        <f t="shared" si="3"/>
        <v>8.2958006262600248E-2</v>
      </c>
      <c r="P59" s="13"/>
    </row>
    <row r="60" spans="1:16" x14ac:dyDescent="0.2">
      <c r="A60">
        <v>24</v>
      </c>
      <c r="B60" s="22">
        <f t="shared" si="5"/>
        <v>714.93799999999999</v>
      </c>
      <c r="C60">
        <f t="shared" si="5"/>
        <v>1.0326</v>
      </c>
      <c r="D60" s="26">
        <f t="shared" si="5"/>
        <v>4.6626000000000012</v>
      </c>
      <c r="E60" s="20">
        <f t="shared" si="2"/>
        <v>3.8570265329011096E-2</v>
      </c>
      <c r="F60" s="19">
        <f t="shared" si="2"/>
        <v>6.1300164280685215E-2</v>
      </c>
      <c r="G60" s="21">
        <f t="shared" si="2"/>
        <v>4.8570202881566958E-2</v>
      </c>
      <c r="H60" s="20">
        <f t="shared" si="3"/>
        <v>3.7840506147857625E-2</v>
      </c>
      <c r="I60" s="19">
        <f t="shared" si="3"/>
        <v>5.9477183714363717E-2</v>
      </c>
      <c r="J60" s="19">
        <f t="shared" si="3"/>
        <v>4.7418636484360621E-2</v>
      </c>
      <c r="P60" s="13"/>
    </row>
    <row r="61" spans="1:16" x14ac:dyDescent="0.2">
      <c r="A61">
        <v>25</v>
      </c>
      <c r="B61" s="22">
        <f t="shared" si="5"/>
        <v>743.05560000000003</v>
      </c>
      <c r="C61">
        <f t="shared" si="5"/>
        <v>1.0978999999999999</v>
      </c>
      <c r="D61" s="26">
        <f t="shared" si="5"/>
        <v>4.8947000000000012</v>
      </c>
      <c r="E61" s="20">
        <f t="shared" si="2"/>
        <v>4.5182244506120163E-2</v>
      </c>
      <c r="F61" s="19">
        <f t="shared" si="2"/>
        <v>2.9700749248508157E-2</v>
      </c>
      <c r="G61" s="21">
        <f t="shared" si="2"/>
        <v>1.9502721074672765E-2</v>
      </c>
      <c r="H61" s="20">
        <f t="shared" si="3"/>
        <v>4.4184076629347986E-2</v>
      </c>
      <c r="I61" s="19">
        <f t="shared" si="3"/>
        <v>2.9266136162687809E-2</v>
      </c>
      <c r="J61" s="19">
        <f t="shared" si="3"/>
        <v>1.9314379595680314E-2</v>
      </c>
      <c r="P61" s="13"/>
    </row>
    <row r="62" spans="1:16" x14ac:dyDescent="0.2">
      <c r="A62">
        <v>26</v>
      </c>
      <c r="B62" s="22">
        <f t="shared" si="5"/>
        <v>777.40449999999998</v>
      </c>
      <c r="C62">
        <f t="shared" si="5"/>
        <v>1.1309999999999998</v>
      </c>
      <c r="D62" s="26">
        <f t="shared" si="5"/>
        <v>4.9911000000000012</v>
      </c>
      <c r="E62" s="20">
        <f t="shared" si="2"/>
        <v>1.6359833407340863E-2</v>
      </c>
      <c r="F62" s="19">
        <f t="shared" si="2"/>
        <v>6.7327409432672583E-2</v>
      </c>
      <c r="G62" s="21">
        <f t="shared" si="2"/>
        <v>0.11592616360273303</v>
      </c>
      <c r="H62" s="20">
        <f t="shared" si="3"/>
        <v>1.6227097104682189E-2</v>
      </c>
      <c r="I62" s="19">
        <f t="shared" si="3"/>
        <v>6.5134733013721274E-2</v>
      </c>
      <c r="J62" s="19">
        <f t="shared" si="3"/>
        <v>0.10957486664406903</v>
      </c>
      <c r="P62" s="13"/>
    </row>
    <row r="63" spans="1:16" x14ac:dyDescent="0.2">
      <c r="A63">
        <v>27</v>
      </c>
      <c r="B63" s="22">
        <f t="shared" si="5"/>
        <v>790.22759999999994</v>
      </c>
      <c r="C63">
        <f t="shared" si="5"/>
        <v>1.2097999999999998</v>
      </c>
      <c r="D63" s="26">
        <f t="shared" si="5"/>
        <v>5.6053000000000015</v>
      </c>
      <c r="E63" s="20">
        <f t="shared" si="2"/>
        <v>5.1172806745833674E-2</v>
      </c>
      <c r="F63" s="19">
        <f t="shared" si="2"/>
        <v>2.4493794905290689E-2</v>
      </c>
      <c r="G63" s="21">
        <f t="shared" si="2"/>
        <v>1.2815854080068108E-2</v>
      </c>
      <c r="H63" s="20">
        <f t="shared" si="3"/>
        <v>4.9896143881722817E-2</v>
      </c>
      <c r="I63" s="19">
        <f t="shared" si="3"/>
        <v>2.4197451201806768E-2</v>
      </c>
      <c r="J63" s="19">
        <f t="shared" si="3"/>
        <v>1.27342539101029E-2</v>
      </c>
      <c r="P63" s="13"/>
    </row>
    <row r="64" spans="1:16" x14ac:dyDescent="0.2">
      <c r="A64">
        <v>28</v>
      </c>
      <c r="B64" s="16">
        <f t="shared" si="5"/>
        <v>831.72759999999994</v>
      </c>
      <c r="C64" s="15">
        <f t="shared" si="5"/>
        <v>1.2397999999999998</v>
      </c>
      <c r="D64" s="17">
        <f t="shared" si="5"/>
        <v>5.6776000000000018</v>
      </c>
      <c r="E64" s="16"/>
      <c r="F64" s="18"/>
      <c r="G64" s="17"/>
      <c r="H64" s="16"/>
      <c r="I64" s="15"/>
      <c r="J64" s="15"/>
      <c r="P64" s="13"/>
    </row>
    <row r="65" spans="1:16" x14ac:dyDescent="0.2">
      <c r="P65" s="13"/>
    </row>
    <row r="66" spans="1:16" x14ac:dyDescent="0.2">
      <c r="P66" s="13"/>
    </row>
    <row r="67" spans="1:16" ht="15" x14ac:dyDescent="0.25">
      <c r="A67" s="14" t="s">
        <v>10</v>
      </c>
      <c r="I67" t="s">
        <v>12</v>
      </c>
      <c r="P67" s="13"/>
    </row>
    <row r="68" spans="1:16" x14ac:dyDescent="0.2">
      <c r="P68" s="13"/>
    </row>
    <row r="69" spans="1:16" x14ac:dyDescent="0.2">
      <c r="B69" s="8" t="s">
        <v>8</v>
      </c>
      <c r="C69" s="8" t="s">
        <v>7</v>
      </c>
      <c r="D69" s="8" t="s">
        <v>6</v>
      </c>
      <c r="E69" s="8" t="s">
        <v>5</v>
      </c>
      <c r="F69" s="8" t="s">
        <v>15</v>
      </c>
      <c r="G69" s="8" t="s">
        <v>14</v>
      </c>
      <c r="H69" s="8" t="s">
        <v>33</v>
      </c>
      <c r="I69" s="8" t="s">
        <v>32</v>
      </c>
      <c r="P69" s="13"/>
    </row>
    <row r="70" spans="1:16" ht="15" x14ac:dyDescent="0.25">
      <c r="A70" s="12" t="s">
        <v>13</v>
      </c>
      <c r="B70" s="35">
        <v>4.4990000000000002E-2</v>
      </c>
      <c r="C70" s="10">
        <v>25.131</v>
      </c>
      <c r="D70" s="11">
        <v>-9.9000000000000008E-3</v>
      </c>
      <c r="E70" s="10">
        <v>-9.4000000000000004E-3</v>
      </c>
      <c r="F70" s="11">
        <v>-0.122</v>
      </c>
      <c r="G70" s="10">
        <v>-0.10199999999999999</v>
      </c>
      <c r="H70" s="11">
        <v>-6.9000000000000006E-2</v>
      </c>
      <c r="I70" s="10">
        <v>-7.9000000000000001E-2</v>
      </c>
      <c r="P70" s="13"/>
    </row>
    <row r="71" spans="1:16" ht="15" x14ac:dyDescent="0.25">
      <c r="A71" s="12" t="s">
        <v>11</v>
      </c>
      <c r="B71" s="35">
        <v>-9.64E-2</v>
      </c>
      <c r="C71" s="10">
        <v>140.13</v>
      </c>
      <c r="D71" s="11">
        <v>0.25850000000000001</v>
      </c>
      <c r="E71" s="10">
        <v>0.27310000000000001</v>
      </c>
      <c r="F71" s="11">
        <v>0.41199999999999998</v>
      </c>
      <c r="G71" s="10">
        <v>0.38550000000000001</v>
      </c>
      <c r="H71" s="11">
        <v>0.23769999999999999</v>
      </c>
      <c r="I71" s="10">
        <v>0.3332</v>
      </c>
    </row>
    <row r="73" spans="1:16" x14ac:dyDescent="0.2">
      <c r="J73" t="s">
        <v>10</v>
      </c>
    </row>
    <row r="74" spans="1:16" ht="15" x14ac:dyDescent="0.25">
      <c r="A74" s="7" t="s">
        <v>9</v>
      </c>
      <c r="B74" s="9" t="s">
        <v>8</v>
      </c>
      <c r="C74" s="8" t="s">
        <v>7</v>
      </c>
      <c r="D74" s="8" t="s">
        <v>6</v>
      </c>
      <c r="E74" s="8" t="s">
        <v>5</v>
      </c>
      <c r="F74" s="8" t="s">
        <v>4</v>
      </c>
      <c r="G74" s="8" t="s">
        <v>3</v>
      </c>
      <c r="H74" s="8" t="s">
        <v>33</v>
      </c>
      <c r="I74" s="8" t="s">
        <v>32</v>
      </c>
      <c r="J74" s="9" t="s">
        <v>2</v>
      </c>
      <c r="K74" s="8" t="s">
        <v>1</v>
      </c>
      <c r="L74" s="8" t="s">
        <v>0</v>
      </c>
      <c r="M74" s="8" t="s">
        <v>34</v>
      </c>
    </row>
    <row r="75" spans="1:16" x14ac:dyDescent="0.2">
      <c r="A75">
        <v>1</v>
      </c>
      <c r="B75" s="29">
        <f t="shared" ref="B75:E94" si="6">(B$70*$A75)+B$71</f>
        <v>-5.1409999999999997E-2</v>
      </c>
      <c r="C75">
        <f t="shared" si="6"/>
        <v>165.261</v>
      </c>
      <c r="D75" s="3">
        <f t="shared" si="6"/>
        <v>0.24860000000000002</v>
      </c>
      <c r="E75" s="3">
        <f t="shared" si="6"/>
        <v>0.26369999999999999</v>
      </c>
      <c r="F75" s="3">
        <f t="shared" ref="F75:G94" si="7">(F$70*LN($A75))+F$71</f>
        <v>0.41199999999999998</v>
      </c>
      <c r="G75" s="3">
        <f t="shared" si="7"/>
        <v>0.38550000000000001</v>
      </c>
      <c r="H75" s="3">
        <f>(EXP(H$70*$A75))*H$71</f>
        <v>0.22185175185458861</v>
      </c>
      <c r="I75" s="3">
        <f>(EXP(I$70*$A75))*I$71</f>
        <v>0.30789010282510293</v>
      </c>
      <c r="J75" s="31">
        <f t="shared" ref="J75:J114" si="8">B75/C75</f>
        <v>-3.1108367975505414E-4</v>
      </c>
      <c r="K75" s="2">
        <f t="shared" ref="K75:K114" si="9">D75/E75</f>
        <v>0.94273795980280628</v>
      </c>
      <c r="L75" s="2">
        <f t="shared" ref="L75:L114" si="10">F75/G75</f>
        <v>1.0687418936446174</v>
      </c>
      <c r="M75" s="2">
        <f>H75/I75</f>
        <v>0.72055499614617868</v>
      </c>
    </row>
    <row r="76" spans="1:16" ht="15" x14ac:dyDescent="0.25">
      <c r="A76">
        <v>2</v>
      </c>
      <c r="B76" s="29">
        <f t="shared" si="6"/>
        <v>-6.4199999999999952E-3</v>
      </c>
      <c r="C76">
        <f t="shared" si="6"/>
        <v>190.392</v>
      </c>
      <c r="D76" s="3">
        <f t="shared" si="6"/>
        <v>0.2387</v>
      </c>
      <c r="E76" s="3">
        <f t="shared" si="6"/>
        <v>0.25430000000000003</v>
      </c>
      <c r="F76" s="3">
        <f t="shared" si="7"/>
        <v>0.32743604397168669</v>
      </c>
      <c r="G76" s="3">
        <f t="shared" si="7"/>
        <v>0.3147989875828856</v>
      </c>
      <c r="H76" s="3">
        <f t="shared" ref="H76:I114" si="11">(EXP(H$70*$A76))*H$71</f>
        <v>0.20706015902797625</v>
      </c>
      <c r="I76" s="3">
        <f t="shared" si="11"/>
        <v>0.28450274735189812</v>
      </c>
      <c r="J76" s="31">
        <f t="shared" si="8"/>
        <v>-3.3719904197655341E-5</v>
      </c>
      <c r="K76" s="2">
        <f t="shared" si="9"/>
        <v>0.93865513173417214</v>
      </c>
      <c r="L76" s="2">
        <f t="shared" si="10"/>
        <v>1.0401432561325306</v>
      </c>
      <c r="M76" s="2">
        <f t="shared" ref="M76:M114" si="12">H76/I76</f>
        <v>0.72779669425077986</v>
      </c>
      <c r="N76" s="7"/>
    </row>
    <row r="77" spans="1:16" x14ac:dyDescent="0.2">
      <c r="A77">
        <v>3</v>
      </c>
      <c r="B77" s="29">
        <f t="shared" si="6"/>
        <v>3.8570000000000007E-2</v>
      </c>
      <c r="C77">
        <f t="shared" si="6"/>
        <v>215.523</v>
      </c>
      <c r="D77" s="3">
        <f t="shared" si="6"/>
        <v>0.2288</v>
      </c>
      <c r="E77" s="3">
        <f t="shared" si="6"/>
        <v>0.24490000000000001</v>
      </c>
      <c r="F77" s="3">
        <f t="shared" si="7"/>
        <v>0.2779693007824906</v>
      </c>
      <c r="G77" s="3">
        <f t="shared" si="7"/>
        <v>0.27344154655585284</v>
      </c>
      <c r="H77" s="3">
        <f t="shared" si="11"/>
        <v>0.19325477080204564</v>
      </c>
      <c r="I77" s="3">
        <f t="shared" si="11"/>
        <v>0.26289189716746758</v>
      </c>
      <c r="J77" s="31">
        <f t="shared" si="8"/>
        <v>1.7896001818831404E-4</v>
      </c>
      <c r="K77" s="2">
        <f t="shared" si="9"/>
        <v>0.93425888117599021</v>
      </c>
      <c r="L77" s="2">
        <f t="shared" si="10"/>
        <v>1.016558398983868</v>
      </c>
      <c r="M77" s="2">
        <f t="shared" si="12"/>
        <v>0.73511117263130543</v>
      </c>
      <c r="N77" s="6"/>
    </row>
    <row r="78" spans="1:16" x14ac:dyDescent="0.2">
      <c r="A78">
        <v>4</v>
      </c>
      <c r="B78" s="29">
        <f t="shared" si="6"/>
        <v>8.3560000000000009E-2</v>
      </c>
      <c r="C78">
        <f t="shared" si="6"/>
        <v>240.654</v>
      </c>
      <c r="D78" s="3">
        <f t="shared" si="6"/>
        <v>0.21890000000000001</v>
      </c>
      <c r="E78" s="3">
        <f t="shared" si="6"/>
        <v>0.23550000000000001</v>
      </c>
      <c r="F78" s="3">
        <f t="shared" si="7"/>
        <v>0.24287208794337334</v>
      </c>
      <c r="G78" s="3">
        <f t="shared" si="7"/>
        <v>0.24409797516577117</v>
      </c>
      <c r="H78" s="3">
        <f t="shared" si="11"/>
        <v>0.18036983364194706</v>
      </c>
      <c r="I78" s="3">
        <f t="shared" si="11"/>
        <v>0.24292260879585223</v>
      </c>
      <c r="J78" s="31">
        <f t="shared" si="8"/>
        <v>3.4722049082915724E-4</v>
      </c>
      <c r="K78" s="2">
        <f t="shared" si="9"/>
        <v>0.92951167728237793</v>
      </c>
      <c r="L78" s="2">
        <f t="shared" si="10"/>
        <v>0.99497788860573178</v>
      </c>
      <c r="M78" s="2">
        <f t="shared" si="12"/>
        <v>0.7424991627416887</v>
      </c>
      <c r="N78" s="6"/>
    </row>
    <row r="79" spans="1:16" x14ac:dyDescent="0.2">
      <c r="A79">
        <v>5</v>
      </c>
      <c r="B79" s="29">
        <f t="shared" si="6"/>
        <v>0.12855</v>
      </c>
      <c r="C79">
        <f t="shared" si="6"/>
        <v>265.78499999999997</v>
      </c>
      <c r="D79" s="3">
        <f t="shared" si="6"/>
        <v>0.20900000000000002</v>
      </c>
      <c r="E79" s="3">
        <f t="shared" si="6"/>
        <v>0.22610000000000002</v>
      </c>
      <c r="F79" s="3">
        <f t="shared" si="7"/>
        <v>0.21564857468303975</v>
      </c>
      <c r="G79" s="3">
        <f t="shared" si="7"/>
        <v>0.22133733293172178</v>
      </c>
      <c r="H79" s="3">
        <f t="shared" si="11"/>
        <v>0.16834397801929604</v>
      </c>
      <c r="I79" s="3">
        <f t="shared" si="11"/>
        <v>0.2244701890777227</v>
      </c>
      <c r="J79" s="31">
        <f t="shared" si="8"/>
        <v>4.8366160618545072E-4</v>
      </c>
      <c r="K79" s="2">
        <f t="shared" si="9"/>
        <v>0.9243697478991596</v>
      </c>
      <c r="L79" s="2">
        <f t="shared" si="10"/>
        <v>0.97429824343985882</v>
      </c>
      <c r="M79" s="2">
        <f t="shared" si="12"/>
        <v>0.74996140338709749</v>
      </c>
      <c r="N79" s="6"/>
    </row>
    <row r="80" spans="1:16" x14ac:dyDescent="0.2">
      <c r="A80">
        <v>6</v>
      </c>
      <c r="B80" s="29">
        <f t="shared" si="6"/>
        <v>0.17354000000000003</v>
      </c>
      <c r="C80">
        <f t="shared" si="6"/>
        <v>290.916</v>
      </c>
      <c r="D80" s="3">
        <f t="shared" si="6"/>
        <v>0.1991</v>
      </c>
      <c r="E80" s="3">
        <f t="shared" si="6"/>
        <v>0.2167</v>
      </c>
      <c r="F80" s="3">
        <f t="shared" si="7"/>
        <v>0.19340534475417728</v>
      </c>
      <c r="G80" s="3">
        <f t="shared" si="7"/>
        <v>0.20274053413873841</v>
      </c>
      <c r="H80" s="3">
        <f t="shared" si="11"/>
        <v>0.15711992611590739</v>
      </c>
      <c r="I80" s="3">
        <f t="shared" si="11"/>
        <v>0.20741941655555324</v>
      </c>
      <c r="J80" s="31">
        <f t="shared" si="8"/>
        <v>5.9652958242241753E-4</v>
      </c>
      <c r="K80" s="2">
        <f t="shared" si="9"/>
        <v>0.91878172588832485</v>
      </c>
      <c r="L80" s="2">
        <f t="shared" si="10"/>
        <v>0.95395499265000006</v>
      </c>
      <c r="M80" s="2">
        <f t="shared" si="12"/>
        <v>0.75749864079781504</v>
      </c>
      <c r="N80" s="6"/>
    </row>
    <row r="81" spans="1:14" x14ac:dyDescent="0.2">
      <c r="A81">
        <v>7</v>
      </c>
      <c r="B81" s="29">
        <f t="shared" si="6"/>
        <v>0.21853000000000006</v>
      </c>
      <c r="C81">
        <f t="shared" si="6"/>
        <v>316.04700000000003</v>
      </c>
      <c r="D81" s="3">
        <f t="shared" si="6"/>
        <v>0.18920000000000001</v>
      </c>
      <c r="E81" s="3">
        <f t="shared" si="6"/>
        <v>0.20730000000000001</v>
      </c>
      <c r="F81" s="3">
        <f t="shared" si="7"/>
        <v>0.17459896181525178</v>
      </c>
      <c r="G81" s="3">
        <f t="shared" si="7"/>
        <v>0.18701716479635808</v>
      </c>
      <c r="H81" s="3">
        <f t="shared" si="11"/>
        <v>0.14664421901589222</v>
      </c>
      <c r="I81" s="3">
        <f t="shared" si="11"/>
        <v>0.19166382200243737</v>
      </c>
      <c r="J81" s="31">
        <f t="shared" si="8"/>
        <v>6.9144779099311192E-4</v>
      </c>
      <c r="K81" s="2">
        <f t="shared" si="9"/>
        <v>0.91268692715870714</v>
      </c>
      <c r="L81" s="2">
        <f t="shared" si="10"/>
        <v>0.93359859243600229</v>
      </c>
      <c r="M81" s="2">
        <f t="shared" si="12"/>
        <v>0.7651116287038634</v>
      </c>
      <c r="N81" s="6"/>
    </row>
    <row r="82" spans="1:14" x14ac:dyDescent="0.2">
      <c r="A82">
        <v>8</v>
      </c>
      <c r="B82" s="29">
        <f t="shared" si="6"/>
        <v>0.26352000000000003</v>
      </c>
      <c r="C82">
        <f t="shared" si="6"/>
        <v>341.178</v>
      </c>
      <c r="D82" s="3">
        <f t="shared" si="6"/>
        <v>0.17930000000000001</v>
      </c>
      <c r="E82" s="3">
        <f t="shared" si="6"/>
        <v>0.19790000000000002</v>
      </c>
      <c r="F82" s="3">
        <f t="shared" si="7"/>
        <v>0.15830813191506005</v>
      </c>
      <c r="G82" s="3">
        <f t="shared" si="7"/>
        <v>0.17339696274865676</v>
      </c>
      <c r="H82" s="3">
        <f t="shared" si="11"/>
        <v>0.13686696208676341</v>
      </c>
      <c r="I82" s="3">
        <f t="shared" si="11"/>
        <v>0.17710502360198879</v>
      </c>
      <c r="J82" s="31">
        <f t="shared" si="8"/>
        <v>7.7238274449114544E-4</v>
      </c>
      <c r="K82" s="2">
        <f t="shared" si="9"/>
        <v>0.90601313794845884</v>
      </c>
      <c r="L82" s="2">
        <f t="shared" si="10"/>
        <v>0.91298099693090728</v>
      </c>
      <c r="M82" s="2">
        <f t="shared" si="12"/>
        <v>0.77280112841037707</v>
      </c>
      <c r="N82" s="6"/>
    </row>
    <row r="83" spans="1:14" x14ac:dyDescent="0.2">
      <c r="A83">
        <v>9</v>
      </c>
      <c r="B83" s="29">
        <f t="shared" si="6"/>
        <v>0.30851000000000001</v>
      </c>
      <c r="C83">
        <f t="shared" si="6"/>
        <v>366.30899999999997</v>
      </c>
      <c r="D83" s="3">
        <f t="shared" si="6"/>
        <v>0.1694</v>
      </c>
      <c r="E83" s="3">
        <f t="shared" si="6"/>
        <v>0.1885</v>
      </c>
      <c r="F83" s="3">
        <f t="shared" si="7"/>
        <v>0.14393860156498117</v>
      </c>
      <c r="G83" s="3">
        <f t="shared" si="7"/>
        <v>0.16138309311170562</v>
      </c>
      <c r="H83" s="3">
        <f t="shared" si="11"/>
        <v>0.12774158733682806</v>
      </c>
      <c r="I83" s="3">
        <f t="shared" si="11"/>
        <v>0.16365211262802706</v>
      </c>
      <c r="J83" s="31">
        <f t="shared" si="8"/>
        <v>8.4221244905257589E-4</v>
      </c>
      <c r="K83" s="2">
        <f t="shared" si="9"/>
        <v>0.89867374005305034</v>
      </c>
      <c r="L83" s="2">
        <f t="shared" si="10"/>
        <v>0.89190632543738779</v>
      </c>
      <c r="M83" s="2">
        <f t="shared" si="12"/>
        <v>0.78056790887373506</v>
      </c>
      <c r="N83" s="6"/>
    </row>
    <row r="84" spans="1:14" x14ac:dyDescent="0.2">
      <c r="A84">
        <v>10</v>
      </c>
      <c r="B84" s="29">
        <f t="shared" si="6"/>
        <v>0.35350000000000004</v>
      </c>
      <c r="C84">
        <f t="shared" si="6"/>
        <v>391.44</v>
      </c>
      <c r="D84" s="3">
        <f t="shared" si="6"/>
        <v>0.1595</v>
      </c>
      <c r="E84" s="3">
        <f t="shared" si="6"/>
        <v>0.17910000000000001</v>
      </c>
      <c r="F84" s="3">
        <f t="shared" si="7"/>
        <v>0.13108461865472637</v>
      </c>
      <c r="G84" s="3">
        <f t="shared" si="7"/>
        <v>0.15063632051460735</v>
      </c>
      <c r="H84" s="3">
        <f t="shared" si="11"/>
        <v>0.11922463161700138</v>
      </c>
      <c r="I84" s="3">
        <f t="shared" si="11"/>
        <v>0.15122108578808097</v>
      </c>
      <c r="J84" s="31">
        <f t="shared" si="8"/>
        <v>9.0307582260371966E-4</v>
      </c>
      <c r="K84" s="2">
        <f t="shared" si="9"/>
        <v>0.89056393076493578</v>
      </c>
      <c r="L84" s="2">
        <f t="shared" si="10"/>
        <v>0.87020592515080031</v>
      </c>
      <c r="M84" s="2">
        <f t="shared" si="12"/>
        <v>0.78841274677845552</v>
      </c>
      <c r="N84" s="6"/>
    </row>
    <row r="85" spans="1:14" x14ac:dyDescent="0.2">
      <c r="A85">
        <v>11</v>
      </c>
      <c r="B85" s="29">
        <f t="shared" si="6"/>
        <v>0.39849000000000007</v>
      </c>
      <c r="C85">
        <f t="shared" si="6"/>
        <v>416.57100000000003</v>
      </c>
      <c r="D85" s="3">
        <f t="shared" si="6"/>
        <v>0.14960000000000001</v>
      </c>
      <c r="E85" s="3">
        <f t="shared" si="6"/>
        <v>0.16970000000000002</v>
      </c>
      <c r="F85" s="3">
        <f t="shared" si="7"/>
        <v>0.11945677671859878</v>
      </c>
      <c r="G85" s="3">
        <f t="shared" si="7"/>
        <v>0.14091468217456621</v>
      </c>
      <c r="H85" s="3">
        <f t="shared" si="11"/>
        <v>0.11127552961064253</v>
      </c>
      <c r="I85" s="3">
        <f t="shared" si="11"/>
        <v>0.13973432068612232</v>
      </c>
      <c r="J85" s="31">
        <f t="shared" si="8"/>
        <v>9.5659563435764863E-4</v>
      </c>
      <c r="K85" s="2">
        <f t="shared" si="9"/>
        <v>0.88155568650559812</v>
      </c>
      <c r="L85" s="2">
        <f t="shared" si="10"/>
        <v>0.84772413261107027</v>
      </c>
      <c r="M85" s="2">
        <f t="shared" si="12"/>
        <v>0.79633642661486692</v>
      </c>
      <c r="N85" s="6"/>
    </row>
    <row r="86" spans="1:14" x14ac:dyDescent="0.2">
      <c r="A86">
        <v>12</v>
      </c>
      <c r="B86" s="29">
        <f t="shared" si="6"/>
        <v>0.44348000000000004</v>
      </c>
      <c r="C86">
        <f t="shared" si="6"/>
        <v>441.702</v>
      </c>
      <c r="D86" s="3">
        <f t="shared" si="6"/>
        <v>0.13969999999999999</v>
      </c>
      <c r="E86" s="3">
        <f t="shared" si="6"/>
        <v>0.1603</v>
      </c>
      <c r="F86" s="3">
        <f t="shared" si="7"/>
        <v>0.10884138872586396</v>
      </c>
      <c r="G86" s="3">
        <f t="shared" si="7"/>
        <v>0.13203952172162398</v>
      </c>
      <c r="H86" s="3">
        <f t="shared" si="11"/>
        <v>0.10385642062544466</v>
      </c>
      <c r="I86" s="3">
        <f t="shared" si="11"/>
        <v>0.12912009112919001</v>
      </c>
      <c r="J86" s="31">
        <f t="shared" si="8"/>
        <v>1.0040253383502905E-3</v>
      </c>
      <c r="K86" s="2">
        <f t="shared" si="9"/>
        <v>0.87149095446038671</v>
      </c>
      <c r="L86" s="2">
        <f t="shared" si="10"/>
        <v>0.82430917127473302</v>
      </c>
      <c r="M86" s="2">
        <f t="shared" si="12"/>
        <v>0.80433974075755565</v>
      </c>
      <c r="N86" s="6"/>
    </row>
    <row r="87" spans="1:14" x14ac:dyDescent="0.2">
      <c r="A87">
        <v>13</v>
      </c>
      <c r="B87" s="29">
        <f t="shared" si="6"/>
        <v>0.48847000000000002</v>
      </c>
      <c r="C87">
        <f t="shared" si="6"/>
        <v>466.83299999999997</v>
      </c>
      <c r="D87" s="3">
        <f t="shared" si="6"/>
        <v>0.1298</v>
      </c>
      <c r="E87" s="3">
        <f t="shared" si="6"/>
        <v>0.15090000000000001</v>
      </c>
      <c r="F87" s="3">
        <f t="shared" si="7"/>
        <v>9.9076178389692515E-2</v>
      </c>
      <c r="G87" s="3">
        <f t="shared" si="7"/>
        <v>0.1238751655389233</v>
      </c>
      <c r="H87" s="3">
        <f t="shared" si="11"/>
        <v>9.6931968267151572E-2</v>
      </c>
      <c r="I87" s="3">
        <f t="shared" si="11"/>
        <v>0.11931211925135947</v>
      </c>
      <c r="J87" s="31">
        <f t="shared" si="8"/>
        <v>1.0463484800774582E-3</v>
      </c>
      <c r="K87" s="2">
        <f t="shared" si="9"/>
        <v>0.86017229953611662</v>
      </c>
      <c r="L87" s="2">
        <f t="shared" si="10"/>
        <v>0.79980662757267029</v>
      </c>
      <c r="M87" s="2">
        <f t="shared" si="12"/>
        <v>0.81242348954460553</v>
      </c>
      <c r="N87" s="6"/>
    </row>
    <row r="88" spans="1:14" x14ac:dyDescent="0.2">
      <c r="A88">
        <v>14</v>
      </c>
      <c r="B88" s="29">
        <f t="shared" si="6"/>
        <v>0.53346000000000005</v>
      </c>
      <c r="C88">
        <f t="shared" si="6"/>
        <v>491.964</v>
      </c>
      <c r="D88" s="3">
        <f t="shared" si="6"/>
        <v>0.11990000000000001</v>
      </c>
      <c r="E88" s="3">
        <f t="shared" si="6"/>
        <v>0.14150000000000001</v>
      </c>
      <c r="F88" s="3">
        <f t="shared" si="7"/>
        <v>9.003500578693846E-2</v>
      </c>
      <c r="G88" s="3">
        <f t="shared" si="7"/>
        <v>0.11631615237924364</v>
      </c>
      <c r="H88" s="3">
        <f t="shared" si="11"/>
        <v>9.0469192136226187E-2</v>
      </c>
      <c r="I88" s="3">
        <f t="shared" si="11"/>
        <v>0.11024916165840935</v>
      </c>
      <c r="J88" s="31">
        <f t="shared" si="8"/>
        <v>1.0843476351928192E-3</v>
      </c>
      <c r="K88" s="2">
        <f t="shared" si="9"/>
        <v>0.84734982332155473</v>
      </c>
      <c r="L88" s="2">
        <f t="shared" si="10"/>
        <v>0.77405419578686996</v>
      </c>
      <c r="M88" s="2">
        <f t="shared" si="12"/>
        <v>0.82058848135763185</v>
      </c>
      <c r="N88" s="6"/>
    </row>
    <row r="89" spans="1:14" x14ac:dyDescent="0.2">
      <c r="A89">
        <v>15</v>
      </c>
      <c r="B89" s="29">
        <f t="shared" si="6"/>
        <v>0.57845000000000002</v>
      </c>
      <c r="C89">
        <f t="shared" si="6"/>
        <v>517.09500000000003</v>
      </c>
      <c r="D89" s="3">
        <f t="shared" si="6"/>
        <v>0.10999999999999999</v>
      </c>
      <c r="E89" s="3">
        <f t="shared" si="6"/>
        <v>0.1321</v>
      </c>
      <c r="F89" s="3">
        <f t="shared" si="7"/>
        <v>8.1617875465530343E-2</v>
      </c>
      <c r="G89" s="3">
        <f t="shared" si="7"/>
        <v>0.10927887948757459</v>
      </c>
      <c r="H89" s="3">
        <f t="shared" si="11"/>
        <v>8.4437310745860958E-2</v>
      </c>
      <c r="I89" s="3">
        <f t="shared" si="11"/>
        <v>0.10187462700897075</v>
      </c>
      <c r="J89" s="31">
        <f t="shared" si="8"/>
        <v>1.118653245535153E-3</v>
      </c>
      <c r="K89" s="2">
        <f t="shared" si="9"/>
        <v>0.8327024981074943</v>
      </c>
      <c r="L89" s="2">
        <f t="shared" si="10"/>
        <v>0.74687694317739228</v>
      </c>
      <c r="M89" s="2">
        <f t="shared" si="12"/>
        <v>0.82883553270261967</v>
      </c>
      <c r="N89" s="6"/>
    </row>
    <row r="90" spans="1:14" x14ac:dyDescent="0.2">
      <c r="A90">
        <v>16</v>
      </c>
      <c r="B90" s="29">
        <f t="shared" si="6"/>
        <v>0.62343999999999999</v>
      </c>
      <c r="C90">
        <f t="shared" si="6"/>
        <v>542.226</v>
      </c>
      <c r="D90" s="3">
        <f t="shared" si="6"/>
        <v>0.10009999999999999</v>
      </c>
      <c r="E90" s="3">
        <f t="shared" si="6"/>
        <v>0.1227</v>
      </c>
      <c r="F90" s="3">
        <f t="shared" si="7"/>
        <v>7.3744175886746699E-2</v>
      </c>
      <c r="G90" s="3">
        <f t="shared" si="7"/>
        <v>0.10269595033154233</v>
      </c>
      <c r="H90" s="3">
        <f t="shared" si="11"/>
        <v>7.8807594913165899E-2</v>
      </c>
      <c r="I90" s="3">
        <f t="shared" si="11"/>
        <v>9.413622264424075E-2</v>
      </c>
      <c r="J90" s="31">
        <f t="shared" si="8"/>
        <v>1.1497788744914482E-3</v>
      </c>
      <c r="K90" s="2">
        <f t="shared" si="9"/>
        <v>0.8158109209453952</v>
      </c>
      <c r="L90" s="2">
        <f t="shared" si="10"/>
        <v>0.71808260840541349</v>
      </c>
      <c r="M90" s="2">
        <f t="shared" si="12"/>
        <v>0.83716546829157634</v>
      </c>
      <c r="N90" s="6"/>
    </row>
    <row r="91" spans="1:14" x14ac:dyDescent="0.2">
      <c r="A91">
        <v>17</v>
      </c>
      <c r="B91" s="29">
        <f t="shared" si="6"/>
        <v>0.66842999999999997</v>
      </c>
      <c r="C91">
        <f t="shared" si="6"/>
        <v>567.35699999999997</v>
      </c>
      <c r="D91" s="3">
        <f t="shared" si="6"/>
        <v>9.0200000000000002E-2</v>
      </c>
      <c r="E91" s="3">
        <f t="shared" si="6"/>
        <v>0.11330000000000001</v>
      </c>
      <c r="F91" s="3">
        <f t="shared" si="7"/>
        <v>6.6347972025141588E-2</v>
      </c>
      <c r="G91" s="3">
        <f t="shared" si="7"/>
        <v>9.6512238906265979E-2</v>
      </c>
      <c r="H91" s="3">
        <f t="shared" si="11"/>
        <v>7.3553230925252927E-2</v>
      </c>
      <c r="I91" s="3">
        <f t="shared" si="11"/>
        <v>8.6985628059730077E-2</v>
      </c>
      <c r="J91" s="31">
        <f t="shared" si="8"/>
        <v>1.1781470925713439E-3</v>
      </c>
      <c r="K91" s="2">
        <f t="shared" si="9"/>
        <v>0.79611650485436891</v>
      </c>
      <c r="L91" s="2">
        <f t="shared" si="10"/>
        <v>0.68745656278453615</v>
      </c>
      <c r="M91" s="2">
        <f t="shared" si="12"/>
        <v>0.84557912112500266</v>
      </c>
      <c r="N91" s="6"/>
    </row>
    <row r="92" spans="1:14" x14ac:dyDescent="0.2">
      <c r="A92">
        <v>18</v>
      </c>
      <c r="B92" s="29">
        <f t="shared" si="6"/>
        <v>0.71341999999999994</v>
      </c>
      <c r="C92">
        <f t="shared" si="6"/>
        <v>592.48800000000006</v>
      </c>
      <c r="D92" s="3">
        <f t="shared" si="6"/>
        <v>8.0299999999999983E-2</v>
      </c>
      <c r="E92" s="3">
        <f t="shared" si="6"/>
        <v>0.10389999999999999</v>
      </c>
      <c r="F92" s="3">
        <f t="shared" si="7"/>
        <v>5.9374645536667936E-2</v>
      </c>
      <c r="G92" s="3">
        <f t="shared" si="7"/>
        <v>9.0682080694591272E-2</v>
      </c>
      <c r="H92" s="3">
        <f t="shared" si="11"/>
        <v>6.8649192828491662E-2</v>
      </c>
      <c r="I92" s="3">
        <f t="shared" si="11"/>
        <v>8.0378193180121418E-2</v>
      </c>
      <c r="J92" s="31">
        <f t="shared" si="8"/>
        <v>1.2041087751988224E-3</v>
      </c>
      <c r="K92" s="2">
        <f t="shared" si="9"/>
        <v>0.77285851780558212</v>
      </c>
      <c r="L92" s="2">
        <f t="shared" si="10"/>
        <v>0.65475610045424704</v>
      </c>
      <c r="M92" s="2">
        <f t="shared" si="12"/>
        <v>0.85407733257519292</v>
      </c>
      <c r="N92" s="6"/>
    </row>
    <row r="93" spans="1:14" x14ac:dyDescent="0.2">
      <c r="A93">
        <v>19</v>
      </c>
      <c r="B93" s="29">
        <f t="shared" si="6"/>
        <v>0.75841000000000003</v>
      </c>
      <c r="C93">
        <f t="shared" si="6"/>
        <v>617.61900000000003</v>
      </c>
      <c r="D93" s="3">
        <f t="shared" si="6"/>
        <v>7.039999999999999E-2</v>
      </c>
      <c r="E93" s="3">
        <f t="shared" si="6"/>
        <v>9.4500000000000001E-2</v>
      </c>
      <c r="F93" s="3">
        <f t="shared" si="7"/>
        <v>5.277844454169428E-2</v>
      </c>
      <c r="G93" s="3">
        <f t="shared" si="7"/>
        <v>8.5167224125023144E-2</v>
      </c>
      <c r="H93" s="3">
        <f t="shared" si="11"/>
        <v>6.407212323266441E-2</v>
      </c>
      <c r="I93" s="3">
        <f t="shared" si="11"/>
        <v>7.4272659553191969E-2</v>
      </c>
      <c r="J93" s="31">
        <f t="shared" si="8"/>
        <v>1.2279576891254965E-3</v>
      </c>
      <c r="K93" s="2">
        <f t="shared" si="9"/>
        <v>0.74497354497354484</v>
      </c>
      <c r="L93" s="2">
        <f t="shared" si="10"/>
        <v>0.61970370742877534</v>
      </c>
      <c r="M93" s="2">
        <f t="shared" si="12"/>
        <v>0.862660952470374</v>
      </c>
      <c r="N93" s="6"/>
    </row>
    <row r="94" spans="1:14" x14ac:dyDescent="0.2">
      <c r="A94">
        <v>20</v>
      </c>
      <c r="B94" s="29">
        <f t="shared" si="6"/>
        <v>0.8034</v>
      </c>
      <c r="C94">
        <f t="shared" si="6"/>
        <v>642.75</v>
      </c>
      <c r="D94" s="3">
        <f t="shared" si="6"/>
        <v>6.0499999999999998E-2</v>
      </c>
      <c r="E94" s="3">
        <f t="shared" si="6"/>
        <v>8.5100000000000009E-2</v>
      </c>
      <c r="F94" s="3">
        <f t="shared" si="7"/>
        <v>4.6520662626413078E-2</v>
      </c>
      <c r="G94" s="3">
        <f t="shared" si="7"/>
        <v>7.9935308097492941E-2</v>
      </c>
      <c r="H94" s="3">
        <f t="shared" si="11"/>
        <v>5.9800222062304106E-2</v>
      </c>
      <c r="I94" s="3">
        <f t="shared" si="11"/>
        <v>6.8630902721867157E-2</v>
      </c>
      <c r="J94" s="31">
        <f t="shared" si="8"/>
        <v>1.2499416569428238E-3</v>
      </c>
      <c r="K94" s="2">
        <f t="shared" si="9"/>
        <v>0.71092831962397174</v>
      </c>
      <c r="L94" s="2">
        <f t="shared" si="10"/>
        <v>0.58197889935789382</v>
      </c>
      <c r="M94" s="2">
        <f t="shared" si="12"/>
        <v>0.8713308391796889</v>
      </c>
      <c r="N94" s="6"/>
    </row>
    <row r="95" spans="1:14" x14ac:dyDescent="0.2">
      <c r="A95">
        <v>21</v>
      </c>
      <c r="B95" s="29">
        <f t="shared" ref="B95:E114" si="13">(B$70*$A95)+B$71</f>
        <v>0.84838999999999998</v>
      </c>
      <c r="C95">
        <f t="shared" si="13"/>
        <v>667.88099999999997</v>
      </c>
      <c r="D95" s="3">
        <f t="shared" si="13"/>
        <v>5.0599999999999978E-2</v>
      </c>
      <c r="E95" s="3">
        <f t="shared" si="13"/>
        <v>7.569999999999999E-2</v>
      </c>
      <c r="F95" s="3">
        <f t="shared" ref="F95:G114" si="14">(F$70*LN($A95))+F$71</f>
        <v>4.0568262597742377E-2</v>
      </c>
      <c r="G95" s="3">
        <f t="shared" si="14"/>
        <v>7.4958711352210883E-2</v>
      </c>
      <c r="H95" s="3">
        <f t="shared" si="11"/>
        <v>5.5813142725349554E-2</v>
      </c>
      <c r="I95" s="3">
        <f t="shared" si="11"/>
        <v>6.3417694165712246E-2</v>
      </c>
      <c r="J95" s="31">
        <f t="shared" si="8"/>
        <v>1.2702712010073652E-3</v>
      </c>
      <c r="K95" s="2">
        <f t="shared" si="9"/>
        <v>0.66842800528401569</v>
      </c>
      <c r="L95" s="2">
        <f t="shared" si="10"/>
        <v>0.54120811131774915</v>
      </c>
      <c r="M95" s="2">
        <f t="shared" si="12"/>
        <v>0.88008785969903314</v>
      </c>
      <c r="N95" s="6"/>
    </row>
    <row r="96" spans="1:14" x14ac:dyDescent="0.2">
      <c r="A96">
        <v>22</v>
      </c>
      <c r="B96" s="29">
        <f t="shared" si="13"/>
        <v>0.89338000000000006</v>
      </c>
      <c r="C96">
        <f t="shared" si="13"/>
        <v>693.01200000000006</v>
      </c>
      <c r="D96" s="3">
        <f t="shared" si="13"/>
        <v>4.0699999999999986E-2</v>
      </c>
      <c r="E96" s="3">
        <f t="shared" si="13"/>
        <v>6.6299999999999998E-2</v>
      </c>
      <c r="F96" s="3">
        <f t="shared" si="14"/>
        <v>3.4892820690285431E-2</v>
      </c>
      <c r="G96" s="3">
        <f t="shared" si="14"/>
        <v>7.0213669757451802E-2</v>
      </c>
      <c r="H96" s="3">
        <f t="shared" si="11"/>
        <v>5.209189520458133E-2</v>
      </c>
      <c r="I96" s="3">
        <f t="shared" si="11"/>
        <v>5.8600481325366369E-2</v>
      </c>
      <c r="J96" s="31">
        <f t="shared" si="8"/>
        <v>1.2891263066151812E-3</v>
      </c>
      <c r="K96" s="2">
        <f t="shared" si="9"/>
        <v>0.61387631975867252</v>
      </c>
      <c r="L96" s="2">
        <f t="shared" si="10"/>
        <v>0.49695195836964845</v>
      </c>
      <c r="M96" s="2">
        <f t="shared" si="12"/>
        <v>0.88893288973775597</v>
      </c>
      <c r="N96" s="6"/>
    </row>
    <row r="97" spans="1:14" x14ac:dyDescent="0.2">
      <c r="A97">
        <v>23</v>
      </c>
      <c r="B97" s="29">
        <f t="shared" si="13"/>
        <v>0.93836999999999993</v>
      </c>
      <c r="C97">
        <f t="shared" si="13"/>
        <v>718.14300000000003</v>
      </c>
      <c r="D97" s="3">
        <f t="shared" si="13"/>
        <v>3.0799999999999994E-2</v>
      </c>
      <c r="E97" s="3">
        <f t="shared" si="13"/>
        <v>5.6900000000000006E-2</v>
      </c>
      <c r="F97" s="3">
        <f t="shared" si="14"/>
        <v>2.9469705656643752E-2</v>
      </c>
      <c r="G97" s="3">
        <f t="shared" si="14"/>
        <v>6.5679589975226771E-2</v>
      </c>
      <c r="H97" s="3">
        <f t="shared" si="11"/>
        <v>4.8618755610273512E-2</v>
      </c>
      <c r="I97" s="3">
        <f t="shared" si="11"/>
        <v>5.414918433633726E-2</v>
      </c>
      <c r="J97" s="31">
        <f t="shared" si="8"/>
        <v>1.3066617651359129E-3</v>
      </c>
      <c r="K97" s="2">
        <f t="shared" si="9"/>
        <v>0.54130052724077315</v>
      </c>
      <c r="L97" s="2">
        <f t="shared" si="10"/>
        <v>0.44868894077687188</v>
      </c>
      <c r="M97" s="2">
        <f t="shared" si="12"/>
        <v>0.8978668138062329</v>
      </c>
      <c r="N97" s="6"/>
    </row>
    <row r="98" spans="1:14" x14ac:dyDescent="0.2">
      <c r="A98">
        <v>24</v>
      </c>
      <c r="B98" s="29">
        <f t="shared" si="13"/>
        <v>0.98336000000000001</v>
      </c>
      <c r="C98">
        <f t="shared" si="13"/>
        <v>743.274</v>
      </c>
      <c r="D98" s="3">
        <f t="shared" si="13"/>
        <v>2.0899999999999974E-2</v>
      </c>
      <c r="E98" s="3">
        <f t="shared" si="13"/>
        <v>4.7499999999999987E-2</v>
      </c>
      <c r="F98" s="3">
        <f t="shared" si="14"/>
        <v>2.4277432697550616E-2</v>
      </c>
      <c r="G98" s="3">
        <f t="shared" si="14"/>
        <v>6.133850930450957E-2</v>
      </c>
      <c r="H98" s="3">
        <f t="shared" si="11"/>
        <v>4.5377181763270033E-2</v>
      </c>
      <c r="I98" s="3">
        <f t="shared" si="11"/>
        <v>5.0036008202912159E-2</v>
      </c>
      <c r="J98" s="31">
        <f t="shared" si="8"/>
        <v>1.3230114331996008E-3</v>
      </c>
      <c r="K98" s="2">
        <f t="shared" si="9"/>
        <v>0.43999999999999956</v>
      </c>
      <c r="L98" s="2">
        <f t="shared" si="10"/>
        <v>0.3957943056135822</v>
      </c>
      <c r="M98" s="2">
        <f t="shared" si="12"/>
        <v>0.90689052530431524</v>
      </c>
      <c r="N98" s="6"/>
    </row>
    <row r="99" spans="1:14" x14ac:dyDescent="0.2">
      <c r="A99">
        <v>25</v>
      </c>
      <c r="B99" s="29">
        <f t="shared" si="13"/>
        <v>1.0283500000000001</v>
      </c>
      <c r="C99">
        <f t="shared" si="13"/>
        <v>768.40499999999997</v>
      </c>
      <c r="D99" s="3">
        <f t="shared" si="13"/>
        <v>1.0999999999999982E-2</v>
      </c>
      <c r="E99" s="3">
        <f t="shared" si="13"/>
        <v>3.8099999999999995E-2</v>
      </c>
      <c r="F99" s="3">
        <f t="shared" si="14"/>
        <v>1.9297149366079513E-2</v>
      </c>
      <c r="G99" s="3">
        <f t="shared" si="14"/>
        <v>5.7174665863443552E-2</v>
      </c>
      <c r="H99" s="3">
        <f t="shared" si="11"/>
        <v>4.235173440641795E-2</v>
      </c>
      <c r="I99" s="3">
        <f t="shared" si="11"/>
        <v>4.6235269239352686E-2</v>
      </c>
      <c r="J99" s="31">
        <f t="shared" si="8"/>
        <v>1.3382916560928158E-3</v>
      </c>
      <c r="K99" s="2">
        <f t="shared" si="9"/>
        <v>0.28871391076115444</v>
      </c>
      <c r="L99" s="2">
        <f t="shared" si="10"/>
        <v>0.33751223683875975</v>
      </c>
      <c r="M99" s="2">
        <f t="shared" si="12"/>
        <v>0.91600492661067268</v>
      </c>
      <c r="N99" s="6"/>
    </row>
    <row r="100" spans="1:14" x14ac:dyDescent="0.2">
      <c r="A100">
        <v>26</v>
      </c>
      <c r="B100" s="29">
        <f t="shared" si="13"/>
        <v>1.07334</v>
      </c>
      <c r="C100">
        <f t="shared" si="13"/>
        <v>793.53599999999994</v>
      </c>
      <c r="D100" s="3">
        <f t="shared" si="13"/>
        <v>1.0999999999999899E-3</v>
      </c>
      <c r="E100" s="3">
        <f t="shared" si="13"/>
        <v>2.8700000000000003E-2</v>
      </c>
      <c r="F100" s="3">
        <f t="shared" si="14"/>
        <v>1.4512222361379168E-2</v>
      </c>
      <c r="G100" s="3">
        <f t="shared" si="14"/>
        <v>5.3174153121808843E-2</v>
      </c>
      <c r="H100" s="3">
        <f t="shared" si="11"/>
        <v>3.9528003669095826E-2</v>
      </c>
      <c r="I100" s="3">
        <f t="shared" si="11"/>
        <v>4.2723234694629721E-2</v>
      </c>
      <c r="J100" s="31">
        <f t="shared" si="8"/>
        <v>1.3526040406484393E-3</v>
      </c>
      <c r="K100" s="2">
        <f t="shared" si="9"/>
        <v>3.8327526132403825E-2</v>
      </c>
      <c r="L100" s="2">
        <f t="shared" si="10"/>
        <v>0.27291873042407</v>
      </c>
      <c r="M100" s="2">
        <f t="shared" si="12"/>
        <v>0.92521092917303072</v>
      </c>
      <c r="N100" s="6"/>
    </row>
    <row r="101" spans="1:14" x14ac:dyDescent="0.2">
      <c r="A101">
        <v>27</v>
      </c>
      <c r="B101" s="29">
        <f t="shared" si="13"/>
        <v>1.11833</v>
      </c>
      <c r="C101">
        <f t="shared" si="13"/>
        <v>818.66700000000003</v>
      </c>
      <c r="D101" s="3">
        <f t="shared" si="13"/>
        <v>-8.80000000000003E-3</v>
      </c>
      <c r="E101" s="3">
        <f t="shared" si="13"/>
        <v>1.9299999999999984E-2</v>
      </c>
      <c r="F101" s="3">
        <f t="shared" si="14"/>
        <v>9.9079023474718531E-3</v>
      </c>
      <c r="G101" s="3">
        <f t="shared" si="14"/>
        <v>4.9324639667558456E-2</v>
      </c>
      <c r="H101" s="3">
        <f t="shared" si="11"/>
        <v>3.6892540434596194E-2</v>
      </c>
      <c r="I101" s="3">
        <f t="shared" si="11"/>
        <v>3.947797455927534E-2</v>
      </c>
      <c r="J101" s="31">
        <f t="shared" si="8"/>
        <v>1.3660377174113528E-3</v>
      </c>
      <c r="K101" s="2">
        <f t="shared" si="9"/>
        <v>-0.45595854922279988</v>
      </c>
      <c r="L101" s="2">
        <f t="shared" si="10"/>
        <v>0.20087125652107757</v>
      </c>
      <c r="M101" s="2">
        <f t="shared" si="12"/>
        <v>0.93450945359931847</v>
      </c>
      <c r="N101" s="6"/>
    </row>
    <row r="102" spans="1:14" x14ac:dyDescent="0.2">
      <c r="A102">
        <v>28</v>
      </c>
      <c r="B102" s="29">
        <f t="shared" si="13"/>
        <v>1.1633200000000001</v>
      </c>
      <c r="C102">
        <f t="shared" si="13"/>
        <v>843.798</v>
      </c>
      <c r="D102" s="3">
        <f t="shared" si="13"/>
        <v>-1.8699999999999994E-2</v>
      </c>
      <c r="E102" s="3">
        <f t="shared" si="13"/>
        <v>9.9000000000000199E-3</v>
      </c>
      <c r="F102" s="3">
        <f t="shared" si="14"/>
        <v>5.4710497586251128E-3</v>
      </c>
      <c r="G102" s="3">
        <f t="shared" si="14"/>
        <v>4.5615139962129236E-2</v>
      </c>
      <c r="H102" s="3">
        <f t="shared" si="11"/>
        <v>3.4432792283472492E-2</v>
      </c>
      <c r="I102" s="3">
        <f t="shared" si="11"/>
        <v>3.6479224628997844E-2</v>
      </c>
      <c r="J102" s="31">
        <f t="shared" si="8"/>
        <v>1.3786711985570009E-3</v>
      </c>
      <c r="K102" s="2">
        <f t="shared" si="9"/>
        <v>-1.8888888888888846</v>
      </c>
      <c r="L102" s="2">
        <f t="shared" si="10"/>
        <v>0.11993933950805165</v>
      </c>
      <c r="M102" s="2">
        <f t="shared" si="12"/>
        <v>0.94390142974972624</v>
      </c>
      <c r="N102" s="6"/>
    </row>
    <row r="103" spans="1:14" x14ac:dyDescent="0.2">
      <c r="A103" s="5">
        <v>29</v>
      </c>
      <c r="B103" s="27">
        <f t="shared" si="13"/>
        <v>1.20831</v>
      </c>
      <c r="C103" s="5">
        <f t="shared" si="13"/>
        <v>868.92899999999997</v>
      </c>
      <c r="D103" s="4">
        <f t="shared" si="13"/>
        <v>-2.8600000000000014E-2</v>
      </c>
      <c r="E103" s="4">
        <f t="shared" si="13"/>
        <v>5.0000000000000044E-4</v>
      </c>
      <c r="F103" s="3">
        <f t="shared" si="14"/>
        <v>1.1899087416501475E-3</v>
      </c>
      <c r="G103" s="3">
        <f t="shared" si="14"/>
        <v>4.2035825341379673E-2</v>
      </c>
      <c r="H103" s="3">
        <f t="shared" si="11"/>
        <v>3.2137043707755705E-2</v>
      </c>
      <c r="I103" s="3">
        <f t="shared" si="11"/>
        <v>3.3708259969994527E-2</v>
      </c>
      <c r="J103" s="32">
        <f t="shared" si="8"/>
        <v>1.3905739134037419E-3</v>
      </c>
      <c r="K103" s="2">
        <f t="shared" si="9"/>
        <v>-57.199999999999974</v>
      </c>
      <c r="L103" s="2">
        <f t="shared" si="10"/>
        <v>2.8307015075514943E-2</v>
      </c>
      <c r="M103" s="2">
        <f t="shared" si="12"/>
        <v>0.95338779682969566</v>
      </c>
      <c r="N103" s="6"/>
    </row>
    <row r="104" spans="1:14" x14ac:dyDescent="0.2">
      <c r="A104" s="5">
        <v>30</v>
      </c>
      <c r="B104" s="27">
        <f t="shared" si="13"/>
        <v>1.2533000000000001</v>
      </c>
      <c r="C104" s="5">
        <f t="shared" si="13"/>
        <v>894.06000000000006</v>
      </c>
      <c r="D104" s="4">
        <f t="shared" si="13"/>
        <v>-3.8500000000000034E-2</v>
      </c>
      <c r="E104" s="4">
        <f t="shared" si="13"/>
        <v>-8.900000000000019E-3</v>
      </c>
      <c r="F104" s="3">
        <f t="shared" si="14"/>
        <v>-2.9460805627830045E-3</v>
      </c>
      <c r="G104" s="3">
        <f t="shared" si="14"/>
        <v>3.8577867070460181E-2</v>
      </c>
      <c r="H104" s="3">
        <f t="shared" si="11"/>
        <v>2.9994360311287702E-2</v>
      </c>
      <c r="I104" s="3">
        <f t="shared" si="11"/>
        <v>3.1147777995849082E-2</v>
      </c>
      <c r="J104" s="32">
        <f t="shared" si="8"/>
        <v>1.4018074849562669E-3</v>
      </c>
      <c r="K104" s="2">
        <f t="shared" si="9"/>
        <v>4.3258426966292083</v>
      </c>
      <c r="L104" s="2">
        <f t="shared" si="10"/>
        <v>-7.6367118933821906E-2</v>
      </c>
      <c r="M104" s="2">
        <f t="shared" si="12"/>
        <v>0.96296950348384114</v>
      </c>
      <c r="N104" s="6"/>
    </row>
    <row r="105" spans="1:14" x14ac:dyDescent="0.2">
      <c r="A105" s="5">
        <v>31</v>
      </c>
      <c r="B105" s="27">
        <f t="shared" si="13"/>
        <v>1.2982899999999999</v>
      </c>
      <c r="C105" s="5">
        <f t="shared" si="13"/>
        <v>919.19100000000003</v>
      </c>
      <c r="D105" s="4">
        <f t="shared" si="13"/>
        <v>-4.8399999999999999E-2</v>
      </c>
      <c r="E105" s="4">
        <f t="shared" si="13"/>
        <v>-1.8299999999999983E-2</v>
      </c>
      <c r="F105" s="3">
        <f t="shared" si="14"/>
        <v>-6.9464389471878829E-3</v>
      </c>
      <c r="G105" s="3">
        <f t="shared" si="14"/>
        <v>3.5233305142515103E-2</v>
      </c>
      <c r="H105" s="3">
        <f t="shared" si="11"/>
        <v>2.7994536730403537E-2</v>
      </c>
      <c r="I105" s="3">
        <f t="shared" si="11"/>
        <v>2.8781790425916727E-2</v>
      </c>
      <c r="J105" s="32">
        <f t="shared" si="8"/>
        <v>1.4124267970421817E-3</v>
      </c>
      <c r="K105" s="2">
        <f t="shared" si="9"/>
        <v>2.6448087431694014</v>
      </c>
      <c r="L105" s="2">
        <f t="shared" si="10"/>
        <v>-0.19715547318340559</v>
      </c>
      <c r="M105" s="2">
        <f t="shared" si="12"/>
        <v>0.972647507890812</v>
      </c>
      <c r="N105" s="1"/>
    </row>
    <row r="106" spans="1:14" x14ac:dyDescent="0.2">
      <c r="A106" s="5">
        <v>32</v>
      </c>
      <c r="B106" s="27">
        <f t="shared" si="13"/>
        <v>1.34328</v>
      </c>
      <c r="C106" s="5">
        <f t="shared" si="13"/>
        <v>944.322</v>
      </c>
      <c r="D106" s="4">
        <f t="shared" si="13"/>
        <v>-5.8300000000000018E-2</v>
      </c>
      <c r="E106" s="4">
        <f t="shared" si="13"/>
        <v>-2.7700000000000002E-2</v>
      </c>
      <c r="F106" s="3">
        <f t="shared" si="14"/>
        <v>-1.0819780141566648E-2</v>
      </c>
      <c r="G106" s="3">
        <f t="shared" si="14"/>
        <v>3.1994937914427923E-2</v>
      </c>
      <c r="H106" s="3">
        <f t="shared" si="11"/>
        <v>2.6128048026914815E-2</v>
      </c>
      <c r="I106" s="3">
        <f t="shared" si="11"/>
        <v>2.6595523450558409E-2</v>
      </c>
      <c r="J106" s="32">
        <f t="shared" si="8"/>
        <v>1.4224808910519929E-3</v>
      </c>
      <c r="K106" s="2">
        <f t="shared" si="9"/>
        <v>2.1046931407942244</v>
      </c>
      <c r="L106" s="2">
        <f t="shared" si="10"/>
        <v>-0.33817162485217805</v>
      </c>
      <c r="M106" s="2">
        <f t="shared" si="12"/>
        <v>0.98242277785911447</v>
      </c>
      <c r="N106" s="1"/>
    </row>
    <row r="107" spans="1:14" x14ac:dyDescent="0.2">
      <c r="A107" s="5">
        <v>33</v>
      </c>
      <c r="B107" s="27">
        <f t="shared" si="13"/>
        <v>1.3882700000000001</v>
      </c>
      <c r="C107" s="5">
        <f t="shared" si="13"/>
        <v>969.45299999999997</v>
      </c>
      <c r="D107" s="4">
        <f t="shared" si="13"/>
        <v>-6.8200000000000038E-2</v>
      </c>
      <c r="E107" s="4">
        <f t="shared" si="13"/>
        <v>-3.7100000000000022E-2</v>
      </c>
      <c r="F107" s="3">
        <f t="shared" si="14"/>
        <v>-1.4573922498910596E-2</v>
      </c>
      <c r="G107" s="3">
        <f t="shared" si="14"/>
        <v>2.8856228730419042E-2</v>
      </c>
      <c r="H107" s="3">
        <f t="shared" si="11"/>
        <v>2.438600432188422E-2</v>
      </c>
      <c r="I107" s="3">
        <f t="shared" si="11"/>
        <v>2.4575325479831524E-2</v>
      </c>
      <c r="J107" s="32">
        <f t="shared" si="8"/>
        <v>1.4320137232026722E-3</v>
      </c>
      <c r="K107" s="2">
        <f t="shared" si="9"/>
        <v>1.8382749326145551</v>
      </c>
      <c r="L107" s="2">
        <f t="shared" si="10"/>
        <v>-0.50505291717303902</v>
      </c>
      <c r="M107" s="2">
        <f t="shared" si="12"/>
        <v>0.99229629092389127</v>
      </c>
      <c r="N107" s="1"/>
    </row>
    <row r="108" spans="1:14" x14ac:dyDescent="0.2">
      <c r="A108" s="5">
        <v>34</v>
      </c>
      <c r="B108" s="27">
        <f t="shared" si="13"/>
        <v>1.43326</v>
      </c>
      <c r="C108" s="5">
        <f t="shared" si="13"/>
        <v>994.58399999999995</v>
      </c>
      <c r="D108" s="4">
        <f t="shared" si="13"/>
        <v>-7.8100000000000003E-2</v>
      </c>
      <c r="E108" s="4">
        <f t="shared" si="13"/>
        <v>-4.6499999999999986E-2</v>
      </c>
      <c r="F108" s="3">
        <f t="shared" si="14"/>
        <v>-1.8215984003171704E-2</v>
      </c>
      <c r="G108" s="3">
        <f t="shared" si="14"/>
        <v>2.5811226489151573E-2</v>
      </c>
      <c r="H108" s="3">
        <f t="shared" si="11"/>
        <v>2.2760108454116888E-2</v>
      </c>
      <c r="I108" s="3">
        <f t="shared" si="11"/>
        <v>2.2708581899596948E-2</v>
      </c>
      <c r="J108" s="32">
        <f t="shared" si="8"/>
        <v>1.4410648069946832E-3</v>
      </c>
      <c r="K108" s="2">
        <f t="shared" si="9"/>
        <v>1.6795698924731188</v>
      </c>
      <c r="L108" s="2">
        <f t="shared" si="10"/>
        <v>-0.70573879977489096</v>
      </c>
      <c r="M108" s="2">
        <f t="shared" si="12"/>
        <v>1.0022690344446763</v>
      </c>
      <c r="N108" s="1"/>
    </row>
    <row r="109" spans="1:14" x14ac:dyDescent="0.2">
      <c r="A109" s="5">
        <v>35</v>
      </c>
      <c r="B109" s="27">
        <f t="shared" si="13"/>
        <v>1.4782500000000001</v>
      </c>
      <c r="C109" s="5">
        <f t="shared" si="13"/>
        <v>1019.715</v>
      </c>
      <c r="D109" s="4">
        <f t="shared" si="13"/>
        <v>-8.8000000000000023E-2</v>
      </c>
      <c r="E109" s="4">
        <f t="shared" si="13"/>
        <v>-5.5900000000000005E-2</v>
      </c>
      <c r="F109" s="3">
        <f t="shared" si="14"/>
        <v>-2.1752463501708452E-2</v>
      </c>
      <c r="G109" s="3">
        <f t="shared" si="14"/>
        <v>2.2854497728079848E-2</v>
      </c>
      <c r="H109" s="3">
        <f t="shared" si="11"/>
        <v>2.1242616461700732E-2</v>
      </c>
      <c r="I109" s="3">
        <f t="shared" si="11"/>
        <v>2.098363630275862E-2</v>
      </c>
      <c r="J109" s="32">
        <f t="shared" si="8"/>
        <v>1.4496697606684221E-3</v>
      </c>
      <c r="K109" s="2">
        <f t="shared" si="9"/>
        <v>1.5742397137745978</v>
      </c>
      <c r="L109" s="2">
        <f t="shared" si="10"/>
        <v>-0.95178042241473559</v>
      </c>
      <c r="M109" s="2">
        <f t="shared" si="12"/>
        <v>1.0123420057041337</v>
      </c>
      <c r="N109" s="1"/>
    </row>
    <row r="110" spans="1:14" x14ac:dyDescent="0.2">
      <c r="A110" s="5">
        <v>36</v>
      </c>
      <c r="B110" s="27">
        <f t="shared" si="13"/>
        <v>1.5232399999999999</v>
      </c>
      <c r="C110" s="5">
        <f t="shared" si="13"/>
        <v>1044.846</v>
      </c>
      <c r="D110" s="4">
        <f t="shared" si="13"/>
        <v>-9.7900000000000043E-2</v>
      </c>
      <c r="E110" s="4">
        <f t="shared" si="13"/>
        <v>-6.5300000000000025E-2</v>
      </c>
      <c r="F110" s="3">
        <f t="shared" si="14"/>
        <v>-2.5189310491645411E-2</v>
      </c>
      <c r="G110" s="3">
        <f t="shared" si="14"/>
        <v>1.998106827747681E-2</v>
      </c>
      <c r="H110" s="3">
        <f t="shared" si="11"/>
        <v>1.9826300698373708E-2</v>
      </c>
      <c r="I110" s="3">
        <f t="shared" si="11"/>
        <v>1.9389717703784264E-2</v>
      </c>
      <c r="J110" s="32">
        <f t="shared" si="8"/>
        <v>1.4578607756549769E-3</v>
      </c>
      <c r="K110" s="2">
        <f t="shared" si="9"/>
        <v>1.4992343032159265</v>
      </c>
      <c r="L110" s="2">
        <f t="shared" si="10"/>
        <v>-1.2606588467564304</v>
      </c>
      <c r="M110" s="2">
        <f t="shared" si="12"/>
        <v>1.0225162120077815</v>
      </c>
      <c r="N110" s="1"/>
    </row>
    <row r="111" spans="1:14" x14ac:dyDescent="0.2">
      <c r="A111" s="5">
        <v>37</v>
      </c>
      <c r="B111" s="27">
        <f t="shared" si="13"/>
        <v>1.56823</v>
      </c>
      <c r="C111" s="5">
        <f t="shared" si="13"/>
        <v>1069.9769999999999</v>
      </c>
      <c r="D111" s="4">
        <f t="shared" si="13"/>
        <v>-0.10780000000000001</v>
      </c>
      <c r="E111" s="4">
        <f t="shared" si="13"/>
        <v>-7.4699999999999989E-2</v>
      </c>
      <c r="F111" s="3">
        <f t="shared" si="14"/>
        <v>-2.8531985342595378E-2</v>
      </c>
      <c r="G111" s="3">
        <f t="shared" si="14"/>
        <v>1.7186372910289127E-2</v>
      </c>
      <c r="H111" s="3">
        <f t="shared" si="11"/>
        <v>1.8504415409045263E-2</v>
      </c>
      <c r="I111" s="3">
        <f t="shared" si="11"/>
        <v>1.7916873282016368E-2</v>
      </c>
      <c r="J111" s="32">
        <f t="shared" si="8"/>
        <v>1.4656670190106892E-3</v>
      </c>
      <c r="K111" s="2">
        <f t="shared" si="9"/>
        <v>1.4431057563587688</v>
      </c>
      <c r="L111" s="2">
        <f t="shared" si="10"/>
        <v>-1.6601516498873283</v>
      </c>
      <c r="M111" s="2">
        <f t="shared" si="12"/>
        <v>1.0327926707847304</v>
      </c>
      <c r="N111" s="1"/>
    </row>
    <row r="112" spans="1:14" x14ac:dyDescent="0.2">
      <c r="A112" s="5">
        <v>38</v>
      </c>
      <c r="B112" s="27">
        <f t="shared" si="13"/>
        <v>1.6132200000000001</v>
      </c>
      <c r="C112" s="5">
        <f t="shared" si="13"/>
        <v>1095.1080000000002</v>
      </c>
      <c r="D112" s="4">
        <f t="shared" si="13"/>
        <v>-0.11770000000000003</v>
      </c>
      <c r="E112" s="4">
        <f t="shared" si="13"/>
        <v>-8.4100000000000008E-2</v>
      </c>
      <c r="F112" s="3">
        <f t="shared" si="14"/>
        <v>-3.1785511486619067E-2</v>
      </c>
      <c r="G112" s="3">
        <f t="shared" si="14"/>
        <v>1.4466211707908683E-2</v>
      </c>
      <c r="H112" s="3">
        <f t="shared" si="11"/>
        <v>1.7270664600512138E-2</v>
      </c>
      <c r="I112" s="3">
        <f t="shared" si="11"/>
        <v>1.6555906233806598E-2</v>
      </c>
      <c r="J112" s="32">
        <f t="shared" si="8"/>
        <v>1.4731149804402851E-3</v>
      </c>
      <c r="K112" s="2">
        <f t="shared" si="9"/>
        <v>1.399524375743163</v>
      </c>
      <c r="L112" s="2">
        <f t="shared" si="10"/>
        <v>-2.197224271869457</v>
      </c>
      <c r="M112" s="2">
        <f t="shared" si="12"/>
        <v>1.0431724096894213</v>
      </c>
      <c r="N112" s="1"/>
    </row>
    <row r="113" spans="1:14" x14ac:dyDescent="0.2">
      <c r="A113" s="5">
        <v>39</v>
      </c>
      <c r="B113" s="27">
        <f t="shared" si="13"/>
        <v>1.65821</v>
      </c>
      <c r="C113" s="5">
        <f t="shared" si="13"/>
        <v>1120.239</v>
      </c>
      <c r="D113" s="4">
        <f t="shared" si="13"/>
        <v>-0.12760000000000005</v>
      </c>
      <c r="E113" s="4">
        <f t="shared" si="13"/>
        <v>-9.3500000000000028E-2</v>
      </c>
      <c r="F113" s="3">
        <f t="shared" si="14"/>
        <v>-3.495452082781686E-2</v>
      </c>
      <c r="G113" s="3">
        <f t="shared" si="14"/>
        <v>1.1816712094776138E-2</v>
      </c>
      <c r="H113" s="3">
        <f t="shared" si="11"/>
        <v>1.6119172054340124E-2</v>
      </c>
      <c r="I113" s="3">
        <f t="shared" si="11"/>
        <v>1.5298318345406596E-2</v>
      </c>
      <c r="J113" s="32">
        <f t="shared" si="8"/>
        <v>1.4802287726101305E-3</v>
      </c>
      <c r="K113" s="2">
        <f t="shared" si="9"/>
        <v>1.3647058823529412</v>
      </c>
      <c r="L113" s="2">
        <f t="shared" si="10"/>
        <v>-2.9580580915794119</v>
      </c>
      <c r="M113" s="2">
        <f t="shared" si="12"/>
        <v>1.0536564667043939</v>
      </c>
      <c r="N113" s="1"/>
    </row>
    <row r="114" spans="1:14" x14ac:dyDescent="0.2">
      <c r="A114" s="5">
        <v>40</v>
      </c>
      <c r="B114" s="27">
        <f t="shared" si="13"/>
        <v>1.7032</v>
      </c>
      <c r="C114" s="5">
        <f t="shared" si="13"/>
        <v>1145.3699999999999</v>
      </c>
      <c r="D114" s="4">
        <f t="shared" si="13"/>
        <v>-0.13750000000000001</v>
      </c>
      <c r="E114" s="4">
        <f t="shared" si="13"/>
        <v>-0.10289999999999999</v>
      </c>
      <c r="F114" s="3">
        <f t="shared" si="14"/>
        <v>-3.8043293401900213E-2</v>
      </c>
      <c r="G114" s="3">
        <f t="shared" si="14"/>
        <v>9.2342956803785348E-3</v>
      </c>
      <c r="H114" s="3">
        <f t="shared" si="11"/>
        <v>1.5044453339086595E-2</v>
      </c>
      <c r="I114" s="3">
        <f t="shared" si="11"/>
        <v>1.4136256928026393E-2</v>
      </c>
      <c r="J114" s="32">
        <f t="shared" si="8"/>
        <v>1.4870303919257534E-3</v>
      </c>
      <c r="K114" s="2">
        <f t="shared" si="9"/>
        <v>1.3362487852283773</v>
      </c>
      <c r="L114" s="2">
        <f t="shared" si="10"/>
        <v>-4.1197828961375356</v>
      </c>
      <c r="M114" s="2">
        <f t="shared" si="12"/>
        <v>1.0642458902440872</v>
      </c>
      <c r="N114" s="1"/>
    </row>
    <row r="115" spans="1:14" x14ac:dyDescent="0.2">
      <c r="F115" s="1"/>
      <c r="G115" s="1"/>
      <c r="H115" s="1"/>
      <c r="I115" s="1"/>
      <c r="J115" s="1"/>
      <c r="K115" s="1"/>
    </row>
    <row r="116" spans="1:14" x14ac:dyDescent="0.2">
      <c r="F116" s="1"/>
      <c r="G116" s="1"/>
      <c r="H116" s="1"/>
      <c r="I116" s="1"/>
      <c r="J116" s="1"/>
      <c r="K116" s="1"/>
    </row>
  </sheetData>
  <pageMargins left="0.7" right="0.7" top="0.75" bottom="0.75" header="0.3" footer="0.3"/>
  <pageSetup paperSize="9" orientation="portrait" r:id="rId1"/>
  <drawing r:id="rId2"/>
  <tableParts count="3"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94866-783B-4B62-8A46-120B49B93F3F}">
  <dimension ref="A2:AX116"/>
  <sheetViews>
    <sheetView topLeftCell="G10" zoomScale="55" zoomScaleNormal="55" workbookViewId="0">
      <selection activeCell="AA116" sqref="AA116"/>
    </sheetView>
  </sheetViews>
  <sheetFormatPr defaultRowHeight="14.25" x14ac:dyDescent="0.2"/>
  <cols>
    <col min="2" max="2" width="13.5" customWidth="1"/>
    <col min="3" max="3" width="13.25" customWidth="1"/>
    <col min="4" max="4" width="15.25" customWidth="1"/>
    <col min="5" max="5" width="16.375" customWidth="1"/>
    <col min="6" max="6" width="14.375" customWidth="1"/>
    <col min="7" max="7" width="14.25" customWidth="1"/>
    <col min="8" max="8" width="16.375" customWidth="1"/>
    <col min="9" max="9" width="15.5" customWidth="1"/>
    <col min="10" max="10" width="15.125" customWidth="1"/>
    <col min="11" max="13" width="15.625" customWidth="1"/>
    <col min="23" max="23" width="9.875" bestFit="1" customWidth="1"/>
  </cols>
  <sheetData>
    <row r="2" spans="1:48" ht="15" x14ac:dyDescent="0.25">
      <c r="A2" s="7" t="s">
        <v>31</v>
      </c>
    </row>
    <row r="4" spans="1:48" ht="15" x14ac:dyDescent="0.25">
      <c r="B4" s="7" t="s">
        <v>29</v>
      </c>
      <c r="E4" s="7" t="s">
        <v>24</v>
      </c>
      <c r="H4" s="7" t="s">
        <v>23</v>
      </c>
    </row>
    <row r="5" spans="1:48" ht="15" x14ac:dyDescent="0.25">
      <c r="A5" s="7" t="s">
        <v>9</v>
      </c>
      <c r="B5" s="23" t="s">
        <v>28</v>
      </c>
      <c r="C5" s="25" t="s">
        <v>27</v>
      </c>
      <c r="D5" s="24" t="s">
        <v>26</v>
      </c>
      <c r="E5" s="23" t="s">
        <v>21</v>
      </c>
      <c r="F5" s="25" t="s">
        <v>20</v>
      </c>
      <c r="G5" s="24" t="s">
        <v>19</v>
      </c>
      <c r="H5" s="23" t="s">
        <v>18</v>
      </c>
      <c r="I5" s="25" t="s">
        <v>17</v>
      </c>
      <c r="J5" s="24" t="s">
        <v>16</v>
      </c>
      <c r="K5" s="7"/>
    </row>
    <row r="6" spans="1:48" x14ac:dyDescent="0.2">
      <c r="A6">
        <v>1</v>
      </c>
      <c r="B6" s="22">
        <v>191.58369999999999</v>
      </c>
      <c r="C6">
        <v>0.94650000000000001</v>
      </c>
      <c r="D6" s="26">
        <v>0.49409999999999998</v>
      </c>
      <c r="E6" s="20">
        <f t="shared" ref="E6:G20" si="0">ABS((B7-B6)/((B7+B6)/2))</f>
        <v>0.35321566458664894</v>
      </c>
      <c r="F6" s="19">
        <f t="shared" si="0"/>
        <v>0.17673776806761346</v>
      </c>
      <c r="G6" s="21">
        <f t="shared" si="0"/>
        <v>0.17927222478120688</v>
      </c>
      <c r="H6" s="20">
        <f t="shared" ref="H6:J20" si="1">ABS((B7-B6)/B7)</f>
        <v>0.42897622595856194</v>
      </c>
      <c r="I6" s="19">
        <f t="shared" si="1"/>
        <v>0.19386982845610504</v>
      </c>
      <c r="J6" s="19">
        <f t="shared" si="1"/>
        <v>0.16452485627325</v>
      </c>
    </row>
    <row r="7" spans="1:48" ht="15" x14ac:dyDescent="0.25">
      <c r="A7">
        <v>2</v>
      </c>
      <c r="B7" s="22">
        <v>134.07060000000001</v>
      </c>
      <c r="C7">
        <v>0.79279999999999995</v>
      </c>
      <c r="D7" s="26">
        <v>0.59140000000000004</v>
      </c>
      <c r="E7" s="20">
        <f t="shared" si="0"/>
        <v>0.29301042855860143</v>
      </c>
      <c r="F7" s="19">
        <f t="shared" si="0"/>
        <v>0.4053398058252427</v>
      </c>
      <c r="G7" s="21">
        <f t="shared" si="0"/>
        <v>0.11573204543421892</v>
      </c>
      <c r="H7" s="20">
        <f t="shared" si="1"/>
        <v>0.34330664165825053</v>
      </c>
      <c r="I7" s="19">
        <f t="shared" si="1"/>
        <v>0.50837138508371393</v>
      </c>
      <c r="J7" s="19">
        <f t="shared" si="1"/>
        <v>0.12284032656161022</v>
      </c>
      <c r="AI7" s="7"/>
      <c r="AJ7" s="7"/>
      <c r="AK7" s="7"/>
      <c r="AL7" s="7"/>
      <c r="AM7" s="7"/>
      <c r="AN7" s="7"/>
    </row>
    <row r="8" spans="1:48" ht="15" x14ac:dyDescent="0.25">
      <c r="A8">
        <v>3</v>
      </c>
      <c r="B8" s="22">
        <v>99.806399999999996</v>
      </c>
      <c r="C8">
        <v>0.52559999999999996</v>
      </c>
      <c r="D8" s="26">
        <v>0.52669999999999995</v>
      </c>
      <c r="E8" s="20">
        <f t="shared" si="0"/>
        <v>0.34852126769660824</v>
      </c>
      <c r="F8" s="19">
        <f t="shared" si="0"/>
        <v>6.0698027314114028E-3</v>
      </c>
      <c r="G8" s="21">
        <f t="shared" si="0"/>
        <v>0.35419107882196704</v>
      </c>
      <c r="H8" s="20">
        <f t="shared" si="1"/>
        <v>0.42207176014977799</v>
      </c>
      <c r="I8" s="19">
        <f t="shared" si="1"/>
        <v>6.0514372163390532E-3</v>
      </c>
      <c r="J8" s="19">
        <f t="shared" si="1"/>
        <v>0.30090257499336343</v>
      </c>
      <c r="AH8" s="7" t="s">
        <v>48</v>
      </c>
      <c r="AI8" s="7" t="s">
        <v>49</v>
      </c>
      <c r="AJ8" s="7" t="s">
        <v>50</v>
      </c>
      <c r="AK8" s="7" t="s">
        <v>51</v>
      </c>
      <c r="AL8" s="7" t="s">
        <v>52</v>
      </c>
      <c r="AM8" s="7" t="s">
        <v>53</v>
      </c>
      <c r="AN8" s="7"/>
      <c r="AP8" s="7" t="s">
        <v>47</v>
      </c>
      <c r="AQ8" s="7" t="s">
        <v>49</v>
      </c>
      <c r="AR8" s="7" t="s">
        <v>50</v>
      </c>
      <c r="AS8" s="7" t="s">
        <v>51</v>
      </c>
      <c r="AT8" s="7" t="s">
        <v>52</v>
      </c>
      <c r="AU8" s="7" t="s">
        <v>53</v>
      </c>
      <c r="AV8" s="7" t="s">
        <v>54</v>
      </c>
    </row>
    <row r="9" spans="1:48" x14ac:dyDescent="0.2">
      <c r="A9">
        <v>4</v>
      </c>
      <c r="B9" s="22">
        <v>70.183800000000005</v>
      </c>
      <c r="C9">
        <v>0.52880000000000005</v>
      </c>
      <c r="D9" s="26">
        <v>0.75339999999999996</v>
      </c>
      <c r="E9" s="20">
        <f t="shared" si="0"/>
        <v>0.41709659631044238</v>
      </c>
      <c r="F9" s="19">
        <f t="shared" si="0"/>
        <v>9.0974729241877245E-2</v>
      </c>
      <c r="G9" s="21">
        <f t="shared" si="0"/>
        <v>0.32926263719276544</v>
      </c>
      <c r="H9" s="20">
        <f t="shared" si="1"/>
        <v>0.34512199218443823</v>
      </c>
      <c r="I9" s="19">
        <f t="shared" si="1"/>
        <v>8.7016574585635359E-2</v>
      </c>
      <c r="J9" s="19">
        <f t="shared" si="1"/>
        <v>0.39415247964470757</v>
      </c>
      <c r="AH9" t="s">
        <v>37</v>
      </c>
      <c r="AI9">
        <v>3</v>
      </c>
      <c r="AJ9">
        <v>1</v>
      </c>
      <c r="AK9">
        <v>3</v>
      </c>
      <c r="AL9">
        <v>3</v>
      </c>
      <c r="AM9">
        <v>1</v>
      </c>
      <c r="AP9" t="s">
        <v>37</v>
      </c>
      <c r="AQ9">
        <v>3</v>
      </c>
      <c r="AR9">
        <v>1</v>
      </c>
      <c r="AS9">
        <v>3</v>
      </c>
      <c r="AT9">
        <v>3</v>
      </c>
      <c r="AU9">
        <v>1</v>
      </c>
      <c r="AV9">
        <v>3</v>
      </c>
    </row>
    <row r="10" spans="1:48" x14ac:dyDescent="0.2">
      <c r="A10">
        <v>5</v>
      </c>
      <c r="B10" s="22">
        <v>107.1708</v>
      </c>
      <c r="C10">
        <v>0.57920000000000005</v>
      </c>
      <c r="D10" s="26">
        <v>0.54039999999999999</v>
      </c>
      <c r="E10" s="20">
        <f t="shared" si="0"/>
        <v>0.27127071622685922</v>
      </c>
      <c r="F10" s="19">
        <f t="shared" si="0"/>
        <v>0.26604068857589996</v>
      </c>
      <c r="G10" s="21">
        <f t="shared" si="0"/>
        <v>0.5275958840037418</v>
      </c>
      <c r="H10" s="20">
        <f t="shared" si="1"/>
        <v>0.23887131929170186</v>
      </c>
      <c r="I10" s="19">
        <f t="shared" si="1"/>
        <v>0.30685920577617343</v>
      </c>
      <c r="J10" s="19">
        <f t="shared" si="1"/>
        <v>0.71664548919949156</v>
      </c>
      <c r="AH10" t="s">
        <v>38</v>
      </c>
      <c r="AI10">
        <v>3</v>
      </c>
      <c r="AJ10">
        <v>1</v>
      </c>
      <c r="AK10">
        <v>3</v>
      </c>
      <c r="AL10">
        <v>3</v>
      </c>
      <c r="AM10">
        <v>1</v>
      </c>
      <c r="AP10" t="s">
        <v>38</v>
      </c>
      <c r="AQ10">
        <v>3</v>
      </c>
      <c r="AR10">
        <v>2</v>
      </c>
      <c r="AS10">
        <v>3</v>
      </c>
      <c r="AT10">
        <v>3</v>
      </c>
      <c r="AU10">
        <v>1</v>
      </c>
      <c r="AV10">
        <v>3</v>
      </c>
    </row>
    <row r="11" spans="1:48" x14ac:dyDescent="0.2">
      <c r="A11">
        <v>6</v>
      </c>
      <c r="B11" s="22">
        <v>140.80510000000001</v>
      </c>
      <c r="C11">
        <v>0.44319999999999998</v>
      </c>
      <c r="D11" s="26">
        <v>0.31480000000000002</v>
      </c>
      <c r="E11" s="20">
        <f t="shared" si="0"/>
        <v>0.28369411447007614</v>
      </c>
      <c r="F11" s="19">
        <f t="shared" si="0"/>
        <v>9.9689141387072647E-2</v>
      </c>
      <c r="G11" s="21">
        <f t="shared" si="0"/>
        <v>0.38065843621399165</v>
      </c>
      <c r="H11" s="20">
        <f t="shared" si="1"/>
        <v>0.33058689230385435</v>
      </c>
      <c r="I11" s="19">
        <f t="shared" si="1"/>
        <v>9.4956095568715621E-2</v>
      </c>
      <c r="J11" s="19">
        <f t="shared" si="1"/>
        <v>0.31979256698357816</v>
      </c>
      <c r="AH11" t="s">
        <v>39</v>
      </c>
      <c r="AI11">
        <v>3</v>
      </c>
      <c r="AJ11">
        <v>1</v>
      </c>
      <c r="AK11">
        <v>3</v>
      </c>
      <c r="AL11">
        <v>3</v>
      </c>
      <c r="AM11">
        <v>1</v>
      </c>
      <c r="AP11" t="s">
        <v>39</v>
      </c>
      <c r="AQ11">
        <v>3</v>
      </c>
      <c r="AR11">
        <v>2</v>
      </c>
      <c r="AS11">
        <v>3</v>
      </c>
      <c r="AT11">
        <v>3</v>
      </c>
      <c r="AU11">
        <v>1</v>
      </c>
      <c r="AV11">
        <v>3</v>
      </c>
    </row>
    <row r="12" spans="1:48" x14ac:dyDescent="0.2">
      <c r="A12">
        <v>7</v>
      </c>
      <c r="B12" s="22">
        <v>105.8218</v>
      </c>
      <c r="C12">
        <v>0.48970000000000002</v>
      </c>
      <c r="D12" s="26">
        <v>0.46279999999999999</v>
      </c>
      <c r="E12" s="20">
        <f t="shared" si="0"/>
        <v>7.0397738928270254E-2</v>
      </c>
      <c r="F12" s="19">
        <f t="shared" si="0"/>
        <v>0.30919292188174347</v>
      </c>
      <c r="G12" s="21">
        <f t="shared" si="0"/>
        <v>0.23996957596501231</v>
      </c>
      <c r="H12" s="20">
        <f t="shared" si="1"/>
        <v>6.8004072458764622E-2</v>
      </c>
      <c r="I12" s="19">
        <f t="shared" si="1"/>
        <v>0.26779306220095683</v>
      </c>
      <c r="J12" s="19">
        <f t="shared" si="1"/>
        <v>0.21426146010186756</v>
      </c>
      <c r="AH12" t="s">
        <v>40</v>
      </c>
      <c r="AI12">
        <v>3</v>
      </c>
      <c r="AJ12">
        <v>1</v>
      </c>
      <c r="AK12">
        <v>2</v>
      </c>
      <c r="AL12">
        <v>3</v>
      </c>
      <c r="AM12">
        <v>1</v>
      </c>
      <c r="AP12" t="s">
        <v>40</v>
      </c>
      <c r="AQ12">
        <v>3</v>
      </c>
      <c r="AR12">
        <v>1</v>
      </c>
      <c r="AS12">
        <v>2</v>
      </c>
      <c r="AT12">
        <v>3</v>
      </c>
      <c r="AU12">
        <v>1</v>
      </c>
      <c r="AV12">
        <v>1</v>
      </c>
    </row>
    <row r="13" spans="1:48" x14ac:dyDescent="0.2">
      <c r="A13">
        <v>8</v>
      </c>
      <c r="B13" s="22">
        <v>113.5432</v>
      </c>
      <c r="C13">
        <v>0.66879999999999995</v>
      </c>
      <c r="D13" s="26">
        <v>0.58899999999999997</v>
      </c>
      <c r="E13" s="20">
        <f t="shared" si="0"/>
        <v>0.39624964070591845</v>
      </c>
      <c r="F13" s="19">
        <f t="shared" si="0"/>
        <v>0.25923997917751179</v>
      </c>
      <c r="G13" s="21">
        <f t="shared" si="0"/>
        <v>0.14065055424313994</v>
      </c>
      <c r="H13" s="20">
        <f t="shared" si="1"/>
        <v>0.33072484099710586</v>
      </c>
      <c r="I13" s="19">
        <f t="shared" si="1"/>
        <v>0.22949308755760373</v>
      </c>
      <c r="J13" s="19">
        <f t="shared" si="1"/>
        <v>0.15129007036747441</v>
      </c>
      <c r="AH13" t="s">
        <v>46</v>
      </c>
      <c r="AI13">
        <v>3</v>
      </c>
      <c r="AJ13">
        <v>1</v>
      </c>
      <c r="AK13">
        <v>3</v>
      </c>
      <c r="AL13">
        <v>3</v>
      </c>
      <c r="AM13">
        <v>1</v>
      </c>
      <c r="AP13" t="s">
        <v>46</v>
      </c>
      <c r="AQ13">
        <v>3</v>
      </c>
      <c r="AR13">
        <v>1</v>
      </c>
      <c r="AS13">
        <v>3</v>
      </c>
      <c r="AT13">
        <v>3</v>
      </c>
      <c r="AU13">
        <v>1</v>
      </c>
      <c r="AV13">
        <v>3</v>
      </c>
    </row>
    <row r="14" spans="1:48" x14ac:dyDescent="0.2">
      <c r="A14">
        <v>9</v>
      </c>
      <c r="B14" s="22">
        <v>169.65100000000001</v>
      </c>
      <c r="C14">
        <v>0.86799999999999999</v>
      </c>
      <c r="D14" s="26">
        <v>0.51160000000000005</v>
      </c>
      <c r="E14" s="20">
        <f t="shared" si="0"/>
        <v>0.83762926797039627</v>
      </c>
      <c r="F14" s="19">
        <f t="shared" si="0"/>
        <v>0.61682242990654212</v>
      </c>
      <c r="G14" s="21">
        <f t="shared" si="0"/>
        <v>0.253626898788189</v>
      </c>
      <c r="H14" s="20">
        <f t="shared" si="1"/>
        <v>1.4412428752534403</v>
      </c>
      <c r="I14" s="19">
        <f t="shared" si="1"/>
        <v>0.89189189189189189</v>
      </c>
      <c r="J14" s="19">
        <f t="shared" si="1"/>
        <v>0.22508330808845797</v>
      </c>
      <c r="AH14" t="s">
        <v>41</v>
      </c>
      <c r="AI14">
        <v>3</v>
      </c>
      <c r="AJ14">
        <v>1</v>
      </c>
      <c r="AK14">
        <v>3</v>
      </c>
      <c r="AL14">
        <v>3</v>
      </c>
      <c r="AM14">
        <v>1</v>
      </c>
      <c r="AP14" t="s">
        <v>41</v>
      </c>
      <c r="AQ14">
        <v>3</v>
      </c>
      <c r="AR14">
        <v>2</v>
      </c>
      <c r="AS14">
        <v>3</v>
      </c>
      <c r="AT14">
        <v>3</v>
      </c>
      <c r="AU14">
        <v>1</v>
      </c>
      <c r="AV14">
        <v>3</v>
      </c>
    </row>
    <row r="15" spans="1:48" x14ac:dyDescent="0.2">
      <c r="A15">
        <v>10</v>
      </c>
      <c r="B15" s="22">
        <v>69.493700000000004</v>
      </c>
      <c r="C15">
        <v>0.45879999999999999</v>
      </c>
      <c r="D15" s="26">
        <v>0.66020000000000001</v>
      </c>
      <c r="E15" s="20">
        <f t="shared" si="0"/>
        <v>0.68361889869529113</v>
      </c>
      <c r="F15" s="19">
        <f t="shared" si="0"/>
        <v>0.7300532835097916</v>
      </c>
      <c r="G15" s="21">
        <f t="shared" si="0"/>
        <v>5.308168681804782E-2</v>
      </c>
      <c r="H15" s="20">
        <f t="shared" si="1"/>
        <v>0.50947539460811642</v>
      </c>
      <c r="I15" s="19">
        <f t="shared" si="1"/>
        <v>0.53482713170434959</v>
      </c>
      <c r="J15" s="19">
        <f t="shared" si="1"/>
        <v>5.1709278942832559E-2</v>
      </c>
      <c r="AH15" t="s">
        <v>42</v>
      </c>
      <c r="AI15">
        <v>3</v>
      </c>
      <c r="AJ15">
        <v>1</v>
      </c>
      <c r="AK15">
        <v>3</v>
      </c>
      <c r="AL15">
        <v>3</v>
      </c>
      <c r="AM15">
        <v>1</v>
      </c>
      <c r="AP15" t="s">
        <v>42</v>
      </c>
      <c r="AQ15">
        <v>3</v>
      </c>
      <c r="AR15">
        <v>2</v>
      </c>
      <c r="AS15">
        <v>3</v>
      </c>
      <c r="AT15">
        <v>3</v>
      </c>
      <c r="AU15">
        <v>1</v>
      </c>
      <c r="AV15">
        <v>3</v>
      </c>
    </row>
    <row r="16" spans="1:48" x14ac:dyDescent="0.2">
      <c r="A16">
        <v>11</v>
      </c>
      <c r="B16" s="22">
        <v>141.6722</v>
      </c>
      <c r="C16">
        <v>0.98629999999999995</v>
      </c>
      <c r="D16" s="26">
        <v>0.69620000000000004</v>
      </c>
      <c r="E16" s="20">
        <f t="shared" si="0"/>
        <v>9.34032197124538E-2</v>
      </c>
      <c r="F16" s="19">
        <f t="shared" si="0"/>
        <v>1.9037871033776816E-2</v>
      </c>
      <c r="G16" s="21">
        <f t="shared" si="0"/>
        <v>0.11241750739588872</v>
      </c>
      <c r="H16" s="20">
        <f t="shared" si="1"/>
        <v>8.9235765793160005E-2</v>
      </c>
      <c r="I16" s="19">
        <f t="shared" si="1"/>
        <v>1.9220832902759069E-2</v>
      </c>
      <c r="J16" s="19">
        <f t="shared" si="1"/>
        <v>0.11911268284841674</v>
      </c>
      <c r="AH16" t="s">
        <v>43</v>
      </c>
      <c r="AI16">
        <v>3</v>
      </c>
      <c r="AJ16">
        <v>1</v>
      </c>
      <c r="AK16">
        <v>3</v>
      </c>
      <c r="AL16">
        <v>3</v>
      </c>
      <c r="AM16">
        <v>1</v>
      </c>
      <c r="AP16" t="s">
        <v>43</v>
      </c>
      <c r="AQ16">
        <v>3</v>
      </c>
      <c r="AR16">
        <v>2</v>
      </c>
      <c r="AS16">
        <v>3</v>
      </c>
      <c r="AT16">
        <v>3</v>
      </c>
      <c r="AU16">
        <v>1</v>
      </c>
      <c r="AV16">
        <v>3</v>
      </c>
    </row>
    <row r="17" spans="1:50" x14ac:dyDescent="0.2">
      <c r="A17">
        <v>12</v>
      </c>
      <c r="B17" s="22">
        <v>155.5531</v>
      </c>
      <c r="C17">
        <v>0.9677</v>
      </c>
      <c r="D17" s="26">
        <v>0.62209999999999999</v>
      </c>
      <c r="E17" s="20">
        <f t="shared" si="0"/>
        <v>0.45029759771656658</v>
      </c>
      <c r="F17" s="19">
        <f t="shared" si="0"/>
        <v>0.87578008915304595</v>
      </c>
      <c r="G17" s="21">
        <f t="shared" si="0"/>
        <v>0.4720842439896682</v>
      </c>
      <c r="H17" s="20">
        <f t="shared" si="1"/>
        <v>0.58114073650924003</v>
      </c>
      <c r="I17" s="19">
        <f t="shared" si="1"/>
        <v>1.558022733280465</v>
      </c>
      <c r="J17" s="19">
        <f t="shared" si="1"/>
        <v>0.61794538361508444</v>
      </c>
      <c r="AH17" t="s">
        <v>44</v>
      </c>
      <c r="AI17">
        <v>3</v>
      </c>
      <c r="AJ17">
        <v>1</v>
      </c>
      <c r="AK17">
        <v>3</v>
      </c>
      <c r="AL17">
        <v>3</v>
      </c>
      <c r="AM17">
        <v>1</v>
      </c>
      <c r="AP17" t="s">
        <v>44</v>
      </c>
      <c r="AQ17">
        <v>3</v>
      </c>
      <c r="AR17">
        <v>1</v>
      </c>
      <c r="AS17">
        <v>3</v>
      </c>
      <c r="AT17">
        <v>3</v>
      </c>
      <c r="AU17">
        <v>1</v>
      </c>
      <c r="AV17">
        <v>2</v>
      </c>
    </row>
    <row r="18" spans="1:50" x14ac:dyDescent="0.2">
      <c r="A18">
        <v>13</v>
      </c>
      <c r="B18" s="22">
        <v>98.380300000000005</v>
      </c>
      <c r="C18">
        <v>0.37830000000000003</v>
      </c>
      <c r="D18" s="26">
        <v>0.38450000000000001</v>
      </c>
      <c r="E18" s="20">
        <f t="shared" si="0"/>
        <v>0.59242775190979502</v>
      </c>
      <c r="F18" s="19">
        <f t="shared" si="0"/>
        <v>0.41450125733445081</v>
      </c>
      <c r="G18" s="21">
        <f t="shared" si="0"/>
        <v>0.94873547505126443</v>
      </c>
      <c r="H18" s="20">
        <f t="shared" si="1"/>
        <v>0.84177242441885514</v>
      </c>
      <c r="I18" s="19">
        <f t="shared" si="1"/>
        <v>0.343343169588613</v>
      </c>
      <c r="J18" s="19">
        <f t="shared" si="1"/>
        <v>0.64348632359758917</v>
      </c>
      <c r="AH18" t="s">
        <v>45</v>
      </c>
      <c r="AI18">
        <v>3</v>
      </c>
      <c r="AJ18">
        <v>3</v>
      </c>
      <c r="AK18">
        <v>3</v>
      </c>
      <c r="AL18">
        <v>3</v>
      </c>
      <c r="AM18">
        <v>1</v>
      </c>
      <c r="AP18" t="s">
        <v>45</v>
      </c>
      <c r="AQ18">
        <v>3</v>
      </c>
      <c r="AR18">
        <v>3</v>
      </c>
      <c r="AS18">
        <v>3</v>
      </c>
      <c r="AT18">
        <v>3</v>
      </c>
      <c r="AU18">
        <v>1</v>
      </c>
      <c r="AV18">
        <v>3</v>
      </c>
    </row>
    <row r="19" spans="1:50" x14ac:dyDescent="0.2">
      <c r="A19">
        <v>14</v>
      </c>
      <c r="B19" s="22">
        <v>53.4161</v>
      </c>
      <c r="C19">
        <v>0.57609999999999995</v>
      </c>
      <c r="D19" s="26">
        <v>1.0785</v>
      </c>
      <c r="E19" s="20">
        <f t="shared" si="0"/>
        <v>0.64209877406275229</v>
      </c>
      <c r="F19" s="19">
        <f t="shared" si="0"/>
        <v>2.3331617773203049E-2</v>
      </c>
      <c r="G19" s="21">
        <f t="shared" si="0"/>
        <v>0.62105838750835407</v>
      </c>
      <c r="H19" s="20">
        <f t="shared" si="1"/>
        <v>0.48605205858780043</v>
      </c>
      <c r="I19" s="19">
        <f t="shared" si="1"/>
        <v>2.3062574190266333E-2</v>
      </c>
      <c r="J19" s="19">
        <f t="shared" si="1"/>
        <v>0.90077546704265066</v>
      </c>
    </row>
    <row r="20" spans="1:50" x14ac:dyDescent="0.2">
      <c r="A20">
        <v>15</v>
      </c>
      <c r="B20" s="22">
        <v>103.9329</v>
      </c>
      <c r="C20">
        <v>0.5897</v>
      </c>
      <c r="D20" s="26">
        <v>0.56740000000000002</v>
      </c>
      <c r="E20" s="20">
        <f t="shared" si="0"/>
        <v>0.59486571797174459</v>
      </c>
      <c r="F20" s="19">
        <f t="shared" si="0"/>
        <v>3.2167950562939349E-3</v>
      </c>
      <c r="G20" s="21">
        <f t="shared" si="0"/>
        <v>0.59205116491548671</v>
      </c>
      <c r="H20" s="20">
        <f t="shared" si="1"/>
        <v>0.45849441368142663</v>
      </c>
      <c r="I20" s="19">
        <f t="shared" si="1"/>
        <v>3.2116294793779797E-3</v>
      </c>
      <c r="J20" s="19">
        <f t="shared" si="1"/>
        <v>0.84101232965606765</v>
      </c>
    </row>
    <row r="21" spans="1:50" x14ac:dyDescent="0.2">
      <c r="A21">
        <v>16</v>
      </c>
      <c r="B21" s="22">
        <v>191.9332</v>
      </c>
      <c r="C21">
        <v>0.59160000000000001</v>
      </c>
      <c r="D21" s="26">
        <v>0.30819999999999997</v>
      </c>
      <c r="E21" s="20"/>
      <c r="F21" s="19"/>
      <c r="G21" s="21"/>
      <c r="H21" s="20"/>
      <c r="I21" s="19"/>
      <c r="J21" s="19"/>
    </row>
    <row r="23" spans="1:50" ht="15" x14ac:dyDescent="0.25">
      <c r="B23" s="7" t="s">
        <v>25</v>
      </c>
      <c r="E23" s="7" t="s">
        <v>24</v>
      </c>
      <c r="H23" s="7" t="s">
        <v>23</v>
      </c>
      <c r="AX23" t="s">
        <v>37</v>
      </c>
    </row>
    <row r="24" spans="1:50" ht="15" x14ac:dyDescent="0.25">
      <c r="A24" s="7" t="s">
        <v>9</v>
      </c>
      <c r="B24" s="23" t="s">
        <v>7</v>
      </c>
      <c r="C24" s="25" t="s">
        <v>8</v>
      </c>
      <c r="D24" s="24" t="s">
        <v>22</v>
      </c>
      <c r="E24" s="23" t="s">
        <v>21</v>
      </c>
      <c r="F24" s="23" t="s">
        <v>20</v>
      </c>
      <c r="G24" s="23" t="s">
        <v>19</v>
      </c>
      <c r="H24" s="23" t="s">
        <v>18</v>
      </c>
      <c r="I24" s="23" t="s">
        <v>17</v>
      </c>
      <c r="J24" s="23" t="s">
        <v>16</v>
      </c>
      <c r="AX24" t="s">
        <v>38</v>
      </c>
    </row>
    <row r="25" spans="1:50" x14ac:dyDescent="0.2">
      <c r="A25">
        <v>1</v>
      </c>
      <c r="B25" s="22">
        <f>B6</f>
        <v>191.58369999999999</v>
      </c>
      <c r="C25">
        <f>C6</f>
        <v>0.94650000000000001</v>
      </c>
      <c r="D25" s="26">
        <f>D6</f>
        <v>0.49409999999999998</v>
      </c>
      <c r="E25" s="20">
        <f t="shared" ref="E25:G39" si="2">(B26-B25)/((B26+B25)/2)</f>
        <v>0.51840970694341881</v>
      </c>
      <c r="F25" s="19">
        <f t="shared" si="2"/>
        <v>0.59036413731476656</v>
      </c>
      <c r="G25" s="21">
        <f t="shared" si="2"/>
        <v>0.74879716383894668</v>
      </c>
      <c r="H25" s="20">
        <f t="shared" ref="H25:J39" si="3">(B26-B25)/B26</f>
        <v>0.41169608385333784</v>
      </c>
      <c r="I25" s="19">
        <f t="shared" si="3"/>
        <v>0.45581555798309664</v>
      </c>
      <c r="J25" s="19">
        <f t="shared" si="3"/>
        <v>0.54481805619530177</v>
      </c>
      <c r="AX25" t="s">
        <v>39</v>
      </c>
    </row>
    <row r="26" spans="1:50" x14ac:dyDescent="0.2">
      <c r="A26">
        <v>2</v>
      </c>
      <c r="B26" s="22">
        <f t="shared" ref="B26:D40" si="4">B25+B7</f>
        <v>325.65430000000003</v>
      </c>
      <c r="C26">
        <f t="shared" si="4"/>
        <v>1.7393000000000001</v>
      </c>
      <c r="D26" s="26">
        <f t="shared" si="4"/>
        <v>1.0855000000000001</v>
      </c>
      <c r="E26" s="20">
        <f t="shared" si="2"/>
        <v>0.26575531043848144</v>
      </c>
      <c r="F26" s="19">
        <f t="shared" si="2"/>
        <v>0.26252434943309516</v>
      </c>
      <c r="G26" s="21">
        <f t="shared" si="2"/>
        <v>0.39048077992363861</v>
      </c>
      <c r="H26" s="20">
        <f t="shared" si="3"/>
        <v>0.23458429885533491</v>
      </c>
      <c r="I26" s="19">
        <f t="shared" si="3"/>
        <v>0.23206322574948116</v>
      </c>
      <c r="J26" s="19">
        <f t="shared" si="3"/>
        <v>0.32669643964768635</v>
      </c>
      <c r="AX26" t="s">
        <v>40</v>
      </c>
    </row>
    <row r="27" spans="1:50" x14ac:dyDescent="0.2">
      <c r="A27">
        <v>3</v>
      </c>
      <c r="B27" s="22">
        <f t="shared" si="4"/>
        <v>425.46070000000003</v>
      </c>
      <c r="C27">
        <f t="shared" si="4"/>
        <v>2.2648999999999999</v>
      </c>
      <c r="D27" s="26">
        <f t="shared" si="4"/>
        <v>1.6122000000000001</v>
      </c>
      <c r="E27" s="20">
        <f t="shared" si="2"/>
        <v>0.1523904109975712</v>
      </c>
      <c r="F27" s="19">
        <f t="shared" si="2"/>
        <v>0.2090697030799035</v>
      </c>
      <c r="G27" s="21">
        <f t="shared" si="2"/>
        <v>0.37880235305948012</v>
      </c>
      <c r="H27" s="20">
        <f t="shared" si="3"/>
        <v>0.14160108706946212</v>
      </c>
      <c r="I27" s="19">
        <f t="shared" si="3"/>
        <v>0.18928302967390914</v>
      </c>
      <c r="J27" s="19">
        <f t="shared" si="3"/>
        <v>0.31848156915793036</v>
      </c>
      <c r="AX27" t="s">
        <v>46</v>
      </c>
    </row>
    <row r="28" spans="1:50" x14ac:dyDescent="0.2">
      <c r="A28">
        <v>4</v>
      </c>
      <c r="B28" s="22">
        <f t="shared" si="4"/>
        <v>495.64450000000005</v>
      </c>
      <c r="C28">
        <f t="shared" si="4"/>
        <v>2.7936999999999999</v>
      </c>
      <c r="D28" s="26">
        <f t="shared" si="4"/>
        <v>2.3656000000000001</v>
      </c>
      <c r="E28" s="20">
        <f t="shared" si="2"/>
        <v>0.19512921638097278</v>
      </c>
      <c r="F28" s="19">
        <f t="shared" si="2"/>
        <v>0.18785067946680511</v>
      </c>
      <c r="G28" s="21">
        <f t="shared" si="2"/>
        <v>0.20502314287882237</v>
      </c>
      <c r="H28" s="20">
        <f t="shared" si="3"/>
        <v>0.17778380873876298</v>
      </c>
      <c r="I28" s="19">
        <f t="shared" si="3"/>
        <v>0.17172166385009938</v>
      </c>
      <c r="J28" s="19">
        <f t="shared" si="3"/>
        <v>0.18596008258774946</v>
      </c>
      <c r="AM28" t="s">
        <v>63</v>
      </c>
      <c r="AX28" t="s">
        <v>41</v>
      </c>
    </row>
    <row r="29" spans="1:50" x14ac:dyDescent="0.2">
      <c r="A29">
        <v>5</v>
      </c>
      <c r="B29" s="22">
        <f t="shared" si="4"/>
        <v>602.81530000000009</v>
      </c>
      <c r="C29">
        <f t="shared" si="4"/>
        <v>3.3729</v>
      </c>
      <c r="D29" s="26">
        <f t="shared" si="4"/>
        <v>2.9060000000000001</v>
      </c>
      <c r="E29" s="20">
        <f t="shared" si="2"/>
        <v>0.20915235684852981</v>
      </c>
      <c r="F29" s="19">
        <f t="shared" si="2"/>
        <v>0.1232994853248018</v>
      </c>
      <c r="G29" s="21">
        <f t="shared" si="2"/>
        <v>0.10276163739635698</v>
      </c>
      <c r="H29" s="20">
        <f t="shared" si="3"/>
        <v>0.18935077628316815</v>
      </c>
      <c r="I29" s="19">
        <f t="shared" si="3"/>
        <v>0.11613951416367496</v>
      </c>
      <c r="J29" s="19">
        <f t="shared" si="3"/>
        <v>9.7739692001987066E-2</v>
      </c>
      <c r="AX29" t="s">
        <v>42</v>
      </c>
    </row>
    <row r="30" spans="1:50" x14ac:dyDescent="0.2">
      <c r="A30">
        <v>6</v>
      </c>
      <c r="B30" s="22">
        <f t="shared" si="4"/>
        <v>743.62040000000013</v>
      </c>
      <c r="C30">
        <f t="shared" si="4"/>
        <v>3.8161</v>
      </c>
      <c r="D30" s="26">
        <f t="shared" si="4"/>
        <v>3.2208000000000001</v>
      </c>
      <c r="E30" s="20">
        <f t="shared" si="2"/>
        <v>0.13285328523813195</v>
      </c>
      <c r="F30" s="19">
        <f t="shared" si="2"/>
        <v>0.12058754724879636</v>
      </c>
      <c r="G30" s="21">
        <f t="shared" si="2"/>
        <v>0.13405944035687389</v>
      </c>
      <c r="H30" s="20">
        <f t="shared" si="3"/>
        <v>0.12457798776656026</v>
      </c>
      <c r="I30" s="19">
        <f t="shared" si="3"/>
        <v>0.11373031724650463</v>
      </c>
      <c r="J30" s="19">
        <f t="shared" si="3"/>
        <v>0.12563796286241721</v>
      </c>
      <c r="AM30" t="s">
        <v>61</v>
      </c>
      <c r="AN30" t="s">
        <v>59</v>
      </c>
      <c r="AO30" t="s">
        <v>55</v>
      </c>
      <c r="AP30" t="s">
        <v>56</v>
      </c>
      <c r="AQ30" t="s">
        <v>60</v>
      </c>
      <c r="AR30" t="s">
        <v>57</v>
      </c>
      <c r="AS30" t="s">
        <v>58</v>
      </c>
      <c r="AX30" t="s">
        <v>43</v>
      </c>
    </row>
    <row r="31" spans="1:50" x14ac:dyDescent="0.2">
      <c r="A31">
        <v>7</v>
      </c>
      <c r="B31" s="22">
        <f t="shared" si="4"/>
        <v>849.44220000000018</v>
      </c>
      <c r="C31">
        <f t="shared" si="4"/>
        <v>4.3057999999999996</v>
      </c>
      <c r="D31" s="26">
        <f t="shared" si="4"/>
        <v>3.6836000000000002</v>
      </c>
      <c r="E31" s="20">
        <f t="shared" si="2"/>
        <v>0.12529405312521166</v>
      </c>
      <c r="F31" s="19">
        <f t="shared" si="2"/>
        <v>0.1441317184604112</v>
      </c>
      <c r="G31" s="21">
        <f t="shared" si="2"/>
        <v>0.14806063195998098</v>
      </c>
      <c r="H31" s="20">
        <f t="shared" si="3"/>
        <v>0.11790749890912151</v>
      </c>
      <c r="I31" s="19">
        <f t="shared" si="3"/>
        <v>0.13444297028906849</v>
      </c>
      <c r="J31" s="19">
        <f t="shared" si="3"/>
        <v>0.13785517015400467</v>
      </c>
      <c r="AN31">
        <v>1</v>
      </c>
      <c r="AO31">
        <v>5.0182999999999998E-2</v>
      </c>
      <c r="AP31">
        <v>4.5873999999999998E-2</v>
      </c>
      <c r="AQ31">
        <v>109.39</v>
      </c>
      <c r="AR31">
        <v>5.0182999999999998E-2</v>
      </c>
      <c r="AS31">
        <v>4.5873999999999998E-2</v>
      </c>
      <c r="AX31" t="s">
        <v>44</v>
      </c>
    </row>
    <row r="32" spans="1:50" x14ac:dyDescent="0.2">
      <c r="A32">
        <v>8</v>
      </c>
      <c r="B32" s="22">
        <f t="shared" si="4"/>
        <v>962.98540000000014</v>
      </c>
      <c r="C32">
        <f t="shared" si="4"/>
        <v>4.9745999999999997</v>
      </c>
      <c r="D32" s="26">
        <f t="shared" si="4"/>
        <v>4.2726000000000006</v>
      </c>
      <c r="E32" s="20">
        <f t="shared" si="2"/>
        <v>0.16190994004738826</v>
      </c>
      <c r="F32" s="19">
        <f t="shared" si="2"/>
        <v>0.1604851532744149</v>
      </c>
      <c r="G32" s="21">
        <f t="shared" si="2"/>
        <v>0.11297588552248025</v>
      </c>
      <c r="H32" s="20">
        <f t="shared" si="3"/>
        <v>0.14978416727557048</v>
      </c>
      <c r="I32" s="19">
        <f t="shared" si="3"/>
        <v>0.14856399548146379</v>
      </c>
      <c r="J32" s="19">
        <f t="shared" si="3"/>
        <v>0.10693532879060232</v>
      </c>
      <c r="AN32">
        <v>2</v>
      </c>
      <c r="AO32">
        <v>0.36155999999999999</v>
      </c>
      <c r="AP32">
        <v>0.16975000000000001</v>
      </c>
      <c r="AQ32">
        <v>212.99</v>
      </c>
      <c r="AR32">
        <v>0.41173999999999999</v>
      </c>
      <c r="AS32">
        <v>0.21562999999999999</v>
      </c>
      <c r="AX32" t="s">
        <v>45</v>
      </c>
    </row>
    <row r="33" spans="1:45" x14ac:dyDescent="0.2">
      <c r="A33">
        <v>9</v>
      </c>
      <c r="B33" s="22">
        <f t="shared" si="4"/>
        <v>1132.6364000000001</v>
      </c>
      <c r="C33">
        <f t="shared" si="4"/>
        <v>5.8426</v>
      </c>
      <c r="D33" s="26">
        <f t="shared" si="4"/>
        <v>4.7842000000000002</v>
      </c>
      <c r="E33" s="20">
        <f t="shared" si="2"/>
        <v>5.9529464723774295E-2</v>
      </c>
      <c r="F33" s="19">
        <f t="shared" si="2"/>
        <v>7.5559947299077751E-2</v>
      </c>
      <c r="G33" s="21">
        <f t="shared" si="2"/>
        <v>0.12908902489099186</v>
      </c>
      <c r="H33" s="20">
        <f t="shared" si="3"/>
        <v>5.7808801227088473E-2</v>
      </c>
      <c r="I33" s="19">
        <f t="shared" si="3"/>
        <v>7.2809216999396978E-2</v>
      </c>
      <c r="J33" s="19">
        <f t="shared" si="3"/>
        <v>0.12126221438542349</v>
      </c>
      <c r="AN33">
        <v>3</v>
      </c>
      <c r="AO33">
        <v>0.85924999999999996</v>
      </c>
      <c r="AP33">
        <v>0.34349000000000002</v>
      </c>
      <c r="AQ33">
        <v>250.15</v>
      </c>
      <c r="AR33">
        <v>1.2709999999999999</v>
      </c>
      <c r="AS33">
        <v>0.55911</v>
      </c>
    </row>
    <row r="34" spans="1:45" x14ac:dyDescent="0.2">
      <c r="A34">
        <v>10</v>
      </c>
      <c r="B34" s="22">
        <f t="shared" si="4"/>
        <v>1202.1301000000001</v>
      </c>
      <c r="C34">
        <f t="shared" si="4"/>
        <v>6.3014000000000001</v>
      </c>
      <c r="D34" s="26">
        <f t="shared" si="4"/>
        <v>5.4443999999999999</v>
      </c>
      <c r="E34" s="20">
        <f t="shared" si="2"/>
        <v>0.11129297855669693</v>
      </c>
      <c r="F34" s="19">
        <f t="shared" si="2"/>
        <v>0.1451604594859115</v>
      </c>
      <c r="G34" s="21">
        <f t="shared" si="2"/>
        <v>0.1201899007337074</v>
      </c>
      <c r="H34" s="20">
        <f t="shared" si="3"/>
        <v>0.10542637112616936</v>
      </c>
      <c r="I34" s="19">
        <f t="shared" si="3"/>
        <v>0.135337623667275</v>
      </c>
      <c r="J34" s="19">
        <f t="shared" si="3"/>
        <v>0.11337654300882652</v>
      </c>
      <c r="P34" s="13"/>
      <c r="AN34">
        <v>4</v>
      </c>
      <c r="AO34">
        <v>1.4651000000000001</v>
      </c>
      <c r="AP34">
        <v>0.60165999999999997</v>
      </c>
      <c r="AQ34">
        <v>243.51</v>
      </c>
      <c r="AR34">
        <v>2.7361</v>
      </c>
      <c r="AS34">
        <v>1.1608000000000001</v>
      </c>
    </row>
    <row r="35" spans="1:45" x14ac:dyDescent="0.2">
      <c r="A35">
        <v>11</v>
      </c>
      <c r="B35" s="22">
        <f t="shared" si="4"/>
        <v>1343.8023000000001</v>
      </c>
      <c r="C35">
        <f t="shared" si="4"/>
        <v>7.2877000000000001</v>
      </c>
      <c r="D35" s="26">
        <f t="shared" si="4"/>
        <v>6.1406000000000001</v>
      </c>
      <c r="E35" s="20">
        <f t="shared" si="2"/>
        <v>0.10942277313706522</v>
      </c>
      <c r="F35" s="19">
        <f t="shared" si="2"/>
        <v>0.12451827499018855</v>
      </c>
      <c r="G35" s="21">
        <f t="shared" si="2"/>
        <v>9.6424945556563002E-2</v>
      </c>
      <c r="H35" s="20">
        <f t="shared" si="3"/>
        <v>0.10374665006041935</v>
      </c>
      <c r="I35" s="19">
        <f t="shared" si="3"/>
        <v>0.11722024371926251</v>
      </c>
      <c r="J35" s="19">
        <f t="shared" si="3"/>
        <v>9.1989885696541276E-2</v>
      </c>
      <c r="P35" s="13"/>
      <c r="AN35">
        <v>5</v>
      </c>
      <c r="AO35">
        <v>2.0078999999999998</v>
      </c>
      <c r="AP35">
        <v>1.1402000000000001</v>
      </c>
      <c r="AQ35">
        <v>176.11</v>
      </c>
      <c r="AR35">
        <v>4.7439999999999998</v>
      </c>
      <c r="AS35">
        <v>2.3008999999999999</v>
      </c>
    </row>
    <row r="36" spans="1:45" x14ac:dyDescent="0.2">
      <c r="A36">
        <v>12</v>
      </c>
      <c r="B36" s="22">
        <f t="shared" si="4"/>
        <v>1499.3554000000001</v>
      </c>
      <c r="C36">
        <f t="shared" si="4"/>
        <v>8.2553999999999998</v>
      </c>
      <c r="D36" s="26">
        <f t="shared" si="4"/>
        <v>6.7626999999999997</v>
      </c>
      <c r="E36" s="20">
        <f t="shared" si="2"/>
        <v>6.353077570110871E-2</v>
      </c>
      <c r="F36" s="19">
        <f t="shared" si="2"/>
        <v>4.4798124233973322E-2</v>
      </c>
      <c r="G36" s="21">
        <f t="shared" si="2"/>
        <v>5.5284365811400518E-2</v>
      </c>
      <c r="H36" s="20">
        <f t="shared" si="3"/>
        <v>6.1574827426088073E-2</v>
      </c>
      <c r="I36" s="19">
        <f t="shared" si="3"/>
        <v>4.3816671878800451E-2</v>
      </c>
      <c r="J36" s="19">
        <f t="shared" si="3"/>
        <v>5.3797291246921883E-2</v>
      </c>
      <c r="P36" s="13"/>
      <c r="AN36">
        <v>6</v>
      </c>
      <c r="AO36">
        <v>2.9367000000000001</v>
      </c>
      <c r="AP36">
        <v>1.1216999999999999</v>
      </c>
      <c r="AQ36">
        <v>261.8</v>
      </c>
      <c r="AR36">
        <v>7.6806999999999999</v>
      </c>
      <c r="AS36">
        <v>3.4226999999999999</v>
      </c>
    </row>
    <row r="37" spans="1:45" x14ac:dyDescent="0.2">
      <c r="A37">
        <v>13</v>
      </c>
      <c r="B37" s="22">
        <f t="shared" si="4"/>
        <v>1597.7357000000002</v>
      </c>
      <c r="C37">
        <f t="shared" si="4"/>
        <v>8.6336999999999993</v>
      </c>
      <c r="D37" s="26">
        <f t="shared" si="4"/>
        <v>7.1471999999999998</v>
      </c>
      <c r="E37" s="20">
        <f t="shared" si="2"/>
        <v>3.2882702155737874E-2</v>
      </c>
      <c r="F37" s="19">
        <f t="shared" si="2"/>
        <v>6.4572533415529501E-2</v>
      </c>
      <c r="G37" s="21">
        <f t="shared" si="2"/>
        <v>0.14031184747184983</v>
      </c>
      <c r="H37" s="20">
        <f t="shared" si="3"/>
        <v>3.2350811112582083E-2</v>
      </c>
      <c r="I37" s="19">
        <f t="shared" si="3"/>
        <v>6.255293274555368E-2</v>
      </c>
      <c r="J37" s="19">
        <f t="shared" si="3"/>
        <v>0.13111346146832489</v>
      </c>
      <c r="P37" s="13"/>
    </row>
    <row r="38" spans="1:45" x14ac:dyDescent="0.2">
      <c r="A38">
        <v>14</v>
      </c>
      <c r="B38" s="22">
        <f t="shared" si="4"/>
        <v>1651.1518000000001</v>
      </c>
      <c r="C38">
        <f t="shared" si="4"/>
        <v>9.2097999999999995</v>
      </c>
      <c r="D38" s="26">
        <f t="shared" si="4"/>
        <v>8.2256999999999998</v>
      </c>
      <c r="E38" s="20">
        <f t="shared" si="2"/>
        <v>6.1025063879152269E-2</v>
      </c>
      <c r="F38" s="19">
        <f t="shared" si="2"/>
        <v>6.2043315640239308E-2</v>
      </c>
      <c r="G38" s="21">
        <f t="shared" si="2"/>
        <v>6.6679201823865289E-2</v>
      </c>
      <c r="H38" s="20">
        <f t="shared" si="3"/>
        <v>5.9218167647407567E-2</v>
      </c>
      <c r="I38" s="19">
        <f t="shared" si="3"/>
        <v>6.0176539619368391E-2</v>
      </c>
      <c r="J38" s="19">
        <f t="shared" si="3"/>
        <v>6.4527868442301267E-2</v>
      </c>
      <c r="P38" s="13"/>
      <c r="AM38" t="s">
        <v>62</v>
      </c>
      <c r="AN38" t="s">
        <v>59</v>
      </c>
      <c r="AO38" t="s">
        <v>55</v>
      </c>
      <c r="AP38" t="s">
        <v>56</v>
      </c>
      <c r="AQ38" t="s">
        <v>60</v>
      </c>
      <c r="AR38" t="s">
        <v>57</v>
      </c>
      <c r="AS38" t="s">
        <v>58</v>
      </c>
    </row>
    <row r="39" spans="1:45" x14ac:dyDescent="0.2">
      <c r="A39">
        <v>15</v>
      </c>
      <c r="B39" s="22">
        <f t="shared" si="4"/>
        <v>1755.0847000000001</v>
      </c>
      <c r="C39">
        <f t="shared" si="4"/>
        <v>9.7995000000000001</v>
      </c>
      <c r="D39" s="26">
        <f t="shared" si="4"/>
        <v>8.793099999999999</v>
      </c>
      <c r="E39" s="20">
        <f t="shared" si="2"/>
        <v>0.1036887524403024</v>
      </c>
      <c r="F39" s="19">
        <f t="shared" si="2"/>
        <v>5.8601527443463759E-2</v>
      </c>
      <c r="G39" s="21">
        <f t="shared" si="2"/>
        <v>3.4446530758225971E-2</v>
      </c>
      <c r="H39" s="20">
        <f t="shared" si="3"/>
        <v>9.857803567188568E-2</v>
      </c>
      <c r="I39" s="19">
        <f t="shared" si="3"/>
        <v>5.6933337182781388E-2</v>
      </c>
      <c r="J39" s="19">
        <f t="shared" si="3"/>
        <v>3.3863294254666852E-2</v>
      </c>
      <c r="P39" s="13"/>
      <c r="AN39">
        <v>1</v>
      </c>
      <c r="AO39">
        <v>0.75439000000000001</v>
      </c>
      <c r="AP39">
        <v>1.2267999999999999</v>
      </c>
      <c r="AQ39">
        <v>61.491999999999997</v>
      </c>
      <c r="AR39">
        <v>0.75439000000000001</v>
      </c>
      <c r="AS39">
        <v>1.2267999999999999</v>
      </c>
    </row>
    <row r="40" spans="1:45" x14ac:dyDescent="0.2">
      <c r="A40">
        <v>16</v>
      </c>
      <c r="B40" s="22">
        <f t="shared" si="4"/>
        <v>1947.0179000000001</v>
      </c>
      <c r="C40">
        <f t="shared" si="4"/>
        <v>10.3911</v>
      </c>
      <c r="D40" s="26">
        <f t="shared" si="4"/>
        <v>9.1012999999999984</v>
      </c>
      <c r="E40" s="20"/>
      <c r="F40" s="19"/>
      <c r="G40" s="21"/>
      <c r="H40" s="20"/>
      <c r="I40" s="19"/>
      <c r="J40" s="19"/>
      <c r="P40" s="13"/>
      <c r="AN40">
        <v>2</v>
      </c>
      <c r="AO40">
        <v>0.90554000000000001</v>
      </c>
      <c r="AP40">
        <v>1.3351</v>
      </c>
      <c r="AQ40">
        <v>67.828000000000003</v>
      </c>
      <c r="AR40">
        <v>1.6598999999999999</v>
      </c>
      <c r="AS40">
        <v>2.5619000000000001</v>
      </c>
    </row>
    <row r="41" spans="1:45" x14ac:dyDescent="0.2">
      <c r="P41" s="13"/>
      <c r="AN41">
        <v>3</v>
      </c>
      <c r="AO41">
        <v>0.98190999999999995</v>
      </c>
      <c r="AP41">
        <v>1.5029999999999999</v>
      </c>
      <c r="AQ41">
        <v>65.331999999999994</v>
      </c>
      <c r="AR41">
        <v>2.6417999999999999</v>
      </c>
      <c r="AS41">
        <v>4.0648</v>
      </c>
    </row>
    <row r="42" spans="1:45" x14ac:dyDescent="0.2">
      <c r="P42" s="13"/>
      <c r="AN42">
        <v>4</v>
      </c>
      <c r="AO42">
        <v>0.91117999999999999</v>
      </c>
      <c r="AP42">
        <v>1.5149999999999999</v>
      </c>
      <c r="AQ42">
        <v>60.142000000000003</v>
      </c>
      <c r="AR42">
        <v>3.5529999999999999</v>
      </c>
      <c r="AS42">
        <v>5.5799000000000003</v>
      </c>
    </row>
    <row r="43" spans="1:45" ht="15" x14ac:dyDescent="0.25">
      <c r="A43" s="14" t="s">
        <v>10</v>
      </c>
      <c r="P43" s="13"/>
      <c r="AN43">
        <v>5</v>
      </c>
      <c r="AO43">
        <v>0.76278000000000001</v>
      </c>
      <c r="AP43">
        <v>1.4278999999999999</v>
      </c>
      <c r="AQ43">
        <v>53.417999999999999</v>
      </c>
      <c r="AR43">
        <v>4.3158000000000003</v>
      </c>
      <c r="AS43">
        <v>7.0077999999999996</v>
      </c>
    </row>
    <row r="44" spans="1:45" x14ac:dyDescent="0.2">
      <c r="H44" t="s">
        <v>12</v>
      </c>
      <c r="P44" s="13"/>
      <c r="AN44">
        <v>6</v>
      </c>
      <c r="AO44">
        <v>0.58914999999999995</v>
      </c>
      <c r="AP44">
        <v>1.1833</v>
      </c>
      <c r="AQ44">
        <v>49.789000000000001</v>
      </c>
      <c r="AR44">
        <v>4.9048999999999996</v>
      </c>
      <c r="AS44">
        <v>8.1911000000000005</v>
      </c>
    </row>
    <row r="45" spans="1:45" x14ac:dyDescent="0.2">
      <c r="B45" s="8" t="s">
        <v>8</v>
      </c>
      <c r="C45" s="8" t="s">
        <v>7</v>
      </c>
      <c r="D45" s="8" t="s">
        <v>6</v>
      </c>
      <c r="E45" s="8" t="s">
        <v>5</v>
      </c>
      <c r="F45" s="8" t="s">
        <v>15</v>
      </c>
      <c r="G45" s="8" t="s">
        <v>14</v>
      </c>
      <c r="H45" s="8" t="s">
        <v>33</v>
      </c>
      <c r="I45" s="8" t="s">
        <v>32</v>
      </c>
      <c r="P45" s="13"/>
      <c r="AN45">
        <v>7</v>
      </c>
      <c r="AO45">
        <v>0.46820000000000001</v>
      </c>
      <c r="AP45">
        <v>0.86995</v>
      </c>
      <c r="AQ45">
        <v>53.819000000000003</v>
      </c>
      <c r="AR45">
        <v>5.3731</v>
      </c>
      <c r="AS45">
        <v>9.0609999999999999</v>
      </c>
    </row>
    <row r="46" spans="1:45" ht="15" x14ac:dyDescent="0.25">
      <c r="A46" s="12" t="s">
        <v>13</v>
      </c>
      <c r="B46" s="11">
        <v>0.63790000000000002</v>
      </c>
      <c r="C46" s="10">
        <v>115.91</v>
      </c>
      <c r="D46" s="11">
        <v>-1.78E-2</v>
      </c>
      <c r="E46" s="10">
        <v>-1.6500000000000001E-2</v>
      </c>
      <c r="F46" s="11">
        <v>-0.11899999999999999</v>
      </c>
      <c r="G46" s="10">
        <v>-0.109</v>
      </c>
      <c r="H46" s="11">
        <v>-0.121</v>
      </c>
      <c r="I46" s="10">
        <v>-0.11700000000000001</v>
      </c>
      <c r="P46" s="13"/>
      <c r="AN46">
        <v>8</v>
      </c>
      <c r="AO46">
        <v>0.34842000000000001</v>
      </c>
      <c r="AP46">
        <v>0.62739</v>
      </c>
      <c r="AQ46">
        <v>55.533999999999999</v>
      </c>
      <c r="AR46">
        <v>5.7215999999999996</v>
      </c>
      <c r="AS46">
        <v>9.6883999999999997</v>
      </c>
    </row>
    <row r="47" spans="1:45" ht="15" x14ac:dyDescent="0.25">
      <c r="A47" s="12" t="s">
        <v>11</v>
      </c>
      <c r="B47" s="11">
        <v>0.19850000000000001</v>
      </c>
      <c r="C47" s="10">
        <v>60.133000000000003</v>
      </c>
      <c r="D47" s="11">
        <v>0.28310000000000002</v>
      </c>
      <c r="E47" s="10">
        <v>0.26950000000000002</v>
      </c>
      <c r="F47" s="11">
        <v>0.3629</v>
      </c>
      <c r="G47" s="10">
        <v>0.3629</v>
      </c>
      <c r="H47" s="11">
        <v>0.30680000000000002</v>
      </c>
      <c r="I47" s="10">
        <v>0.2913</v>
      </c>
      <c r="P47" s="13"/>
      <c r="AN47">
        <v>9</v>
      </c>
      <c r="AO47">
        <v>0.44335000000000002</v>
      </c>
      <c r="AP47">
        <v>0.50975999999999999</v>
      </c>
      <c r="AQ47">
        <v>86.972999999999999</v>
      </c>
      <c r="AR47">
        <v>6.1649000000000003</v>
      </c>
      <c r="AS47">
        <v>10.198</v>
      </c>
    </row>
    <row r="48" spans="1:45" x14ac:dyDescent="0.2">
      <c r="P48" s="13"/>
      <c r="AN48">
        <v>10</v>
      </c>
      <c r="AO48">
        <v>0.40964</v>
      </c>
      <c r="AP48">
        <v>0.82140999999999997</v>
      </c>
      <c r="AQ48">
        <v>49.871000000000002</v>
      </c>
      <c r="AR48">
        <v>6.5746000000000002</v>
      </c>
      <c r="AS48">
        <v>11.02</v>
      </c>
    </row>
    <row r="49" spans="1:45" x14ac:dyDescent="0.2">
      <c r="H49" t="s">
        <v>10</v>
      </c>
      <c r="P49" s="13"/>
      <c r="AN49">
        <v>11</v>
      </c>
      <c r="AO49">
        <v>0.38717000000000001</v>
      </c>
      <c r="AP49">
        <v>1.6771</v>
      </c>
      <c r="AQ49">
        <v>23.085000000000001</v>
      </c>
      <c r="AR49">
        <v>6.9617000000000004</v>
      </c>
      <c r="AS49">
        <v>12.696999999999999</v>
      </c>
    </row>
    <row r="50" spans="1:45" ht="15" x14ac:dyDescent="0.25">
      <c r="A50" s="7" t="s">
        <v>9</v>
      </c>
      <c r="B50" s="9" t="s">
        <v>8</v>
      </c>
      <c r="C50" s="8" t="s">
        <v>7</v>
      </c>
      <c r="D50" s="8" t="s">
        <v>6</v>
      </c>
      <c r="E50" s="8" t="s">
        <v>5</v>
      </c>
      <c r="F50" s="8" t="s">
        <v>35</v>
      </c>
      <c r="G50" s="8" t="s">
        <v>36</v>
      </c>
      <c r="H50" s="8" t="s">
        <v>33</v>
      </c>
      <c r="I50" s="8" t="s">
        <v>32</v>
      </c>
      <c r="J50" s="9" t="s">
        <v>2</v>
      </c>
      <c r="K50" s="8" t="s">
        <v>1</v>
      </c>
      <c r="L50" s="8" t="s">
        <v>0</v>
      </c>
      <c r="M50" s="8" t="s">
        <v>34</v>
      </c>
      <c r="S50" s="13"/>
    </row>
    <row r="51" spans="1:45" x14ac:dyDescent="0.2">
      <c r="A51">
        <v>1</v>
      </c>
      <c r="B51" s="29">
        <f t="shared" ref="B51:E80" si="5">(B$46*$A51)+B$47</f>
        <v>0.83640000000000003</v>
      </c>
      <c r="C51" s="30">
        <f t="shared" si="5"/>
        <v>176.04300000000001</v>
      </c>
      <c r="D51" s="3">
        <f t="shared" si="5"/>
        <v>0.26530000000000004</v>
      </c>
      <c r="E51" s="3">
        <f t="shared" si="5"/>
        <v>0.253</v>
      </c>
      <c r="F51" s="3">
        <f t="shared" ref="F51:G80" si="6">(F$46*LN($A51))+F$47</f>
        <v>0.3629</v>
      </c>
      <c r="G51" s="3">
        <f t="shared" si="6"/>
        <v>0.3629</v>
      </c>
      <c r="H51" s="3">
        <f>(EXP(H$46*$A51))*H$47</f>
        <v>0.27183521880309425</v>
      </c>
      <c r="I51" s="3">
        <f>(EXP(I$46*$A51))*I$47</f>
        <v>0.25913616676850171</v>
      </c>
      <c r="J51" s="31">
        <f t="shared" ref="J51:J80" si="7">B51/C51</f>
        <v>4.7511119442408961E-3</v>
      </c>
      <c r="K51" s="33">
        <f t="shared" ref="K51:K80" si="8">D51/E51</f>
        <v>1.048616600790514</v>
      </c>
      <c r="L51" s="33">
        <f t="shared" ref="L51:L80" si="9">F51/G51</f>
        <v>1</v>
      </c>
      <c r="M51" s="33">
        <f>H51/I51</f>
        <v>1.0490053248566311</v>
      </c>
      <c r="S51" s="13"/>
    </row>
    <row r="52" spans="1:45" x14ac:dyDescent="0.2">
      <c r="A52">
        <v>2</v>
      </c>
      <c r="B52" s="29">
        <f t="shared" si="5"/>
        <v>1.4742999999999999</v>
      </c>
      <c r="C52" s="30">
        <f t="shared" si="5"/>
        <v>291.95299999999997</v>
      </c>
      <c r="D52" s="3">
        <f t="shared" si="5"/>
        <v>0.24750000000000003</v>
      </c>
      <c r="E52" s="3">
        <f t="shared" si="5"/>
        <v>0.23650000000000002</v>
      </c>
      <c r="F52" s="3">
        <f t="shared" si="6"/>
        <v>0.28041548551336648</v>
      </c>
      <c r="G52" s="3">
        <f t="shared" si="6"/>
        <v>0.28734695731896598</v>
      </c>
      <c r="H52" s="3">
        <f t="shared" ref="H52:I80" si="10">(EXP(H$46*$A52))*H$47</f>
        <v>0.24085523527290131</v>
      </c>
      <c r="I52" s="3">
        <f t="shared" si="10"/>
        <v>0.23052369697038358</v>
      </c>
      <c r="J52" s="31">
        <f t="shared" si="7"/>
        <v>5.0497854106654159E-3</v>
      </c>
      <c r="K52" s="33">
        <f t="shared" si="8"/>
        <v>1.0465116279069768</v>
      </c>
      <c r="L52" s="33">
        <f t="shared" si="9"/>
        <v>0.97587769200595609</v>
      </c>
      <c r="M52" s="33">
        <f t="shared" ref="M52:M80" si="11">H52/I52</f>
        <v>1.0448176844215937</v>
      </c>
      <c r="S52" s="13"/>
    </row>
    <row r="53" spans="1:45" x14ac:dyDescent="0.2">
      <c r="A53">
        <v>3</v>
      </c>
      <c r="B53" s="29">
        <f t="shared" si="5"/>
        <v>2.1122000000000001</v>
      </c>
      <c r="C53" s="30">
        <f t="shared" si="5"/>
        <v>407.863</v>
      </c>
      <c r="D53" s="3">
        <f t="shared" si="5"/>
        <v>0.22970000000000002</v>
      </c>
      <c r="E53" s="3">
        <f t="shared" si="5"/>
        <v>0.22000000000000003</v>
      </c>
      <c r="F53" s="3">
        <f t="shared" si="6"/>
        <v>0.23216513764849495</v>
      </c>
      <c r="G53" s="3">
        <f t="shared" si="6"/>
        <v>0.24315126053517605</v>
      </c>
      <c r="H53" s="3">
        <f t="shared" si="10"/>
        <v>0.21340591779752238</v>
      </c>
      <c r="I53" s="3">
        <f t="shared" si="10"/>
        <v>0.20507046749814239</v>
      </c>
      <c r="J53" s="31">
        <f t="shared" si="7"/>
        <v>5.1786997104419866E-3</v>
      </c>
      <c r="K53" s="33">
        <f t="shared" si="8"/>
        <v>1.044090909090909</v>
      </c>
      <c r="L53" s="33">
        <f t="shared" si="9"/>
        <v>0.95481774241062689</v>
      </c>
      <c r="M53" s="33">
        <f t="shared" si="11"/>
        <v>1.0406467610917964</v>
      </c>
      <c r="S53" s="13"/>
    </row>
    <row r="54" spans="1:45" x14ac:dyDescent="0.2">
      <c r="A54">
        <v>4</v>
      </c>
      <c r="B54" s="29">
        <f t="shared" si="5"/>
        <v>2.7501000000000002</v>
      </c>
      <c r="C54" s="30">
        <f t="shared" si="5"/>
        <v>523.77300000000002</v>
      </c>
      <c r="D54" s="3">
        <f t="shared" si="5"/>
        <v>0.21190000000000003</v>
      </c>
      <c r="E54" s="3">
        <f t="shared" si="5"/>
        <v>0.20350000000000001</v>
      </c>
      <c r="F54" s="3">
        <f t="shared" si="6"/>
        <v>0.19793097102673302</v>
      </c>
      <c r="G54" s="3">
        <f t="shared" si="6"/>
        <v>0.21179391463793193</v>
      </c>
      <c r="H54" s="3">
        <f t="shared" si="10"/>
        <v>0.18908489034669049</v>
      </c>
      <c r="I54" s="3">
        <f t="shared" si="10"/>
        <v>0.18242765144144604</v>
      </c>
      <c r="J54" s="31">
        <f t="shared" si="7"/>
        <v>5.250557016111942E-3</v>
      </c>
      <c r="K54" s="33">
        <f t="shared" si="8"/>
        <v>1.0412776412776414</v>
      </c>
      <c r="L54" s="33">
        <f t="shared" si="9"/>
        <v>0.93454512781966359</v>
      </c>
      <c r="M54" s="33">
        <f t="shared" si="11"/>
        <v>1.0364924881323774</v>
      </c>
      <c r="S54" s="13"/>
    </row>
    <row r="55" spans="1:45" x14ac:dyDescent="0.2">
      <c r="A55">
        <v>5</v>
      </c>
      <c r="B55" s="29">
        <f t="shared" si="5"/>
        <v>3.3880000000000003</v>
      </c>
      <c r="C55" s="30">
        <f t="shared" si="5"/>
        <v>639.68299999999999</v>
      </c>
      <c r="D55" s="3">
        <f t="shared" si="5"/>
        <v>0.19410000000000002</v>
      </c>
      <c r="E55" s="3">
        <f t="shared" si="5"/>
        <v>0.187</v>
      </c>
      <c r="F55" s="3">
        <f t="shared" si="6"/>
        <v>0.17137688842034207</v>
      </c>
      <c r="G55" s="3">
        <f t="shared" si="6"/>
        <v>0.18747126754468307</v>
      </c>
      <c r="H55" s="3">
        <f t="shared" si="10"/>
        <v>0.16753563409306285</v>
      </c>
      <c r="I55" s="3">
        <f t="shared" si="10"/>
        <v>0.16228493754588624</v>
      </c>
      <c r="J55" s="31">
        <f t="shared" si="7"/>
        <v>5.2963733599298412E-3</v>
      </c>
      <c r="K55" s="33">
        <f t="shared" si="8"/>
        <v>1.0379679144385028</v>
      </c>
      <c r="L55" s="33">
        <f t="shared" si="9"/>
        <v>0.91415015572717051</v>
      </c>
      <c r="M55" s="33">
        <f t="shared" si="11"/>
        <v>1.03235479907488</v>
      </c>
      <c r="S55" s="13"/>
    </row>
    <row r="56" spans="1:45" x14ac:dyDescent="0.2">
      <c r="A56">
        <v>6</v>
      </c>
      <c r="B56" s="29">
        <f t="shared" si="5"/>
        <v>4.0259</v>
      </c>
      <c r="C56" s="30">
        <f t="shared" si="5"/>
        <v>755.59300000000007</v>
      </c>
      <c r="D56" s="3">
        <f t="shared" si="5"/>
        <v>0.17630000000000001</v>
      </c>
      <c r="E56" s="3">
        <f t="shared" si="5"/>
        <v>0.17050000000000001</v>
      </c>
      <c r="F56" s="3">
        <f t="shared" si="6"/>
        <v>0.14968062316186148</v>
      </c>
      <c r="G56" s="3">
        <f t="shared" si="6"/>
        <v>0.167598217854142</v>
      </c>
      <c r="H56" s="3">
        <f t="shared" si="10"/>
        <v>0.14844226124837964</v>
      </c>
      <c r="I56" s="3">
        <f t="shared" si="10"/>
        <v>0.14436627751426936</v>
      </c>
      <c r="J56" s="31">
        <f t="shared" si="7"/>
        <v>5.3281330028203009E-3</v>
      </c>
      <c r="K56" s="33">
        <f t="shared" si="8"/>
        <v>1.0340175953079178</v>
      </c>
      <c r="L56" s="33">
        <f t="shared" si="9"/>
        <v>0.89309197363975601</v>
      </c>
      <c r="M56" s="33">
        <f t="shared" si="11"/>
        <v>1.0282336277161916</v>
      </c>
      <c r="S56" s="13"/>
    </row>
    <row r="57" spans="1:45" x14ac:dyDescent="0.2">
      <c r="A57">
        <v>7</v>
      </c>
      <c r="B57" s="29">
        <f t="shared" si="5"/>
        <v>4.6638000000000002</v>
      </c>
      <c r="C57" s="30">
        <f t="shared" si="5"/>
        <v>871.50300000000004</v>
      </c>
      <c r="D57" s="3">
        <f t="shared" si="5"/>
        <v>0.15850000000000003</v>
      </c>
      <c r="E57" s="3">
        <f t="shared" si="5"/>
        <v>0.15400000000000003</v>
      </c>
      <c r="F57" s="3">
        <f t="shared" si="6"/>
        <v>0.13133669226241773</v>
      </c>
      <c r="G57" s="3">
        <f t="shared" si="6"/>
        <v>0.15079579375297086</v>
      </c>
      <c r="H57" s="3">
        <f t="shared" si="10"/>
        <v>0.13152488450482192</v>
      </c>
      <c r="I57" s="3">
        <f t="shared" si="10"/>
        <v>0.12842610286881395</v>
      </c>
      <c r="J57" s="31">
        <f t="shared" si="7"/>
        <v>5.3514445733405394E-3</v>
      </c>
      <c r="K57" s="33">
        <f t="shared" si="8"/>
        <v>1.0292207792207793</v>
      </c>
      <c r="L57" s="33">
        <f t="shared" si="9"/>
        <v>0.87095726607314761</v>
      </c>
      <c r="M57" s="33">
        <f t="shared" si="11"/>
        <v>1.0241289081174825</v>
      </c>
      <c r="S57" s="13"/>
    </row>
    <row r="58" spans="1:45" x14ac:dyDescent="0.2">
      <c r="A58">
        <v>8</v>
      </c>
      <c r="B58" s="29">
        <f t="shared" si="5"/>
        <v>5.3017000000000003</v>
      </c>
      <c r="C58" s="30">
        <f t="shared" si="5"/>
        <v>987.41300000000001</v>
      </c>
      <c r="D58" s="3">
        <f t="shared" si="5"/>
        <v>0.14070000000000002</v>
      </c>
      <c r="E58" s="3">
        <f t="shared" si="5"/>
        <v>0.13750000000000001</v>
      </c>
      <c r="F58" s="3">
        <f t="shared" si="6"/>
        <v>0.11544645654009955</v>
      </c>
      <c r="G58" s="3">
        <f t="shared" si="6"/>
        <v>0.13624087195689791</v>
      </c>
      <c r="H58" s="3">
        <f t="shared" si="10"/>
        <v>0.116535514202803</v>
      </c>
      <c r="I58" s="3">
        <f t="shared" si="10"/>
        <v>0.114245959527778</v>
      </c>
      <c r="J58" s="31">
        <f t="shared" si="7"/>
        <v>5.3692831672258719E-3</v>
      </c>
      <c r="K58" s="33">
        <f t="shared" si="8"/>
        <v>1.0232727272727273</v>
      </c>
      <c r="L58" s="33">
        <f t="shared" si="9"/>
        <v>0.84737021190397976</v>
      </c>
      <c r="M58" s="33">
        <f t="shared" si="11"/>
        <v>1.0200405746031511</v>
      </c>
      <c r="S58" s="13"/>
    </row>
    <row r="59" spans="1:45" x14ac:dyDescent="0.2">
      <c r="A59">
        <v>9</v>
      </c>
      <c r="B59" s="29">
        <f t="shared" si="5"/>
        <v>5.9396000000000004</v>
      </c>
      <c r="C59" s="30">
        <f t="shared" si="5"/>
        <v>1103.3230000000001</v>
      </c>
      <c r="D59" s="3">
        <f t="shared" si="5"/>
        <v>0.12290000000000001</v>
      </c>
      <c r="E59" s="3">
        <f t="shared" si="5"/>
        <v>0.121</v>
      </c>
      <c r="F59" s="3">
        <f t="shared" si="6"/>
        <v>0.10143027529698989</v>
      </c>
      <c r="G59" s="3">
        <f t="shared" si="6"/>
        <v>0.12340252107035207</v>
      </c>
      <c r="H59" s="3">
        <f t="shared" si="10"/>
        <v>0.10325442308230132</v>
      </c>
      <c r="I59" s="3">
        <f t="shared" si="10"/>
        <v>0.10163151397465767</v>
      </c>
      <c r="J59" s="31">
        <f t="shared" si="7"/>
        <v>5.3833736811432376E-3</v>
      </c>
      <c r="K59" s="33">
        <f t="shared" si="8"/>
        <v>1.0157024793388432</v>
      </c>
      <c r="L59" s="33">
        <f t="shared" si="9"/>
        <v>0.82194654061535943</v>
      </c>
      <c r="M59" s="33">
        <f t="shared" si="11"/>
        <v>1.015968561759774</v>
      </c>
      <c r="S59" s="13"/>
    </row>
    <row r="60" spans="1:45" x14ac:dyDescent="0.2">
      <c r="A60">
        <v>10</v>
      </c>
      <c r="B60" s="29">
        <f t="shared" si="5"/>
        <v>6.5775000000000006</v>
      </c>
      <c r="C60" s="30">
        <f t="shared" si="5"/>
        <v>1219.2329999999999</v>
      </c>
      <c r="D60" s="3">
        <f t="shared" si="5"/>
        <v>0.10510000000000003</v>
      </c>
      <c r="E60" s="3">
        <f t="shared" si="5"/>
        <v>0.10450000000000001</v>
      </c>
      <c r="F60" s="3">
        <f t="shared" si="6"/>
        <v>8.8892373933708524E-2</v>
      </c>
      <c r="G60" s="3">
        <f t="shared" si="6"/>
        <v>0.111918224863649</v>
      </c>
      <c r="H60" s="3">
        <f t="shared" si="10"/>
        <v>9.1486925329089461E-2</v>
      </c>
      <c r="I60" s="3">
        <f t="shared" si="10"/>
        <v>9.0409889990635775E-2</v>
      </c>
      <c r="J60" s="31">
        <f t="shared" si="7"/>
        <v>5.3947850820966958E-3</v>
      </c>
      <c r="K60" s="33">
        <f t="shared" si="8"/>
        <v>1.0057416267942585</v>
      </c>
      <c r="L60" s="33">
        <f t="shared" si="9"/>
        <v>0.79426182859857652</v>
      </c>
      <c r="M60" s="33">
        <f t="shared" si="11"/>
        <v>1.0119128044350594</v>
      </c>
      <c r="S60" s="13"/>
    </row>
    <row r="61" spans="1:45" x14ac:dyDescent="0.2">
      <c r="A61">
        <v>11</v>
      </c>
      <c r="B61" s="29">
        <f t="shared" si="5"/>
        <v>7.2154000000000007</v>
      </c>
      <c r="C61" s="30">
        <f t="shared" si="5"/>
        <v>1335.143</v>
      </c>
      <c r="D61" s="3">
        <f t="shared" si="5"/>
        <v>8.7300000000000016E-2</v>
      </c>
      <c r="E61" s="3">
        <f t="shared" si="5"/>
        <v>8.8000000000000023E-2</v>
      </c>
      <c r="F61" s="3">
        <f t="shared" si="6"/>
        <v>7.755046253699388E-2</v>
      </c>
      <c r="G61" s="3">
        <f t="shared" si="6"/>
        <v>0.10152941526497761</v>
      </c>
      <c r="H61" s="3">
        <f t="shared" si="10"/>
        <v>8.1060522700310875E-2</v>
      </c>
      <c r="I61" s="3">
        <f t="shared" si="10"/>
        <v>8.0427299451202486E-2</v>
      </c>
      <c r="J61" s="31">
        <f t="shared" si="7"/>
        <v>5.4042151290161437E-3</v>
      </c>
      <c r="K61" s="33">
        <f t="shared" si="8"/>
        <v>0.99204545454545445</v>
      </c>
      <c r="L61" s="33">
        <f t="shared" si="9"/>
        <v>0.76382260583888906</v>
      </c>
      <c r="M61" s="33">
        <f t="shared" si="11"/>
        <v>1.0078732377368034</v>
      </c>
      <c r="S61" s="13"/>
    </row>
    <row r="62" spans="1:45" x14ac:dyDescent="0.2">
      <c r="A62">
        <v>12</v>
      </c>
      <c r="B62" s="29">
        <f t="shared" si="5"/>
        <v>7.8532999999999999</v>
      </c>
      <c r="C62" s="30">
        <f t="shared" si="5"/>
        <v>1451.0530000000001</v>
      </c>
      <c r="D62" s="3">
        <f t="shared" si="5"/>
        <v>6.9500000000000006E-2</v>
      </c>
      <c r="E62" s="3">
        <f t="shared" si="5"/>
        <v>7.1500000000000008E-2</v>
      </c>
      <c r="F62" s="3">
        <f t="shared" si="6"/>
        <v>6.7196108675227961E-2</v>
      </c>
      <c r="G62" s="3">
        <f t="shared" si="6"/>
        <v>9.2045175173107951E-2</v>
      </c>
      <c r="H62" s="3">
        <f t="shared" si="10"/>
        <v>7.1822375894824625E-2</v>
      </c>
      <c r="I62" s="3">
        <f t="shared" si="10"/>
        <v>7.1546934717909502E-2</v>
      </c>
      <c r="J62" s="31">
        <f t="shared" si="7"/>
        <v>5.4121386331167773E-3</v>
      </c>
      <c r="K62" s="33">
        <f t="shared" si="8"/>
        <v>0.97202797202797198</v>
      </c>
      <c r="L62" s="33">
        <f t="shared" si="9"/>
        <v>0.73003401372047227</v>
      </c>
      <c r="M62" s="33">
        <f t="shared" si="11"/>
        <v>1.0038497970318521</v>
      </c>
      <c r="S62" s="13"/>
    </row>
    <row r="63" spans="1:45" x14ac:dyDescent="0.2">
      <c r="A63">
        <v>13</v>
      </c>
      <c r="B63" s="29">
        <f t="shared" si="5"/>
        <v>8.4911999999999992</v>
      </c>
      <c r="C63" s="30">
        <f t="shared" si="5"/>
        <v>1566.963</v>
      </c>
      <c r="D63" s="3">
        <f t="shared" si="5"/>
        <v>5.1700000000000024E-2</v>
      </c>
      <c r="E63" s="3">
        <f t="shared" si="5"/>
        <v>5.4999999999999993E-2</v>
      </c>
      <c r="F63" s="3">
        <f t="shared" si="6"/>
        <v>5.7671026462077168E-2</v>
      </c>
      <c r="G63" s="3">
        <f t="shared" si="6"/>
        <v>8.3320520036692491E-2</v>
      </c>
      <c r="H63" s="3">
        <f t="shared" si="10"/>
        <v>6.3637064101459362E-2</v>
      </c>
      <c r="I63" s="3">
        <f t="shared" si="10"/>
        <v>6.3647093741281496E-2</v>
      </c>
      <c r="J63" s="31">
        <f t="shared" si="7"/>
        <v>5.418889916354119E-3</v>
      </c>
      <c r="K63" s="33">
        <f t="shared" si="8"/>
        <v>0.9400000000000005</v>
      </c>
      <c r="L63" s="33">
        <f t="shared" si="9"/>
        <v>0.69215874356857277</v>
      </c>
      <c r="M63" s="33">
        <f t="shared" si="11"/>
        <v>0.99984241794506901</v>
      </c>
      <c r="S63" s="13"/>
    </row>
    <row r="64" spans="1:45" x14ac:dyDescent="0.2">
      <c r="A64">
        <v>14</v>
      </c>
      <c r="B64" s="29">
        <f t="shared" si="5"/>
        <v>9.1290999999999993</v>
      </c>
      <c r="C64" s="30">
        <f t="shared" si="5"/>
        <v>1682.873</v>
      </c>
      <c r="D64" s="3">
        <f t="shared" si="5"/>
        <v>3.3900000000000013E-2</v>
      </c>
      <c r="E64" s="3">
        <f t="shared" si="5"/>
        <v>3.8500000000000006E-2</v>
      </c>
      <c r="F64" s="3">
        <f t="shared" si="6"/>
        <v>4.8852177775784267E-2</v>
      </c>
      <c r="G64" s="3">
        <f t="shared" si="6"/>
        <v>7.5242751071936842E-2</v>
      </c>
      <c r="H64" s="3">
        <f t="shared" si="10"/>
        <v>5.6384599882681678E-2</v>
      </c>
      <c r="I64" s="3">
        <f t="shared" si="10"/>
        <v>5.6619512180127653E-2</v>
      </c>
      <c r="J64" s="31">
        <f t="shared" si="7"/>
        <v>5.4247111932986024E-3</v>
      </c>
      <c r="K64" s="33">
        <f t="shared" si="8"/>
        <v>0.8805194805194807</v>
      </c>
      <c r="L64" s="33">
        <f t="shared" si="9"/>
        <v>0.64926091988686707</v>
      </c>
      <c r="M64" s="33">
        <f t="shared" si="11"/>
        <v>0.99585103635830297</v>
      </c>
      <c r="S64" s="13"/>
    </row>
    <row r="65" spans="1:19" x14ac:dyDescent="0.2">
      <c r="A65">
        <v>15</v>
      </c>
      <c r="B65" s="29">
        <f t="shared" si="5"/>
        <v>9.7669999999999995</v>
      </c>
      <c r="C65" s="30">
        <f t="shared" si="5"/>
        <v>1798.7829999999999</v>
      </c>
      <c r="D65" s="3">
        <f t="shared" si="5"/>
        <v>1.6100000000000003E-2</v>
      </c>
      <c r="E65" s="3">
        <f t="shared" si="5"/>
        <v>2.200000000000002E-2</v>
      </c>
      <c r="F65" s="3">
        <f t="shared" si="6"/>
        <v>4.0642026068837045E-2</v>
      </c>
      <c r="G65" s="3">
        <f t="shared" si="6"/>
        <v>6.7722528079859123E-2</v>
      </c>
      <c r="H65" s="3">
        <f t="shared" si="10"/>
        <v>4.9958670294112432E-2</v>
      </c>
      <c r="I65" s="3">
        <f t="shared" si="10"/>
        <v>5.0367879679576975E-2</v>
      </c>
      <c r="J65" s="31">
        <f t="shared" si="7"/>
        <v>5.4297822472193702E-3</v>
      </c>
      <c r="K65" s="33">
        <f t="shared" si="8"/>
        <v>0.73181818181818137</v>
      </c>
      <c r="L65" s="33">
        <f t="shared" si="9"/>
        <v>0.6001256483058568</v>
      </c>
      <c r="M65" s="33">
        <f t="shared" si="11"/>
        <v>0.99187558840936341</v>
      </c>
      <c r="S65" s="13"/>
    </row>
    <row r="66" spans="1:19" x14ac:dyDescent="0.2">
      <c r="A66">
        <v>16</v>
      </c>
      <c r="B66" s="29">
        <f t="shared" si="5"/>
        <v>10.4049</v>
      </c>
      <c r="C66" s="30">
        <f t="shared" si="5"/>
        <v>1914.693</v>
      </c>
      <c r="D66" s="3">
        <f t="shared" si="5"/>
        <v>-1.6999999999999793E-3</v>
      </c>
      <c r="E66" s="3">
        <f t="shared" si="5"/>
        <v>5.5000000000000049E-3</v>
      </c>
      <c r="F66" s="3">
        <f t="shared" si="6"/>
        <v>3.2961942053466031E-2</v>
      </c>
      <c r="G66" s="3">
        <f t="shared" si="6"/>
        <v>6.0687829275863858E-2</v>
      </c>
      <c r="H66" s="3">
        <f t="shared" si="10"/>
        <v>4.4265078456687416E-2</v>
      </c>
      <c r="I66" s="3">
        <f t="shared" si="10"/>
        <v>4.4806519973987942E-2</v>
      </c>
      <c r="J66" s="31">
        <f t="shared" si="7"/>
        <v>5.434239327140173E-3</v>
      </c>
      <c r="K66" s="33">
        <f t="shared" si="8"/>
        <v>-0.30909090909090503</v>
      </c>
      <c r="L66" s="33">
        <f t="shared" si="9"/>
        <v>0.54313924961187099</v>
      </c>
      <c r="M66" s="33">
        <f t="shared" si="11"/>
        <v>0.98791601049099875</v>
      </c>
      <c r="S66" s="13"/>
    </row>
    <row r="67" spans="1:19" x14ac:dyDescent="0.2">
      <c r="A67" s="5">
        <v>17</v>
      </c>
      <c r="B67" s="27">
        <f t="shared" si="5"/>
        <v>11.0428</v>
      </c>
      <c r="C67" s="28">
        <f t="shared" si="5"/>
        <v>2030.6030000000001</v>
      </c>
      <c r="D67" s="4">
        <f t="shared" si="5"/>
        <v>-1.9499999999999962E-2</v>
      </c>
      <c r="E67" s="4">
        <f t="shared" si="5"/>
        <v>-1.100000000000001E-2</v>
      </c>
      <c r="F67" s="3">
        <f t="shared" si="6"/>
        <v>2.5747612057310298E-2</v>
      </c>
      <c r="G67" s="3">
        <f t="shared" si="6"/>
        <v>5.4079745497872422E-2</v>
      </c>
      <c r="H67" s="3">
        <f t="shared" si="10"/>
        <v>3.9220362736668041E-2</v>
      </c>
      <c r="I67" s="3">
        <f t="shared" si="10"/>
        <v>3.9859216726040321E-2</v>
      </c>
      <c r="J67" s="32">
        <f t="shared" si="7"/>
        <v>5.4381875728539749E-3</v>
      </c>
      <c r="K67" s="34">
        <f t="shared" si="8"/>
        <v>1.7727272727272676</v>
      </c>
      <c r="L67" s="34">
        <f t="shared" si="9"/>
        <v>0.47610453452158441</v>
      </c>
      <c r="M67" s="34">
        <f t="shared" si="11"/>
        <v>0.98397223924987687</v>
      </c>
      <c r="S67" s="13"/>
    </row>
    <row r="68" spans="1:19" x14ac:dyDescent="0.2">
      <c r="A68" s="5">
        <v>18</v>
      </c>
      <c r="B68" s="27">
        <f t="shared" si="5"/>
        <v>11.6807</v>
      </c>
      <c r="C68" s="28">
        <f t="shared" si="5"/>
        <v>2146.5129999999999</v>
      </c>
      <c r="D68" s="4">
        <f t="shared" si="5"/>
        <v>-3.73E-2</v>
      </c>
      <c r="E68" s="4">
        <f t="shared" si="5"/>
        <v>-2.7500000000000024E-2</v>
      </c>
      <c r="F68" s="3">
        <f t="shared" si="6"/>
        <v>1.8945760810356427E-2</v>
      </c>
      <c r="G68" s="3">
        <f t="shared" si="6"/>
        <v>4.7849478389318079E-2</v>
      </c>
      <c r="H68" s="3">
        <f t="shared" si="10"/>
        <v>3.4750573292238851E-2</v>
      </c>
      <c r="I68" s="3">
        <f t="shared" si="10"/>
        <v>3.5458169010576843E-2</v>
      </c>
      <c r="J68" s="32">
        <f t="shared" si="7"/>
        <v>5.441709414291924E-3</v>
      </c>
      <c r="K68" s="34">
        <f t="shared" si="8"/>
        <v>1.3563636363636351</v>
      </c>
      <c r="L68" s="34">
        <f t="shared" si="9"/>
        <v>0.39594498097153508</v>
      </c>
      <c r="M68" s="34">
        <f t="shared" si="11"/>
        <v>0.98004421158557509</v>
      </c>
      <c r="S68" s="13"/>
    </row>
    <row r="69" spans="1:19" x14ac:dyDescent="0.2">
      <c r="A69" s="5">
        <v>19</v>
      </c>
      <c r="B69" s="27">
        <f t="shared" si="5"/>
        <v>12.3186</v>
      </c>
      <c r="C69" s="28">
        <f t="shared" si="5"/>
        <v>2262.4229999999998</v>
      </c>
      <c r="D69" s="4">
        <f t="shared" si="5"/>
        <v>-5.5099999999999982E-2</v>
      </c>
      <c r="E69" s="4">
        <f t="shared" si="5"/>
        <v>-4.3999999999999984E-2</v>
      </c>
      <c r="F69" s="3">
        <f t="shared" si="6"/>
        <v>1.2511761479193639E-2</v>
      </c>
      <c r="G69" s="3">
        <f t="shared" si="6"/>
        <v>4.1956151270858E-2</v>
      </c>
      <c r="H69" s="3">
        <f t="shared" si="10"/>
        <v>3.0790188052244823E-2</v>
      </c>
      <c r="I69" s="3">
        <f t="shared" si="10"/>
        <v>3.1543062128494885E-2</v>
      </c>
      <c r="J69" s="32">
        <f t="shared" si="7"/>
        <v>5.4448703889590942E-3</v>
      </c>
      <c r="K69" s="34">
        <f t="shared" si="8"/>
        <v>1.2522727272727274</v>
      </c>
      <c r="L69" s="34">
        <f t="shared" si="9"/>
        <v>0.29821041969319256</v>
      </c>
      <c r="M69" s="34">
        <f t="shared" si="11"/>
        <v>0.97613186464956603</v>
      </c>
      <c r="S69" s="13"/>
    </row>
    <row r="70" spans="1:19" x14ac:dyDescent="0.2">
      <c r="A70" s="5">
        <v>20</v>
      </c>
      <c r="B70" s="27">
        <f t="shared" si="5"/>
        <v>12.9565</v>
      </c>
      <c r="C70" s="28">
        <f t="shared" si="5"/>
        <v>2378.3329999999996</v>
      </c>
      <c r="D70" s="4">
        <f t="shared" si="5"/>
        <v>-7.2899999999999965E-2</v>
      </c>
      <c r="E70" s="4">
        <f t="shared" si="5"/>
        <v>-6.0499999999999998E-2</v>
      </c>
      <c r="F70" s="3">
        <f t="shared" si="6"/>
        <v>6.4078594470751149E-3</v>
      </c>
      <c r="G70" s="3">
        <f t="shared" si="6"/>
        <v>3.6365182182614975E-2</v>
      </c>
      <c r="H70" s="3">
        <f t="shared" si="10"/>
        <v>2.7281152236539732E-2</v>
      </c>
      <c r="I70" s="3">
        <f t="shared" si="10"/>
        <v>2.8060241016542611E-2</v>
      </c>
      <c r="J70" s="32">
        <f t="shared" si="7"/>
        <v>5.447723258265349E-3</v>
      </c>
      <c r="K70" s="34">
        <f t="shared" si="8"/>
        <v>1.2049586776859498</v>
      </c>
      <c r="L70" s="34">
        <f t="shared" si="9"/>
        <v>0.17620864416124132</v>
      </c>
      <c r="M70" s="34">
        <f t="shared" si="11"/>
        <v>0.9722351358442155</v>
      </c>
      <c r="S70" s="13"/>
    </row>
    <row r="71" spans="1:19" x14ac:dyDescent="0.2">
      <c r="A71" s="5">
        <v>21</v>
      </c>
      <c r="B71" s="27">
        <f t="shared" si="5"/>
        <v>13.5944</v>
      </c>
      <c r="C71" s="28">
        <f t="shared" si="5"/>
        <v>2494.2429999999999</v>
      </c>
      <c r="D71" s="4">
        <f t="shared" si="5"/>
        <v>-9.0700000000000003E-2</v>
      </c>
      <c r="E71" s="4">
        <f t="shared" si="5"/>
        <v>-7.7000000000000013E-2</v>
      </c>
      <c r="F71" s="3">
        <f t="shared" si="6"/>
        <v>6.0182991091267679E-4</v>
      </c>
      <c r="G71" s="3">
        <f t="shared" si="6"/>
        <v>3.1047054288146914E-2</v>
      </c>
      <c r="H71" s="3">
        <f t="shared" si="10"/>
        <v>2.4172027338397333E-2</v>
      </c>
      <c r="I71" s="3">
        <f t="shared" si="10"/>
        <v>2.4961974924912932E-2</v>
      </c>
      <c r="J71" s="32">
        <f t="shared" si="7"/>
        <v>5.4503109761158E-3</v>
      </c>
      <c r="K71" s="34">
        <f t="shared" si="8"/>
        <v>1.1779220779220778</v>
      </c>
      <c r="L71" s="34">
        <f t="shared" si="9"/>
        <v>1.9384444827747871E-2</v>
      </c>
      <c r="M71" s="34">
        <f t="shared" si="11"/>
        <v>0.96835396282177966</v>
      </c>
    </row>
    <row r="72" spans="1:19" x14ac:dyDescent="0.2">
      <c r="A72" s="5">
        <v>22</v>
      </c>
      <c r="B72" s="27">
        <f t="shared" si="5"/>
        <v>14.2323</v>
      </c>
      <c r="C72" s="28">
        <f t="shared" si="5"/>
        <v>2610.1529999999998</v>
      </c>
      <c r="D72" s="4">
        <f t="shared" si="5"/>
        <v>-0.10849999999999999</v>
      </c>
      <c r="E72" s="4">
        <f t="shared" si="5"/>
        <v>-9.3499999999999972E-2</v>
      </c>
      <c r="F72" s="3">
        <f t="shared" si="6"/>
        <v>-4.934051949639584E-3</v>
      </c>
      <c r="G72" s="3">
        <f t="shared" si="6"/>
        <v>2.597637258394353E-2</v>
      </c>
      <c r="H72" s="3">
        <f t="shared" si="10"/>
        <v>2.1417237094027427E-2</v>
      </c>
      <c r="I72" s="3">
        <f t="shared" si="10"/>
        <v>2.2205803285318904E-2</v>
      </c>
      <c r="J72" s="32">
        <f t="shared" si="7"/>
        <v>5.4526688665377096E-3</v>
      </c>
      <c r="K72" s="34">
        <f t="shared" si="8"/>
        <v>1.1604278074866312</v>
      </c>
      <c r="L72" s="34">
        <f t="shared" si="9"/>
        <v>-0.18994383968335177</v>
      </c>
      <c r="M72" s="34">
        <f t="shared" si="11"/>
        <v>0.96448828348340687</v>
      </c>
    </row>
    <row r="73" spans="1:19" x14ac:dyDescent="0.2">
      <c r="A73" s="5">
        <v>23</v>
      </c>
      <c r="B73" s="27">
        <f t="shared" si="5"/>
        <v>14.870200000000001</v>
      </c>
      <c r="C73" s="28">
        <f t="shared" si="5"/>
        <v>2726.0629999999996</v>
      </c>
      <c r="D73" s="4">
        <f t="shared" si="5"/>
        <v>-0.12629999999999997</v>
      </c>
      <c r="E73" s="4">
        <f t="shared" si="5"/>
        <v>-0.10999999999999999</v>
      </c>
      <c r="F73" s="3">
        <f t="shared" si="6"/>
        <v>-1.0223811695568796E-2</v>
      </c>
      <c r="G73" s="3">
        <f t="shared" si="6"/>
        <v>2.1131130463722669E-2</v>
      </c>
      <c r="H73" s="3">
        <f t="shared" si="10"/>
        <v>1.8976399385960532E-2</v>
      </c>
      <c r="I73" s="3">
        <f t="shared" si="10"/>
        <v>1.9753953804919133E-2</v>
      </c>
      <c r="J73" s="32">
        <f t="shared" si="7"/>
        <v>5.4548262457617463E-3</v>
      </c>
      <c r="K73" s="34">
        <f t="shared" si="8"/>
        <v>1.148181818181818</v>
      </c>
      <c r="L73" s="34">
        <f t="shared" si="9"/>
        <v>-0.48382701120135285</v>
      </c>
      <c r="M73" s="34">
        <f t="shared" si="11"/>
        <v>0.96063803597814568</v>
      </c>
    </row>
    <row r="74" spans="1:19" x14ac:dyDescent="0.2">
      <c r="A74" s="5">
        <v>24</v>
      </c>
      <c r="B74" s="27">
        <f t="shared" si="5"/>
        <v>15.508099999999999</v>
      </c>
      <c r="C74" s="28">
        <f t="shared" si="5"/>
        <v>2841.973</v>
      </c>
      <c r="D74" s="4">
        <f t="shared" si="5"/>
        <v>-0.14410000000000001</v>
      </c>
      <c r="E74" s="4">
        <f t="shared" si="5"/>
        <v>-0.1265</v>
      </c>
      <c r="F74" s="3">
        <f t="shared" si="6"/>
        <v>-1.5288405811405503E-2</v>
      </c>
      <c r="G74" s="3">
        <f t="shared" si="6"/>
        <v>1.649213249207393E-2</v>
      </c>
      <c r="H74" s="3">
        <f t="shared" si="10"/>
        <v>1.6813734286758423E-2</v>
      </c>
      <c r="I74" s="3">
        <f t="shared" si="10"/>
        <v>1.7572824811290088E-2</v>
      </c>
      <c r="J74" s="32">
        <f t="shared" si="7"/>
        <v>5.4568076473632925E-3</v>
      </c>
      <c r="K74" s="34">
        <f t="shared" si="8"/>
        <v>1.1391304347826088</v>
      </c>
      <c r="L74" s="34">
        <f t="shared" si="9"/>
        <v>-0.92701206582915008</v>
      </c>
      <c r="M74" s="34">
        <f t="shared" si="11"/>
        <v>0.95680315870195387</v>
      </c>
    </row>
    <row r="75" spans="1:19" x14ac:dyDescent="0.2">
      <c r="A75" s="5">
        <v>25</v>
      </c>
      <c r="B75" s="27">
        <f t="shared" si="5"/>
        <v>16.146000000000001</v>
      </c>
      <c r="C75" s="28">
        <f t="shared" si="5"/>
        <v>2957.8829999999998</v>
      </c>
      <c r="D75" s="4">
        <f t="shared" si="5"/>
        <v>-0.16189999999999999</v>
      </c>
      <c r="E75" s="4">
        <f t="shared" si="5"/>
        <v>-0.14300000000000002</v>
      </c>
      <c r="F75" s="3">
        <f t="shared" si="6"/>
        <v>-2.0146223159315857E-2</v>
      </c>
      <c r="G75" s="3">
        <f t="shared" si="6"/>
        <v>1.2042535089366146E-2</v>
      </c>
      <c r="H75" s="3">
        <f t="shared" si="10"/>
        <v>1.4897539565639061E-2</v>
      </c>
      <c r="I75" s="3">
        <f t="shared" si="10"/>
        <v>1.5632524754178281E-2</v>
      </c>
      <c r="J75" s="32">
        <f t="shared" si="7"/>
        <v>5.4586337593474799E-3</v>
      </c>
      <c r="K75" s="34">
        <f t="shared" si="8"/>
        <v>1.1321678321678319</v>
      </c>
      <c r="L75" s="34">
        <f t="shared" si="9"/>
        <v>-1.6729221056707126</v>
      </c>
      <c r="M75" s="34">
        <f t="shared" si="11"/>
        <v>0.9529835902967132</v>
      </c>
    </row>
    <row r="76" spans="1:19" ht="15" x14ac:dyDescent="0.25">
      <c r="A76" s="5">
        <v>26</v>
      </c>
      <c r="B76" s="27">
        <f t="shared" si="5"/>
        <v>16.783899999999999</v>
      </c>
      <c r="C76" s="28">
        <f t="shared" si="5"/>
        <v>3073.7929999999997</v>
      </c>
      <c r="D76" s="4">
        <f t="shared" si="5"/>
        <v>-0.17969999999999997</v>
      </c>
      <c r="E76" s="4">
        <f t="shared" si="5"/>
        <v>-0.15950000000000003</v>
      </c>
      <c r="F76" s="3">
        <f t="shared" si="6"/>
        <v>-2.4813488024556352E-2</v>
      </c>
      <c r="G76" s="3">
        <f t="shared" si="6"/>
        <v>7.7674773556584698E-3</v>
      </c>
      <c r="H76" s="3">
        <f t="shared" si="10"/>
        <v>1.3199725969534705E-2</v>
      </c>
      <c r="I76" s="3">
        <f t="shared" si="10"/>
        <v>1.3906462553077497E-2</v>
      </c>
      <c r="J76" s="32">
        <f t="shared" si="7"/>
        <v>5.4603221492143424E-3</v>
      </c>
      <c r="K76" s="34">
        <f t="shared" si="8"/>
        <v>1.1266457680250779</v>
      </c>
      <c r="L76" s="34">
        <f t="shared" si="9"/>
        <v>-3.1945362552592655</v>
      </c>
      <c r="M76" s="34">
        <f t="shared" si="11"/>
        <v>0.94917926964924726</v>
      </c>
      <c r="N76" s="7"/>
    </row>
    <row r="77" spans="1:19" x14ac:dyDescent="0.2">
      <c r="A77" s="5">
        <v>27</v>
      </c>
      <c r="B77" s="27">
        <f t="shared" si="5"/>
        <v>17.421800000000001</v>
      </c>
      <c r="C77" s="28">
        <f t="shared" si="5"/>
        <v>3189.7029999999995</v>
      </c>
      <c r="D77" s="4">
        <f t="shared" si="5"/>
        <v>-0.19749999999999995</v>
      </c>
      <c r="E77" s="4">
        <f t="shared" si="5"/>
        <v>-0.17599999999999999</v>
      </c>
      <c r="F77" s="3">
        <f t="shared" si="6"/>
        <v>-2.9304587054515163E-2</v>
      </c>
      <c r="G77" s="3">
        <f t="shared" si="6"/>
        <v>3.6537816055281502E-3</v>
      </c>
      <c r="H77" s="3">
        <f t="shared" si="10"/>
        <v>1.1695405466327743E-2</v>
      </c>
      <c r="I77" s="3">
        <f t="shared" si="10"/>
        <v>1.2370983176499191E-2</v>
      </c>
      <c r="J77" s="32">
        <f t="shared" si="7"/>
        <v>5.4618878309359844E-3</v>
      </c>
      <c r="K77" s="34">
        <f t="shared" si="8"/>
        <v>1.1221590909090906</v>
      </c>
      <c r="L77" s="34">
        <f t="shared" si="9"/>
        <v>-8.0203444590605777</v>
      </c>
      <c r="M77" s="34">
        <f t="shared" si="11"/>
        <v>0.94539013589034504</v>
      </c>
      <c r="N77" s="6"/>
    </row>
    <row r="78" spans="1:19" x14ac:dyDescent="0.2">
      <c r="A78" s="5">
        <v>28</v>
      </c>
      <c r="B78" s="27">
        <f t="shared" si="5"/>
        <v>18.059699999999999</v>
      </c>
      <c r="C78" s="28">
        <f t="shared" si="5"/>
        <v>3305.6129999999998</v>
      </c>
      <c r="D78" s="4">
        <f t="shared" si="5"/>
        <v>-0.21529999999999999</v>
      </c>
      <c r="E78" s="4">
        <f t="shared" si="5"/>
        <v>-0.1925</v>
      </c>
      <c r="F78" s="3">
        <f t="shared" si="6"/>
        <v>-3.3632336710849253E-2</v>
      </c>
      <c r="G78" s="3">
        <f t="shared" si="6"/>
        <v>-3.1029160909723519E-4</v>
      </c>
      <c r="H78" s="3">
        <f t="shared" si="10"/>
        <v>1.0362526414374532E-2</v>
      </c>
      <c r="I78" s="3">
        <f t="shared" si="10"/>
        <v>1.1005043458687344E-2</v>
      </c>
      <c r="J78" s="32">
        <f t="shared" si="7"/>
        <v>5.4633437126487584E-3</v>
      </c>
      <c r="K78" s="34">
        <f t="shared" si="8"/>
        <v>1.1184415584415583</v>
      </c>
      <c r="L78" s="34">
        <f t="shared" si="9"/>
        <v>108.3894495526303</v>
      </c>
      <c r="M78" s="34">
        <f t="shared" si="11"/>
        <v>0.9416161283937855</v>
      </c>
      <c r="N78" s="6"/>
    </row>
    <row r="79" spans="1:19" x14ac:dyDescent="0.2">
      <c r="A79" s="5">
        <v>29</v>
      </c>
      <c r="B79" s="27">
        <f t="shared" si="5"/>
        <v>18.697600000000001</v>
      </c>
      <c r="C79" s="28">
        <f t="shared" si="5"/>
        <v>3421.5229999999997</v>
      </c>
      <c r="D79" s="4">
        <f t="shared" si="5"/>
        <v>-0.23309999999999997</v>
      </c>
      <c r="E79" s="4">
        <f t="shared" si="5"/>
        <v>-0.20900000000000002</v>
      </c>
      <c r="F79" s="3">
        <f t="shared" si="6"/>
        <v>-3.7808203768390392E-2</v>
      </c>
      <c r="G79" s="3">
        <f t="shared" si="6"/>
        <v>-4.1352454685256723E-3</v>
      </c>
      <c r="H79" s="3">
        <f t="shared" si="10"/>
        <v>9.1815503103140298E-3</v>
      </c>
      <c r="I79" s="3">
        <f t="shared" si="10"/>
        <v>9.7899237109681167E-3</v>
      </c>
      <c r="J79" s="32">
        <f t="shared" si="7"/>
        <v>5.4647009533473848E-3</v>
      </c>
      <c r="K79" s="34">
        <f t="shared" si="8"/>
        <v>1.1153110047846888</v>
      </c>
      <c r="L79" s="34">
        <f t="shared" si="9"/>
        <v>9.142916437768335</v>
      </c>
      <c r="M79" s="34">
        <f t="shared" si="11"/>
        <v>0.93785718677536811</v>
      </c>
      <c r="N79" s="6"/>
    </row>
    <row r="80" spans="1:19" x14ac:dyDescent="0.2">
      <c r="A80" s="5">
        <v>30</v>
      </c>
      <c r="B80" s="27">
        <f t="shared" si="5"/>
        <v>19.3355</v>
      </c>
      <c r="C80" s="28">
        <f t="shared" si="5"/>
        <v>3537.4329999999995</v>
      </c>
      <c r="D80" s="4">
        <f t="shared" si="5"/>
        <v>-0.25090000000000001</v>
      </c>
      <c r="E80" s="4">
        <f t="shared" si="5"/>
        <v>-0.22549999999999998</v>
      </c>
      <c r="F80" s="3">
        <f t="shared" si="6"/>
        <v>-4.1842488417796475E-2</v>
      </c>
      <c r="G80" s="3">
        <f t="shared" si="6"/>
        <v>-7.8305146011749538E-3</v>
      </c>
      <c r="H80" s="3">
        <f t="shared" si="10"/>
        <v>8.1351653766487345E-3</v>
      </c>
      <c r="I80" s="3">
        <f t="shared" si="10"/>
        <v>8.7089711754766343E-3</v>
      </c>
      <c r="J80" s="32">
        <f t="shared" si="7"/>
        <v>5.4659692494529229E-3</v>
      </c>
      <c r="K80" s="34">
        <f t="shared" si="8"/>
        <v>1.112638580931264</v>
      </c>
      <c r="L80" s="34">
        <f t="shared" si="9"/>
        <v>5.3435170673863617</v>
      </c>
      <c r="M80" s="34">
        <f t="shared" si="11"/>
        <v>0.93411325089194641</v>
      </c>
      <c r="N80" s="6"/>
    </row>
    <row r="81" spans="6:11" x14ac:dyDescent="0.2">
      <c r="F81" s="1"/>
      <c r="G81" s="1"/>
      <c r="H81" s="1"/>
      <c r="I81" s="1"/>
      <c r="J81" s="1"/>
      <c r="K81" s="6"/>
    </row>
    <row r="82" spans="6:11" x14ac:dyDescent="0.2">
      <c r="F82" s="1"/>
      <c r="G82" s="1"/>
      <c r="H82" s="1"/>
      <c r="I82" s="1"/>
      <c r="J82" s="1"/>
      <c r="K82" s="6"/>
    </row>
    <row r="83" spans="6:11" x14ac:dyDescent="0.2">
      <c r="K83" s="6"/>
    </row>
    <row r="84" spans="6:11" x14ac:dyDescent="0.2">
      <c r="K84" s="6"/>
    </row>
    <row r="85" spans="6:11" x14ac:dyDescent="0.2">
      <c r="K85" s="6"/>
    </row>
    <row r="86" spans="6:11" x14ac:dyDescent="0.2">
      <c r="K86" s="6"/>
    </row>
    <row r="87" spans="6:11" x14ac:dyDescent="0.2">
      <c r="K87" s="6"/>
    </row>
    <row r="88" spans="6:11" x14ac:dyDescent="0.2">
      <c r="K88" s="6"/>
    </row>
    <row r="89" spans="6:11" x14ac:dyDescent="0.2">
      <c r="K89" s="6"/>
    </row>
    <row r="90" spans="6:11" x14ac:dyDescent="0.2">
      <c r="K90" s="6"/>
    </row>
    <row r="91" spans="6:11" x14ac:dyDescent="0.2">
      <c r="K91" s="6"/>
    </row>
    <row r="92" spans="6:11" x14ac:dyDescent="0.2">
      <c r="K92" s="6"/>
    </row>
    <row r="93" spans="6:11" x14ac:dyDescent="0.2">
      <c r="K93" s="6"/>
    </row>
    <row r="94" spans="6:11" x14ac:dyDescent="0.2">
      <c r="K94" s="6"/>
    </row>
    <row r="95" spans="6:11" x14ac:dyDescent="0.2">
      <c r="K95" s="6"/>
    </row>
    <row r="96" spans="6:11" x14ac:dyDescent="0.2">
      <c r="K96" s="6"/>
    </row>
    <row r="97" spans="11:11" x14ac:dyDescent="0.2">
      <c r="K97" s="6"/>
    </row>
    <row r="98" spans="11:11" x14ac:dyDescent="0.2">
      <c r="K98" s="6"/>
    </row>
    <row r="99" spans="11:11" x14ac:dyDescent="0.2">
      <c r="K99" s="6"/>
    </row>
    <row r="100" spans="11:11" x14ac:dyDescent="0.2">
      <c r="K100" s="6"/>
    </row>
    <row r="101" spans="11:11" x14ac:dyDescent="0.2">
      <c r="K101" s="6"/>
    </row>
    <row r="102" spans="11:11" x14ac:dyDescent="0.2">
      <c r="K102" s="6"/>
    </row>
    <row r="103" spans="11:11" x14ac:dyDescent="0.2">
      <c r="K103" s="6"/>
    </row>
    <row r="104" spans="11:11" x14ac:dyDescent="0.2">
      <c r="K104" s="6"/>
    </row>
    <row r="105" spans="11:11" x14ac:dyDescent="0.2">
      <c r="K105" s="1"/>
    </row>
    <row r="106" spans="11:11" x14ac:dyDescent="0.2">
      <c r="K106" s="1"/>
    </row>
    <row r="107" spans="11:11" x14ac:dyDescent="0.2">
      <c r="K107" s="1"/>
    </row>
    <row r="108" spans="11:11" x14ac:dyDescent="0.2">
      <c r="K108" s="1"/>
    </row>
    <row r="109" spans="11:11" x14ac:dyDescent="0.2">
      <c r="K109" s="1"/>
    </row>
    <row r="110" spans="11:11" x14ac:dyDescent="0.2">
      <c r="K110" s="1"/>
    </row>
    <row r="111" spans="11:11" x14ac:dyDescent="0.2">
      <c r="K111" s="1"/>
    </row>
    <row r="112" spans="11:11" x14ac:dyDescent="0.2">
      <c r="K112" s="1"/>
    </row>
    <row r="113" spans="11:11" x14ac:dyDescent="0.2">
      <c r="K113" s="1"/>
    </row>
    <row r="114" spans="11:11" x14ac:dyDescent="0.2">
      <c r="K114" s="1"/>
    </row>
    <row r="115" spans="11:11" x14ac:dyDescent="0.2">
      <c r="K115" s="1"/>
    </row>
    <row r="116" spans="11:11" x14ac:dyDescent="0.2">
      <c r="K116" s="1"/>
    </row>
  </sheetData>
  <pageMargins left="0.7" right="0.7" top="0.75" bottom="0.75" header="0.3" footer="0.3"/>
  <pageSetup paperSize="9" orientation="portrait" r:id="rId1"/>
  <drawing r:id="rId2"/>
  <tableParts count="3"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479B-7745-4E76-88DE-2568CA00E859}">
  <dimension ref="B4:W53"/>
  <sheetViews>
    <sheetView workbookViewId="0">
      <selection activeCell="K22" sqref="K22"/>
    </sheetView>
  </sheetViews>
  <sheetFormatPr defaultRowHeight="14.25" x14ac:dyDescent="0.2"/>
  <cols>
    <col min="5" max="5" width="10.75" customWidth="1"/>
    <col min="6" max="6" width="10.5" customWidth="1"/>
    <col min="7" max="7" width="11.125" customWidth="1"/>
  </cols>
  <sheetData>
    <row r="4" spans="2:23" x14ac:dyDescent="0.2">
      <c r="B4" t="s">
        <v>62</v>
      </c>
      <c r="N4" t="s">
        <v>69</v>
      </c>
    </row>
    <row r="5" spans="2:23" x14ac:dyDescent="0.2">
      <c r="J5" t="s">
        <v>67</v>
      </c>
      <c r="K5" t="s">
        <v>73</v>
      </c>
      <c r="V5" t="s">
        <v>67</v>
      </c>
      <c r="W5" t="s">
        <v>73</v>
      </c>
    </row>
    <row r="6" spans="2:23" x14ac:dyDescent="0.2">
      <c r="B6" t="s">
        <v>65</v>
      </c>
      <c r="D6" t="s">
        <v>70</v>
      </c>
      <c r="E6" t="s">
        <v>66</v>
      </c>
      <c r="F6" t="s">
        <v>64</v>
      </c>
      <c r="G6" t="s">
        <v>68</v>
      </c>
      <c r="H6" t="s">
        <v>72</v>
      </c>
      <c r="J6" s="13">
        <v>1.4035</v>
      </c>
      <c r="K6" s="37">
        <v>2003</v>
      </c>
      <c r="N6" t="s">
        <v>65</v>
      </c>
      <c r="P6" t="s">
        <v>70</v>
      </c>
      <c r="Q6" t="s">
        <v>66</v>
      </c>
      <c r="R6" t="s">
        <v>64</v>
      </c>
      <c r="S6" t="s">
        <v>68</v>
      </c>
      <c r="T6" t="s">
        <v>72</v>
      </c>
      <c r="V6" s="13">
        <v>0.22989999999999999</v>
      </c>
      <c r="W6" s="30">
        <v>12.523</v>
      </c>
    </row>
    <row r="7" spans="2:23" x14ac:dyDescent="0.2">
      <c r="B7">
        <v>66.896100000000004</v>
      </c>
      <c r="D7">
        <v>18</v>
      </c>
      <c r="E7" s="30">
        <v>81.438999999999993</v>
      </c>
      <c r="F7" s="30">
        <v>87.706400000000002</v>
      </c>
      <c r="G7" s="30">
        <f>ABS(F7-E7)</f>
        <v>6.2674000000000092</v>
      </c>
      <c r="H7" s="13">
        <f>G7/((E7+F7)/2)</f>
        <v>7.410665616682463E-2</v>
      </c>
      <c r="J7" s="13">
        <v>0.92320000000000002</v>
      </c>
      <c r="K7" s="37">
        <v>3834</v>
      </c>
      <c r="N7">
        <v>191.58369999999999</v>
      </c>
      <c r="P7">
        <v>11</v>
      </c>
      <c r="Q7" s="30">
        <v>141.6722</v>
      </c>
      <c r="R7" s="30">
        <v>149.22810000000001</v>
      </c>
      <c r="S7" s="30">
        <f>ABS(R7-Q7)</f>
        <v>7.5559000000000083</v>
      </c>
      <c r="T7" s="13">
        <f>S7/((Q7+R7)/2)</f>
        <v>5.1948382315178142E-2</v>
      </c>
      <c r="V7" s="13">
        <v>0.70330000000000004</v>
      </c>
      <c r="W7" s="30">
        <v>2.9999999999999997E-4</v>
      </c>
    </row>
    <row r="8" spans="2:23" x14ac:dyDescent="0.2">
      <c r="B8">
        <v>58.105899999999998</v>
      </c>
      <c r="D8">
        <v>19</v>
      </c>
      <c r="E8" s="30">
        <v>76.3523</v>
      </c>
      <c r="F8" s="30">
        <v>71.299000000000007</v>
      </c>
      <c r="G8" s="30">
        <f t="shared" ref="G8:G17" si="0">ABS(F8-E8)</f>
        <v>5.053299999999993</v>
      </c>
      <c r="H8" s="13">
        <f>G8/((E8+F8)/2)</f>
        <v>6.8449109489723325E-2</v>
      </c>
      <c r="J8" s="13">
        <v>0.63839999999999997</v>
      </c>
      <c r="K8" s="37">
        <v>8363</v>
      </c>
      <c r="N8">
        <v>134.07060000000001</v>
      </c>
      <c r="P8">
        <v>12</v>
      </c>
      <c r="Q8" s="30">
        <v>155.5531</v>
      </c>
      <c r="R8" s="30">
        <v>196.86940000000001</v>
      </c>
      <c r="S8" s="30">
        <f t="shared" ref="S8:S12" si="1">ABS(R8-Q8)</f>
        <v>41.316300000000012</v>
      </c>
      <c r="T8" s="13">
        <f>S8/((Q8+R8)/2)</f>
        <v>0.23447027360625392</v>
      </c>
      <c r="V8" s="13">
        <v>0.2974</v>
      </c>
      <c r="W8" s="30">
        <v>2.4308999999999998</v>
      </c>
    </row>
    <row r="9" spans="2:23" x14ac:dyDescent="0.2">
      <c r="B9">
        <v>46.7196</v>
      </c>
      <c r="D9">
        <v>20</v>
      </c>
      <c r="E9" s="30">
        <v>64.472499999999997</v>
      </c>
      <c r="F9" s="30">
        <v>60.247199999999999</v>
      </c>
      <c r="G9" s="30">
        <f t="shared" si="0"/>
        <v>4.2252999999999972</v>
      </c>
      <c r="H9" s="13">
        <f t="shared" ref="H9:H17" si="2">G9/((E9+F9)/2)</f>
        <v>6.7756737708637813E-2</v>
      </c>
      <c r="J9" s="13">
        <v>8.6692999999999998</v>
      </c>
      <c r="K9" s="37">
        <v>17110</v>
      </c>
      <c r="N9">
        <v>99.806399999999996</v>
      </c>
      <c r="P9">
        <v>13</v>
      </c>
      <c r="Q9" s="30">
        <v>98.380300000000005</v>
      </c>
      <c r="R9" s="30">
        <v>165.00909999999999</v>
      </c>
      <c r="S9" s="30">
        <f t="shared" si="1"/>
        <v>66.628799999999984</v>
      </c>
      <c r="T9" s="13">
        <f t="shared" ref="T9:T11" si="3">S9/((Q9+R9)/2)</f>
        <v>0.5059337999175364</v>
      </c>
      <c r="V9" s="13">
        <v>0.46</v>
      </c>
      <c r="W9" s="30">
        <v>5.4999999999999997E-3</v>
      </c>
    </row>
    <row r="10" spans="2:23" x14ac:dyDescent="0.2">
      <c r="B10">
        <v>60.404000000000003</v>
      </c>
      <c r="D10">
        <v>21</v>
      </c>
      <c r="E10" s="30">
        <v>53.232700000000001</v>
      </c>
      <c r="F10" s="30">
        <v>60.660400000000003</v>
      </c>
      <c r="G10" s="30">
        <f t="shared" si="0"/>
        <v>7.4277000000000015</v>
      </c>
      <c r="H10" s="13">
        <f t="shared" si="2"/>
        <v>0.13043283570295305</v>
      </c>
      <c r="J10" s="13">
        <v>3.8071000000000002</v>
      </c>
      <c r="K10" s="37">
        <v>208</v>
      </c>
      <c r="N10">
        <v>70.183800000000005</v>
      </c>
      <c r="P10">
        <v>14</v>
      </c>
      <c r="Q10" s="30">
        <v>53.4161</v>
      </c>
      <c r="R10" s="30">
        <v>124.97490000000001</v>
      </c>
      <c r="S10" s="30">
        <f t="shared" si="1"/>
        <v>71.558800000000005</v>
      </c>
      <c r="T10" s="13">
        <f t="shared" si="3"/>
        <v>0.80226917277216891</v>
      </c>
      <c r="V10" s="13">
        <v>0.2576</v>
      </c>
      <c r="W10" s="30">
        <v>7.2474999999999996</v>
      </c>
    </row>
    <row r="11" spans="2:23" x14ac:dyDescent="0.2">
      <c r="B11">
        <v>72.376400000000004</v>
      </c>
      <c r="D11">
        <v>22</v>
      </c>
      <c r="E11" s="30">
        <v>62.472799999999999</v>
      </c>
      <c r="F11" s="30">
        <v>65.297200000000004</v>
      </c>
      <c r="G11" s="30">
        <f t="shared" si="0"/>
        <v>2.8244000000000042</v>
      </c>
      <c r="H11" s="13">
        <f>G11/((E11+F11)/2)</f>
        <v>4.4210691085544401E-2</v>
      </c>
      <c r="J11" s="13">
        <v>2.4771999999999998</v>
      </c>
      <c r="K11" s="37">
        <v>4200</v>
      </c>
      <c r="N11">
        <v>107.1708</v>
      </c>
      <c r="P11">
        <v>15</v>
      </c>
      <c r="Q11" s="30">
        <v>103.9329</v>
      </c>
      <c r="R11" s="30">
        <v>101.9254</v>
      </c>
      <c r="S11" s="30">
        <f t="shared" si="1"/>
        <v>2.0075000000000074</v>
      </c>
      <c r="T11" s="13">
        <f t="shared" si="3"/>
        <v>1.9503707161673906E-2</v>
      </c>
      <c r="V11" s="13">
        <v>0.20119999999999999</v>
      </c>
      <c r="W11" s="30">
        <v>8.5099999999999995E-2</v>
      </c>
    </row>
    <row r="12" spans="2:23" x14ac:dyDescent="0.2">
      <c r="B12">
        <v>82.496300000000005</v>
      </c>
      <c r="D12">
        <v>23</v>
      </c>
      <c r="E12" s="30">
        <v>55.5503</v>
      </c>
      <c r="F12" s="30">
        <v>74.494900000000001</v>
      </c>
      <c r="G12" s="30">
        <f t="shared" si="0"/>
        <v>18.944600000000001</v>
      </c>
      <c r="H12" s="13">
        <f t="shared" si="2"/>
        <v>0.29135408304189625</v>
      </c>
      <c r="N12">
        <v>140.80510000000001</v>
      </c>
      <c r="P12">
        <v>16</v>
      </c>
      <c r="Q12" s="30">
        <v>191.9332</v>
      </c>
      <c r="R12" s="30">
        <v>149.66059999999999</v>
      </c>
      <c r="S12" s="30">
        <f t="shared" si="1"/>
        <v>42.272600000000011</v>
      </c>
      <c r="T12" s="13">
        <f>S12/((Q12+R12)/2)</f>
        <v>0.24750215021467026</v>
      </c>
      <c r="V12" s="13">
        <v>0.40429999999999999</v>
      </c>
      <c r="W12" s="30">
        <v>7.1999999999999998E-3</v>
      </c>
    </row>
    <row r="13" spans="2:23" x14ac:dyDescent="0.2">
      <c r="B13">
        <v>66.526499999999999</v>
      </c>
      <c r="D13">
        <v>24</v>
      </c>
      <c r="E13" s="30">
        <v>71.548500000000004</v>
      </c>
      <c r="F13" s="30">
        <v>88.603099999999998</v>
      </c>
      <c r="G13" s="30">
        <f t="shared" si="0"/>
        <v>17.054599999999994</v>
      </c>
      <c r="H13" s="13">
        <f t="shared" si="2"/>
        <v>0.21298070078600517</v>
      </c>
      <c r="N13">
        <v>105.8218</v>
      </c>
      <c r="S13" t="s">
        <v>67</v>
      </c>
      <c r="T13" s="36">
        <f>SUM(T7:T12)*(1/6)</f>
        <v>0.31027124766458025</v>
      </c>
      <c r="V13" s="13">
        <v>0.1593</v>
      </c>
      <c r="W13" s="30">
        <v>1.9199999999999998E-2</v>
      </c>
    </row>
    <row r="14" spans="2:23" x14ac:dyDescent="0.2">
      <c r="B14">
        <v>92.949200000000005</v>
      </c>
      <c r="D14">
        <v>25</v>
      </c>
      <c r="E14" s="30">
        <v>76.113299999999995</v>
      </c>
      <c r="F14" s="30">
        <v>97.510400000000004</v>
      </c>
      <c r="G14" s="30">
        <f t="shared" si="0"/>
        <v>21.397100000000009</v>
      </c>
      <c r="H14" s="13">
        <f t="shared" si="2"/>
        <v>0.24647671948011718</v>
      </c>
      <c r="N14">
        <v>113.5432</v>
      </c>
      <c r="T14" s="13"/>
      <c r="V14" s="13">
        <v>0.20449999999999999</v>
      </c>
      <c r="W14" s="30">
        <v>3.3037999999999998</v>
      </c>
    </row>
    <row r="15" spans="2:23" x14ac:dyDescent="0.2">
      <c r="B15">
        <v>91.977000000000004</v>
      </c>
      <c r="D15">
        <v>26</v>
      </c>
      <c r="E15" s="30">
        <v>80.367800000000003</v>
      </c>
      <c r="F15" s="30">
        <v>80.679599999999994</v>
      </c>
      <c r="G15" s="30">
        <f t="shared" si="0"/>
        <v>0.31179999999999097</v>
      </c>
      <c r="H15" s="13">
        <f t="shared" si="2"/>
        <v>3.8721519254578591E-3</v>
      </c>
      <c r="N15">
        <v>169.65100000000001</v>
      </c>
      <c r="T15" s="13"/>
      <c r="V15" s="13">
        <v>3.1392000000000002</v>
      </c>
      <c r="W15" s="30">
        <v>0.123</v>
      </c>
    </row>
    <row r="16" spans="2:23" x14ac:dyDescent="0.2">
      <c r="B16">
        <v>69.0899</v>
      </c>
      <c r="D16">
        <v>27</v>
      </c>
      <c r="E16" s="30">
        <v>54.180500000000002</v>
      </c>
      <c r="F16" s="30">
        <v>42.637700000000002</v>
      </c>
      <c r="G16" s="30">
        <f t="shared" si="0"/>
        <v>11.5428</v>
      </c>
      <c r="H16" s="13">
        <f t="shared" si="2"/>
        <v>0.23844277212342305</v>
      </c>
      <c r="N16">
        <v>69.493700000000004</v>
      </c>
      <c r="T16" s="13"/>
    </row>
    <row r="17" spans="2:20" x14ac:dyDescent="0.2">
      <c r="B17">
        <v>68.884799999999998</v>
      </c>
      <c r="D17">
        <v>28</v>
      </c>
      <c r="E17" s="30">
        <v>72.528899999999993</v>
      </c>
      <c r="F17" s="30">
        <v>27.33</v>
      </c>
      <c r="G17" s="30">
        <f t="shared" si="0"/>
        <v>45.198899999999995</v>
      </c>
      <c r="H17" s="13">
        <f t="shared" si="2"/>
        <v>0.9052553152498175</v>
      </c>
      <c r="T17" s="13"/>
    </row>
    <row r="18" spans="2:20" x14ac:dyDescent="0.2">
      <c r="B18">
        <v>64.297200000000004</v>
      </c>
      <c r="G18" t="s">
        <v>67</v>
      </c>
      <c r="H18" s="36">
        <f>SUM(H7:H17)*(1/6)</f>
        <v>0.38055629546006664</v>
      </c>
      <c r="T18" s="13"/>
    </row>
    <row r="19" spans="2:20" x14ac:dyDescent="0.2">
      <c r="B19">
        <v>61.560699999999997</v>
      </c>
    </row>
    <row r="20" spans="2:20" x14ac:dyDescent="0.2">
      <c r="B20">
        <v>66.453000000000003</v>
      </c>
    </row>
    <row r="21" spans="2:20" x14ac:dyDescent="0.2">
      <c r="B21">
        <v>66.431299999999993</v>
      </c>
    </row>
    <row r="22" spans="2:20" x14ac:dyDescent="0.2">
      <c r="B22">
        <v>55.860199999999999</v>
      </c>
    </row>
    <row r="23" spans="2:20" x14ac:dyDescent="0.2">
      <c r="B23">
        <v>80.129900000000006</v>
      </c>
    </row>
    <row r="26" spans="2:20" x14ac:dyDescent="0.2">
      <c r="B26" t="s">
        <v>71</v>
      </c>
      <c r="D26" t="s">
        <v>70</v>
      </c>
      <c r="E26" t="s">
        <v>66</v>
      </c>
      <c r="F26" t="s">
        <v>64</v>
      </c>
      <c r="G26" t="s">
        <v>68</v>
      </c>
      <c r="H26" t="s">
        <v>72</v>
      </c>
      <c r="N26" t="s">
        <v>71</v>
      </c>
      <c r="P26" t="s">
        <v>70</v>
      </c>
      <c r="Q26" t="s">
        <v>66</v>
      </c>
      <c r="R26" t="s">
        <v>64</v>
      </c>
      <c r="S26" t="s">
        <v>68</v>
      </c>
      <c r="T26" t="s">
        <v>72</v>
      </c>
    </row>
    <row r="27" spans="2:20" x14ac:dyDescent="0.2">
      <c r="B27">
        <v>0.23419999999999999</v>
      </c>
      <c r="D27">
        <v>18</v>
      </c>
      <c r="E27" s="30">
        <v>0.50870000000000004</v>
      </c>
      <c r="F27" s="30">
        <v>0.64659999999999995</v>
      </c>
      <c r="G27" s="30">
        <f>ABS(F27-E27)</f>
        <v>0.13789999999999991</v>
      </c>
      <c r="H27" s="13">
        <f>G27/((E27+F27)/2)</f>
        <v>0.238725872067861</v>
      </c>
      <c r="N27">
        <v>0.58830000000000005</v>
      </c>
      <c r="P27">
        <v>11</v>
      </c>
      <c r="Q27" s="30">
        <v>1.2835000000000001</v>
      </c>
      <c r="R27" s="30">
        <v>0.33019999999999999</v>
      </c>
      <c r="S27" s="30">
        <f>ABS(R27-Q27)</f>
        <v>0.95330000000000004</v>
      </c>
      <c r="T27" s="13">
        <f>S27/((Q27+R27)/2)</f>
        <v>1.1815083348825679</v>
      </c>
    </row>
    <row r="28" spans="2:20" x14ac:dyDescent="0.2">
      <c r="B28">
        <v>0.1197</v>
      </c>
      <c r="D28">
        <v>19</v>
      </c>
      <c r="E28" s="30">
        <v>0.34379999999999999</v>
      </c>
      <c r="F28" s="30">
        <v>0.65229999999999999</v>
      </c>
      <c r="G28" s="30">
        <f t="shared" ref="G28:G37" si="4">ABS(F28-E28)</f>
        <v>0.3085</v>
      </c>
      <c r="H28" s="13">
        <f>G28/((E28+F28)/2)</f>
        <v>0.61941572131312117</v>
      </c>
      <c r="N28">
        <v>0.64859999999999995</v>
      </c>
      <c r="P28">
        <v>12</v>
      </c>
      <c r="Q28" s="30">
        <v>0.82550000000000001</v>
      </c>
      <c r="R28" s="30">
        <v>0.40129999999999999</v>
      </c>
      <c r="S28" s="30">
        <f t="shared" ref="S28:S32" si="5">ABS(R28-Q28)</f>
        <v>0.42420000000000002</v>
      </c>
      <c r="T28" s="13">
        <f>S28/((Q28+R28)/2)</f>
        <v>0.69155526573198578</v>
      </c>
    </row>
    <row r="29" spans="2:20" x14ac:dyDescent="0.2">
      <c r="B29">
        <v>0.15559999999999999</v>
      </c>
      <c r="D29">
        <v>20</v>
      </c>
      <c r="E29" s="30">
        <v>0.58860000000000001</v>
      </c>
      <c r="F29" s="30">
        <v>0.65880000000000005</v>
      </c>
      <c r="G29" s="30">
        <f t="shared" si="4"/>
        <v>7.020000000000004E-2</v>
      </c>
      <c r="H29" s="13">
        <f t="shared" ref="H29:H37" si="6">G29/((E29+F29)/2)</f>
        <v>0.11255411255411261</v>
      </c>
      <c r="N29">
        <v>0.27160000000000001</v>
      </c>
      <c r="P29">
        <v>13</v>
      </c>
      <c r="Q29" s="30">
        <v>0.74990000000000001</v>
      </c>
      <c r="R29" s="30">
        <v>0.55730000000000002</v>
      </c>
      <c r="S29" s="30">
        <f t="shared" si="5"/>
        <v>0.19259999999999999</v>
      </c>
      <c r="T29" s="13">
        <f t="shared" ref="T29:T31" si="7">S29/((Q29+R29)/2)</f>
        <v>0.29467564259485923</v>
      </c>
    </row>
    <row r="30" spans="2:20" x14ac:dyDescent="0.2">
      <c r="B30">
        <v>0.15229999999999999</v>
      </c>
      <c r="D30">
        <v>21</v>
      </c>
      <c r="E30" s="30">
        <v>0.67249999999999999</v>
      </c>
      <c r="F30" s="30">
        <v>0.64639999999999997</v>
      </c>
      <c r="G30" s="30">
        <f t="shared" si="4"/>
        <v>2.6100000000000012E-2</v>
      </c>
      <c r="H30" s="13">
        <f t="shared" si="6"/>
        <v>3.957843657593451E-2</v>
      </c>
      <c r="N30">
        <v>0.55879999999999996</v>
      </c>
      <c r="P30">
        <v>14</v>
      </c>
      <c r="Q30" s="30">
        <v>1.0996999999999999</v>
      </c>
      <c r="R30" s="30">
        <v>0.78369999999999995</v>
      </c>
      <c r="S30" s="30">
        <f t="shared" si="5"/>
        <v>0.31599999999999995</v>
      </c>
      <c r="T30" s="13">
        <f t="shared" si="7"/>
        <v>0.33556334289051709</v>
      </c>
    </row>
    <row r="31" spans="2:20" x14ac:dyDescent="0.2">
      <c r="B31">
        <v>0.16</v>
      </c>
      <c r="D31">
        <v>22</v>
      </c>
      <c r="E31" s="30">
        <v>0.37880000000000003</v>
      </c>
      <c r="F31" s="30">
        <v>0.61309999999999998</v>
      </c>
      <c r="G31" s="30">
        <f t="shared" si="4"/>
        <v>0.23429999999999995</v>
      </c>
      <c r="H31" s="13">
        <f t="shared" si="6"/>
        <v>0.47242665591289434</v>
      </c>
      <c r="N31">
        <v>0.61050000000000004</v>
      </c>
      <c r="P31">
        <v>15</v>
      </c>
      <c r="Q31" s="30">
        <v>1.2665</v>
      </c>
      <c r="R31" s="30">
        <v>0.8669</v>
      </c>
      <c r="S31" s="30">
        <f t="shared" si="5"/>
        <v>0.39959999999999996</v>
      </c>
      <c r="T31" s="13">
        <f t="shared" si="7"/>
        <v>0.37461329333458326</v>
      </c>
    </row>
    <row r="32" spans="2:20" x14ac:dyDescent="0.2">
      <c r="B32">
        <v>0.17150000000000001</v>
      </c>
      <c r="D32">
        <v>23</v>
      </c>
      <c r="E32" s="30">
        <v>0.4461</v>
      </c>
      <c r="F32" s="30">
        <v>0.54890000000000005</v>
      </c>
      <c r="G32" s="30">
        <f t="shared" si="4"/>
        <v>0.10280000000000006</v>
      </c>
      <c r="H32" s="13">
        <f t="shared" si="6"/>
        <v>0.20663316582914582</v>
      </c>
      <c r="N32">
        <v>0.79100000000000004</v>
      </c>
      <c r="P32">
        <v>16</v>
      </c>
      <c r="Q32" s="30">
        <v>0.74</v>
      </c>
      <c r="R32" s="30">
        <v>0.85640000000000005</v>
      </c>
      <c r="S32" s="30">
        <f t="shared" si="5"/>
        <v>0.11640000000000006</v>
      </c>
      <c r="T32" s="13">
        <f>S32/((Q32+R32)/2)</f>
        <v>0.14582811325482342</v>
      </c>
    </row>
    <row r="33" spans="2:20" x14ac:dyDescent="0.2">
      <c r="B33">
        <v>0.1588</v>
      </c>
      <c r="D33">
        <v>24</v>
      </c>
      <c r="E33" s="30">
        <v>0.29649999999999999</v>
      </c>
      <c r="F33" s="30">
        <v>0.49349999999999999</v>
      </c>
      <c r="G33" s="30">
        <f t="shared" si="4"/>
        <v>0.19700000000000001</v>
      </c>
      <c r="H33" s="13">
        <f t="shared" si="6"/>
        <v>0.49873417721518987</v>
      </c>
      <c r="N33">
        <v>0.81379999999999997</v>
      </c>
      <c r="S33" t="s">
        <v>67</v>
      </c>
      <c r="T33" s="36">
        <f>SUM(T27:T32)*(1/6)</f>
        <v>0.50395733211488947</v>
      </c>
    </row>
    <row r="34" spans="2:20" x14ac:dyDescent="0.2">
      <c r="B34">
        <v>0.1368</v>
      </c>
      <c r="D34">
        <v>25</v>
      </c>
      <c r="E34" s="30">
        <v>2.9700000000000001E-2</v>
      </c>
      <c r="F34" s="30">
        <v>0.47710000000000002</v>
      </c>
      <c r="G34" s="30">
        <f t="shared" si="4"/>
        <v>0.44740000000000002</v>
      </c>
      <c r="H34" s="13">
        <f t="shared" si="6"/>
        <v>1.7655880031570639</v>
      </c>
      <c r="N34">
        <v>1.1949000000000001</v>
      </c>
      <c r="T34" s="13"/>
    </row>
    <row r="35" spans="2:20" x14ac:dyDescent="0.2">
      <c r="B35">
        <v>0.2074</v>
      </c>
      <c r="D35">
        <v>26</v>
      </c>
      <c r="E35" s="30">
        <v>2.1999999999999999E-2</v>
      </c>
      <c r="F35" s="30">
        <v>0.54730000000000001</v>
      </c>
      <c r="G35" s="30">
        <f t="shared" si="4"/>
        <v>0.52529999999999999</v>
      </c>
      <c r="H35" s="13">
        <f t="shared" si="6"/>
        <v>1.8454242051642367</v>
      </c>
      <c r="N35">
        <v>0.49780000000000002</v>
      </c>
      <c r="T35" s="13"/>
    </row>
    <row r="36" spans="2:20" x14ac:dyDescent="0.2">
      <c r="B36">
        <v>5.16E-2</v>
      </c>
      <c r="D36">
        <v>27</v>
      </c>
      <c r="E36" s="30">
        <v>0.49209999999999998</v>
      </c>
      <c r="F36" s="30">
        <v>0.65949999999999998</v>
      </c>
      <c r="G36" s="30">
        <f t="shared" si="4"/>
        <v>0.16739999999999999</v>
      </c>
      <c r="H36" s="13">
        <f t="shared" si="6"/>
        <v>0.29072594650920458</v>
      </c>
      <c r="N36">
        <v>0.52139999999999997</v>
      </c>
      <c r="T36" s="13"/>
    </row>
    <row r="37" spans="2:20" x14ac:dyDescent="0.2">
      <c r="B37">
        <v>7.7200000000000005E-2</v>
      </c>
      <c r="D37">
        <v>28</v>
      </c>
      <c r="E37" s="30">
        <v>0.33639999999999998</v>
      </c>
      <c r="F37" s="30">
        <v>0.7661</v>
      </c>
      <c r="G37" s="30">
        <f t="shared" si="4"/>
        <v>0.42970000000000003</v>
      </c>
      <c r="H37" s="13">
        <f t="shared" si="6"/>
        <v>0.77950113378684804</v>
      </c>
      <c r="T37" s="13"/>
    </row>
    <row r="38" spans="2:20" x14ac:dyDescent="0.2">
      <c r="B38">
        <v>0.14360000000000001</v>
      </c>
      <c r="G38" t="s">
        <v>67</v>
      </c>
      <c r="H38" s="36">
        <f>SUM(H27:H37)*(1/6)</f>
        <v>1.1448845716809355</v>
      </c>
      <c r="T38" s="13"/>
    </row>
    <row r="39" spans="2:20" x14ac:dyDescent="0.2">
      <c r="B39">
        <v>9.1600000000000001E-2</v>
      </c>
    </row>
    <row r="40" spans="2:20" x14ac:dyDescent="0.2">
      <c r="B40">
        <v>0.10249999999999999</v>
      </c>
    </row>
    <row r="41" spans="2:20" x14ac:dyDescent="0.2">
      <c r="B41">
        <v>0.1026</v>
      </c>
      <c r="H41" s="13"/>
      <c r="T41" s="13"/>
    </row>
    <row r="42" spans="2:20" x14ac:dyDescent="0.2">
      <c r="B42">
        <v>0.36</v>
      </c>
      <c r="H42" s="13"/>
      <c r="T42" s="13"/>
    </row>
    <row r="43" spans="2:20" x14ac:dyDescent="0.2">
      <c r="B43">
        <v>0.35070000000000001</v>
      </c>
      <c r="H43" s="13"/>
      <c r="T43" s="13"/>
    </row>
    <row r="44" spans="2:20" x14ac:dyDescent="0.2">
      <c r="H44" s="13"/>
    </row>
    <row r="45" spans="2:20" x14ac:dyDescent="0.2">
      <c r="H45" s="13"/>
    </row>
    <row r="46" spans="2:20" x14ac:dyDescent="0.2">
      <c r="H46" s="13"/>
    </row>
    <row r="47" spans="2:20" x14ac:dyDescent="0.2">
      <c r="H47" s="13"/>
    </row>
    <row r="48" spans="2:20" x14ac:dyDescent="0.2">
      <c r="H48" s="13"/>
    </row>
    <row r="49" spans="8:8" x14ac:dyDescent="0.2">
      <c r="H49" s="13"/>
    </row>
    <row r="50" spans="8:8" x14ac:dyDescent="0.2">
      <c r="H50" s="13"/>
    </row>
    <row r="51" spans="8:8" x14ac:dyDescent="0.2">
      <c r="H51" s="13"/>
    </row>
    <row r="52" spans="8:8" x14ac:dyDescent="0.2">
      <c r="H52" s="13"/>
    </row>
    <row r="53" spans="8:8" x14ac:dyDescent="0.2">
      <c r="H53" s="13"/>
    </row>
  </sheetData>
  <pageMargins left="0.7" right="0.7" top="0.75" bottom="0.75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7BB40-0D9C-4689-8CED-459E3E9EA729}">
  <dimension ref="A2:AV185"/>
  <sheetViews>
    <sheetView topLeftCell="A46" zoomScale="40" zoomScaleNormal="40" workbookViewId="0">
      <selection activeCell="W86" sqref="W86"/>
    </sheetView>
  </sheetViews>
  <sheetFormatPr defaultRowHeight="14.25" x14ac:dyDescent="0.2"/>
  <cols>
    <col min="2" max="2" width="13.5" customWidth="1"/>
    <col min="3" max="3" width="13.25" customWidth="1"/>
    <col min="4" max="4" width="15.25" customWidth="1"/>
    <col min="5" max="5" width="16.375" customWidth="1"/>
    <col min="6" max="6" width="14.375" customWidth="1"/>
    <col min="7" max="7" width="14.25" customWidth="1"/>
    <col min="8" max="8" width="16.375" customWidth="1"/>
    <col min="9" max="9" width="15.5" customWidth="1"/>
    <col min="10" max="10" width="15.125" customWidth="1"/>
    <col min="11" max="13" width="15.625" customWidth="1"/>
    <col min="23" max="23" width="9.875" bestFit="1" customWidth="1"/>
  </cols>
  <sheetData>
    <row r="2" spans="1:48" ht="15" x14ac:dyDescent="0.25">
      <c r="A2" s="38" t="s">
        <v>74</v>
      </c>
    </row>
    <row r="4" spans="1:48" ht="15" x14ac:dyDescent="0.25">
      <c r="B4" s="7" t="s">
        <v>29</v>
      </c>
      <c r="E4" s="7" t="s">
        <v>24</v>
      </c>
      <c r="H4" s="7" t="s">
        <v>23</v>
      </c>
    </row>
    <row r="5" spans="1:48" ht="15" x14ac:dyDescent="0.25">
      <c r="A5" s="7" t="s">
        <v>9</v>
      </c>
      <c r="B5" s="23" t="s">
        <v>28</v>
      </c>
      <c r="C5" s="25" t="s">
        <v>27</v>
      </c>
      <c r="D5" s="24" t="s">
        <v>26</v>
      </c>
      <c r="E5" s="23" t="s">
        <v>21</v>
      </c>
      <c r="F5" s="25" t="s">
        <v>20</v>
      </c>
      <c r="G5" s="24" t="s">
        <v>19</v>
      </c>
      <c r="H5" s="23" t="s">
        <v>18</v>
      </c>
      <c r="I5" s="25" t="s">
        <v>17</v>
      </c>
      <c r="J5" s="24" t="s">
        <v>16</v>
      </c>
      <c r="K5" s="7"/>
    </row>
    <row r="6" spans="1:48" x14ac:dyDescent="0.2">
      <c r="A6">
        <v>1</v>
      </c>
      <c r="B6" s="47">
        <v>276.46269999999998</v>
      </c>
      <c r="C6" s="48">
        <v>0.92720000000000002</v>
      </c>
      <c r="D6" s="49">
        <v>0.33539999999999998</v>
      </c>
      <c r="E6" s="20">
        <f>ABS((B7-B6)/((B7+B6)/2))</f>
        <v>0.23933227305071816</v>
      </c>
      <c r="F6" s="20">
        <f>ABS((C7-C6)/((C7+C6)/2))</f>
        <v>0.15500945179584114</v>
      </c>
      <c r="G6" s="21">
        <f t="shared" ref="E6:G21" si="0">ABS((D7-D6)/((D7+D6)/2))</f>
        <v>0.39059500959692905</v>
      </c>
      <c r="H6" s="20">
        <f t="shared" ref="H6:J21" si="1">ABS((B7-B6)/B7)</f>
        <v>0.27186534902347587</v>
      </c>
      <c r="I6" s="20">
        <f>ABS((C7-C6)/C7)</f>
        <v>0.14385964912280697</v>
      </c>
      <c r="J6" s="19">
        <f t="shared" si="1"/>
        <v>0.3267763950220795</v>
      </c>
    </row>
    <row r="7" spans="1:48" ht="15" x14ac:dyDescent="0.25">
      <c r="A7">
        <v>2</v>
      </c>
      <c r="B7" s="47">
        <v>217.36789999999999</v>
      </c>
      <c r="C7" s="50">
        <v>1.083</v>
      </c>
      <c r="D7" s="49">
        <v>0.49819999999999998</v>
      </c>
      <c r="E7" s="20">
        <f t="shared" ref="E7:E54" si="2">ABS((B8-B7)/((B8+B7)/2))</f>
        <v>0.67354503048771108</v>
      </c>
      <c r="F7" s="20">
        <f t="shared" ref="F7:F54" si="3">ABS((C8-C7)/((C8+C7)/2))</f>
        <v>0.68052719509931314</v>
      </c>
      <c r="G7" s="21">
        <f t="shared" ref="G7:G54" si="4">ABS((D8-D7)/((D8+D7)/2))</f>
        <v>7.8589420654911011E-3</v>
      </c>
      <c r="H7" s="20">
        <f t="shared" ref="H7:H54" si="5">ABS((B8-B7)/B8)</f>
        <v>1.0155565714158548</v>
      </c>
      <c r="I7" s="20">
        <f t="shared" ref="I7:I54" si="6">ABS((C8-C7)/C8)</f>
        <v>1.0315137872819358</v>
      </c>
      <c r="J7" s="19">
        <f t="shared" ref="J7:J54" si="7">ABS((D8-D7)/D8)</f>
        <v>7.889945377301151E-3</v>
      </c>
      <c r="AI7" s="7"/>
      <c r="AJ7" s="7"/>
      <c r="AK7" s="7"/>
      <c r="AL7" s="7"/>
      <c r="AM7" s="7"/>
      <c r="AN7" s="7"/>
    </row>
    <row r="8" spans="1:48" ht="15" x14ac:dyDescent="0.25">
      <c r="A8">
        <v>3</v>
      </c>
      <c r="B8" s="47">
        <v>107.8451</v>
      </c>
      <c r="C8" s="50">
        <v>0.53310000000000002</v>
      </c>
      <c r="D8" s="49">
        <v>0.49430000000000002</v>
      </c>
      <c r="E8" s="20">
        <f t="shared" si="2"/>
        <v>0.77091582328305752</v>
      </c>
      <c r="F8" s="20">
        <f t="shared" si="3"/>
        <v>0.6157740993184031</v>
      </c>
      <c r="G8" s="21">
        <f t="shared" si="4"/>
        <v>0.17609509134932866</v>
      </c>
      <c r="H8" s="20">
        <f t="shared" si="5"/>
        <v>0.55643395357254499</v>
      </c>
      <c r="I8" s="20">
        <f t="shared" si="6"/>
        <v>0.4708159618820727</v>
      </c>
      <c r="J8" s="19">
        <f t="shared" si="7"/>
        <v>0.19309678976587019</v>
      </c>
      <c r="AH8" s="7"/>
      <c r="AI8" s="7"/>
      <c r="AJ8" s="7"/>
      <c r="AK8" s="7"/>
      <c r="AL8" s="7"/>
      <c r="AM8" s="7"/>
      <c r="AN8" s="7"/>
      <c r="AP8" s="7"/>
      <c r="AQ8" s="7"/>
      <c r="AR8" s="7"/>
      <c r="AS8" s="7"/>
      <c r="AT8" s="7"/>
      <c r="AU8" s="7"/>
      <c r="AV8" s="7"/>
    </row>
    <row r="9" spans="1:48" x14ac:dyDescent="0.2">
      <c r="A9">
        <v>4</v>
      </c>
      <c r="B9" s="47">
        <v>243.13200000000001</v>
      </c>
      <c r="C9" s="50">
        <v>1.0074000000000001</v>
      </c>
      <c r="D9" s="49">
        <v>0.4143</v>
      </c>
      <c r="E9" s="20">
        <f t="shared" si="2"/>
        <v>2.3608711397464458E-2</v>
      </c>
      <c r="F9" s="20">
        <f t="shared" si="3"/>
        <v>0.14900538637939315</v>
      </c>
      <c r="G9" s="21">
        <f t="shared" si="4"/>
        <v>0.17223751474636251</v>
      </c>
      <c r="H9" s="20">
        <f t="shared" si="5"/>
        <v>2.3333277095017785E-2</v>
      </c>
      <c r="I9" s="20">
        <f t="shared" si="6"/>
        <v>0.16100034574161581</v>
      </c>
      <c r="J9" s="19">
        <f t="shared" si="7"/>
        <v>0.18846815834767636</v>
      </c>
    </row>
    <row r="10" spans="1:48" x14ac:dyDescent="0.2">
      <c r="A10">
        <v>5</v>
      </c>
      <c r="B10" s="47">
        <v>248.94059999999999</v>
      </c>
      <c r="C10" s="50">
        <v>0.86770000000000003</v>
      </c>
      <c r="D10" s="49">
        <v>0.34860000000000002</v>
      </c>
      <c r="E10" s="20">
        <f t="shared" si="2"/>
        <v>0.1590329387460224</v>
      </c>
      <c r="F10" s="20">
        <f t="shared" si="3"/>
        <v>0.10326021088352934</v>
      </c>
      <c r="G10" s="21">
        <f t="shared" si="4"/>
        <v>5.5772448410485113E-2</v>
      </c>
      <c r="H10" s="20">
        <f t="shared" si="5"/>
        <v>0.17277108547254164</v>
      </c>
      <c r="I10" s="20">
        <f t="shared" si="6"/>
        <v>0.10888178913738027</v>
      </c>
      <c r="J10" s="19">
        <f t="shared" si="7"/>
        <v>5.4259359739554973E-2</v>
      </c>
    </row>
    <row r="11" spans="1:48" x14ac:dyDescent="0.2">
      <c r="A11">
        <v>6</v>
      </c>
      <c r="B11" s="47">
        <v>212.267</v>
      </c>
      <c r="C11" s="50">
        <v>0.78249999999999997</v>
      </c>
      <c r="D11" s="49">
        <v>0.36859999999999998</v>
      </c>
      <c r="E11" s="20">
        <f t="shared" si="2"/>
        <v>0.30407438443536522</v>
      </c>
      <c r="F11" s="20">
        <f t="shared" si="3"/>
        <v>0.31869027335358169</v>
      </c>
      <c r="G11" s="21">
        <f t="shared" si="4"/>
        <v>1.47581306367859E-2</v>
      </c>
      <c r="H11" s="20">
        <f t="shared" si="5"/>
        <v>0.35859401101637101</v>
      </c>
      <c r="I11" s="20">
        <f t="shared" si="6"/>
        <v>0.37909763835037003</v>
      </c>
      <c r="J11" s="19">
        <f t="shared" si="7"/>
        <v>1.486784140969152E-2</v>
      </c>
    </row>
    <row r="12" spans="1:48" x14ac:dyDescent="0.2">
      <c r="A12">
        <v>7</v>
      </c>
      <c r="B12" s="47">
        <v>156.24019999999999</v>
      </c>
      <c r="C12" s="50">
        <v>0.56740000000000002</v>
      </c>
      <c r="D12" s="49">
        <v>0.36320000000000002</v>
      </c>
      <c r="E12" s="20">
        <f t="shared" si="2"/>
        <v>3.4135215313443067E-2</v>
      </c>
      <c r="F12" s="20">
        <f t="shared" si="3"/>
        <v>0.61719368793029916</v>
      </c>
      <c r="G12" s="21">
        <f t="shared" si="4"/>
        <v>0.58608272506082715</v>
      </c>
      <c r="H12" s="20">
        <f t="shared" si="5"/>
        <v>3.3562385682589069E-2</v>
      </c>
      <c r="I12" s="20">
        <f t="shared" si="6"/>
        <v>0.47164540460005588</v>
      </c>
      <c r="J12" s="19">
        <f t="shared" si="7"/>
        <v>0.45325906969742585</v>
      </c>
    </row>
    <row r="13" spans="1:48" x14ac:dyDescent="0.2">
      <c r="A13">
        <v>8</v>
      </c>
      <c r="B13" s="47">
        <v>161.6661</v>
      </c>
      <c r="C13" s="50">
        <v>1.0739000000000001</v>
      </c>
      <c r="D13" s="49">
        <v>0.6643</v>
      </c>
      <c r="E13" s="20">
        <f t="shared" si="2"/>
        <v>0.64880520181174961</v>
      </c>
      <c r="F13" s="20">
        <f t="shared" si="3"/>
        <v>0.20162984982830207</v>
      </c>
      <c r="G13" s="21">
        <f t="shared" si="4"/>
        <v>0.82350440973329087</v>
      </c>
      <c r="H13" s="20">
        <f t="shared" si="5"/>
        <v>0.48988517643198148</v>
      </c>
      <c r="I13" s="20">
        <f t="shared" si="6"/>
        <v>0.22423620611035122</v>
      </c>
      <c r="J13" s="19">
        <f t="shared" si="7"/>
        <v>1.3999277456647399</v>
      </c>
    </row>
    <row r="14" spans="1:48" x14ac:dyDescent="0.2">
      <c r="A14">
        <v>9</v>
      </c>
      <c r="B14" s="47">
        <v>316.92099999999999</v>
      </c>
      <c r="C14" s="50">
        <v>0.87719999999999998</v>
      </c>
      <c r="D14" s="49">
        <v>0.27679999999999999</v>
      </c>
      <c r="E14" s="20">
        <f t="shared" si="2"/>
        <v>0.68533481953250397</v>
      </c>
      <c r="F14" s="20">
        <f t="shared" si="3"/>
        <v>1.3889686047179016E-2</v>
      </c>
      <c r="G14" s="21">
        <f t="shared" si="4"/>
        <v>0.673058485139022</v>
      </c>
      <c r="H14" s="20">
        <f t="shared" si="5"/>
        <v>1.0425997884705493</v>
      </c>
      <c r="I14" s="20">
        <f t="shared" si="6"/>
        <v>1.3986822332678303E-2</v>
      </c>
      <c r="J14" s="19">
        <f t="shared" si="7"/>
        <v>0.50358680057388805</v>
      </c>
    </row>
    <row r="15" spans="1:48" x14ac:dyDescent="0.2">
      <c r="A15">
        <v>10</v>
      </c>
      <c r="B15" s="47">
        <v>155.1557</v>
      </c>
      <c r="C15" s="50">
        <v>0.86509999999999998</v>
      </c>
      <c r="D15" s="49">
        <v>0.55759999999999998</v>
      </c>
      <c r="E15" s="20">
        <f t="shared" si="2"/>
        <v>6.230620898841386E-2</v>
      </c>
      <c r="F15" s="20">
        <f t="shared" si="3"/>
        <v>0.30294156794888866</v>
      </c>
      <c r="G15" s="21">
        <f t="shared" si="4"/>
        <v>0.24183335008543563</v>
      </c>
      <c r="H15" s="20">
        <f t="shared" si="5"/>
        <v>6.4309654371020583E-2</v>
      </c>
      <c r="I15" s="20">
        <f t="shared" si="6"/>
        <v>0.3570196078431373</v>
      </c>
      <c r="J15" s="19">
        <f t="shared" si="7"/>
        <v>0.27509718728561616</v>
      </c>
    </row>
    <row r="16" spans="1:48" x14ac:dyDescent="0.2">
      <c r="A16">
        <v>11</v>
      </c>
      <c r="B16" s="47">
        <v>145.78059999999999</v>
      </c>
      <c r="C16" s="50">
        <v>0.63749999999999996</v>
      </c>
      <c r="D16" s="49">
        <v>0.43730000000000002</v>
      </c>
      <c r="E16" s="20">
        <f t="shared" si="2"/>
        <v>0.53182427485328887</v>
      </c>
      <c r="F16" s="20">
        <f t="shared" si="3"/>
        <v>0.62154711065462998</v>
      </c>
      <c r="G16" s="21">
        <f t="shared" si="4"/>
        <v>9.7868638538494965E-2</v>
      </c>
      <c r="H16" s="20">
        <f t="shared" si="5"/>
        <v>0.42011152206375491</v>
      </c>
      <c r="I16" s="20">
        <f t="shared" si="6"/>
        <v>0.47418343780930389</v>
      </c>
      <c r="J16" s="19">
        <f t="shared" si="7"/>
        <v>9.3302923491602699E-2</v>
      </c>
    </row>
    <row r="17" spans="1:10" x14ac:dyDescent="0.2">
      <c r="A17">
        <v>12</v>
      </c>
      <c r="B17" s="47">
        <v>251.39420000000001</v>
      </c>
      <c r="C17" s="50">
        <v>1.2123999999999999</v>
      </c>
      <c r="D17" s="49">
        <v>0.48230000000000001</v>
      </c>
      <c r="E17" s="20">
        <f t="shared" si="2"/>
        <v>0.2310682084526067</v>
      </c>
      <c r="F17" s="20">
        <f t="shared" si="3"/>
        <v>0.38297872340425526</v>
      </c>
      <c r="G17" s="21">
        <f t="shared" si="4"/>
        <v>0.15553072625698322</v>
      </c>
      <c r="H17" s="20">
        <f t="shared" si="5"/>
        <v>0.26125168822985217</v>
      </c>
      <c r="I17" s="20">
        <f t="shared" si="6"/>
        <v>0.47368421052631571</v>
      </c>
      <c r="J17" s="19">
        <f t="shared" si="7"/>
        <v>0.16864550520959534</v>
      </c>
    </row>
    <row r="18" spans="1:10" x14ac:dyDescent="0.2">
      <c r="A18">
        <v>13</v>
      </c>
      <c r="B18" s="47">
        <v>199.3212</v>
      </c>
      <c r="C18" s="50">
        <v>0.82269999999999999</v>
      </c>
      <c r="D18" s="49">
        <v>0.41270000000000001</v>
      </c>
      <c r="E18" s="20">
        <f t="shared" si="2"/>
        <v>4.6559670942456999E-2</v>
      </c>
      <c r="F18" s="20">
        <f t="shared" si="3"/>
        <v>0.10557826262161074</v>
      </c>
      <c r="G18" s="21">
        <f t="shared" si="4"/>
        <v>0.15202059778349941</v>
      </c>
      <c r="H18" s="20">
        <f t="shared" si="5"/>
        <v>4.766940689191175E-2</v>
      </c>
      <c r="I18" s="20">
        <f t="shared" si="6"/>
        <v>0.1002843394575678</v>
      </c>
      <c r="J18" s="19">
        <f t="shared" si="7"/>
        <v>0.14128173116937165</v>
      </c>
    </row>
    <row r="19" spans="1:10" x14ac:dyDescent="0.2">
      <c r="A19">
        <v>14</v>
      </c>
      <c r="B19" s="47">
        <v>190.25200000000001</v>
      </c>
      <c r="C19" s="50">
        <v>0.91439999999999999</v>
      </c>
      <c r="D19" s="49">
        <v>0.48060000000000003</v>
      </c>
      <c r="E19" s="20">
        <f t="shared" si="2"/>
        <v>0.14983189418024923</v>
      </c>
      <c r="F19" s="20">
        <f t="shared" si="3"/>
        <v>0.17481270067784518</v>
      </c>
      <c r="G19" s="21">
        <f t="shared" si="4"/>
        <v>0.32258064516129031</v>
      </c>
      <c r="H19" s="20">
        <f t="shared" si="5"/>
        <v>0.13938940489798762</v>
      </c>
      <c r="I19" s="20">
        <f t="shared" si="6"/>
        <v>0.19155590304925726</v>
      </c>
      <c r="J19" s="19">
        <f t="shared" si="7"/>
        <v>0.38461538461538464</v>
      </c>
    </row>
    <row r="20" spans="1:10" x14ac:dyDescent="0.2">
      <c r="A20">
        <v>15</v>
      </c>
      <c r="B20" s="47">
        <v>221.06630000000001</v>
      </c>
      <c r="C20" s="50">
        <v>0.76739999999999997</v>
      </c>
      <c r="D20" s="51">
        <v>0.34710000000000002</v>
      </c>
      <c r="E20" s="20">
        <f t="shared" si="2"/>
        <v>0.31328313130877133</v>
      </c>
      <c r="F20" s="20">
        <f t="shared" si="3"/>
        <v>2.6058631921821234E-4</v>
      </c>
      <c r="G20" s="21">
        <f t="shared" si="4"/>
        <v>0.31361593586784886</v>
      </c>
      <c r="H20" s="20">
        <f t="shared" si="5"/>
        <v>0.37147091740637717</v>
      </c>
      <c r="I20" s="20">
        <f t="shared" si="6"/>
        <v>2.6055237102654764E-4</v>
      </c>
      <c r="J20" s="19">
        <f t="shared" si="7"/>
        <v>0.27110457790844184</v>
      </c>
    </row>
    <row r="21" spans="1:10" x14ac:dyDescent="0.2">
      <c r="A21">
        <v>16</v>
      </c>
      <c r="B21" s="47">
        <v>161.1892</v>
      </c>
      <c r="C21" s="50">
        <v>0.76759999999999995</v>
      </c>
      <c r="D21" s="51">
        <v>0.47620000000000001</v>
      </c>
      <c r="E21" s="20">
        <f t="shared" si="2"/>
        <v>7.0568998837116731E-2</v>
      </c>
      <c r="F21" s="20">
        <f t="shared" si="3"/>
        <v>4.1353633402034316E-2</v>
      </c>
      <c r="G21" s="21">
        <f t="shared" si="4"/>
        <v>0.11175166297117517</v>
      </c>
      <c r="H21" s="20">
        <f t="shared" si="5"/>
        <v>6.816387077827403E-2</v>
      </c>
      <c r="I21" s="20">
        <f t="shared" si="6"/>
        <v>4.2226748133061646E-2</v>
      </c>
      <c r="J21" s="19">
        <f t="shared" si="7"/>
        <v>0.11836542977923907</v>
      </c>
    </row>
    <row r="22" spans="1:10" x14ac:dyDescent="0.2">
      <c r="A22">
        <v>17</v>
      </c>
      <c r="B22" s="47">
        <v>172.9802</v>
      </c>
      <c r="C22" s="50">
        <v>0.73650000000000004</v>
      </c>
      <c r="D22" s="51">
        <v>0.42580000000000001</v>
      </c>
      <c r="E22" s="20">
        <f t="shared" si="2"/>
        <v>0.34732148252677619</v>
      </c>
      <c r="F22" s="20">
        <f t="shared" si="3"/>
        <v>0.35657703893785558</v>
      </c>
      <c r="G22" s="21">
        <f t="shared" si="4"/>
        <v>9.5827977094776022E-3</v>
      </c>
      <c r="H22" s="20">
        <f t="shared" si="5"/>
        <v>0.29593005058080213</v>
      </c>
      <c r="I22" s="20">
        <f t="shared" si="6"/>
        <v>0.30262285768393143</v>
      </c>
      <c r="J22" s="19">
        <f t="shared" si="7"/>
        <v>9.5371016515468539E-3</v>
      </c>
    </row>
    <row r="23" spans="1:10" x14ac:dyDescent="0.2">
      <c r="A23">
        <v>18</v>
      </c>
      <c r="B23" s="47">
        <v>245.68610000000001</v>
      </c>
      <c r="C23" s="50">
        <v>1.0561</v>
      </c>
      <c r="D23" s="51">
        <v>0.4299</v>
      </c>
      <c r="E23" s="20">
        <f t="shared" si="2"/>
        <v>8.7678980590794833E-2</v>
      </c>
      <c r="F23" s="20">
        <f t="shared" si="3"/>
        <v>0.26024612092027832</v>
      </c>
      <c r="G23" s="21">
        <f t="shared" si="4"/>
        <v>0.173682214637846</v>
      </c>
      <c r="H23" s="20">
        <f t="shared" si="5"/>
        <v>9.1699018837205992E-2</v>
      </c>
      <c r="I23" s="20">
        <f t="shared" si="6"/>
        <v>0.29917579038012065</v>
      </c>
      <c r="J23" s="19">
        <f t="shared" si="7"/>
        <v>0.1901993355481727</v>
      </c>
    </row>
    <row r="24" spans="1:10" x14ac:dyDescent="0.2">
      <c r="A24">
        <v>19</v>
      </c>
      <c r="B24" s="47">
        <v>225.04929999999999</v>
      </c>
      <c r="C24" s="50">
        <v>0.81289999999999996</v>
      </c>
      <c r="D24" s="51">
        <v>0.36120000000000002</v>
      </c>
      <c r="E24" s="20">
        <f t="shared" si="2"/>
        <v>0.23048783412373888</v>
      </c>
      <c r="F24" s="20">
        <f t="shared" si="3"/>
        <v>0.31496511462338028</v>
      </c>
      <c r="G24" s="21">
        <f t="shared" si="4"/>
        <v>0.53562653562653562</v>
      </c>
      <c r="H24" s="20">
        <f t="shared" si="5"/>
        <v>0.20667033515947192</v>
      </c>
      <c r="I24" s="20">
        <f t="shared" si="6"/>
        <v>0.37383809362852788</v>
      </c>
      <c r="J24" s="19">
        <f t="shared" si="7"/>
        <v>0.73154362416107388</v>
      </c>
    </row>
    <row r="25" spans="1:10" x14ac:dyDescent="0.2">
      <c r="A25">
        <v>20</v>
      </c>
      <c r="B25" s="47">
        <v>283.67689999999999</v>
      </c>
      <c r="C25" s="50">
        <v>0.5917</v>
      </c>
      <c r="D25" s="51">
        <v>0.20860000000000001</v>
      </c>
      <c r="E25" s="20">
        <f t="shared" si="2"/>
        <v>0.70693234360515067</v>
      </c>
      <c r="F25" s="20">
        <f t="shared" si="3"/>
        <v>0.20824780742675866</v>
      </c>
      <c r="G25" s="21">
        <f t="shared" si="4"/>
        <v>0.5176763190620004</v>
      </c>
      <c r="H25" s="20">
        <f t="shared" si="5"/>
        <v>1.093418956245678</v>
      </c>
      <c r="I25" s="20">
        <f t="shared" si="6"/>
        <v>0.23245157258904389</v>
      </c>
      <c r="J25" s="19">
        <f t="shared" si="7"/>
        <v>0.41123341800733842</v>
      </c>
    </row>
    <row r="26" spans="1:10" x14ac:dyDescent="0.2">
      <c r="A26">
        <v>21</v>
      </c>
      <c r="B26" s="47">
        <v>135.50890000000001</v>
      </c>
      <c r="C26" s="50">
        <v>0.48010000000000003</v>
      </c>
      <c r="D26" s="51">
        <v>0.3543</v>
      </c>
      <c r="E26" s="20">
        <f t="shared" si="2"/>
        <v>0.41596393076989613</v>
      </c>
      <c r="F26" s="20">
        <f t="shared" si="3"/>
        <v>0.36464276590309119</v>
      </c>
      <c r="G26" s="21">
        <f t="shared" si="4"/>
        <v>5.3317878875688292E-2</v>
      </c>
      <c r="H26" s="20">
        <f t="shared" si="5"/>
        <v>0.34434614314572215</v>
      </c>
      <c r="I26" s="20">
        <f t="shared" si="6"/>
        <v>0.30841256122154997</v>
      </c>
      <c r="J26" s="19">
        <f t="shared" si="7"/>
        <v>5.4778207799940547E-2</v>
      </c>
    </row>
    <row r="27" spans="1:10" x14ac:dyDescent="0.2">
      <c r="A27">
        <v>22</v>
      </c>
      <c r="B27" s="47">
        <v>206.67750000000001</v>
      </c>
      <c r="C27" s="50">
        <v>0.69420000000000004</v>
      </c>
      <c r="D27" s="51">
        <v>0.33589999999999998</v>
      </c>
      <c r="E27" s="20">
        <f t="shared" si="2"/>
        <v>4.9885542218100522E-3</v>
      </c>
      <c r="F27" s="20">
        <f t="shared" si="3"/>
        <v>0.28888341138772483</v>
      </c>
      <c r="G27" s="21">
        <f t="shared" si="4"/>
        <v>0.28403575989782892</v>
      </c>
      <c r="H27" s="20">
        <f t="shared" si="5"/>
        <v>4.9761423438611542E-3</v>
      </c>
      <c r="I27" s="20">
        <f t="shared" si="6"/>
        <v>0.25242300236915782</v>
      </c>
      <c r="J27" s="19">
        <f t="shared" si="7"/>
        <v>0.24871393424289873</v>
      </c>
    </row>
    <row r="28" spans="1:10" x14ac:dyDescent="0.2">
      <c r="A28">
        <v>23</v>
      </c>
      <c r="B28" s="47">
        <v>207.71109999999999</v>
      </c>
      <c r="C28" s="50">
        <v>0.92859999999999998</v>
      </c>
      <c r="D28" s="51">
        <v>0.4471</v>
      </c>
      <c r="E28" s="20">
        <f t="shared" si="2"/>
        <v>0.62320031648477114</v>
      </c>
      <c r="F28" s="20">
        <f t="shared" si="3"/>
        <v>0.43327874222076646</v>
      </c>
      <c r="G28" s="21">
        <f t="shared" si="4"/>
        <v>0.2035158211953792</v>
      </c>
      <c r="H28" s="20">
        <f t="shared" si="5"/>
        <v>0.90528829131282662</v>
      </c>
      <c r="I28" s="20">
        <f t="shared" si="6"/>
        <v>0.55310252550593741</v>
      </c>
      <c r="J28" s="19">
        <f t="shared" si="7"/>
        <v>0.18471918307804522</v>
      </c>
    </row>
    <row r="29" spans="1:10" x14ac:dyDescent="0.2">
      <c r="A29">
        <v>24</v>
      </c>
      <c r="B29" s="47">
        <v>109.01819999999999</v>
      </c>
      <c r="C29" s="50">
        <v>0.59789999999999999</v>
      </c>
      <c r="D29" s="51">
        <v>0.5484</v>
      </c>
      <c r="E29" s="20">
        <f t="shared" si="2"/>
        <v>0.75427596236827443</v>
      </c>
      <c r="F29" s="20">
        <f t="shared" si="3"/>
        <v>0.16271030191288316</v>
      </c>
      <c r="G29" s="21">
        <f t="shared" si="4"/>
        <v>0.61018562589243219</v>
      </c>
      <c r="H29" s="20">
        <f t="shared" si="5"/>
        <v>0.54771270030596897</v>
      </c>
      <c r="I29" s="20">
        <f t="shared" si="6"/>
        <v>0.15046888320545609</v>
      </c>
      <c r="J29" s="19">
        <f t="shared" si="7"/>
        <v>0.87808219178082203</v>
      </c>
    </row>
    <row r="30" spans="1:10" x14ac:dyDescent="0.2">
      <c r="A30">
        <v>25</v>
      </c>
      <c r="B30" s="47">
        <v>241.03749999999999</v>
      </c>
      <c r="C30" s="50">
        <v>0.70379999999999998</v>
      </c>
      <c r="D30" s="51">
        <v>0.29199999999999998</v>
      </c>
      <c r="E30" s="20">
        <f t="shared" si="2"/>
        <v>0.26082217812272612</v>
      </c>
      <c r="F30" s="20">
        <f t="shared" si="3"/>
        <v>9.5890410958904132E-2</v>
      </c>
      <c r="G30" s="21">
        <f t="shared" si="4"/>
        <v>0.16582914572864324</v>
      </c>
      <c r="H30" s="20">
        <f t="shared" si="5"/>
        <v>0.29993733227484909</v>
      </c>
      <c r="I30" s="20">
        <f t="shared" si="6"/>
        <v>0.10071942446043168</v>
      </c>
      <c r="J30" s="19">
        <f t="shared" si="7"/>
        <v>0.15313225058004645</v>
      </c>
    </row>
    <row r="31" spans="1:10" x14ac:dyDescent="0.2">
      <c r="A31">
        <v>26</v>
      </c>
      <c r="B31" s="47">
        <v>185.42240000000001</v>
      </c>
      <c r="C31" s="50">
        <v>0.63939999999999997</v>
      </c>
      <c r="D31" s="51">
        <v>0.3448</v>
      </c>
      <c r="E31" s="20">
        <f t="shared" si="2"/>
        <v>0.50764984237794952</v>
      </c>
      <c r="F31" s="20">
        <f t="shared" si="3"/>
        <v>1.2503907471085073E-3</v>
      </c>
      <c r="G31" s="21">
        <f t="shared" si="4"/>
        <v>0.50881176343388468</v>
      </c>
      <c r="H31" s="20">
        <f t="shared" si="5"/>
        <v>0.68033609911879112</v>
      </c>
      <c r="I31" s="20">
        <f t="shared" si="6"/>
        <v>1.2496094970322132E-3</v>
      </c>
      <c r="J31" s="19">
        <f t="shared" si="7"/>
        <v>0.40561972073780378</v>
      </c>
    </row>
    <row r="32" spans="1:10" x14ac:dyDescent="0.2">
      <c r="A32">
        <v>27</v>
      </c>
      <c r="B32" s="47">
        <v>110.3484</v>
      </c>
      <c r="C32" s="50">
        <v>0.64019999999999999</v>
      </c>
      <c r="D32" s="51">
        <v>0.58009999999999995</v>
      </c>
      <c r="E32" s="20">
        <f t="shared" si="2"/>
        <v>0.4676860717448531</v>
      </c>
      <c r="F32" s="20">
        <f t="shared" si="3"/>
        <v>0.43174719823626678</v>
      </c>
      <c r="G32" s="21">
        <f t="shared" si="4"/>
        <v>3.7762360586633813E-2</v>
      </c>
      <c r="H32" s="20">
        <f t="shared" si="5"/>
        <v>0.37904827287383547</v>
      </c>
      <c r="I32" s="20">
        <f t="shared" si="6"/>
        <v>0.35509217286189182</v>
      </c>
      <c r="J32" s="19">
        <f t="shared" si="7"/>
        <v>3.8489079842463234E-2</v>
      </c>
    </row>
    <row r="33" spans="1:24" x14ac:dyDescent="0.2">
      <c r="A33">
        <v>28</v>
      </c>
      <c r="B33" s="47">
        <v>177.70849999999999</v>
      </c>
      <c r="C33" s="50">
        <v>0.99270000000000003</v>
      </c>
      <c r="D33" s="51">
        <v>0.55859999999999999</v>
      </c>
      <c r="E33" s="20">
        <f t="shared" si="2"/>
        <v>0.24644031829976995</v>
      </c>
      <c r="F33" s="20">
        <f t="shared" si="3"/>
        <v>6.8879278903767049E-2</v>
      </c>
      <c r="G33" s="21">
        <f t="shared" si="4"/>
        <v>0.31400165700082855</v>
      </c>
      <c r="H33" s="20">
        <f t="shared" si="5"/>
        <v>0.21940517741979418</v>
      </c>
      <c r="I33" s="20">
        <f t="shared" si="6"/>
        <v>7.1336067342974374E-2</v>
      </c>
      <c r="J33" s="19">
        <f t="shared" si="7"/>
        <v>0.37248157248157254</v>
      </c>
    </row>
    <row r="34" spans="1:24" x14ac:dyDescent="0.2">
      <c r="A34">
        <v>29</v>
      </c>
      <c r="B34" s="47">
        <v>227.65780000000001</v>
      </c>
      <c r="C34" s="50">
        <v>0.92659999999999998</v>
      </c>
      <c r="D34" s="51">
        <v>0.40699999999999997</v>
      </c>
      <c r="E34" s="20">
        <f t="shared" si="2"/>
        <v>7.3066085686160409E-2</v>
      </c>
      <c r="F34" s="20">
        <f t="shared" si="3"/>
        <v>0.14391485423415079</v>
      </c>
      <c r="G34" s="21">
        <f t="shared" si="4"/>
        <v>0.21647379169503053</v>
      </c>
      <c r="H34" s="20">
        <f t="shared" si="5"/>
        <v>7.0490840779903446E-2</v>
      </c>
      <c r="I34" s="20">
        <f t="shared" si="6"/>
        <v>0.15507354774370474</v>
      </c>
      <c r="J34" s="19">
        <f t="shared" si="7"/>
        <v>0.2427480916030533</v>
      </c>
    </row>
    <row r="35" spans="1:24" x14ac:dyDescent="0.2">
      <c r="A35">
        <v>30</v>
      </c>
      <c r="B35" s="47">
        <v>244.92259999999999</v>
      </c>
      <c r="C35" s="50">
        <v>0.80220000000000002</v>
      </c>
      <c r="D35" s="51">
        <v>0.32750000000000001</v>
      </c>
      <c r="E35" s="20">
        <f t="shared" si="2"/>
        <v>0.52518417116467619</v>
      </c>
      <c r="F35" s="20">
        <f t="shared" si="3"/>
        <v>0.46054750402576489</v>
      </c>
      <c r="G35" s="21">
        <f t="shared" si="4"/>
        <v>6.898584905660371E-2</v>
      </c>
      <c r="H35" s="20">
        <f t="shared" si="5"/>
        <v>0.71220305735316014</v>
      </c>
      <c r="I35" s="20">
        <f t="shared" si="6"/>
        <v>0.59832635983263605</v>
      </c>
      <c r="J35" s="19">
        <f t="shared" si="7"/>
        <v>6.6685665431746866E-2</v>
      </c>
    </row>
    <row r="36" spans="1:24" x14ac:dyDescent="0.2">
      <c r="A36">
        <v>31</v>
      </c>
      <c r="B36" s="47">
        <v>143.0453</v>
      </c>
      <c r="C36" s="50">
        <v>0.50190000000000001</v>
      </c>
      <c r="D36" s="51">
        <v>0.35089999999999999</v>
      </c>
      <c r="E36" s="20">
        <f t="shared" si="2"/>
        <v>0.36537451208882687</v>
      </c>
      <c r="F36" s="20">
        <f t="shared" si="3"/>
        <v>0.41671924290220819</v>
      </c>
      <c r="G36" s="21">
        <f t="shared" si="4"/>
        <v>5.3259361997226064E-2</v>
      </c>
      <c r="H36" s="20">
        <f t="shared" si="5"/>
        <v>0.30893586636829878</v>
      </c>
      <c r="I36" s="20">
        <f t="shared" si="6"/>
        <v>0.34486359483096202</v>
      </c>
      <c r="J36" s="19">
        <f t="shared" si="7"/>
        <v>5.1877870845717364E-2</v>
      </c>
    </row>
    <row r="37" spans="1:24" x14ac:dyDescent="0.2">
      <c r="A37">
        <v>32</v>
      </c>
      <c r="B37" s="47">
        <v>206.99279999999999</v>
      </c>
      <c r="C37" s="50">
        <v>0.7661</v>
      </c>
      <c r="D37" s="51">
        <v>0.37009999999999998</v>
      </c>
      <c r="E37" s="20">
        <f t="shared" si="2"/>
        <v>0.17819175383682875</v>
      </c>
      <c r="F37" s="20">
        <f t="shared" si="3"/>
        <v>0.43689860834990057</v>
      </c>
      <c r="G37" s="21">
        <f t="shared" si="4"/>
        <v>0.26395473313962381</v>
      </c>
      <c r="H37" s="20">
        <f t="shared" si="5"/>
        <v>0.19562075669830833</v>
      </c>
      <c r="I37" s="20">
        <f t="shared" si="6"/>
        <v>0.55901505901505899</v>
      </c>
      <c r="J37" s="19">
        <f t="shared" si="7"/>
        <v>0.30408738548273428</v>
      </c>
    </row>
    <row r="38" spans="1:24" x14ac:dyDescent="0.2">
      <c r="A38">
        <v>33</v>
      </c>
      <c r="B38" s="47">
        <v>173.1258</v>
      </c>
      <c r="C38" s="50">
        <v>0.4914</v>
      </c>
      <c r="D38" s="51">
        <v>0.2838</v>
      </c>
      <c r="E38" s="20">
        <f t="shared" si="2"/>
        <v>7.3325149987814073E-2</v>
      </c>
      <c r="F38" s="20">
        <f t="shared" si="3"/>
        <v>0.36350012488552158</v>
      </c>
      <c r="G38" s="21">
        <f t="shared" si="4"/>
        <v>0.29216187753873929</v>
      </c>
      <c r="H38" s="20">
        <f t="shared" si="5"/>
        <v>7.0731935112295377E-2</v>
      </c>
      <c r="I38" s="20">
        <f t="shared" si="6"/>
        <v>0.30759475834859801</v>
      </c>
      <c r="J38" s="19">
        <f t="shared" si="7"/>
        <v>0.25492255185087953</v>
      </c>
    </row>
    <row r="39" spans="1:24" x14ac:dyDescent="0.2">
      <c r="A39">
        <v>34</v>
      </c>
      <c r="B39" s="47">
        <v>186.30340000000001</v>
      </c>
      <c r="C39" s="50">
        <v>0.7097</v>
      </c>
      <c r="D39" s="51">
        <v>0.38090000000000002</v>
      </c>
      <c r="E39" s="20">
        <f t="shared" si="2"/>
        <v>0.22133076507828919</v>
      </c>
      <c r="F39" s="20">
        <f t="shared" si="3"/>
        <v>2.1361435488464846E-2</v>
      </c>
      <c r="G39" s="21">
        <f t="shared" si="4"/>
        <v>0.20033073470351992</v>
      </c>
      <c r="H39" s="20">
        <f t="shared" si="5"/>
        <v>0.24887231502380058</v>
      </c>
      <c r="I39" s="20">
        <f t="shared" si="6"/>
        <v>2.1592054124082358E-2</v>
      </c>
      <c r="J39" s="19">
        <f t="shared" si="7"/>
        <v>0.1820914751986257</v>
      </c>
    </row>
    <row r="40" spans="1:24" x14ac:dyDescent="0.2">
      <c r="A40">
        <v>35</v>
      </c>
      <c r="B40" s="47">
        <v>149.1773</v>
      </c>
      <c r="C40" s="50">
        <v>0.69469999999999998</v>
      </c>
      <c r="D40" s="51">
        <v>0.4657</v>
      </c>
      <c r="E40" s="20">
        <f t="shared" si="2"/>
        <v>0.45975987905416732</v>
      </c>
      <c r="F40" s="20">
        <f t="shared" si="3"/>
        <v>0.15423447359681167</v>
      </c>
      <c r="G40" s="21">
        <f t="shared" si="4"/>
        <v>0.31116625310173696</v>
      </c>
      <c r="H40" s="20">
        <f t="shared" si="5"/>
        <v>0.37382500866788287</v>
      </c>
      <c r="I40" s="20">
        <f t="shared" si="6"/>
        <v>0.14319190922545633</v>
      </c>
      <c r="J40" s="19">
        <f t="shared" si="7"/>
        <v>0.36849838377901856</v>
      </c>
    </row>
    <row r="41" spans="1:24" x14ac:dyDescent="0.2">
      <c r="A41">
        <v>36</v>
      </c>
      <c r="B41" s="47">
        <v>238.23580000000001</v>
      </c>
      <c r="C41" s="50">
        <v>0.81079999999999997</v>
      </c>
      <c r="D41" s="51">
        <v>0.34029999999999999</v>
      </c>
      <c r="E41" s="20">
        <f t="shared" si="2"/>
        <v>0.48948163969698105</v>
      </c>
      <c r="F41" s="20">
        <f t="shared" si="3"/>
        <v>0.29965255619371756</v>
      </c>
      <c r="G41" s="21">
        <f t="shared" si="4"/>
        <v>0.19708609271523184</v>
      </c>
      <c r="H41" s="20">
        <f t="shared" si="5"/>
        <v>0.64809757042448413</v>
      </c>
      <c r="I41" s="20">
        <f t="shared" si="6"/>
        <v>0.35246038365304405</v>
      </c>
      <c r="J41" s="19">
        <f t="shared" si="7"/>
        <v>0.17940680009645532</v>
      </c>
    </row>
    <row r="42" spans="1:24" x14ac:dyDescent="0.2">
      <c r="A42">
        <v>37</v>
      </c>
      <c r="B42" s="47">
        <v>144.55199999999999</v>
      </c>
      <c r="C42" s="50">
        <v>0.59950000000000003</v>
      </c>
      <c r="D42" s="51">
        <v>0.41470000000000001</v>
      </c>
      <c r="E42" s="20">
        <f t="shared" si="2"/>
        <v>0.30869686926044976</v>
      </c>
      <c r="F42" s="20">
        <f t="shared" si="3"/>
        <v>0.21138211382113811</v>
      </c>
      <c r="G42" s="21">
        <f t="shared" si="4"/>
        <v>9.8949765911679172E-2</v>
      </c>
      <c r="H42" s="20">
        <f t="shared" si="5"/>
        <v>0.26742087570754614</v>
      </c>
      <c r="I42" s="20">
        <f t="shared" si="6"/>
        <v>0.19117647058823523</v>
      </c>
      <c r="J42" s="19">
        <f t="shared" si="7"/>
        <v>0.1041001064962727</v>
      </c>
    </row>
    <row r="43" spans="1:24" x14ac:dyDescent="0.2">
      <c r="A43">
        <v>38</v>
      </c>
      <c r="B43" s="47">
        <v>197.3193</v>
      </c>
      <c r="C43" s="50">
        <v>0.74119999999999997</v>
      </c>
      <c r="D43" s="51">
        <v>0.37559999999999999</v>
      </c>
      <c r="E43" s="20">
        <f t="shared" si="2"/>
        <v>0.11216331323513401</v>
      </c>
      <c r="F43" s="20">
        <f t="shared" si="3"/>
        <v>7.3929699576585264E-3</v>
      </c>
      <c r="G43" s="21">
        <f t="shared" si="4"/>
        <v>0.11964956195244059</v>
      </c>
      <c r="H43" s="20">
        <f t="shared" si="5"/>
        <v>0.1188273477483322</v>
      </c>
      <c r="I43" s="20">
        <f t="shared" si="6"/>
        <v>7.3657426007768317E-3</v>
      </c>
      <c r="J43" s="19">
        <f t="shared" si="7"/>
        <v>0.11289560699102506</v>
      </c>
    </row>
    <row r="44" spans="1:24" x14ac:dyDescent="0.2">
      <c r="A44">
        <v>39</v>
      </c>
      <c r="B44" s="47">
        <v>176.36259999999999</v>
      </c>
      <c r="C44" s="50">
        <v>0.74670000000000003</v>
      </c>
      <c r="D44" s="51">
        <v>0.4234</v>
      </c>
      <c r="E44" s="20">
        <f t="shared" si="2"/>
        <v>0.17144042647564428</v>
      </c>
      <c r="F44" s="20">
        <f t="shared" si="3"/>
        <v>0.22530174340634779</v>
      </c>
      <c r="G44" s="21">
        <f t="shared" si="4"/>
        <v>5.4342552159145983E-2</v>
      </c>
      <c r="H44" s="20">
        <f t="shared" si="5"/>
        <v>0.18751418215509483</v>
      </c>
      <c r="I44" s="20">
        <f t="shared" si="6"/>
        <v>0.25390428211586902</v>
      </c>
      <c r="J44" s="19">
        <f t="shared" si="7"/>
        <v>5.5860349127181984E-2</v>
      </c>
      <c r="W44" s="13"/>
      <c r="X44" s="13"/>
    </row>
    <row r="45" spans="1:24" x14ac:dyDescent="0.2">
      <c r="A45">
        <v>40</v>
      </c>
      <c r="B45" s="47">
        <v>148.51410000000001</v>
      </c>
      <c r="C45" s="50">
        <v>0.59550000000000003</v>
      </c>
      <c r="D45" s="51">
        <v>0.40100000000000002</v>
      </c>
      <c r="E45" s="20">
        <f t="shared" si="2"/>
        <v>0.11532482497027315</v>
      </c>
      <c r="F45" s="20">
        <f t="shared" si="3"/>
        <v>3.5139816877010621E-2</v>
      </c>
      <c r="G45" s="21">
        <f t="shared" si="4"/>
        <v>8.0415045395590218E-2</v>
      </c>
      <c r="H45" s="20">
        <f t="shared" si="5"/>
        <v>0.10903746186772409</v>
      </c>
      <c r="I45" s="20">
        <f t="shared" si="6"/>
        <v>3.4533073929961064E-2</v>
      </c>
      <c r="J45" s="19">
        <f t="shared" si="7"/>
        <v>8.3783783783783858E-2</v>
      </c>
      <c r="W45" s="13"/>
      <c r="X45" s="13"/>
    </row>
    <row r="46" spans="1:24" x14ac:dyDescent="0.2">
      <c r="A46">
        <v>41</v>
      </c>
      <c r="B46" s="47">
        <v>166.68950000000001</v>
      </c>
      <c r="C46" s="50">
        <v>0.61680000000000001</v>
      </c>
      <c r="D46" s="51">
        <v>0.37</v>
      </c>
      <c r="E46" s="20">
        <f t="shared" si="2"/>
        <v>5.1260797946154298E-2</v>
      </c>
      <c r="F46" s="20">
        <f t="shared" si="3"/>
        <v>0.35541927742967599</v>
      </c>
      <c r="G46" s="21">
        <f t="shared" si="4"/>
        <v>0.30566685746994837</v>
      </c>
      <c r="H46" s="20">
        <f t="shared" si="5"/>
        <v>4.9979795838227585E-2</v>
      </c>
      <c r="I46" s="20">
        <f t="shared" si="6"/>
        <v>0.30178854426081048</v>
      </c>
      <c r="J46" s="19">
        <f t="shared" si="7"/>
        <v>0.26514399205561068</v>
      </c>
      <c r="W46" s="13"/>
      <c r="X46" s="13"/>
    </row>
    <row r="47" spans="1:24" x14ac:dyDescent="0.2">
      <c r="A47">
        <v>42</v>
      </c>
      <c r="B47" s="47">
        <v>175.4589</v>
      </c>
      <c r="C47" s="50">
        <v>0.88339999999999996</v>
      </c>
      <c r="D47" s="51">
        <v>0.50349999999999995</v>
      </c>
      <c r="E47" s="20">
        <f t="shared" si="2"/>
        <v>0.38659410003390793</v>
      </c>
      <c r="F47" s="20">
        <f t="shared" si="3"/>
        <v>0.30229653118093591</v>
      </c>
      <c r="G47" s="21">
        <f t="shared" si="4"/>
        <v>8.6830380271474328E-2</v>
      </c>
      <c r="H47" s="20">
        <f t="shared" si="5"/>
        <v>0.3239713866957229</v>
      </c>
      <c r="I47" s="20">
        <f t="shared" si="6"/>
        <v>0.26260434056761267</v>
      </c>
      <c r="J47" s="19">
        <f t="shared" si="7"/>
        <v>9.0771230502599512E-2</v>
      </c>
      <c r="W47" s="13"/>
      <c r="X47" s="13"/>
    </row>
    <row r="48" spans="1:24" x14ac:dyDescent="0.2">
      <c r="A48">
        <v>43</v>
      </c>
      <c r="B48" s="47">
        <v>259.54360000000003</v>
      </c>
      <c r="C48" s="50">
        <v>1.198</v>
      </c>
      <c r="D48" s="51">
        <v>0.46160000000000001</v>
      </c>
      <c r="E48" s="20">
        <f t="shared" si="2"/>
        <v>6.4946937324002699E-3</v>
      </c>
      <c r="F48" s="20">
        <f t="shared" si="3"/>
        <v>0.28049302812544608</v>
      </c>
      <c r="G48" s="21">
        <f t="shared" si="4"/>
        <v>0.27417169602167757</v>
      </c>
      <c r="H48" s="20">
        <f t="shared" si="5"/>
        <v>6.5158529671136478E-3</v>
      </c>
      <c r="I48" s="20">
        <f t="shared" si="6"/>
        <v>0.32624820104062879</v>
      </c>
      <c r="J48" s="19">
        <f t="shared" si="7"/>
        <v>0.3177276620039966</v>
      </c>
      <c r="W48" s="13"/>
      <c r="X48" s="13"/>
    </row>
    <row r="49" spans="1:24" x14ac:dyDescent="0.2">
      <c r="A49">
        <v>44</v>
      </c>
      <c r="B49" s="47">
        <v>257.86340000000001</v>
      </c>
      <c r="C49" s="50">
        <v>0.90329999999999999</v>
      </c>
      <c r="D49" s="51">
        <v>0.3503</v>
      </c>
      <c r="E49" s="20">
        <f t="shared" si="2"/>
        <v>7.3359461360667261E-2</v>
      </c>
      <c r="F49" s="20">
        <f t="shared" si="3"/>
        <v>0.22534381139489199</v>
      </c>
      <c r="G49" s="21">
        <f t="shared" si="4"/>
        <v>0.15266974291364538</v>
      </c>
      <c r="H49" s="20">
        <f t="shared" si="5"/>
        <v>7.0763861962000768E-2</v>
      </c>
      <c r="I49" s="20">
        <f t="shared" si="6"/>
        <v>0.20252494040787503</v>
      </c>
      <c r="J49" s="19">
        <f t="shared" si="7"/>
        <v>0.14184223419892211</v>
      </c>
      <c r="W49" s="13"/>
      <c r="X49" s="13"/>
    </row>
    <row r="50" spans="1:24" x14ac:dyDescent="0.2">
      <c r="A50">
        <v>45</v>
      </c>
      <c r="B50" s="47">
        <v>277.50040000000001</v>
      </c>
      <c r="C50" s="50">
        <v>1.1327</v>
      </c>
      <c r="D50" s="51">
        <v>0.40820000000000001</v>
      </c>
      <c r="E50" s="20">
        <f t="shared" si="2"/>
        <v>0.64682236318451858</v>
      </c>
      <c r="F50" s="20">
        <f t="shared" si="3"/>
        <v>0.71940459756317143</v>
      </c>
      <c r="G50" s="21">
        <f t="shared" si="4"/>
        <v>8.2121907676613121E-2</v>
      </c>
      <c r="H50" s="20">
        <f t="shared" si="5"/>
        <v>0.95600510322757992</v>
      </c>
      <c r="I50" s="20">
        <f t="shared" si="6"/>
        <v>1.1235470566179229</v>
      </c>
      <c r="J50" s="19">
        <f t="shared" si="7"/>
        <v>8.5638297872340438E-2</v>
      </c>
      <c r="W50" s="13"/>
      <c r="X50" s="13"/>
    </row>
    <row r="51" spans="1:24" x14ac:dyDescent="0.2">
      <c r="A51">
        <v>46</v>
      </c>
      <c r="B51" s="47">
        <v>141.87100000000001</v>
      </c>
      <c r="C51" s="50">
        <v>0.53339999999999999</v>
      </c>
      <c r="D51" s="51">
        <v>0.376</v>
      </c>
      <c r="E51" s="20">
        <f t="shared" si="2"/>
        <v>0.39394578317515255</v>
      </c>
      <c r="F51" s="20">
        <f t="shared" si="3"/>
        <v>0.42932862190812715</v>
      </c>
      <c r="G51" s="21">
        <f t="shared" si="4"/>
        <v>3.6809815950920248E-2</v>
      </c>
      <c r="H51" s="20">
        <f t="shared" si="5"/>
        <v>0.32911838350211259</v>
      </c>
      <c r="I51" s="20">
        <f t="shared" si="6"/>
        <v>0.35345454545454541</v>
      </c>
      <c r="J51" s="19">
        <f t="shared" si="7"/>
        <v>3.6144578313253017E-2</v>
      </c>
      <c r="W51" s="13"/>
      <c r="X51" s="13"/>
    </row>
    <row r="52" spans="1:24" x14ac:dyDescent="0.2">
      <c r="A52">
        <v>47</v>
      </c>
      <c r="B52" s="47">
        <v>211.46950000000001</v>
      </c>
      <c r="C52" s="50">
        <v>0.82499999999999996</v>
      </c>
      <c r="D52" s="51">
        <v>0.3901</v>
      </c>
      <c r="E52" s="20">
        <f t="shared" si="2"/>
        <v>0.53675298568807051</v>
      </c>
      <c r="F52" s="20">
        <f t="shared" si="3"/>
        <v>0.20044008801760352</v>
      </c>
      <c r="G52" s="21">
        <f t="shared" si="4"/>
        <v>0.34580727234177888</v>
      </c>
      <c r="H52" s="20">
        <f t="shared" si="5"/>
        <v>0.73364644579913363</v>
      </c>
      <c r="I52" s="20">
        <f t="shared" si="6"/>
        <v>0.22276567363272565</v>
      </c>
      <c r="J52" s="19">
        <f t="shared" si="7"/>
        <v>0.29483007953723794</v>
      </c>
      <c r="W52" s="13"/>
      <c r="X52" s="13"/>
    </row>
    <row r="53" spans="1:24" x14ac:dyDescent="0.2">
      <c r="A53">
        <v>48</v>
      </c>
      <c r="B53" s="47">
        <v>121.9796</v>
      </c>
      <c r="C53" s="50">
        <v>0.67469999999999997</v>
      </c>
      <c r="D53" s="51">
        <v>0.55320000000000003</v>
      </c>
      <c r="E53" s="20">
        <f t="shared" si="2"/>
        <v>0.84996728458264736</v>
      </c>
      <c r="F53" s="20">
        <f t="shared" si="3"/>
        <v>0.34185303514376997</v>
      </c>
      <c r="G53" s="21">
        <f t="shared" si="4"/>
        <v>0.54813450023030863</v>
      </c>
      <c r="H53" s="20">
        <f t="shared" si="5"/>
        <v>0.59647511687638022</v>
      </c>
      <c r="I53" s="20">
        <f t="shared" si="6"/>
        <v>0.29195088676671216</v>
      </c>
      <c r="J53" s="19">
        <f t="shared" si="7"/>
        <v>0.75507614213197993</v>
      </c>
      <c r="W53" s="13"/>
      <c r="X53" s="13"/>
    </row>
    <row r="54" spans="1:24" x14ac:dyDescent="0.2">
      <c r="A54">
        <v>49</v>
      </c>
      <c r="B54" s="47">
        <v>302.28519999999997</v>
      </c>
      <c r="C54" s="50">
        <v>0.95289999999999997</v>
      </c>
      <c r="D54" s="51">
        <v>0.31519999999999998</v>
      </c>
      <c r="E54" s="20">
        <f t="shared" si="2"/>
        <v>0.49356430110170113</v>
      </c>
      <c r="F54" s="20">
        <f t="shared" si="3"/>
        <v>7.0508990167852642E-2</v>
      </c>
      <c r="G54" s="21">
        <f t="shared" si="4"/>
        <v>0.42694946974422965</v>
      </c>
      <c r="H54" s="20">
        <f t="shared" si="5"/>
        <v>0.65527430273015874</v>
      </c>
      <c r="I54" s="20">
        <f t="shared" si="6"/>
        <v>7.3085585585585533E-2</v>
      </c>
      <c r="J54" s="19">
        <f t="shared" si="7"/>
        <v>0.35184042771951474</v>
      </c>
      <c r="W54" s="13"/>
      <c r="X54" s="13"/>
    </row>
    <row r="55" spans="1:24" x14ac:dyDescent="0.2">
      <c r="A55">
        <v>50</v>
      </c>
      <c r="B55" s="47">
        <v>182.61940000000001</v>
      </c>
      <c r="C55" s="50">
        <v>0.88800000000000001</v>
      </c>
      <c r="D55" s="51">
        <v>0.48630000000000001</v>
      </c>
      <c r="E55" s="20"/>
      <c r="F55" s="19"/>
      <c r="G55" s="21"/>
      <c r="H55" s="20"/>
      <c r="I55" s="19"/>
      <c r="J55" s="19"/>
      <c r="W55" s="13"/>
      <c r="X55" s="13"/>
    </row>
    <row r="56" spans="1:24" x14ac:dyDescent="0.2">
      <c r="W56" s="13"/>
      <c r="X56" s="13"/>
    </row>
    <row r="57" spans="1:24" x14ac:dyDescent="0.2">
      <c r="W57" s="13"/>
      <c r="X57" s="13"/>
    </row>
    <row r="58" spans="1:24" ht="15" x14ac:dyDescent="0.25">
      <c r="B58" s="7" t="s">
        <v>25</v>
      </c>
      <c r="E58" s="7" t="s">
        <v>24</v>
      </c>
      <c r="H58" s="7" t="s">
        <v>23</v>
      </c>
      <c r="W58" s="13"/>
      <c r="X58" s="13"/>
    </row>
    <row r="59" spans="1:24" ht="15" x14ac:dyDescent="0.25">
      <c r="A59" s="7" t="s">
        <v>9</v>
      </c>
      <c r="B59" s="23" t="s">
        <v>7</v>
      </c>
      <c r="C59" s="25" t="s">
        <v>8</v>
      </c>
      <c r="D59" s="24" t="s">
        <v>22</v>
      </c>
      <c r="E59" s="23" t="s">
        <v>21</v>
      </c>
      <c r="F59" s="23" t="s">
        <v>20</v>
      </c>
      <c r="G59" s="23" t="s">
        <v>19</v>
      </c>
      <c r="H59" s="23" t="s">
        <v>18</v>
      </c>
      <c r="I59" s="23" t="s">
        <v>17</v>
      </c>
      <c r="J59" s="23" t="s">
        <v>16</v>
      </c>
      <c r="W59" s="13"/>
      <c r="X59" s="13"/>
    </row>
    <row r="60" spans="1:24" x14ac:dyDescent="0.2">
      <c r="A60">
        <v>1</v>
      </c>
      <c r="B60" s="22">
        <f>B6</f>
        <v>276.46269999999998</v>
      </c>
      <c r="C60">
        <f>C6</f>
        <v>0.92720000000000002</v>
      </c>
      <c r="D60" s="26">
        <f>D6</f>
        <v>0.33539999999999998</v>
      </c>
      <c r="E60" s="20">
        <f t="shared" ref="E60:G75" si="8">(B61-B60)/((B61+B60)/2)</f>
        <v>0.56437697173271528</v>
      </c>
      <c r="F60" s="19">
        <f t="shared" si="8"/>
        <v>0.66666666666666663</v>
      </c>
      <c r="G60" s="21">
        <f t="shared" si="8"/>
        <v>0.85235243798118054</v>
      </c>
      <c r="H60" s="20">
        <f>(B61-B60)/B61</f>
        <v>0.44016693173732047</v>
      </c>
      <c r="I60" s="19">
        <f t="shared" ref="H60:J75" si="9">(C61-C60)/C61</f>
        <v>0.5</v>
      </c>
      <c r="J60" s="19">
        <f t="shared" si="9"/>
        <v>0.59764875239923221</v>
      </c>
      <c r="W60" s="13"/>
      <c r="X60" s="13"/>
    </row>
    <row r="61" spans="1:24" x14ac:dyDescent="0.2">
      <c r="A61">
        <v>2</v>
      </c>
      <c r="B61" s="22">
        <f t="shared" ref="B61:B79" si="10">B60+B7</f>
        <v>493.8306</v>
      </c>
      <c r="C61">
        <f t="shared" ref="C61:C79" si="11">C60+C6</f>
        <v>1.8544</v>
      </c>
      <c r="D61" s="26">
        <f t="shared" ref="D61:D79" si="12">D60+D7</f>
        <v>0.8335999999999999</v>
      </c>
      <c r="E61" s="20">
        <f t="shared" si="8"/>
        <v>0.19688631640000609</v>
      </c>
      <c r="F61" s="19">
        <f t="shared" si="8"/>
        <v>0.45202220459952425</v>
      </c>
      <c r="G61" s="21">
        <f t="shared" si="8"/>
        <v>0.45736756881795049</v>
      </c>
      <c r="H61" s="20">
        <f t="shared" si="9"/>
        <v>0.17924124241680361</v>
      </c>
      <c r="I61" s="19">
        <f t="shared" si="9"/>
        <v>0.36869340232858994</v>
      </c>
      <c r="J61" s="19">
        <f t="shared" si="9"/>
        <v>0.372241885684163</v>
      </c>
      <c r="W61" s="13"/>
      <c r="X61" s="13"/>
    </row>
    <row r="62" spans="1:24" x14ac:dyDescent="0.2">
      <c r="A62">
        <v>3</v>
      </c>
      <c r="B62" s="22">
        <f t="shared" si="10"/>
        <v>601.67570000000001</v>
      </c>
      <c r="C62">
        <f t="shared" si="11"/>
        <v>2.9374000000000002</v>
      </c>
      <c r="D62" s="26">
        <f t="shared" si="12"/>
        <v>1.3278999999999999</v>
      </c>
      <c r="E62" s="20">
        <f t="shared" si="8"/>
        <v>0.33616977560890093</v>
      </c>
      <c r="F62" s="19">
        <f t="shared" si="8"/>
        <v>0.16638836436273977</v>
      </c>
      <c r="G62" s="21">
        <f t="shared" si="8"/>
        <v>0.26989348881143943</v>
      </c>
      <c r="H62" s="20">
        <f t="shared" si="9"/>
        <v>0.28779567231690723</v>
      </c>
      <c r="I62" s="19">
        <f t="shared" si="9"/>
        <v>0.15360899005906931</v>
      </c>
      <c r="J62" s="19">
        <f t="shared" si="9"/>
        <v>0.23780277809665948</v>
      </c>
      <c r="W62" s="13"/>
      <c r="X62" s="13"/>
    </row>
    <row r="63" spans="1:24" x14ac:dyDescent="0.2">
      <c r="A63">
        <v>4</v>
      </c>
      <c r="B63" s="22">
        <f t="shared" si="10"/>
        <v>844.80770000000007</v>
      </c>
      <c r="C63">
        <f t="shared" si="11"/>
        <v>3.4705000000000004</v>
      </c>
      <c r="D63" s="26">
        <f t="shared" si="12"/>
        <v>1.7422</v>
      </c>
      <c r="E63" s="20">
        <f t="shared" si="8"/>
        <v>0.25683096077699058</v>
      </c>
      <c r="F63" s="19">
        <f t="shared" si="8"/>
        <v>0.25348497810880166</v>
      </c>
      <c r="G63" s="21">
        <f t="shared" si="8"/>
        <v>0.18189407774589086</v>
      </c>
      <c r="H63" s="20">
        <f t="shared" si="9"/>
        <v>0.22760318804609792</v>
      </c>
      <c r="I63" s="19">
        <f t="shared" si="9"/>
        <v>0.22497152683177374</v>
      </c>
      <c r="J63" s="19">
        <f t="shared" si="9"/>
        <v>0.16673043810981436</v>
      </c>
    </row>
    <row r="64" spans="1:24" x14ac:dyDescent="0.2">
      <c r="A64">
        <v>5</v>
      </c>
      <c r="B64" s="22">
        <f t="shared" si="10"/>
        <v>1093.7483</v>
      </c>
      <c r="C64">
        <f t="shared" si="11"/>
        <v>4.4779</v>
      </c>
      <c r="D64" s="26">
        <f t="shared" si="12"/>
        <v>2.0907999999999998</v>
      </c>
      <c r="E64" s="20">
        <f t="shared" si="8"/>
        <v>0.17690659196597533</v>
      </c>
      <c r="F64" s="19">
        <f t="shared" si="8"/>
        <v>0.17665801394614958</v>
      </c>
      <c r="G64" s="21">
        <f t="shared" si="8"/>
        <v>0.16201485648982455</v>
      </c>
      <c r="H64" s="20">
        <f t="shared" si="9"/>
        <v>0.16253025519685724</v>
      </c>
      <c r="I64" s="19">
        <f t="shared" si="9"/>
        <v>0.16232041304998507</v>
      </c>
      <c r="J64" s="19">
        <f t="shared" si="9"/>
        <v>0.14987395299666581</v>
      </c>
    </row>
    <row r="65" spans="1:16" x14ac:dyDescent="0.2">
      <c r="A65">
        <v>6</v>
      </c>
      <c r="B65" s="22">
        <f t="shared" si="10"/>
        <v>1306.0153</v>
      </c>
      <c r="C65">
        <f t="shared" si="11"/>
        <v>5.3456000000000001</v>
      </c>
      <c r="D65" s="26">
        <f t="shared" si="12"/>
        <v>2.4593999999999996</v>
      </c>
      <c r="E65" s="20">
        <f t="shared" si="8"/>
        <v>0.11287927467211657</v>
      </c>
      <c r="F65" s="19">
        <f t="shared" si="8"/>
        <v>0.13639889486390611</v>
      </c>
      <c r="G65" s="21">
        <f t="shared" si="8"/>
        <v>0.13752366527830368</v>
      </c>
      <c r="H65" s="20">
        <f t="shared" si="9"/>
        <v>0.10684876890529731</v>
      </c>
      <c r="I65" s="19">
        <f t="shared" si="9"/>
        <v>0.12769047502488531</v>
      </c>
      <c r="J65" s="19">
        <f t="shared" si="9"/>
        <v>0.12867568908098917</v>
      </c>
    </row>
    <row r="66" spans="1:16" x14ac:dyDescent="0.2">
      <c r="A66">
        <v>7</v>
      </c>
      <c r="B66" s="22">
        <f t="shared" si="10"/>
        <v>1462.2555</v>
      </c>
      <c r="C66">
        <f t="shared" si="11"/>
        <v>6.1280999999999999</v>
      </c>
      <c r="D66" s="26">
        <f t="shared" si="12"/>
        <v>2.8225999999999996</v>
      </c>
      <c r="E66" s="20">
        <f t="shared" si="8"/>
        <v>0.10476786960800138</v>
      </c>
      <c r="F66" s="19">
        <f t="shared" si="8"/>
        <v>8.8493090863720036E-2</v>
      </c>
      <c r="G66" s="21">
        <f t="shared" si="8"/>
        <v>0.21057136064664395</v>
      </c>
      <c r="H66" s="20">
        <f t="shared" si="9"/>
        <v>9.9552897134935536E-2</v>
      </c>
      <c r="I66" s="19">
        <f t="shared" si="9"/>
        <v>8.4743484429840962E-2</v>
      </c>
      <c r="J66" s="19">
        <f t="shared" si="9"/>
        <v>0.19051306317932834</v>
      </c>
    </row>
    <row r="67" spans="1:16" x14ac:dyDescent="0.2">
      <c r="A67">
        <v>8</v>
      </c>
      <c r="B67" s="22">
        <f t="shared" si="10"/>
        <v>1623.9215999999999</v>
      </c>
      <c r="C67">
        <f t="shared" si="11"/>
        <v>6.6955</v>
      </c>
      <c r="D67" s="26">
        <f t="shared" si="12"/>
        <v>3.4868999999999994</v>
      </c>
      <c r="E67" s="20">
        <f t="shared" si="8"/>
        <v>0.17780755316158084</v>
      </c>
      <c r="F67" s="19">
        <f t="shared" si="8"/>
        <v>0.14848357057428674</v>
      </c>
      <c r="G67" s="21">
        <f t="shared" si="8"/>
        <v>7.6352301878465284E-2</v>
      </c>
      <c r="H67" s="20">
        <f t="shared" si="9"/>
        <v>0.16329041829564131</v>
      </c>
      <c r="I67" s="19">
        <f t="shared" si="9"/>
        <v>0.13822174170463614</v>
      </c>
      <c r="J67" s="19">
        <f t="shared" si="9"/>
        <v>7.3544650211228357E-2</v>
      </c>
    </row>
    <row r="68" spans="1:16" x14ac:dyDescent="0.2">
      <c r="A68">
        <v>9</v>
      </c>
      <c r="B68" s="22">
        <f t="shared" si="10"/>
        <v>1940.8425999999999</v>
      </c>
      <c r="C68">
        <f t="shared" si="11"/>
        <v>7.7694000000000001</v>
      </c>
      <c r="D68" s="26">
        <f t="shared" si="12"/>
        <v>3.7636999999999996</v>
      </c>
      <c r="E68" s="20">
        <f t="shared" si="8"/>
        <v>7.6869861281875049E-2</v>
      </c>
      <c r="F68" s="19">
        <f t="shared" si="8"/>
        <v>0.10687134502923969</v>
      </c>
      <c r="G68" s="21">
        <f t="shared" si="8"/>
        <v>0.13793444650587516</v>
      </c>
      <c r="H68" s="20">
        <f t="shared" si="9"/>
        <v>7.402472606967278E-2</v>
      </c>
      <c r="I68" s="19">
        <f t="shared" si="9"/>
        <v>0.10145028103532017</v>
      </c>
      <c r="J68" s="19">
        <f t="shared" si="9"/>
        <v>0.12903524402378921</v>
      </c>
    </row>
    <row r="69" spans="1:16" x14ac:dyDescent="0.2">
      <c r="A69">
        <v>10</v>
      </c>
      <c r="B69" s="22">
        <f t="shared" si="10"/>
        <v>2095.9982999999997</v>
      </c>
      <c r="C69">
        <f t="shared" si="11"/>
        <v>8.6465999999999994</v>
      </c>
      <c r="D69" s="26">
        <f t="shared" si="12"/>
        <v>4.3212999999999999</v>
      </c>
      <c r="E69" s="20">
        <f t="shared" si="8"/>
        <v>6.7214424936347619E-2</v>
      </c>
      <c r="F69" s="19">
        <f t="shared" si="8"/>
        <v>9.5284250177604751E-2</v>
      </c>
      <c r="G69" s="21">
        <f t="shared" si="8"/>
        <v>9.6322646725184119E-2</v>
      </c>
      <c r="H69" s="20">
        <f t="shared" si="9"/>
        <v>6.5028982117728049E-2</v>
      </c>
      <c r="I69" s="19">
        <f t="shared" si="9"/>
        <v>9.0951144380079271E-2</v>
      </c>
      <c r="J69" s="19">
        <f t="shared" si="9"/>
        <v>9.1896776362795696E-2</v>
      </c>
      <c r="P69" s="13"/>
    </row>
    <row r="70" spans="1:16" x14ac:dyDescent="0.2">
      <c r="A70">
        <v>11</v>
      </c>
      <c r="B70" s="22">
        <f t="shared" si="10"/>
        <v>2241.7788999999998</v>
      </c>
      <c r="C70">
        <f t="shared" si="11"/>
        <v>9.5116999999999994</v>
      </c>
      <c r="D70" s="26">
        <f t="shared" si="12"/>
        <v>4.7585999999999995</v>
      </c>
      <c r="E70" s="20">
        <f t="shared" si="8"/>
        <v>0.10618658858632578</v>
      </c>
      <c r="F70" s="19">
        <f t="shared" si="8"/>
        <v>6.4849523673890755E-2</v>
      </c>
      <c r="G70" s="21">
        <f t="shared" si="8"/>
        <v>9.6464823241162137E-2</v>
      </c>
      <c r="H70" s="20">
        <f t="shared" si="9"/>
        <v>0.10083303080720717</v>
      </c>
      <c r="I70" s="19">
        <f t="shared" si="9"/>
        <v>6.281283253852514E-2</v>
      </c>
      <c r="J70" s="19">
        <f t="shared" si="9"/>
        <v>9.2026178709763665E-2</v>
      </c>
      <c r="P70" s="13"/>
    </row>
    <row r="71" spans="1:16" x14ac:dyDescent="0.2">
      <c r="A71">
        <v>12</v>
      </c>
      <c r="B71" s="22">
        <f t="shared" si="10"/>
        <v>2493.1731</v>
      </c>
      <c r="C71">
        <f t="shared" si="11"/>
        <v>10.149199999999999</v>
      </c>
      <c r="D71" s="26">
        <f t="shared" si="12"/>
        <v>5.2408999999999999</v>
      </c>
      <c r="E71" s="20">
        <f>(B72-B71)/((B72+B71)/2)</f>
        <v>7.6873885124217514E-2</v>
      </c>
      <c r="F71" s="19">
        <f t="shared" si="8"/>
        <v>0.11272477081280109</v>
      </c>
      <c r="G71" s="21">
        <f t="shared" si="8"/>
        <v>7.5762999678736981E-2</v>
      </c>
      <c r="H71" s="20">
        <f t="shared" si="9"/>
        <v>7.4028457553280566E-2</v>
      </c>
      <c r="I71" s="19">
        <f t="shared" si="9"/>
        <v>0.10671032248979023</v>
      </c>
      <c r="J71" s="19">
        <f t="shared" si="9"/>
        <v>7.2997735955851156E-2</v>
      </c>
      <c r="P71" s="13"/>
    </row>
    <row r="72" spans="1:16" x14ac:dyDescent="0.2">
      <c r="A72">
        <v>13</v>
      </c>
      <c r="B72" s="22">
        <f t="shared" si="10"/>
        <v>2692.4942999999998</v>
      </c>
      <c r="C72">
        <f t="shared" si="11"/>
        <v>11.361599999999999</v>
      </c>
      <c r="D72" s="26">
        <f t="shared" si="12"/>
        <v>5.6536</v>
      </c>
      <c r="E72" s="20">
        <f t="shared" ref="E72:G79" si="13">(B73-B72)/((B73+B72)/2)</f>
        <v>6.8248893150907236E-2</v>
      </c>
      <c r="F72" s="19">
        <f t="shared" si="8"/>
        <v>6.988053121774912E-2</v>
      </c>
      <c r="G72" s="21">
        <f t="shared" si="8"/>
        <v>8.1541933185157511E-2</v>
      </c>
      <c r="H72" s="20">
        <f t="shared" si="9"/>
        <v>6.5996789242258311E-2</v>
      </c>
      <c r="I72" s="19">
        <f t="shared" si="9"/>
        <v>6.7521318417964049E-2</v>
      </c>
      <c r="J72" s="19">
        <f t="shared" si="9"/>
        <v>7.8347624792148921E-2</v>
      </c>
      <c r="P72" s="13"/>
    </row>
    <row r="73" spans="1:16" x14ac:dyDescent="0.2">
      <c r="A73">
        <v>14</v>
      </c>
      <c r="B73" s="22">
        <f t="shared" si="10"/>
        <v>2882.7462999999998</v>
      </c>
      <c r="C73" s="39">
        <f t="shared" si="11"/>
        <v>12.184299999999999</v>
      </c>
      <c r="D73" s="40">
        <f t="shared" si="12"/>
        <v>6.1341999999999999</v>
      </c>
      <c r="E73" s="20">
        <f t="shared" si="13"/>
        <v>7.3854213645171002E-2</v>
      </c>
      <c r="F73" s="19">
        <f t="shared" si="8"/>
        <v>7.2333188308349533E-2</v>
      </c>
      <c r="G73" s="21">
        <f t="shared" si="8"/>
        <v>5.502754547976698E-2</v>
      </c>
      <c r="H73" s="20">
        <f t="shared" si="9"/>
        <v>7.1224113208381193E-2</v>
      </c>
      <c r="I73" s="19">
        <f t="shared" si="9"/>
        <v>6.9808454274088313E-2</v>
      </c>
      <c r="J73" s="19">
        <f t="shared" si="9"/>
        <v>5.3554070942557847E-2</v>
      </c>
      <c r="P73" s="13"/>
    </row>
    <row r="74" spans="1:16" x14ac:dyDescent="0.2">
      <c r="A74">
        <v>15</v>
      </c>
      <c r="B74" s="22">
        <f t="shared" si="10"/>
        <v>3103.8125999999997</v>
      </c>
      <c r="C74" s="39">
        <f t="shared" si="11"/>
        <v>13.098699999999999</v>
      </c>
      <c r="D74" s="40">
        <f t="shared" si="12"/>
        <v>6.4813000000000001</v>
      </c>
      <c r="E74" s="20">
        <f t="shared" si="13"/>
        <v>5.06182752004831E-2</v>
      </c>
      <c r="F74" s="19">
        <f t="shared" si="8"/>
        <v>5.6918649498605617E-2</v>
      </c>
      <c r="G74" s="21">
        <f t="shared" si="8"/>
        <v>7.0869422865136825E-2</v>
      </c>
      <c r="H74" s="20">
        <f t="shared" si="9"/>
        <v>4.9368793609853391E-2</v>
      </c>
      <c r="I74" s="19">
        <f t="shared" si="9"/>
        <v>5.5343607791664584E-2</v>
      </c>
      <c r="J74" s="19">
        <f t="shared" si="9"/>
        <v>6.8444125044915607E-2</v>
      </c>
      <c r="P74" s="13"/>
    </row>
    <row r="75" spans="1:16" x14ac:dyDescent="0.2">
      <c r="A75">
        <v>16</v>
      </c>
      <c r="B75" s="22">
        <f t="shared" si="10"/>
        <v>3265.0017999999995</v>
      </c>
      <c r="C75" s="39">
        <f t="shared" si="11"/>
        <v>13.866099999999999</v>
      </c>
      <c r="D75" s="40">
        <f t="shared" si="12"/>
        <v>6.9575000000000005</v>
      </c>
      <c r="E75" s="20">
        <f t="shared" si="13"/>
        <v>5.1612895140817731E-2</v>
      </c>
      <c r="F75" s="19">
        <f t="shared" si="8"/>
        <v>5.3867044681015296E-2</v>
      </c>
      <c r="G75" s="21">
        <f t="shared" si="8"/>
        <v>5.9383019078433519E-2</v>
      </c>
      <c r="H75" s="20">
        <f t="shared" si="9"/>
        <v>5.0314457725491292E-2</v>
      </c>
      <c r="I75" s="19">
        <f t="shared" si="9"/>
        <v>5.2454266521795571E-2</v>
      </c>
      <c r="J75" s="19">
        <f t="shared" si="9"/>
        <v>5.7670689258190744E-2</v>
      </c>
      <c r="P75" s="13"/>
    </row>
    <row r="76" spans="1:16" x14ac:dyDescent="0.2">
      <c r="A76">
        <v>17</v>
      </c>
      <c r="B76" s="22">
        <f t="shared" si="10"/>
        <v>3437.9819999999995</v>
      </c>
      <c r="C76" s="39">
        <f t="shared" si="11"/>
        <v>14.633699999999999</v>
      </c>
      <c r="D76" s="40">
        <f t="shared" si="12"/>
        <v>7.3833000000000002</v>
      </c>
      <c r="E76" s="20">
        <f t="shared" si="13"/>
        <v>6.8996959005329372E-2</v>
      </c>
      <c r="F76" s="19">
        <f t="shared" si="13"/>
        <v>4.9093617829682114E-2</v>
      </c>
      <c r="G76" s="21">
        <f t="shared" si="13"/>
        <v>5.6578817490869598E-2</v>
      </c>
      <c r="H76" s="20">
        <f t="shared" ref="H76:J79" si="14">(B77-B76)/B77</f>
        <v>6.6696046801827752E-2</v>
      </c>
      <c r="I76" s="19">
        <f t="shared" si="14"/>
        <v>4.7917398602490502E-2</v>
      </c>
      <c r="J76" s="19">
        <f t="shared" si="14"/>
        <v>5.5022270004607576E-2</v>
      </c>
      <c r="P76" s="13"/>
    </row>
    <row r="77" spans="1:16" x14ac:dyDescent="0.2">
      <c r="A77">
        <v>18</v>
      </c>
      <c r="B77" s="22">
        <f t="shared" si="10"/>
        <v>3683.6680999999994</v>
      </c>
      <c r="C77" s="39">
        <f t="shared" si="11"/>
        <v>15.370199999999999</v>
      </c>
      <c r="D77" s="40">
        <f t="shared" si="12"/>
        <v>7.8132000000000001</v>
      </c>
      <c r="E77" s="20">
        <f t="shared" si="13"/>
        <v>5.9282896001526836E-2</v>
      </c>
      <c r="F77" s="19">
        <f t="shared" si="13"/>
        <v>6.6428694982152064E-2</v>
      </c>
      <c r="G77" s="21">
        <f t="shared" si="13"/>
        <v>4.5185018389251694E-2</v>
      </c>
      <c r="H77" s="20">
        <f t="shared" si="14"/>
        <v>5.7576252506768628E-2</v>
      </c>
      <c r="I77" s="19">
        <f t="shared" si="14"/>
        <v>6.4293237064950659E-2</v>
      </c>
      <c r="J77" s="19">
        <f t="shared" si="14"/>
        <v>4.4186729301233137E-2</v>
      </c>
      <c r="P77" s="13"/>
    </row>
    <row r="78" spans="1:16" x14ac:dyDescent="0.2">
      <c r="A78">
        <v>19</v>
      </c>
      <c r="B78" s="22">
        <f t="shared" si="10"/>
        <v>3908.7173999999995</v>
      </c>
      <c r="C78" s="39">
        <f t="shared" si="11"/>
        <v>16.426299999999998</v>
      </c>
      <c r="D78" s="40">
        <f t="shared" si="12"/>
        <v>8.1744000000000003</v>
      </c>
      <c r="E78" s="20">
        <f t="shared" si="13"/>
        <v>7.0034067052797314E-2</v>
      </c>
      <c r="F78" s="19">
        <f t="shared" si="13"/>
        <v>4.8292762620486804E-2</v>
      </c>
      <c r="G78" s="21">
        <f t="shared" si="13"/>
        <v>2.5197192795970449E-2</v>
      </c>
      <c r="H78" s="20">
        <f t="shared" si="14"/>
        <v>6.7664651676489593E-2</v>
      </c>
      <c r="I78" s="19">
        <f t="shared" si="14"/>
        <v>4.7154160285860086E-2</v>
      </c>
      <c r="J78" s="19">
        <f t="shared" si="14"/>
        <v>2.4883693188596033E-2</v>
      </c>
      <c r="P78" s="13"/>
    </row>
    <row r="79" spans="1:16" x14ac:dyDescent="0.2">
      <c r="A79">
        <v>20</v>
      </c>
      <c r="B79" s="22">
        <f t="shared" si="10"/>
        <v>4192.3942999999999</v>
      </c>
      <c r="C79" s="39">
        <f t="shared" si="11"/>
        <v>17.239199999999997</v>
      </c>
      <c r="D79" s="40">
        <f t="shared" si="12"/>
        <v>8.3830000000000009</v>
      </c>
      <c r="E79" s="20">
        <f t="shared" si="13"/>
        <v>3.1808490255181773E-2</v>
      </c>
      <c r="F79" s="19">
        <f t="shared" si="13"/>
        <v>3.3743844471501333E-2</v>
      </c>
      <c r="G79" s="21">
        <f t="shared" si="13"/>
        <v>4.1389461633265803E-2</v>
      </c>
      <c r="H79" s="20">
        <f t="shared" si="14"/>
        <v>3.1310520068933111E-2</v>
      </c>
      <c r="I79" s="19">
        <f t="shared" si="14"/>
        <v>3.3183967158135569E-2</v>
      </c>
      <c r="J79" s="19">
        <f t="shared" si="14"/>
        <v>4.05502844128049E-2</v>
      </c>
      <c r="P79" s="13"/>
    </row>
    <row r="80" spans="1:16" x14ac:dyDescent="0.2">
      <c r="A80">
        <v>21</v>
      </c>
      <c r="B80" s="22">
        <f t="shared" ref="B80:B109" si="15">B79+B26</f>
        <v>4327.9031999999997</v>
      </c>
      <c r="C80" s="39">
        <f t="shared" ref="C80:C109" si="16">C79+C25</f>
        <v>17.830899999999996</v>
      </c>
      <c r="D80" s="40">
        <f t="shared" ref="D80:D109" si="17">D79+D26</f>
        <v>8.7373000000000012</v>
      </c>
      <c r="E80" s="20">
        <f t="shared" ref="E80:E108" si="18">(B81-B80)/((B81+B80)/2)</f>
        <v>4.6640987409861424E-2</v>
      </c>
      <c r="F80" s="19">
        <f t="shared" ref="F80:F108" si="19">(C81-C80)/((C81+C80)/2)</f>
        <v>2.6567501985230457E-2</v>
      </c>
      <c r="G80" s="21">
        <f t="shared" ref="G80:G108" si="20">(D81-D80)/((D81+D80)/2)</f>
        <v>3.7719322871339993E-2</v>
      </c>
      <c r="H80" s="20">
        <f t="shared" ref="H80:H108" si="21">(B81-B80)/B81</f>
        <v>4.557808398911057E-2</v>
      </c>
      <c r="I80" s="19">
        <f t="shared" ref="I80:I108" si="22">(C81-C80)/C81</f>
        <v>2.6219212495221467E-2</v>
      </c>
      <c r="J80" s="19">
        <f t="shared" ref="J80:J108" si="23">(D81-D80)/D81</f>
        <v>3.7021117136181329E-2</v>
      </c>
      <c r="P80" s="13"/>
    </row>
    <row r="81" spans="1:16" x14ac:dyDescent="0.2">
      <c r="A81">
        <v>22</v>
      </c>
      <c r="B81" s="22">
        <f t="shared" si="15"/>
        <v>4534.5806999999995</v>
      </c>
      <c r="C81" s="39">
        <f t="shared" si="16"/>
        <v>18.310999999999996</v>
      </c>
      <c r="D81" s="40">
        <f t="shared" si="17"/>
        <v>9.0732000000000017</v>
      </c>
      <c r="E81" s="20">
        <f t="shared" si="18"/>
        <v>4.478041495126716E-2</v>
      </c>
      <c r="F81" s="19">
        <f t="shared" si="19"/>
        <v>3.720636077628476E-2</v>
      </c>
      <c r="G81" s="21">
        <f t="shared" si="20"/>
        <v>4.8092075187565607E-2</v>
      </c>
      <c r="H81" s="20">
        <f t="shared" si="21"/>
        <v>4.3799729911179142E-2</v>
      </c>
      <c r="I81" s="19">
        <f t="shared" si="22"/>
        <v>3.6526845284448405E-2</v>
      </c>
      <c r="J81" s="19">
        <f t="shared" si="23"/>
        <v>4.6962805793935129E-2</v>
      </c>
      <c r="P81" s="13"/>
    </row>
    <row r="82" spans="1:16" x14ac:dyDescent="0.2">
      <c r="A82">
        <v>23</v>
      </c>
      <c r="B82" s="22">
        <f t="shared" si="15"/>
        <v>4742.2917999999991</v>
      </c>
      <c r="C82" s="39">
        <f t="shared" si="16"/>
        <v>19.005199999999995</v>
      </c>
      <c r="D82" s="40">
        <f t="shared" si="17"/>
        <v>9.5203000000000024</v>
      </c>
      <c r="E82" s="20">
        <f t="shared" si="18"/>
        <v>2.2727272253472194E-2</v>
      </c>
      <c r="F82" s="19">
        <f t="shared" si="19"/>
        <v>4.7695112868846125E-2</v>
      </c>
      <c r="G82" s="21">
        <f t="shared" si="20"/>
        <v>5.5990606973301417E-2</v>
      </c>
      <c r="H82" s="20">
        <f t="shared" si="21"/>
        <v>2.2471909649146405E-2</v>
      </c>
      <c r="I82" s="19">
        <f t="shared" si="22"/>
        <v>4.6584193681084372E-2</v>
      </c>
      <c r="J82" s="19">
        <f t="shared" si="23"/>
        <v>5.4465819817851431E-2</v>
      </c>
      <c r="P82" s="13"/>
    </row>
    <row r="83" spans="1:16" x14ac:dyDescent="0.2">
      <c r="A83">
        <v>24</v>
      </c>
      <c r="B83" s="22">
        <f t="shared" si="15"/>
        <v>4851.3099999999995</v>
      </c>
      <c r="C83" s="39">
        <f t="shared" si="16"/>
        <v>19.933799999999994</v>
      </c>
      <c r="D83" s="40">
        <f t="shared" si="17"/>
        <v>10.068700000000003</v>
      </c>
      <c r="E83" s="20">
        <f t="shared" si="18"/>
        <v>4.8480652114174363E-2</v>
      </c>
      <c r="F83" s="19">
        <f t="shared" si="19"/>
        <v>2.9551099084405202E-2</v>
      </c>
      <c r="G83" s="21">
        <f t="shared" si="20"/>
        <v>2.8586253144977307E-2</v>
      </c>
      <c r="H83" s="20">
        <f t="shared" si="21"/>
        <v>4.7333278021580494E-2</v>
      </c>
      <c r="I83" s="19">
        <f t="shared" si="22"/>
        <v>2.9120822922602579E-2</v>
      </c>
      <c r="J83" s="19">
        <f t="shared" si="23"/>
        <v>2.8183423899929515E-2</v>
      </c>
      <c r="P83" s="13"/>
    </row>
    <row r="84" spans="1:16" x14ac:dyDescent="0.2">
      <c r="A84">
        <v>25</v>
      </c>
      <c r="B84" s="22">
        <f t="shared" si="15"/>
        <v>5092.3474999999999</v>
      </c>
      <c r="C84" s="39">
        <f t="shared" si="16"/>
        <v>20.531699999999994</v>
      </c>
      <c r="D84" s="40">
        <f t="shared" si="17"/>
        <v>10.360700000000003</v>
      </c>
      <c r="E84" s="20">
        <f t="shared" si="18"/>
        <v>3.5760906621944394E-2</v>
      </c>
      <c r="F84" s="19">
        <f t="shared" si="19"/>
        <v>3.3701086019651848E-2</v>
      </c>
      <c r="G84" s="21">
        <f t="shared" si="20"/>
        <v>3.2734902355431854E-2</v>
      </c>
      <c r="H84" s="20">
        <f t="shared" si="21"/>
        <v>3.5132717703361863E-2</v>
      </c>
      <c r="I84" s="19">
        <f t="shared" si="22"/>
        <v>3.3142614960796839E-2</v>
      </c>
      <c r="J84" s="19">
        <f t="shared" si="23"/>
        <v>3.2207743683153447E-2</v>
      </c>
      <c r="P84" s="13"/>
    </row>
    <row r="85" spans="1:16" x14ac:dyDescent="0.2">
      <c r="A85">
        <v>26</v>
      </c>
      <c r="B85" s="22">
        <f t="shared" si="15"/>
        <v>5277.7699000000002</v>
      </c>
      <c r="C85" s="39">
        <f t="shared" si="16"/>
        <v>21.235499999999995</v>
      </c>
      <c r="D85" s="40">
        <f t="shared" si="17"/>
        <v>10.705500000000002</v>
      </c>
      <c r="E85" s="20">
        <f t="shared" si="18"/>
        <v>2.0691835115991531E-2</v>
      </c>
      <c r="F85" s="19">
        <f t="shared" si="19"/>
        <v>2.9663375890736279E-2</v>
      </c>
      <c r="G85" s="21">
        <f t="shared" si="20"/>
        <v>5.2757706526731243E-2</v>
      </c>
      <c r="H85" s="20">
        <f t="shared" si="21"/>
        <v>2.0479951228984682E-2</v>
      </c>
      <c r="I85" s="19">
        <f t="shared" si="22"/>
        <v>2.9229847907876087E-2</v>
      </c>
      <c r="J85" s="19">
        <f t="shared" si="23"/>
        <v>5.1401786347203493E-2</v>
      </c>
      <c r="P85" s="13"/>
    </row>
    <row r="86" spans="1:16" x14ac:dyDescent="0.2">
      <c r="A86">
        <v>27</v>
      </c>
      <c r="B86" s="22">
        <f t="shared" si="15"/>
        <v>5388.1183000000001</v>
      </c>
      <c r="C86" s="39">
        <f t="shared" si="16"/>
        <v>21.874899999999993</v>
      </c>
      <c r="D86" s="40">
        <f t="shared" si="17"/>
        <v>11.285600000000002</v>
      </c>
      <c r="E86" s="20">
        <f t="shared" si="18"/>
        <v>3.2446483596124599E-2</v>
      </c>
      <c r="F86" s="19">
        <f t="shared" si="19"/>
        <v>2.8844334309529186E-2</v>
      </c>
      <c r="G86" s="21">
        <f t="shared" si="20"/>
        <v>4.8301325562694022E-2</v>
      </c>
      <c r="H86" s="20">
        <f t="shared" si="21"/>
        <v>3.1928499823242744E-2</v>
      </c>
      <c r="I86" s="19">
        <f t="shared" si="22"/>
        <v>2.8434250791690922E-2</v>
      </c>
      <c r="J86" s="19">
        <f t="shared" si="23"/>
        <v>4.7162324175545847E-2</v>
      </c>
      <c r="P86" s="13"/>
    </row>
    <row r="87" spans="1:16" x14ac:dyDescent="0.2">
      <c r="A87">
        <v>28</v>
      </c>
      <c r="B87" s="22">
        <f t="shared" si="15"/>
        <v>5565.8267999999998</v>
      </c>
      <c r="C87" s="39">
        <f t="shared" si="16"/>
        <v>22.515099999999993</v>
      </c>
      <c r="D87" s="40">
        <f t="shared" si="17"/>
        <v>11.844200000000003</v>
      </c>
      <c r="E87" s="20">
        <f t="shared" si="18"/>
        <v>4.0083028272294742E-2</v>
      </c>
      <c r="F87" s="19">
        <f t="shared" si="19"/>
        <v>4.3139393649683076E-2</v>
      </c>
      <c r="G87" s="21">
        <f t="shared" si="20"/>
        <v>3.3782381699411501E-2</v>
      </c>
      <c r="H87" s="20">
        <f t="shared" si="21"/>
        <v>3.9295487209890914E-2</v>
      </c>
      <c r="I87" s="19">
        <f t="shared" si="22"/>
        <v>4.2228536911152872E-2</v>
      </c>
      <c r="J87" s="19">
        <f t="shared" si="23"/>
        <v>3.3221235470811017E-2</v>
      </c>
      <c r="P87" s="13"/>
    </row>
    <row r="88" spans="1:16" x14ac:dyDescent="0.2">
      <c r="A88">
        <v>29</v>
      </c>
      <c r="B88" s="22">
        <f t="shared" si="15"/>
        <v>5793.4845999999998</v>
      </c>
      <c r="C88" s="39">
        <f t="shared" si="16"/>
        <v>23.507799999999992</v>
      </c>
      <c r="D88" s="40">
        <f t="shared" si="17"/>
        <v>12.251200000000003</v>
      </c>
      <c r="E88" s="20">
        <f t="shared" si="18"/>
        <v>4.140041240066105E-2</v>
      </c>
      <c r="F88" s="19">
        <f t="shared" si="19"/>
        <v>3.8654880251636381E-2</v>
      </c>
      <c r="G88" s="21">
        <f t="shared" si="20"/>
        <v>2.6379486022899849E-2</v>
      </c>
      <c r="H88" s="20">
        <f t="shared" si="21"/>
        <v>4.0560795568738706E-2</v>
      </c>
      <c r="I88" s="19">
        <f t="shared" si="22"/>
        <v>3.7921946108764724E-2</v>
      </c>
      <c r="J88" s="19">
        <f t="shared" si="23"/>
        <v>2.6036076860088918E-2</v>
      </c>
      <c r="P88" s="13"/>
    </row>
    <row r="89" spans="1:16" x14ac:dyDescent="0.2">
      <c r="A89">
        <v>30</v>
      </c>
      <c r="B89" s="22">
        <f t="shared" si="15"/>
        <v>6038.4071999999996</v>
      </c>
      <c r="C89" s="39">
        <f t="shared" si="16"/>
        <v>24.434399999999993</v>
      </c>
      <c r="D89" s="40">
        <f t="shared" si="17"/>
        <v>12.578700000000003</v>
      </c>
      <c r="E89" s="20">
        <f t="shared" si="18"/>
        <v>2.3411938191074285E-2</v>
      </c>
      <c r="F89" s="19">
        <f t="shared" si="19"/>
        <v>3.2300537536993391E-2</v>
      </c>
      <c r="G89" s="21">
        <f t="shared" si="20"/>
        <v>2.7512613541474676E-2</v>
      </c>
      <c r="H89" s="20">
        <f t="shared" si="21"/>
        <v>2.3141049777540116E-2</v>
      </c>
      <c r="I89" s="19">
        <f t="shared" si="22"/>
        <v>3.1787166258529252E-2</v>
      </c>
      <c r="J89" s="19">
        <f t="shared" si="23"/>
        <v>2.713927731716366E-2</v>
      </c>
      <c r="P89" s="13"/>
    </row>
    <row r="90" spans="1:16" x14ac:dyDescent="0.2">
      <c r="A90">
        <v>31</v>
      </c>
      <c r="B90" s="22">
        <f t="shared" si="15"/>
        <v>6181.4524999999994</v>
      </c>
      <c r="C90" s="39">
        <f t="shared" si="16"/>
        <v>25.236599999999992</v>
      </c>
      <c r="D90" s="40">
        <f t="shared" si="17"/>
        <v>12.929600000000002</v>
      </c>
      <c r="E90" s="20">
        <f t="shared" si="18"/>
        <v>3.2934683048894797E-2</v>
      </c>
      <c r="F90" s="19">
        <f t="shared" si="19"/>
        <v>1.9691967254600748E-2</v>
      </c>
      <c r="G90" s="21">
        <f t="shared" si="20"/>
        <v>2.822034899902023E-2</v>
      </c>
      <c r="H90" s="20">
        <f t="shared" si="21"/>
        <v>3.2401122695689358E-2</v>
      </c>
      <c r="I90" s="19">
        <f t="shared" si="22"/>
        <v>1.9499970860772747E-2</v>
      </c>
      <c r="J90" s="19">
        <f t="shared" si="23"/>
        <v>2.7827695361549561E-2</v>
      </c>
      <c r="P90" s="13"/>
    </row>
    <row r="91" spans="1:16" x14ac:dyDescent="0.2">
      <c r="A91">
        <v>32</v>
      </c>
      <c r="B91" s="22">
        <f t="shared" si="15"/>
        <v>6388.4452999999994</v>
      </c>
      <c r="C91" s="39">
        <f t="shared" si="16"/>
        <v>25.738499999999991</v>
      </c>
      <c r="D91" s="40">
        <f t="shared" si="17"/>
        <v>13.299700000000003</v>
      </c>
      <c r="E91" s="20">
        <f t="shared" si="18"/>
        <v>2.6737541428905037E-2</v>
      </c>
      <c r="F91" s="19">
        <f t="shared" si="19"/>
        <v>2.932827493008653E-2</v>
      </c>
      <c r="G91" s="21">
        <f t="shared" si="20"/>
        <v>2.1113557909772596E-2</v>
      </c>
      <c r="H91" s="20">
        <f t="shared" si="21"/>
        <v>2.6384808967474242E-2</v>
      </c>
      <c r="I91" s="19">
        <f t="shared" si="22"/>
        <v>2.8904416591836957E-2</v>
      </c>
      <c r="J91" s="19">
        <f t="shared" si="23"/>
        <v>2.0892995177973227E-2</v>
      </c>
      <c r="P91" s="13"/>
    </row>
    <row r="92" spans="1:16" x14ac:dyDescent="0.2">
      <c r="A92">
        <v>33</v>
      </c>
      <c r="B92" s="22">
        <f t="shared" si="15"/>
        <v>6561.5710999999992</v>
      </c>
      <c r="C92" s="39">
        <f t="shared" si="16"/>
        <v>26.504599999999993</v>
      </c>
      <c r="D92" s="40">
        <f t="shared" si="17"/>
        <v>13.583500000000003</v>
      </c>
      <c r="E92" s="20">
        <f t="shared" si="18"/>
        <v>2.7995666476145303E-2</v>
      </c>
      <c r="F92" s="19">
        <f t="shared" si="19"/>
        <v>1.8369887440514644E-2</v>
      </c>
      <c r="G92" s="21">
        <f t="shared" si="20"/>
        <v>2.765365055049571E-2</v>
      </c>
      <c r="H92" s="20">
        <f t="shared" si="21"/>
        <v>2.7609197533238032E-2</v>
      </c>
      <c r="I92" s="19">
        <f t="shared" si="22"/>
        <v>1.8202696695806746E-2</v>
      </c>
      <c r="J92" s="19">
        <f t="shared" si="23"/>
        <v>2.7276503107902979E-2</v>
      </c>
      <c r="P92" s="13"/>
    </row>
    <row r="93" spans="1:16" x14ac:dyDescent="0.2">
      <c r="A93">
        <v>34</v>
      </c>
      <c r="B93" s="22">
        <f t="shared" si="15"/>
        <v>6747.874499999999</v>
      </c>
      <c r="C93" s="39">
        <f t="shared" si="16"/>
        <v>26.995999999999992</v>
      </c>
      <c r="D93" s="40">
        <f t="shared" si="17"/>
        <v>13.964400000000003</v>
      </c>
      <c r="E93" s="20">
        <f t="shared" si="18"/>
        <v>2.1865607291700843E-2</v>
      </c>
      <c r="F93" s="19">
        <f t="shared" si="19"/>
        <v>2.5948005272231092E-2</v>
      </c>
      <c r="G93" s="21">
        <f t="shared" si="20"/>
        <v>3.2802127172515794E-2</v>
      </c>
      <c r="H93" s="20">
        <f t="shared" si="21"/>
        <v>2.162914014941867E-2</v>
      </c>
      <c r="I93" s="19">
        <f t="shared" si="22"/>
        <v>2.5615667534117592E-2</v>
      </c>
      <c r="J93" s="19">
        <f t="shared" si="23"/>
        <v>3.2272818622185562E-2</v>
      </c>
      <c r="P93" s="13"/>
    </row>
    <row r="94" spans="1:16" x14ac:dyDescent="0.2">
      <c r="A94">
        <v>35</v>
      </c>
      <c r="B94" s="22">
        <f t="shared" si="15"/>
        <v>6897.0517999999993</v>
      </c>
      <c r="C94" s="39">
        <f t="shared" si="16"/>
        <v>27.705699999999993</v>
      </c>
      <c r="D94" s="40">
        <f t="shared" si="17"/>
        <v>14.430100000000003</v>
      </c>
      <c r="E94" s="20">
        <f t="shared" si="18"/>
        <v>3.3955250540761636E-2</v>
      </c>
      <c r="F94" s="19">
        <f t="shared" si="19"/>
        <v>2.4763795737005465E-2</v>
      </c>
      <c r="G94" s="21">
        <f t="shared" si="20"/>
        <v>2.3307820071574056E-2</v>
      </c>
      <c r="H94" s="20">
        <f t="shared" si="21"/>
        <v>3.3388394884040891E-2</v>
      </c>
      <c r="I94" s="19">
        <f t="shared" si="22"/>
        <v>2.4460923085590384E-2</v>
      </c>
      <c r="J94" s="19">
        <f t="shared" si="23"/>
        <v>2.3039321887017218E-2</v>
      </c>
      <c r="P94" s="13"/>
    </row>
    <row r="95" spans="1:16" x14ac:dyDescent="0.2">
      <c r="A95">
        <v>36</v>
      </c>
      <c r="B95" s="22">
        <f t="shared" si="15"/>
        <v>7135.2875999999997</v>
      </c>
      <c r="C95" s="39">
        <f t="shared" si="16"/>
        <v>28.400399999999994</v>
      </c>
      <c r="D95" s="40">
        <f t="shared" si="17"/>
        <v>14.770400000000002</v>
      </c>
      <c r="E95" s="20">
        <f t="shared" si="18"/>
        <v>2.0055598260693766E-2</v>
      </c>
      <c r="F95" s="19">
        <f t="shared" si="19"/>
        <v>2.8147109262717945E-2</v>
      </c>
      <c r="G95" s="21">
        <f t="shared" si="20"/>
        <v>2.7687736809600894E-2</v>
      </c>
      <c r="H95" s="20">
        <f t="shared" si="21"/>
        <v>1.9856481453245162E-2</v>
      </c>
      <c r="I95" s="19">
        <f t="shared" si="22"/>
        <v>2.7756476967738419E-2</v>
      </c>
      <c r="J95" s="19">
        <f t="shared" si="23"/>
        <v>2.7309665395683913E-2</v>
      </c>
      <c r="P95" s="13"/>
    </row>
    <row r="96" spans="1:16" x14ac:dyDescent="0.2">
      <c r="A96">
        <v>37</v>
      </c>
      <c r="B96" s="22">
        <f t="shared" si="15"/>
        <v>7279.8395999999993</v>
      </c>
      <c r="C96" s="39">
        <f t="shared" si="16"/>
        <v>29.211199999999995</v>
      </c>
      <c r="D96" s="40">
        <f t="shared" si="17"/>
        <v>15.185100000000002</v>
      </c>
      <c r="E96" s="20">
        <f t="shared" si="18"/>
        <v>2.674247069958029E-2</v>
      </c>
      <c r="F96" s="19">
        <f t="shared" si="19"/>
        <v>2.0314493433793192E-2</v>
      </c>
      <c r="G96" s="21">
        <f t="shared" si="20"/>
        <v>2.4432605429034231E-2</v>
      </c>
      <c r="H96" s="20">
        <f t="shared" si="21"/>
        <v>2.6389609026498038E-2</v>
      </c>
      <c r="I96" s="19">
        <f t="shared" si="22"/>
        <v>2.0110228877550651E-2</v>
      </c>
      <c r="J96" s="19">
        <f t="shared" si="23"/>
        <v>2.4137731593051746E-2</v>
      </c>
      <c r="P96" s="13"/>
    </row>
    <row r="97" spans="1:16" x14ac:dyDescent="0.2">
      <c r="A97">
        <v>38</v>
      </c>
      <c r="B97" s="22">
        <f t="shared" si="15"/>
        <v>7477.1588999999994</v>
      </c>
      <c r="C97" s="39">
        <f t="shared" si="16"/>
        <v>29.810699999999994</v>
      </c>
      <c r="D97" s="40">
        <f t="shared" si="17"/>
        <v>15.560700000000002</v>
      </c>
      <c r="E97" s="20">
        <f t="shared" si="18"/>
        <v>2.3311919270993312E-2</v>
      </c>
      <c r="F97" s="19">
        <f t="shared" si="19"/>
        <v>2.455825295795739E-2</v>
      </c>
      <c r="G97" s="21">
        <f t="shared" si="20"/>
        <v>2.6844361035733247E-2</v>
      </c>
      <c r="H97" s="20">
        <f t="shared" si="21"/>
        <v>2.3043327179521268E-2</v>
      </c>
      <c r="I97" s="19">
        <f t="shared" si="22"/>
        <v>2.4260356966342499E-2</v>
      </c>
      <c r="J97" s="19">
        <f t="shared" si="23"/>
        <v>2.648882326812264E-2</v>
      </c>
      <c r="P97" s="13"/>
    </row>
    <row r="98" spans="1:16" x14ac:dyDescent="0.2">
      <c r="A98">
        <v>39</v>
      </c>
      <c r="B98" s="22">
        <f t="shared" si="15"/>
        <v>7653.5214999999998</v>
      </c>
      <c r="C98" s="39">
        <f t="shared" si="16"/>
        <v>30.551899999999993</v>
      </c>
      <c r="D98" s="40">
        <f t="shared" si="17"/>
        <v>15.984100000000002</v>
      </c>
      <c r="E98" s="20">
        <f t="shared" si="18"/>
        <v>1.9218213751738569E-2</v>
      </c>
      <c r="F98" s="19">
        <f t="shared" si="19"/>
        <v>2.4145318146175078E-2</v>
      </c>
      <c r="G98" s="21">
        <f t="shared" si="20"/>
        <v>2.4776639521520441E-2</v>
      </c>
      <c r="H98" s="20">
        <f t="shared" si="21"/>
        <v>1.9035301505161081E-2</v>
      </c>
      <c r="I98" s="19">
        <f t="shared" si="22"/>
        <v>2.3857297131501112E-2</v>
      </c>
      <c r="J98" s="19">
        <f t="shared" si="23"/>
        <v>2.4473454541015908E-2</v>
      </c>
      <c r="P98" s="13"/>
    </row>
    <row r="99" spans="1:16" x14ac:dyDescent="0.2">
      <c r="A99">
        <v>40</v>
      </c>
      <c r="B99" s="22">
        <f t="shared" si="15"/>
        <v>7802.0356000000002</v>
      </c>
      <c r="C99" s="39">
        <f t="shared" si="16"/>
        <v>31.298599999999993</v>
      </c>
      <c r="D99" s="40">
        <f t="shared" si="17"/>
        <v>16.385100000000001</v>
      </c>
      <c r="E99" s="20">
        <f t="shared" si="18"/>
        <v>2.1139056405820728E-2</v>
      </c>
      <c r="F99" s="19">
        <f t="shared" si="19"/>
        <v>1.8847113669775192E-2</v>
      </c>
      <c r="G99" s="21">
        <f t="shared" si="20"/>
        <v>2.2329376406901642E-2</v>
      </c>
      <c r="H99" s="20">
        <f t="shared" si="21"/>
        <v>2.0917963401699022E-2</v>
      </c>
      <c r="I99" s="19">
        <f t="shared" si="22"/>
        <v>1.8671164886295628E-2</v>
      </c>
      <c r="J99" s="19">
        <f t="shared" si="23"/>
        <v>2.2082828511915831E-2</v>
      </c>
      <c r="P99" s="13"/>
    </row>
    <row r="100" spans="1:16" x14ac:dyDescent="0.2">
      <c r="A100">
        <v>41</v>
      </c>
      <c r="B100" s="22">
        <f t="shared" si="15"/>
        <v>7968.7251000000006</v>
      </c>
      <c r="C100" s="39">
        <f t="shared" si="16"/>
        <v>31.894099999999995</v>
      </c>
      <c r="D100" s="40">
        <f t="shared" si="17"/>
        <v>16.755100000000002</v>
      </c>
      <c r="E100" s="20">
        <f t="shared" si="18"/>
        <v>2.1778674342549306E-2</v>
      </c>
      <c r="F100" s="19">
        <f t="shared" si="19"/>
        <v>1.9153792407421721E-2</v>
      </c>
      <c r="G100" s="21">
        <f t="shared" si="20"/>
        <v>2.9605717696104743E-2</v>
      </c>
      <c r="H100" s="20">
        <f t="shared" si="21"/>
        <v>2.1544073660418234E-2</v>
      </c>
      <c r="I100" s="19">
        <f t="shared" si="22"/>
        <v>1.8972098588473339E-2</v>
      </c>
      <c r="J100" s="19">
        <f t="shared" si="23"/>
        <v>2.9173861147485828E-2</v>
      </c>
      <c r="P100" s="13"/>
    </row>
    <row r="101" spans="1:16" x14ac:dyDescent="0.2">
      <c r="A101">
        <v>42</v>
      </c>
      <c r="B101" s="22">
        <f t="shared" si="15"/>
        <v>8144.1840000000002</v>
      </c>
      <c r="C101" s="39">
        <f t="shared" si="16"/>
        <v>32.510899999999992</v>
      </c>
      <c r="D101" s="40">
        <f t="shared" si="17"/>
        <v>17.258600000000001</v>
      </c>
      <c r="E101" s="20">
        <f t="shared" si="18"/>
        <v>3.1368743835929115E-2</v>
      </c>
      <c r="F101" s="19">
        <f t="shared" si="19"/>
        <v>2.6808203298070623E-2</v>
      </c>
      <c r="G101" s="21">
        <f t="shared" si="20"/>
        <v>2.6393129552757705E-2</v>
      </c>
      <c r="H101" s="20">
        <f t="shared" si="21"/>
        <v>3.088434232447039E-2</v>
      </c>
      <c r="I101" s="19">
        <f t="shared" si="22"/>
        <v>2.6453616335722022E-2</v>
      </c>
      <c r="J101" s="19">
        <f t="shared" si="23"/>
        <v>2.6049367388629962E-2</v>
      </c>
      <c r="P101" s="13"/>
    </row>
    <row r="102" spans="1:16" x14ac:dyDescent="0.2">
      <c r="A102">
        <v>43</v>
      </c>
      <c r="B102" s="22">
        <f t="shared" si="15"/>
        <v>8403.7276000000002</v>
      </c>
      <c r="C102" s="39">
        <f t="shared" si="16"/>
        <v>33.394299999999994</v>
      </c>
      <c r="D102" s="40">
        <f t="shared" si="17"/>
        <v>17.720200000000002</v>
      </c>
      <c r="E102" s="20">
        <f t="shared" si="18"/>
        <v>3.0220754272938122E-2</v>
      </c>
      <c r="F102" s="19">
        <f t="shared" si="19"/>
        <v>3.524223891178558E-2</v>
      </c>
      <c r="G102" s="21">
        <f t="shared" si="20"/>
        <v>1.9574917506503125E-2</v>
      </c>
      <c r="H102" s="20">
        <f t="shared" si="21"/>
        <v>2.9770904675595993E-2</v>
      </c>
      <c r="I102" s="19">
        <f t="shared" si="22"/>
        <v>3.4631984574601878E-2</v>
      </c>
      <c r="J102" s="19">
        <f t="shared" si="23"/>
        <v>1.9385185800060909E-2</v>
      </c>
      <c r="P102" s="13"/>
    </row>
    <row r="103" spans="1:16" x14ac:dyDescent="0.2">
      <c r="A103">
        <v>44</v>
      </c>
      <c r="B103" s="22">
        <f t="shared" si="15"/>
        <v>8661.5910000000003</v>
      </c>
      <c r="C103" s="39">
        <f t="shared" si="16"/>
        <v>34.592299999999994</v>
      </c>
      <c r="D103" s="40">
        <f t="shared" si="17"/>
        <v>18.070500000000003</v>
      </c>
      <c r="E103" s="20">
        <f t="shared" si="18"/>
        <v>3.1532913746571641E-2</v>
      </c>
      <c r="F103" s="19">
        <f t="shared" si="19"/>
        <v>2.5776203881126461E-2</v>
      </c>
      <c r="G103" s="21">
        <f t="shared" si="20"/>
        <v>2.2337014216453479E-2</v>
      </c>
      <c r="H103" s="20">
        <f t="shared" si="21"/>
        <v>3.1043468243316181E-2</v>
      </c>
      <c r="I103" s="19">
        <f t="shared" si="22"/>
        <v>2.5448224568678981E-2</v>
      </c>
      <c r="J103" s="19">
        <f t="shared" si="23"/>
        <v>2.209029855996367E-2</v>
      </c>
      <c r="P103" s="13"/>
    </row>
    <row r="104" spans="1:16" x14ac:dyDescent="0.2">
      <c r="A104">
        <v>45</v>
      </c>
      <c r="B104" s="22">
        <f t="shared" si="15"/>
        <v>8939.0914000000012</v>
      </c>
      <c r="C104" s="39">
        <f t="shared" si="16"/>
        <v>35.495599999999996</v>
      </c>
      <c r="D104" s="40">
        <f t="shared" si="17"/>
        <v>18.478700000000003</v>
      </c>
      <c r="E104" s="20">
        <f t="shared" si="18"/>
        <v>1.574590193509846E-2</v>
      </c>
      <c r="F104" s="19">
        <f t="shared" si="19"/>
        <v>3.1409837793020062E-2</v>
      </c>
      <c r="G104" s="21">
        <f t="shared" si="20"/>
        <v>2.0142821173533679E-2</v>
      </c>
      <c r="H104" s="20">
        <f t="shared" si="21"/>
        <v>1.5622903581232665E-2</v>
      </c>
      <c r="I104" s="19">
        <f t="shared" si="22"/>
        <v>3.0924176115189619E-2</v>
      </c>
      <c r="J104" s="19">
        <f t="shared" si="23"/>
        <v>1.9941977331911998E-2</v>
      </c>
      <c r="P104" s="13"/>
    </row>
    <row r="105" spans="1:16" x14ac:dyDescent="0.2">
      <c r="A105">
        <v>46</v>
      </c>
      <c r="B105" s="22">
        <f t="shared" si="15"/>
        <v>9080.9624000000003</v>
      </c>
      <c r="C105" s="39">
        <f t="shared" si="16"/>
        <v>36.628299999999996</v>
      </c>
      <c r="D105" s="40">
        <f t="shared" si="17"/>
        <v>18.854700000000005</v>
      </c>
      <c r="E105" s="20">
        <f t="shared" si="18"/>
        <v>2.3019099960207054E-2</v>
      </c>
      <c r="F105" s="19">
        <f t="shared" si="19"/>
        <v>1.445724352893347E-2</v>
      </c>
      <c r="G105" s="21">
        <f t="shared" si="20"/>
        <v>2.0477959028333718E-2</v>
      </c>
      <c r="H105" s="20">
        <f t="shared" si="21"/>
        <v>2.275717511580572E-2</v>
      </c>
      <c r="I105" s="19">
        <f t="shared" si="22"/>
        <v>1.4353487596100296E-2</v>
      </c>
      <c r="J105" s="19">
        <f t="shared" si="23"/>
        <v>2.0270410708347203E-2</v>
      </c>
      <c r="P105" s="13"/>
    </row>
    <row r="106" spans="1:16" x14ac:dyDescent="0.2">
      <c r="A106">
        <v>47</v>
      </c>
      <c r="B106" s="22">
        <f t="shared" si="15"/>
        <v>9292.4318999999996</v>
      </c>
      <c r="C106" s="39">
        <f t="shared" si="16"/>
        <v>37.161699999999996</v>
      </c>
      <c r="D106" s="40">
        <f t="shared" si="17"/>
        <v>19.244800000000005</v>
      </c>
      <c r="E106" s="20">
        <f t="shared" si="18"/>
        <v>1.3041174012286924E-2</v>
      </c>
      <c r="F106" s="19">
        <f t="shared" si="19"/>
        <v>2.1956555295921214E-2</v>
      </c>
      <c r="G106" s="21">
        <f t="shared" si="20"/>
        <v>2.8338131486471265E-2</v>
      </c>
      <c r="H106" s="20">
        <f t="shared" si="21"/>
        <v>1.2956688795683147E-2</v>
      </c>
      <c r="I106" s="19">
        <f t="shared" si="22"/>
        <v>2.1718127660470713E-2</v>
      </c>
      <c r="J106" s="19">
        <f t="shared" si="23"/>
        <v>2.7942216385493494E-2</v>
      </c>
      <c r="P106" s="13"/>
    </row>
    <row r="107" spans="1:16" x14ac:dyDescent="0.2">
      <c r="A107">
        <v>48</v>
      </c>
      <c r="B107" s="22">
        <f t="shared" si="15"/>
        <v>9414.4115000000002</v>
      </c>
      <c r="C107" s="39">
        <f t="shared" si="16"/>
        <v>37.986699999999999</v>
      </c>
      <c r="D107" s="40">
        <f t="shared" si="17"/>
        <v>19.798000000000005</v>
      </c>
      <c r="E107" s="20">
        <f t="shared" si="18"/>
        <v>3.1601431222891753E-2</v>
      </c>
      <c r="F107" s="19">
        <f t="shared" si="19"/>
        <v>1.7605133069182443E-2</v>
      </c>
      <c r="G107" s="21">
        <f t="shared" si="20"/>
        <v>1.5795065044398603E-2</v>
      </c>
      <c r="H107" s="20">
        <f t="shared" si="21"/>
        <v>3.1109872967425262E-2</v>
      </c>
      <c r="I107" s="19">
        <f t="shared" si="22"/>
        <v>1.7451514947725674E-2</v>
      </c>
      <c r="J107" s="19">
        <f t="shared" si="23"/>
        <v>1.5671300439512394E-2</v>
      </c>
      <c r="P107" s="13"/>
    </row>
    <row r="108" spans="1:16" x14ac:dyDescent="0.2">
      <c r="A108">
        <v>49</v>
      </c>
      <c r="B108" s="22">
        <f t="shared" si="15"/>
        <v>9716.6967000000004</v>
      </c>
      <c r="C108" s="39">
        <f t="shared" si="16"/>
        <v>38.6614</v>
      </c>
      <c r="D108" s="40">
        <f t="shared" si="17"/>
        <v>20.113200000000006</v>
      </c>
      <c r="E108" s="20">
        <f t="shared" si="18"/>
        <v>1.8619420966120046E-2</v>
      </c>
      <c r="F108" s="19">
        <f t="shared" si="19"/>
        <v>2.4347275080261171E-2</v>
      </c>
      <c r="G108" s="21">
        <f t="shared" si="20"/>
        <v>2.3889351480005001E-2</v>
      </c>
      <c r="H108" s="20">
        <f t="shared" si="21"/>
        <v>1.8447678420936531E-2</v>
      </c>
      <c r="I108" s="19">
        <f t="shared" si="22"/>
        <v>2.4054444985775331E-2</v>
      </c>
      <c r="J108" s="19">
        <f t="shared" si="23"/>
        <v>2.360736911090074E-2</v>
      </c>
      <c r="P108" s="13"/>
    </row>
    <row r="109" spans="1:16" x14ac:dyDescent="0.2">
      <c r="A109">
        <v>50</v>
      </c>
      <c r="B109" s="22">
        <f t="shared" si="15"/>
        <v>9899.3161</v>
      </c>
      <c r="C109" s="39">
        <f t="shared" si="16"/>
        <v>39.6143</v>
      </c>
      <c r="D109" s="40">
        <f t="shared" si="17"/>
        <v>20.599500000000006</v>
      </c>
      <c r="E109" s="20"/>
      <c r="F109" s="19"/>
      <c r="G109" s="21"/>
      <c r="H109" s="20"/>
      <c r="I109" s="19"/>
      <c r="J109" s="19"/>
      <c r="P109" s="13"/>
    </row>
    <row r="110" spans="1:16" x14ac:dyDescent="0.2">
      <c r="P110" s="13"/>
    </row>
    <row r="111" spans="1:16" x14ac:dyDescent="0.2">
      <c r="P111" s="13"/>
    </row>
    <row r="112" spans="1:16" ht="15" x14ac:dyDescent="0.25">
      <c r="A112" s="14" t="s">
        <v>10</v>
      </c>
      <c r="P112" s="13"/>
    </row>
    <row r="113" spans="1:19" x14ac:dyDescent="0.2">
      <c r="H113" t="s">
        <v>12</v>
      </c>
      <c r="P113" s="13"/>
    </row>
    <row r="114" spans="1:19" x14ac:dyDescent="0.2">
      <c r="B114" s="8" t="s">
        <v>8</v>
      </c>
      <c r="C114" s="8" t="s">
        <v>7</v>
      </c>
      <c r="D114" s="8" t="s">
        <v>6</v>
      </c>
      <c r="E114" s="8" t="s">
        <v>5</v>
      </c>
      <c r="F114" s="8" t="s">
        <v>15</v>
      </c>
      <c r="G114" s="8" t="s">
        <v>14</v>
      </c>
      <c r="H114" s="8" t="s">
        <v>33</v>
      </c>
      <c r="I114" s="8" t="s">
        <v>32</v>
      </c>
      <c r="P114" s="13"/>
    </row>
    <row r="115" spans="1:19" ht="15" x14ac:dyDescent="0.25">
      <c r="A115" s="12" t="s">
        <v>13</v>
      </c>
      <c r="B115" s="11">
        <v>0.7681</v>
      </c>
      <c r="C115" s="10">
        <v>193.95</v>
      </c>
      <c r="D115" s="11">
        <v>-4.1000000000000003E-3</v>
      </c>
      <c r="E115" s="10">
        <v>-3.8E-3</v>
      </c>
      <c r="F115" s="11">
        <v>-0.09</v>
      </c>
      <c r="G115" s="10">
        <v>-0.08</v>
      </c>
      <c r="H115" s="11">
        <v>-0.05</v>
      </c>
      <c r="I115" s="10">
        <v>-4.9000000000000002E-2</v>
      </c>
      <c r="P115" s="13"/>
    </row>
    <row r="116" spans="1:19" ht="15" x14ac:dyDescent="0.25">
      <c r="A116" s="12" t="s">
        <v>11</v>
      </c>
      <c r="B116" s="11">
        <v>1.0261</v>
      </c>
      <c r="C116" s="10">
        <v>152.16</v>
      </c>
      <c r="D116" s="11">
        <v>0.1714</v>
      </c>
      <c r="E116" s="10">
        <v>0.16170000000000001</v>
      </c>
      <c r="F116" s="11">
        <v>0.33279999999999998</v>
      </c>
      <c r="G116" s="10">
        <v>0.30149999999999999</v>
      </c>
      <c r="H116" s="11">
        <v>0.1573</v>
      </c>
      <c r="I116" s="10">
        <v>0.15540000000000001</v>
      </c>
      <c r="P116" s="13"/>
    </row>
    <row r="117" spans="1:19" x14ac:dyDescent="0.2">
      <c r="P117" s="13"/>
    </row>
    <row r="118" spans="1:19" x14ac:dyDescent="0.2">
      <c r="H118" t="s">
        <v>10</v>
      </c>
      <c r="P118" s="13"/>
    </row>
    <row r="119" spans="1:19" ht="15" x14ac:dyDescent="0.25">
      <c r="A119" s="7" t="s">
        <v>9</v>
      </c>
      <c r="B119" s="9" t="s">
        <v>8</v>
      </c>
      <c r="C119" s="8" t="s">
        <v>7</v>
      </c>
      <c r="D119" s="8" t="s">
        <v>6</v>
      </c>
      <c r="E119" s="8" t="s">
        <v>5</v>
      </c>
      <c r="F119" s="8" t="s">
        <v>35</v>
      </c>
      <c r="G119" s="8" t="s">
        <v>36</v>
      </c>
      <c r="H119" s="8" t="s">
        <v>33</v>
      </c>
      <c r="I119" s="8" t="s">
        <v>32</v>
      </c>
      <c r="J119" s="9" t="s">
        <v>2</v>
      </c>
      <c r="K119" s="8" t="s">
        <v>1</v>
      </c>
      <c r="L119" s="8" t="s">
        <v>0</v>
      </c>
      <c r="M119" s="8" t="s">
        <v>34</v>
      </c>
      <c r="S119" s="13"/>
    </row>
    <row r="120" spans="1:19" x14ac:dyDescent="0.2">
      <c r="A120">
        <v>1</v>
      </c>
      <c r="B120" s="29">
        <f>(B$115*$A120)+B$116</f>
        <v>1.7942</v>
      </c>
      <c r="C120" s="30">
        <f t="shared" ref="B120:E150" si="24">(C$115*$A120)+C$116</f>
        <v>346.11</v>
      </c>
      <c r="D120" s="3">
        <f t="shared" si="24"/>
        <v>0.1673</v>
      </c>
      <c r="E120" s="3">
        <f t="shared" si="24"/>
        <v>0.15790000000000001</v>
      </c>
      <c r="F120" s="3">
        <f t="shared" ref="F120:G150" si="25">(F$115*LN($A120))+F$116</f>
        <v>0.33279999999999998</v>
      </c>
      <c r="G120" s="3">
        <f t="shared" si="25"/>
        <v>0.30149999999999999</v>
      </c>
      <c r="H120" s="3">
        <f>(EXP(H$115*$A120))*H$116</f>
        <v>0.14962838847396231</v>
      </c>
      <c r="I120" s="3">
        <f>(EXP(I$115*$A120))*I$116</f>
        <v>0.14796894755514767</v>
      </c>
      <c r="J120" s="31">
        <f t="shared" ref="J120:J149" si="26">B120/C120</f>
        <v>5.1839010719135535E-3</v>
      </c>
      <c r="K120" s="33">
        <f t="shared" ref="K120:K149" si="27">D120/E120</f>
        <v>1.0595313489550349</v>
      </c>
      <c r="L120" s="33">
        <f t="shared" ref="L120:L149" si="28">F120/G120</f>
        <v>1.1038142620232172</v>
      </c>
      <c r="M120" s="33">
        <f>H120/I120</f>
        <v>1.0112147916588794</v>
      </c>
      <c r="S120" s="13"/>
    </row>
    <row r="121" spans="1:19" x14ac:dyDescent="0.2">
      <c r="A121">
        <v>2</v>
      </c>
      <c r="B121" s="29">
        <f t="shared" si="24"/>
        <v>2.5623</v>
      </c>
      <c r="C121" s="30">
        <f t="shared" si="24"/>
        <v>540.05999999999995</v>
      </c>
      <c r="D121" s="3">
        <f t="shared" si="24"/>
        <v>0.16319999999999998</v>
      </c>
      <c r="E121" s="3">
        <f t="shared" si="24"/>
        <v>0.15410000000000001</v>
      </c>
      <c r="F121" s="3">
        <f t="shared" si="25"/>
        <v>0.27041675374960489</v>
      </c>
      <c r="G121" s="3">
        <f t="shared" si="25"/>
        <v>0.24604822555520436</v>
      </c>
      <c r="H121" s="3">
        <f t="shared" ref="H121:I150" si="29">(EXP(H$115*$A121))*H$116</f>
        <v>0.14233092585705642</v>
      </c>
      <c r="I121" s="3">
        <f t="shared" si="29"/>
        <v>0.14089323964335931</v>
      </c>
      <c r="J121" s="31">
        <f t="shared" si="26"/>
        <v>4.7444728363515171E-3</v>
      </c>
      <c r="K121" s="33">
        <f t="shared" si="27"/>
        <v>1.0590525632706034</v>
      </c>
      <c r="L121" s="33">
        <f t="shared" si="28"/>
        <v>1.0990396420840398</v>
      </c>
      <c r="M121" s="33">
        <f t="shared" ref="M121:M149" si="30">H121/I121</f>
        <v>1.0102040823061227</v>
      </c>
      <c r="S121" s="13"/>
    </row>
    <row r="122" spans="1:19" x14ac:dyDescent="0.2">
      <c r="A122">
        <v>3</v>
      </c>
      <c r="B122" s="29">
        <f t="shared" si="24"/>
        <v>3.3304</v>
      </c>
      <c r="C122" s="30">
        <f t="shared" si="24"/>
        <v>734.00999999999988</v>
      </c>
      <c r="D122" s="3">
        <f t="shared" si="24"/>
        <v>0.15909999999999999</v>
      </c>
      <c r="E122" s="3">
        <f t="shared" si="24"/>
        <v>0.15030000000000002</v>
      </c>
      <c r="F122" s="3">
        <f t="shared" si="25"/>
        <v>0.2339248940198701</v>
      </c>
      <c r="G122" s="3">
        <f t="shared" si="25"/>
        <v>0.21361101690655121</v>
      </c>
      <c r="H122" s="3">
        <f t="shared" si="29"/>
        <v>0.1353893646916616</v>
      </c>
      <c r="I122" s="3">
        <f t="shared" si="29"/>
        <v>0.13415588409049606</v>
      </c>
      <c r="J122" s="31">
        <f t="shared" si="26"/>
        <v>4.537267884633725E-3</v>
      </c>
      <c r="K122" s="33">
        <f t="shared" si="27"/>
        <v>1.0585495675316032</v>
      </c>
      <c r="L122" s="33">
        <f t="shared" si="28"/>
        <v>1.0950975160714937</v>
      </c>
      <c r="M122" s="33">
        <f t="shared" si="30"/>
        <v>1.0091943831575325</v>
      </c>
      <c r="S122" s="13"/>
    </row>
    <row r="123" spans="1:19" x14ac:dyDescent="0.2">
      <c r="A123">
        <v>4</v>
      </c>
      <c r="B123" s="29">
        <f t="shared" si="24"/>
        <v>4.0984999999999996</v>
      </c>
      <c r="C123" s="30">
        <f t="shared" si="24"/>
        <v>927.95999999999992</v>
      </c>
      <c r="D123" s="3">
        <f t="shared" si="24"/>
        <v>0.155</v>
      </c>
      <c r="E123" s="3">
        <f t="shared" si="24"/>
        <v>0.14650000000000002</v>
      </c>
      <c r="F123" s="3">
        <f t="shared" si="25"/>
        <v>0.20803350749920985</v>
      </c>
      <c r="G123" s="3">
        <f t="shared" si="25"/>
        <v>0.19059645111040874</v>
      </c>
      <c r="H123" s="3">
        <f t="shared" si="29"/>
        <v>0.12878634745916653</v>
      </c>
      <c r="I123" s="3">
        <f t="shared" si="29"/>
        <v>0.1277407012689902</v>
      </c>
      <c r="J123" s="31">
        <f t="shared" si="26"/>
        <v>4.4166774429932323E-3</v>
      </c>
      <c r="K123" s="33">
        <f t="shared" si="27"/>
        <v>1.0580204778156994</v>
      </c>
      <c r="L123" s="33">
        <f t="shared" si="28"/>
        <v>1.0914867841830915</v>
      </c>
      <c r="M123" s="33">
        <f t="shared" si="30"/>
        <v>1.0081856932034094</v>
      </c>
      <c r="S123" s="13"/>
    </row>
    <row r="124" spans="1:19" x14ac:dyDescent="0.2">
      <c r="A124">
        <v>5</v>
      </c>
      <c r="B124" s="29">
        <f t="shared" si="24"/>
        <v>4.8666</v>
      </c>
      <c r="C124" s="30">
        <f t="shared" si="24"/>
        <v>1121.9100000000001</v>
      </c>
      <c r="D124" s="3">
        <f t="shared" si="24"/>
        <v>0.15090000000000001</v>
      </c>
      <c r="E124" s="3">
        <f t="shared" si="24"/>
        <v>0.14270000000000002</v>
      </c>
      <c r="F124" s="3">
        <f t="shared" si="25"/>
        <v>0.18795058788093097</v>
      </c>
      <c r="G124" s="3">
        <f t="shared" si="25"/>
        <v>0.17274496700527198</v>
      </c>
      <c r="H124" s="3">
        <f t="shared" si="29"/>
        <v>0.12250536317713198</v>
      </c>
      <c r="I124" s="3">
        <f t="shared" si="29"/>
        <v>0.12163228524278631</v>
      </c>
      <c r="J124" s="31">
        <f t="shared" si="26"/>
        <v>4.3377811054362645E-3</v>
      </c>
      <c r="K124" s="33">
        <f t="shared" si="27"/>
        <v>1.0574632095304835</v>
      </c>
      <c r="L124" s="33">
        <f t="shared" si="28"/>
        <v>1.0880235247328216</v>
      </c>
      <c r="M124" s="33">
        <f t="shared" si="30"/>
        <v>1.0071780114350639</v>
      </c>
      <c r="S124" s="13"/>
    </row>
    <row r="125" spans="1:19" x14ac:dyDescent="0.2">
      <c r="A125">
        <v>6</v>
      </c>
      <c r="B125" s="29">
        <f>(B$115*$A125)+B$116</f>
        <v>5.6347000000000005</v>
      </c>
      <c r="C125" s="30">
        <f t="shared" si="24"/>
        <v>1315.86</v>
      </c>
      <c r="D125" s="3">
        <f t="shared" si="24"/>
        <v>0.14679999999999999</v>
      </c>
      <c r="E125" s="3">
        <f t="shared" si="24"/>
        <v>0.13890000000000002</v>
      </c>
      <c r="F125" s="3">
        <f t="shared" si="25"/>
        <v>0.17154164776947503</v>
      </c>
      <c r="G125" s="3">
        <f t="shared" si="25"/>
        <v>0.15815924246175558</v>
      </c>
      <c r="H125" s="3">
        <f t="shared" si="29"/>
        <v>0.11653070611323423</v>
      </c>
      <c r="I125" s="3">
        <f t="shared" si="29"/>
        <v>0.11581596677028705</v>
      </c>
      <c r="J125" s="31">
        <f t="shared" si="26"/>
        <v>4.2821424771632248E-3</v>
      </c>
      <c r="K125" s="33">
        <f t="shared" si="27"/>
        <v>1.0568754499640025</v>
      </c>
      <c r="L125" s="33">
        <f t="shared" si="28"/>
        <v>1.0846134889078989</v>
      </c>
      <c r="M125" s="33">
        <f t="shared" si="30"/>
        <v>1.0061713368448135</v>
      </c>
      <c r="S125" s="13"/>
    </row>
    <row r="126" spans="1:19" x14ac:dyDescent="0.2">
      <c r="A126">
        <v>7</v>
      </c>
      <c r="B126" s="29">
        <f t="shared" si="24"/>
        <v>6.4027999999999992</v>
      </c>
      <c r="C126" s="30">
        <f t="shared" si="24"/>
        <v>1509.81</v>
      </c>
      <c r="D126" s="3">
        <f t="shared" si="24"/>
        <v>0.14269999999999999</v>
      </c>
      <c r="E126" s="3">
        <f t="shared" si="24"/>
        <v>0.1351</v>
      </c>
      <c r="F126" s="3">
        <f t="shared" si="25"/>
        <v>0.15766808658502179</v>
      </c>
      <c r="G126" s="3">
        <f t="shared" si="25"/>
        <v>0.14582718807557493</v>
      </c>
      <c r="H126" s="3">
        <f t="shared" si="29"/>
        <v>0.11084743651275362</v>
      </c>
      <c r="I126" s="3">
        <f t="shared" si="29"/>
        <v>0.11027777807645643</v>
      </c>
      <c r="J126" s="31">
        <f t="shared" si="26"/>
        <v>4.2407985110709291E-3</v>
      </c>
      <c r="K126" s="33">
        <f t="shared" si="27"/>
        <v>1.0562546262028127</v>
      </c>
      <c r="L126" s="33">
        <f t="shared" si="28"/>
        <v>1.0811981542379485</v>
      </c>
      <c r="M126" s="33">
        <f t="shared" si="30"/>
        <v>1.0051656684259838</v>
      </c>
      <c r="S126" s="13"/>
    </row>
    <row r="127" spans="1:19" x14ac:dyDescent="0.2">
      <c r="A127">
        <v>8</v>
      </c>
      <c r="B127" s="29">
        <f>(B$115*$A127)+B$116</f>
        <v>7.1708999999999996</v>
      </c>
      <c r="C127" s="30">
        <f t="shared" si="24"/>
        <v>1703.76</v>
      </c>
      <c r="D127" s="3">
        <f t="shared" si="24"/>
        <v>0.1386</v>
      </c>
      <c r="E127" s="3">
        <f t="shared" si="24"/>
        <v>0.1313</v>
      </c>
      <c r="F127" s="3">
        <f t="shared" si="25"/>
        <v>0.14565026124881478</v>
      </c>
      <c r="G127" s="3">
        <f t="shared" si="25"/>
        <v>0.13514467666561314</v>
      </c>
      <c r="H127" s="3">
        <f t="shared" si="29"/>
        <v>0.10544134324140607</v>
      </c>
      <c r="I127" s="3">
        <f t="shared" si="29"/>
        <v>0.10500441930948129</v>
      </c>
      <c r="J127" s="31">
        <f t="shared" si="26"/>
        <v>4.2088674461191718E-3</v>
      </c>
      <c r="K127" s="33">
        <f t="shared" si="27"/>
        <v>1.0555978674790556</v>
      </c>
      <c r="L127" s="33">
        <f t="shared" si="28"/>
        <v>1.0777358371961292</v>
      </c>
      <c r="M127" s="33">
        <f t="shared" si="30"/>
        <v>1.0041610051729064</v>
      </c>
      <c r="S127" s="13"/>
    </row>
    <row r="128" spans="1:19" x14ac:dyDescent="0.2">
      <c r="A128">
        <v>9</v>
      </c>
      <c r="B128" s="29">
        <f t="shared" si="24"/>
        <v>7.9390000000000001</v>
      </c>
      <c r="C128" s="30">
        <f>(C$115*$A128)+C$116</f>
        <v>1897.71</v>
      </c>
      <c r="D128" s="3">
        <f t="shared" si="24"/>
        <v>0.13450000000000001</v>
      </c>
      <c r="E128" s="3">
        <f t="shared" si="24"/>
        <v>0.1275</v>
      </c>
      <c r="F128" s="3">
        <f t="shared" si="25"/>
        <v>0.13504978803974024</v>
      </c>
      <c r="G128" s="3">
        <f t="shared" si="25"/>
        <v>0.12572203381310243</v>
      </c>
      <c r="H128" s="3">
        <f t="shared" si="29"/>
        <v>0.10029890825010494</v>
      </c>
      <c r="I128" s="3">
        <f t="shared" si="29"/>
        <v>9.9983226601437408E-2</v>
      </c>
      <c r="J128" s="31">
        <f t="shared" si="26"/>
        <v>4.1834632267311652E-3</v>
      </c>
      <c r="K128" s="33">
        <f t="shared" si="27"/>
        <v>1.0549019607843138</v>
      </c>
      <c r="L128" s="33">
        <f>F128/G128</f>
        <v>1.074193472247708</v>
      </c>
      <c r="M128" s="33">
        <f t="shared" si="30"/>
        <v>1.0031573460809176</v>
      </c>
      <c r="S128" s="13"/>
    </row>
    <row r="129" spans="1:19" x14ac:dyDescent="0.2">
      <c r="A129">
        <v>10</v>
      </c>
      <c r="B129" s="29">
        <f t="shared" si="24"/>
        <v>8.7071000000000005</v>
      </c>
      <c r="C129" s="30">
        <f>(C$115*$A129)+C$116</f>
        <v>2091.66</v>
      </c>
      <c r="D129" s="3">
        <f t="shared" si="24"/>
        <v>0.13039999999999999</v>
      </c>
      <c r="E129" s="3">
        <f t="shared" si="24"/>
        <v>0.1237</v>
      </c>
      <c r="F129" s="3">
        <f t="shared" si="25"/>
        <v>0.12556734163053587</v>
      </c>
      <c r="G129" s="3">
        <f t="shared" si="25"/>
        <v>0.11729319256047632</v>
      </c>
      <c r="H129" s="3">
        <f t="shared" si="29"/>
        <v>9.540727277279723E-2</v>
      </c>
      <c r="I129" s="3">
        <f t="shared" si="29"/>
        <v>9.5202141656258274E-2</v>
      </c>
      <c r="J129" s="31">
        <f t="shared" si="26"/>
        <v>4.1627702399051475E-3</v>
      </c>
      <c r="K129" s="33">
        <f t="shared" si="27"/>
        <v>1.0541632983023443</v>
      </c>
      <c r="L129" s="33">
        <f t="shared" si="28"/>
        <v>1.0705424491348328</v>
      </c>
      <c r="M129" s="33">
        <f t="shared" si="30"/>
        <v>1.0021546901463585</v>
      </c>
      <c r="S129" s="13"/>
    </row>
    <row r="130" spans="1:19" x14ac:dyDescent="0.2">
      <c r="A130">
        <v>11</v>
      </c>
      <c r="B130" s="29">
        <f t="shared" si="24"/>
        <v>9.4751999999999992</v>
      </c>
      <c r="C130" s="30">
        <f>(C$115*$A130)+C$116</f>
        <v>2285.6099999999997</v>
      </c>
      <c r="D130" s="3">
        <f t="shared" si="24"/>
        <v>0.1263</v>
      </c>
      <c r="E130" s="3">
        <f t="shared" si="24"/>
        <v>0.11990000000000001</v>
      </c>
      <c r="F130" s="3">
        <f t="shared" si="25"/>
        <v>0.11698942544814664</v>
      </c>
      <c r="G130" s="3">
        <f t="shared" si="25"/>
        <v>0.10966837817613034</v>
      </c>
      <c r="H130" s="3">
        <f t="shared" si="29"/>
        <v>9.0754205172850544E-2</v>
      </c>
      <c r="I130" s="3">
        <f t="shared" si="29"/>
        <v>9.064968279197308E-2</v>
      </c>
      <c r="J130" s="31">
        <f t="shared" si="26"/>
        <v>4.1455891425046269E-3</v>
      </c>
      <c r="K130" s="33">
        <f t="shared" si="27"/>
        <v>1.0533778148457047</v>
      </c>
      <c r="L130" s="33">
        <f t="shared" si="28"/>
        <v>1.0667562281285723</v>
      </c>
      <c r="M130" s="33">
        <f t="shared" si="30"/>
        <v>1.001153036366573</v>
      </c>
      <c r="S130" s="13"/>
    </row>
    <row r="131" spans="1:19" x14ac:dyDescent="0.2">
      <c r="A131">
        <v>12</v>
      </c>
      <c r="B131" s="29">
        <f t="shared" si="24"/>
        <v>10.2433</v>
      </c>
      <c r="C131" s="30">
        <f>(C$115*$A131)+C$116</f>
        <v>2479.5599999999995</v>
      </c>
      <c r="D131" s="3">
        <f t="shared" si="24"/>
        <v>0.12219999999999999</v>
      </c>
      <c r="E131" s="3">
        <f t="shared" si="24"/>
        <v>0.11610000000000001</v>
      </c>
      <c r="F131" s="3">
        <f t="shared" si="25"/>
        <v>0.10915840151907996</v>
      </c>
      <c r="G131" s="3">
        <f t="shared" si="25"/>
        <v>0.10270746801695996</v>
      </c>
      <c r="H131" s="3">
        <f t="shared" si="29"/>
        <v>8.6328070357590353E-2</v>
      </c>
      <c r="I131" s="3">
        <f t="shared" si="29"/>
        <v>8.6314917367672037E-2</v>
      </c>
      <c r="J131" s="31">
        <f t="shared" si="26"/>
        <v>4.1310958395844432E-3</v>
      </c>
      <c r="K131" s="33">
        <f t="shared" si="27"/>
        <v>1.052540913006029</v>
      </c>
      <c r="L131" s="33">
        <f t="shared" si="28"/>
        <v>1.0628088066688079</v>
      </c>
      <c r="M131" s="33">
        <f t="shared" si="30"/>
        <v>1.0001523837399078</v>
      </c>
      <c r="S131" s="13"/>
    </row>
    <row r="132" spans="1:19" x14ac:dyDescent="0.2">
      <c r="A132" s="41">
        <v>13</v>
      </c>
      <c r="B132" s="42">
        <f t="shared" si="24"/>
        <v>11.0114</v>
      </c>
      <c r="C132" s="43">
        <f>(C$115*$A132)+C$116</f>
        <v>2673.5099999999998</v>
      </c>
      <c r="D132" s="44">
        <f t="shared" si="24"/>
        <v>0.11809999999999998</v>
      </c>
      <c r="E132" s="44">
        <f t="shared" si="24"/>
        <v>0.11230000000000001</v>
      </c>
      <c r="F132" s="44">
        <f t="shared" si="25"/>
        <v>0.10195455782846169</v>
      </c>
      <c r="G132" s="44">
        <f t="shared" si="25"/>
        <v>9.6304051403077046E-2</v>
      </c>
      <c r="H132" s="44">
        <f t="shared" si="29"/>
        <v>8.2117800684507816E-2</v>
      </c>
      <c r="I132" s="44">
        <f t="shared" si="29"/>
        <v>8.2187435528983069E-2</v>
      </c>
      <c r="J132" s="45">
        <f t="shared" si="26"/>
        <v>4.1187053723382378E-3</v>
      </c>
      <c r="K132" s="46">
        <f t="shared" si="27"/>
        <v>1.0516473731077469</v>
      </c>
      <c r="L132" s="46">
        <f t="shared" si="28"/>
        <v>1.0586736107470147</v>
      </c>
      <c r="M132" s="46">
        <f t="shared" si="30"/>
        <v>0.99915273126570914</v>
      </c>
      <c r="S132" s="13"/>
    </row>
    <row r="133" spans="1:19" x14ac:dyDescent="0.2">
      <c r="A133" s="41">
        <v>14</v>
      </c>
      <c r="B133" s="42">
        <f t="shared" si="24"/>
        <v>11.779499999999999</v>
      </c>
      <c r="C133" s="43">
        <f t="shared" si="24"/>
        <v>2867.4599999999996</v>
      </c>
      <c r="D133" s="44">
        <f t="shared" si="24"/>
        <v>0.11399999999999999</v>
      </c>
      <c r="E133" s="44">
        <f t="shared" si="24"/>
        <v>0.10850000000000001</v>
      </c>
      <c r="F133" s="44">
        <f t="shared" si="25"/>
        <v>9.5284840334626725E-2</v>
      </c>
      <c r="G133" s="44">
        <f t="shared" si="25"/>
        <v>9.0375413630779305E-2</v>
      </c>
      <c r="H133" s="44">
        <f t="shared" si="29"/>
        <v>7.8112868286388706E-2</v>
      </c>
      <c r="I133" s="44">
        <f t="shared" si="29"/>
        <v>7.8257325209010117E-2</v>
      </c>
      <c r="J133" s="45">
        <f t="shared" si="26"/>
        <v>4.107991044338892E-3</v>
      </c>
      <c r="K133" s="46">
        <f t="shared" si="27"/>
        <v>1.0506912442396312</v>
      </c>
      <c r="L133" s="46">
        <f t="shared" si="28"/>
        <v>1.0543225918047185</v>
      </c>
      <c r="M133" s="46">
        <f t="shared" si="30"/>
        <v>0.99815407794432542</v>
      </c>
      <c r="S133" s="13"/>
    </row>
    <row r="134" spans="1:19" x14ac:dyDescent="0.2">
      <c r="A134" s="41">
        <v>15</v>
      </c>
      <c r="B134" s="42">
        <f t="shared" si="24"/>
        <v>12.547599999999999</v>
      </c>
      <c r="C134" s="43">
        <f>(C$115*$A134)+C$116</f>
        <v>3061.41</v>
      </c>
      <c r="D134" s="44">
        <f t="shared" si="24"/>
        <v>0.1099</v>
      </c>
      <c r="E134" s="44">
        <f t="shared" si="24"/>
        <v>0.10470000000000002</v>
      </c>
      <c r="F134" s="44">
        <f t="shared" si="25"/>
        <v>8.9075481900801085E-2</v>
      </c>
      <c r="G134" s="44">
        <f t="shared" si="25"/>
        <v>8.4855983911823168E-2</v>
      </c>
      <c r="H134" s="44">
        <f t="shared" si="29"/>
        <v>7.4303258746161602E-2</v>
      </c>
      <c r="I134" s="44">
        <f t="shared" si="29"/>
        <v>7.4515148324698549E-2</v>
      </c>
      <c r="J134" s="45">
        <f t="shared" si="26"/>
        <v>4.0986342894287269E-3</v>
      </c>
      <c r="K134" s="46">
        <f t="shared" si="27"/>
        <v>1.0496657115568289</v>
      </c>
      <c r="L134" s="46">
        <f t="shared" si="28"/>
        <v>1.0497254029057344</v>
      </c>
      <c r="M134" s="46">
        <f t="shared" si="30"/>
        <v>0.99715642277710237</v>
      </c>
      <c r="S134" s="13"/>
    </row>
    <row r="135" spans="1:19" x14ac:dyDescent="0.2">
      <c r="A135" s="41">
        <v>16</v>
      </c>
      <c r="B135" s="42">
        <f t="shared" si="24"/>
        <v>13.3157</v>
      </c>
      <c r="C135" s="43">
        <f t="shared" si="24"/>
        <v>3255.3599999999997</v>
      </c>
      <c r="D135" s="44">
        <f t="shared" si="24"/>
        <v>0.10579999999999999</v>
      </c>
      <c r="E135" s="44">
        <f t="shared" si="24"/>
        <v>0.10090000000000002</v>
      </c>
      <c r="F135" s="44">
        <f t="shared" si="25"/>
        <v>8.3267014998419681E-2</v>
      </c>
      <c r="G135" s="44">
        <f t="shared" si="25"/>
        <v>7.9692902220817485E-2</v>
      </c>
      <c r="H135" s="44">
        <f t="shared" si="29"/>
        <v>7.0679446055638945E-2</v>
      </c>
      <c r="I135" s="44">
        <f t="shared" si="29"/>
        <v>7.0951918111463105E-2</v>
      </c>
      <c r="J135" s="45">
        <f t="shared" si="26"/>
        <v>4.0903924604344839E-3</v>
      </c>
      <c r="K135" s="46">
        <f t="shared" si="27"/>
        <v>1.0485629335976212</v>
      </c>
      <c r="L135" s="46">
        <f t="shared" si="28"/>
        <v>1.0448485709266659</v>
      </c>
      <c r="M135" s="46">
        <f t="shared" si="30"/>
        <v>0.99615976476638568</v>
      </c>
      <c r="S135" s="13"/>
    </row>
    <row r="136" spans="1:19" x14ac:dyDescent="0.2">
      <c r="A136" s="41">
        <v>17</v>
      </c>
      <c r="B136" s="42">
        <f>(B$115*$A136)+B$116</f>
        <v>14.0838</v>
      </c>
      <c r="C136" s="43">
        <f t="shared" si="24"/>
        <v>3449.3099999999995</v>
      </c>
      <c r="D136" s="44">
        <f t="shared" si="24"/>
        <v>0.10169999999999998</v>
      </c>
      <c r="E136" s="44">
        <f t="shared" si="24"/>
        <v>9.7100000000000006E-2</v>
      </c>
      <c r="F136" s="44">
        <f t="shared" si="25"/>
        <v>7.7810799034940537E-2</v>
      </c>
      <c r="G136" s="44">
        <f t="shared" si="25"/>
        <v>7.4842932475502694E-2</v>
      </c>
      <c r="H136" s="44">
        <f t="shared" si="29"/>
        <v>6.7232368795534694E-2</v>
      </c>
      <c r="I136" s="44">
        <f t="shared" si="29"/>
        <v>6.7559077541648749E-2</v>
      </c>
      <c r="J136" s="45">
        <f>B136/C136</f>
        <v>4.0830774850622309E-3</v>
      </c>
      <c r="K136" s="46">
        <f t="shared" si="27"/>
        <v>1.0473738414006177</v>
      </c>
      <c r="L136" s="46">
        <f t="shared" si="28"/>
        <v>1.0396546001241904</v>
      </c>
      <c r="M136" s="46">
        <f t="shared" si="30"/>
        <v>0.99516410291551649</v>
      </c>
      <c r="S136" s="13"/>
    </row>
    <row r="137" spans="1:19" x14ac:dyDescent="0.2">
      <c r="A137" s="41">
        <v>18</v>
      </c>
      <c r="B137" s="42">
        <f t="shared" si="24"/>
        <v>14.851900000000001</v>
      </c>
      <c r="C137" s="43">
        <f t="shared" si="24"/>
        <v>3643.2599999999998</v>
      </c>
      <c r="D137" s="44">
        <f t="shared" si="24"/>
        <v>9.7599999999999992E-2</v>
      </c>
      <c r="E137" s="44">
        <f t="shared" si="24"/>
        <v>9.3300000000000008E-2</v>
      </c>
      <c r="F137" s="44">
        <f t="shared" si="25"/>
        <v>7.2666541789345174E-2</v>
      </c>
      <c r="G137" s="44">
        <f t="shared" si="25"/>
        <v>7.0270259368306831E-2</v>
      </c>
      <c r="H137" s="44">
        <f t="shared" si="29"/>
        <v>6.3953407477196245E-2</v>
      </c>
      <c r="I137" s="44">
        <f t="shared" si="29"/>
        <v>6.4328478774996006E-2</v>
      </c>
      <c r="J137" s="45">
        <f t="shared" si="26"/>
        <v>4.0765413393499235E-3</v>
      </c>
      <c r="K137" s="46">
        <f t="shared" si="27"/>
        <v>1.0460878885316183</v>
      </c>
      <c r="L137" s="46">
        <f t="shared" si="28"/>
        <v>1.0341009474360801</v>
      </c>
      <c r="M137" s="46">
        <f t="shared" si="30"/>
        <v>0.99416943622883325</v>
      </c>
      <c r="S137" s="13"/>
    </row>
    <row r="138" spans="1:19" x14ac:dyDescent="0.2">
      <c r="A138" s="41">
        <v>19</v>
      </c>
      <c r="B138" s="42">
        <f t="shared" si="24"/>
        <v>15.62</v>
      </c>
      <c r="C138" s="43">
        <f t="shared" si="24"/>
        <v>3837.2099999999996</v>
      </c>
      <c r="D138" s="44">
        <f t="shared" si="24"/>
        <v>9.3499999999999986E-2</v>
      </c>
      <c r="E138" s="44">
        <f t="shared" si="24"/>
        <v>8.950000000000001E-2</v>
      </c>
      <c r="F138" s="44">
        <f t="shared" si="25"/>
        <v>6.7800491875020352E-2</v>
      </c>
      <c r="G138" s="44">
        <f t="shared" si="25"/>
        <v>6.5944881666684774E-2</v>
      </c>
      <c r="H138" s="44">
        <f t="shared" si="29"/>
        <v>6.0834362989393036E-2</v>
      </c>
      <c r="I138" s="44">
        <f t="shared" si="29"/>
        <v>6.1252363591761977E-2</v>
      </c>
      <c r="J138" s="45">
        <f t="shared" si="26"/>
        <v>4.0706659265455896E-3</v>
      </c>
      <c r="K138" s="46">
        <f t="shared" si="27"/>
        <v>1.0446927374301673</v>
      </c>
      <c r="L138" s="46">
        <f t="shared" si="28"/>
        <v>1.0281388056424861</v>
      </c>
      <c r="M138" s="46">
        <f t="shared" si="30"/>
        <v>0.99317576371166905</v>
      </c>
      <c r="S138" s="13"/>
    </row>
    <row r="139" spans="1:19" x14ac:dyDescent="0.2">
      <c r="A139" s="41">
        <v>20</v>
      </c>
      <c r="B139" s="42">
        <f t="shared" si="24"/>
        <v>16.388100000000001</v>
      </c>
      <c r="C139" s="43">
        <f t="shared" si="24"/>
        <v>4031.16</v>
      </c>
      <c r="D139" s="44">
        <f t="shared" si="24"/>
        <v>8.9399999999999993E-2</v>
      </c>
      <c r="E139" s="44">
        <f t="shared" si="24"/>
        <v>8.5700000000000012E-2</v>
      </c>
      <c r="F139" s="44">
        <f t="shared" si="25"/>
        <v>6.3184095380140803E-2</v>
      </c>
      <c r="G139" s="44">
        <f t="shared" si="25"/>
        <v>6.1841418115680724E-2</v>
      </c>
      <c r="H139" s="44">
        <f t="shared" si="29"/>
        <v>5.7867436096267877E-2</v>
      </c>
      <c r="I139" s="44">
        <f t="shared" si="29"/>
        <v>5.8323344761507495E-2</v>
      </c>
      <c r="J139" s="45">
        <f t="shared" si="26"/>
        <v>4.0653558777126193E-3</v>
      </c>
      <c r="K139" s="46">
        <f t="shared" si="27"/>
        <v>1.0431738623103848</v>
      </c>
      <c r="L139" s="46">
        <f t="shared" si="28"/>
        <v>1.0217116182870913</v>
      </c>
      <c r="M139" s="46">
        <f t="shared" si="30"/>
        <v>0.9921830843703513</v>
      </c>
      <c r="S139" s="13"/>
    </row>
    <row r="140" spans="1:19" x14ac:dyDescent="0.2">
      <c r="A140" s="41">
        <v>21</v>
      </c>
      <c r="B140" s="42">
        <f t="shared" si="24"/>
        <v>17.156199999999998</v>
      </c>
      <c r="C140" s="43">
        <f t="shared" si="24"/>
        <v>4225.1099999999997</v>
      </c>
      <c r="D140" s="44">
        <f t="shared" si="24"/>
        <v>8.5299999999999987E-2</v>
      </c>
      <c r="E140" s="44">
        <f t="shared" si="24"/>
        <v>8.1900000000000014E-2</v>
      </c>
      <c r="F140" s="44">
        <f t="shared" si="25"/>
        <v>5.8792980604891909E-2</v>
      </c>
      <c r="G140" s="44">
        <f t="shared" si="25"/>
        <v>5.7938204982126151E-2</v>
      </c>
      <c r="H140" s="44">
        <f t="shared" si="29"/>
        <v>5.5045207935184734E-2</v>
      </c>
      <c r="I140" s="44">
        <f t="shared" si="29"/>
        <v>5.5534388302807568E-2</v>
      </c>
      <c r="J140" s="45">
        <f t="shared" si="26"/>
        <v>4.060533335226775E-3</v>
      </c>
      <c r="K140" s="46">
        <f t="shared" si="27"/>
        <v>1.0415140415140411</v>
      </c>
      <c r="L140" s="46">
        <f t="shared" si="28"/>
        <v>1.0147532292902317</v>
      </c>
      <c r="M140" s="46">
        <f t="shared" si="30"/>
        <v>0.99119139721220084</v>
      </c>
    </row>
    <row r="141" spans="1:19" x14ac:dyDescent="0.2">
      <c r="A141" s="41">
        <v>22</v>
      </c>
      <c r="B141" s="42">
        <f t="shared" si="24"/>
        <v>17.924299999999999</v>
      </c>
      <c r="C141" s="43">
        <f t="shared" si="24"/>
        <v>4419.0599999999995</v>
      </c>
      <c r="D141" s="44">
        <f t="shared" si="24"/>
        <v>8.1199999999999994E-2</v>
      </c>
      <c r="E141" s="44">
        <f t="shared" si="24"/>
        <v>7.8100000000000017E-2</v>
      </c>
      <c r="F141" s="44">
        <f t="shared" si="25"/>
        <v>5.460617919775157E-2</v>
      </c>
      <c r="G141" s="44">
        <f t="shared" si="25"/>
        <v>5.4216603731334689E-2</v>
      </c>
      <c r="H141" s="44">
        <f t="shared" si="29"/>
        <v>5.2360621465707913E-2</v>
      </c>
      <c r="I141" s="44">
        <f>(EXP(I$115*$A141))*I$116</f>
        <v>5.2878796591282744E-2</v>
      </c>
      <c r="J141" s="45">
        <f t="shared" si="26"/>
        <v>4.0561341099690888E-3</v>
      </c>
      <c r="K141" s="46">
        <f t="shared" si="27"/>
        <v>1.0396927016645323</v>
      </c>
      <c r="L141" s="46">
        <f t="shared" si="28"/>
        <v>1.0071855380013728</v>
      </c>
      <c r="M141" s="46">
        <f t="shared" si="30"/>
        <v>0.99020070124552995</v>
      </c>
    </row>
    <row r="142" spans="1:19" x14ac:dyDescent="0.2">
      <c r="A142" s="41">
        <v>23</v>
      </c>
      <c r="B142" s="42">
        <f t="shared" si="24"/>
        <v>18.692399999999999</v>
      </c>
      <c r="C142" s="43">
        <f t="shared" si="24"/>
        <v>4613.0099999999993</v>
      </c>
      <c r="D142" s="44">
        <f t="shared" si="24"/>
        <v>7.7099999999999988E-2</v>
      </c>
      <c r="E142" s="44">
        <f t="shared" si="24"/>
        <v>7.4300000000000005E-2</v>
      </c>
      <c r="F142" s="44">
        <f t="shared" si="25"/>
        <v>5.0605520566376516E-2</v>
      </c>
      <c r="G142" s="44">
        <f t="shared" si="25"/>
        <v>5.0660462725667987E-2</v>
      </c>
      <c r="H142" s="44">
        <f t="shared" si="29"/>
        <v>4.9806963823325064E-2</v>
      </c>
      <c r="I142" s="44">
        <f t="shared" si="29"/>
        <v>5.0350192275385064E-2</v>
      </c>
      <c r="J142" s="45">
        <f t="shared" si="26"/>
        <v>4.0521048079236776E-3</v>
      </c>
      <c r="K142" s="46">
        <f t="shared" si="27"/>
        <v>1.0376850605652757</v>
      </c>
      <c r="L142" s="46">
        <f t="shared" si="28"/>
        <v>0.99891548248208883</v>
      </c>
      <c r="M142" s="46">
        <f t="shared" si="30"/>
        <v>0.98921099547964242</v>
      </c>
    </row>
    <row r="143" spans="1:19" x14ac:dyDescent="0.2">
      <c r="A143" s="41">
        <v>24</v>
      </c>
      <c r="B143" s="42">
        <f t="shared" si="24"/>
        <v>19.4605</v>
      </c>
      <c r="C143" s="43">
        <f t="shared" si="24"/>
        <v>4806.9599999999991</v>
      </c>
      <c r="D143" s="44">
        <f t="shared" si="24"/>
        <v>7.2999999999999982E-2</v>
      </c>
      <c r="E143" s="44">
        <f t="shared" si="24"/>
        <v>7.0500000000000007E-2</v>
      </c>
      <c r="F143" s="44">
        <f t="shared" si="25"/>
        <v>4.6775155268684865E-2</v>
      </c>
      <c r="G143" s="44">
        <f t="shared" si="25"/>
        <v>4.7255693572164303E-2</v>
      </c>
      <c r="H143" s="44">
        <f t="shared" si="29"/>
        <v>4.737784953378938E-2</v>
      </c>
      <c r="I143" s="44">
        <f t="shared" si="29"/>
        <v>4.7942502961313076E-2</v>
      </c>
      <c r="J143" s="45">
        <f t="shared" si="26"/>
        <v>4.0484006523873722E-3</v>
      </c>
      <c r="K143" s="46">
        <f t="shared" si="27"/>
        <v>1.0354609929078011</v>
      </c>
      <c r="L143" s="46">
        <f t="shared" si="28"/>
        <v>0.98983110251581419</v>
      </c>
      <c r="M143" s="46">
        <f t="shared" si="30"/>
        <v>0.98822227892483339</v>
      </c>
    </row>
    <row r="144" spans="1:19" x14ac:dyDescent="0.2">
      <c r="A144" s="41">
        <v>25</v>
      </c>
      <c r="B144" s="42">
        <f t="shared" si="24"/>
        <v>20.2286</v>
      </c>
      <c r="C144" s="43">
        <f t="shared" si="24"/>
        <v>5000.91</v>
      </c>
      <c r="D144" s="44">
        <f t="shared" si="24"/>
        <v>6.8899999999999989E-2</v>
      </c>
      <c r="E144" s="44">
        <f t="shared" si="24"/>
        <v>6.6700000000000009E-2</v>
      </c>
      <c r="F144" s="44">
        <f t="shared" si="25"/>
        <v>4.3101175761861954E-2</v>
      </c>
      <c r="G144" s="44">
        <f t="shared" si="25"/>
        <v>4.3989934010543963E-2</v>
      </c>
      <c r="H144" s="44">
        <f t="shared" si="29"/>
        <v>4.5067204546107902E-2</v>
      </c>
      <c r="I144" s="44">
        <f t="shared" si="29"/>
        <v>4.5649946630276994E-2</v>
      </c>
      <c r="J144" s="45">
        <f t="shared" si="26"/>
        <v>4.0449838129460441E-3</v>
      </c>
      <c r="K144" s="46">
        <f t="shared" si="27"/>
        <v>1.0329835082458767</v>
      </c>
      <c r="L144" s="46">
        <f t="shared" si="28"/>
        <v>0.97979632684902451</v>
      </c>
      <c r="M144" s="46">
        <f t="shared" si="30"/>
        <v>0.98723455059238574</v>
      </c>
    </row>
    <row r="145" spans="1:14" ht="15" x14ac:dyDescent="0.25">
      <c r="A145" s="41">
        <v>26</v>
      </c>
      <c r="B145" s="42">
        <f t="shared" si="24"/>
        <v>20.996700000000001</v>
      </c>
      <c r="C145" s="43">
        <f t="shared" si="24"/>
        <v>5194.8599999999997</v>
      </c>
      <c r="D145" s="44">
        <f t="shared" si="24"/>
        <v>6.4799999999999983E-2</v>
      </c>
      <c r="E145" s="44">
        <f t="shared" si="24"/>
        <v>6.2900000000000011E-2</v>
      </c>
      <c r="F145" s="44">
        <f t="shared" si="25"/>
        <v>3.9571311578066592E-2</v>
      </c>
      <c r="G145" s="44">
        <f t="shared" si="25"/>
        <v>4.0852276958281419E-2</v>
      </c>
      <c r="H145" s="44">
        <f t="shared" si="29"/>
        <v>4.2869251044250177E-2</v>
      </c>
      <c r="I145" s="44">
        <f t="shared" si="29"/>
        <v>4.3467017753093612E-2</v>
      </c>
      <c r="J145" s="45">
        <f t="shared" si="26"/>
        <v>4.0418221087767528E-3</v>
      </c>
      <c r="K145" s="46">
        <f t="shared" si="27"/>
        <v>1.0302066772655003</v>
      </c>
      <c r="L145" s="46">
        <f t="shared" si="28"/>
        <v>0.96864396612401904</v>
      </c>
      <c r="M145" s="46">
        <f t="shared" si="30"/>
        <v>0.98624780949457036</v>
      </c>
      <c r="N145" s="7"/>
    </row>
    <row r="146" spans="1:14" x14ac:dyDescent="0.2">
      <c r="A146" s="41">
        <v>27</v>
      </c>
      <c r="B146" s="42">
        <f t="shared" si="24"/>
        <v>21.764800000000001</v>
      </c>
      <c r="C146" s="43">
        <f t="shared" si="24"/>
        <v>5388.8099999999995</v>
      </c>
      <c r="D146" s="44">
        <f t="shared" si="24"/>
        <v>6.069999999999999E-2</v>
      </c>
      <c r="E146" s="44">
        <f t="shared" si="24"/>
        <v>5.9100000000000014E-2</v>
      </c>
      <c r="F146" s="44">
        <f t="shared" si="25"/>
        <v>3.6174682059610386E-2</v>
      </c>
      <c r="G146" s="44">
        <f t="shared" si="25"/>
        <v>3.7833050719653649E-2</v>
      </c>
      <c r="H146" s="44">
        <f t="shared" si="29"/>
        <v>4.077849299959873E-2</v>
      </c>
      <c r="I146" s="44">
        <f t="shared" si="29"/>
        <v>4.1388474068765647E-2</v>
      </c>
      <c r="J146" s="45">
        <f t="shared" si="26"/>
        <v>4.0388879919685426E-3</v>
      </c>
      <c r="K146" s="46">
        <f t="shared" si="27"/>
        <v>1.0270727580372245</v>
      </c>
      <c r="L146" s="46">
        <f t="shared" si="28"/>
        <v>0.95616613969801356</v>
      </c>
      <c r="M146" s="46">
        <f t="shared" si="30"/>
        <v>0.98526205464464689</v>
      </c>
      <c r="N146" s="6"/>
    </row>
    <row r="147" spans="1:14" x14ac:dyDescent="0.2">
      <c r="A147" s="41">
        <v>28</v>
      </c>
      <c r="B147" s="42">
        <f t="shared" si="24"/>
        <v>22.532899999999998</v>
      </c>
      <c r="C147" s="43">
        <f t="shared" si="24"/>
        <v>5582.7599999999993</v>
      </c>
      <c r="D147" s="44">
        <f t="shared" si="24"/>
        <v>5.6599999999999984E-2</v>
      </c>
      <c r="E147" s="44">
        <f t="shared" si="24"/>
        <v>5.5300000000000016E-2</v>
      </c>
      <c r="F147" s="44">
        <f t="shared" si="25"/>
        <v>3.2901594084231656E-2</v>
      </c>
      <c r="G147" s="44">
        <f t="shared" si="25"/>
        <v>3.4923639185983679E-2</v>
      </c>
      <c r="H147" s="44">
        <f t="shared" si="29"/>
        <v>3.8789702428014688E-2</v>
      </c>
      <c r="I147" s="44">
        <f t="shared" si="29"/>
        <v>3.9409323995294537E-2</v>
      </c>
      <c r="J147" s="45">
        <f t="shared" si="26"/>
        <v>4.0361577427652272E-3</v>
      </c>
      <c r="K147" s="46">
        <f t="shared" si="27"/>
        <v>1.0235081374321875</v>
      </c>
      <c r="L147" s="46">
        <f t="shared" si="28"/>
        <v>0.94210096230281881</v>
      </c>
      <c r="M147" s="46">
        <f t="shared" si="30"/>
        <v>0.98427728505686041</v>
      </c>
      <c r="N147" s="6"/>
    </row>
    <row r="148" spans="1:14" x14ac:dyDescent="0.2">
      <c r="A148" s="41">
        <v>29</v>
      </c>
      <c r="B148" s="42">
        <f t="shared" si="24"/>
        <v>23.300999999999998</v>
      </c>
      <c r="C148" s="43">
        <f t="shared" si="24"/>
        <v>5776.7099999999991</v>
      </c>
      <c r="D148" s="44">
        <f t="shared" si="24"/>
        <v>5.2499999999999991E-2</v>
      </c>
      <c r="E148" s="44">
        <f t="shared" si="24"/>
        <v>5.1500000000000004E-2</v>
      </c>
      <c r="F148" s="44">
        <f t="shared" si="25"/>
        <v>2.9743375301217345E-2</v>
      </c>
      <c r="G148" s="44">
        <f t="shared" si="25"/>
        <v>3.211633360108207E-2</v>
      </c>
      <c r="H148" s="44">
        <f t="shared" si="29"/>
        <v>3.6897906317154366E-2</v>
      </c>
      <c r="I148" s="44">
        <f t="shared" si="29"/>
        <v>3.752481464249395E-2</v>
      </c>
      <c r="J148" s="45">
        <f t="shared" si="26"/>
        <v>4.0336108269239763E-3</v>
      </c>
      <c r="K148" s="46">
        <f t="shared" si="27"/>
        <v>1.0194174757281551</v>
      </c>
      <c r="L148" s="46">
        <f t="shared" si="28"/>
        <v>0.92611366137432405</v>
      </c>
      <c r="M148" s="46">
        <f t="shared" si="30"/>
        <v>0.98329349974644087</v>
      </c>
      <c r="N148" s="6"/>
    </row>
    <row r="149" spans="1:14" x14ac:dyDescent="0.2">
      <c r="A149" s="41">
        <v>30</v>
      </c>
      <c r="B149" s="42">
        <f t="shared" si="24"/>
        <v>24.069099999999999</v>
      </c>
      <c r="C149" s="43">
        <f t="shared" si="24"/>
        <v>5970.66</v>
      </c>
      <c r="D149" s="44">
        <f t="shared" si="24"/>
        <v>4.8399999999999985E-2</v>
      </c>
      <c r="E149" s="44">
        <f t="shared" si="24"/>
        <v>4.7700000000000006E-2</v>
      </c>
      <c r="F149" s="44">
        <f t="shared" si="25"/>
        <v>2.6692235650406015E-2</v>
      </c>
      <c r="G149" s="44">
        <f t="shared" si="25"/>
        <v>2.9404209467027542E-2</v>
      </c>
      <c r="H149" s="44">
        <f t="shared" si="29"/>
        <v>3.5098374191348009E-2</v>
      </c>
      <c r="I149" s="44">
        <f t="shared" si="29"/>
        <v>3.5730420398016889E-2</v>
      </c>
      <c r="J149" s="45">
        <f t="shared" si="26"/>
        <v>4.0312293783266841E-3</v>
      </c>
      <c r="K149" s="46">
        <f t="shared" si="27"/>
        <v>1.0146750524109009</v>
      </c>
      <c r="L149" s="46">
        <f t="shared" si="28"/>
        <v>0.90776919815978718</v>
      </c>
      <c r="M149" s="46">
        <f t="shared" si="30"/>
        <v>0.982310697729603</v>
      </c>
      <c r="N149" s="6"/>
    </row>
    <row r="150" spans="1:14" x14ac:dyDescent="0.2">
      <c r="A150" s="41">
        <v>31</v>
      </c>
      <c r="B150" s="42">
        <f t="shared" si="24"/>
        <v>24.837199999999999</v>
      </c>
      <c r="C150" s="43">
        <f t="shared" si="24"/>
        <v>6164.61</v>
      </c>
      <c r="D150" s="44">
        <f t="shared" si="24"/>
        <v>4.4299999999999978E-2</v>
      </c>
      <c r="E150" s="44">
        <f t="shared" si="24"/>
        <v>4.3900000000000008E-2</v>
      </c>
      <c r="F150" s="44">
        <f t="shared" si="25"/>
        <v>2.3741151596336829E-2</v>
      </c>
      <c r="G150" s="44">
        <f t="shared" si="25"/>
        <v>2.6781023641188284E-2</v>
      </c>
      <c r="H150" s="44">
        <f t="shared" si="29"/>
        <v>3.3386606282946679E-2</v>
      </c>
      <c r="I150" s="44">
        <f t="shared" si="29"/>
        <v>3.4021832059186213E-2</v>
      </c>
      <c r="J150" s="45">
        <f t="shared" ref="J150:J169" si="31">B150/C150</f>
        <v>4.0289977792593527E-3</v>
      </c>
      <c r="K150" s="46">
        <f t="shared" ref="K150:K169" si="32">D150/E150</f>
        <v>1.0091116173120722</v>
      </c>
      <c r="L150" s="46">
        <f t="shared" ref="L150:L169" si="33">F150/G150</f>
        <v>0.88649156635759663</v>
      </c>
      <c r="M150" s="46">
        <f t="shared" ref="M150:M169" si="34">H150/I150</f>
        <v>0.98132887802354496</v>
      </c>
    </row>
    <row r="151" spans="1:14" x14ac:dyDescent="0.2">
      <c r="A151" s="5">
        <v>32</v>
      </c>
      <c r="B151" s="27">
        <f t="shared" ref="B151:E169" si="35">(B$115*$A151)+B$116</f>
        <v>25.6053</v>
      </c>
      <c r="C151" s="28">
        <f t="shared" si="35"/>
        <v>6358.5599999999995</v>
      </c>
      <c r="D151" s="4">
        <f t="shared" si="35"/>
        <v>4.0199999999999986E-2</v>
      </c>
      <c r="E151" s="4">
        <f t="shared" si="35"/>
        <v>4.0100000000000011E-2</v>
      </c>
      <c r="F151" s="4">
        <f t="shared" ref="F151:G169" si="36">(F$115*LN($A151))+F$116</f>
        <v>2.0883768748024611E-2</v>
      </c>
      <c r="G151" s="4">
        <f t="shared" si="36"/>
        <v>2.4241127776021887E-2</v>
      </c>
      <c r="H151" s="4">
        <f t="shared" ref="H151:I169" si="37">(EXP(H$115*$A151))*H$116</f>
        <v>3.175832228055929E-2</v>
      </c>
      <c r="I151" s="4">
        <f t="shared" si="37"/>
        <v>3.2394946484528744E-2</v>
      </c>
      <c r="J151" s="32">
        <f t="shared" si="31"/>
        <v>4.0269023175058503E-3</v>
      </c>
      <c r="K151" s="34">
        <f t="shared" si="32"/>
        <v>1.0024937655860342</v>
      </c>
      <c r="L151" s="34">
        <f t="shared" si="33"/>
        <v>0.86150153330249724</v>
      </c>
      <c r="M151" s="34">
        <f t="shared" si="34"/>
        <v>0.98034803964644623</v>
      </c>
    </row>
    <row r="152" spans="1:14" x14ac:dyDescent="0.2">
      <c r="A152" s="5">
        <v>33</v>
      </c>
      <c r="B152" s="27">
        <f t="shared" si="35"/>
        <v>26.3734</v>
      </c>
      <c r="C152" s="28">
        <f t="shared" si="35"/>
        <v>6552.5099999999993</v>
      </c>
      <c r="D152" s="4">
        <f t="shared" si="35"/>
        <v>3.6099999999999993E-2</v>
      </c>
      <c r="E152" s="4">
        <f t="shared" si="35"/>
        <v>3.6299999999999999E-2</v>
      </c>
      <c r="F152" s="4">
        <f t="shared" si="36"/>
        <v>1.8114319468016782E-2</v>
      </c>
      <c r="G152" s="4">
        <f t="shared" si="36"/>
        <v>2.1779395082681563E-2</v>
      </c>
      <c r="H152" s="4">
        <f t="shared" si="37"/>
        <v>3.0209450626044614E-2</v>
      </c>
      <c r="I152" s="4">
        <f t="shared" si="37"/>
        <v>3.0845856740161191E-2</v>
      </c>
      <c r="J152" s="32">
        <f t="shared" si="31"/>
        <v>4.0249309043404744E-3</v>
      </c>
      <c r="K152" s="34">
        <f t="shared" si="32"/>
        <v>0.9944903581267216</v>
      </c>
      <c r="L152" s="34">
        <f t="shared" si="33"/>
        <v>0.83171820885056813</v>
      </c>
      <c r="M152" s="34">
        <f t="shared" si="34"/>
        <v>0.97936818161746897</v>
      </c>
    </row>
    <row r="153" spans="1:14" x14ac:dyDescent="0.2">
      <c r="A153" s="5">
        <v>34</v>
      </c>
      <c r="B153" s="27">
        <f t="shared" si="35"/>
        <v>27.141500000000001</v>
      </c>
      <c r="C153" s="28">
        <f t="shared" si="35"/>
        <v>6746.4599999999991</v>
      </c>
      <c r="D153" s="4">
        <f t="shared" si="35"/>
        <v>3.1999999999999973E-2</v>
      </c>
      <c r="E153" s="4">
        <f t="shared" si="35"/>
        <v>3.2500000000000001E-2</v>
      </c>
      <c r="F153" s="4">
        <f t="shared" si="36"/>
        <v>1.542755278454544E-2</v>
      </c>
      <c r="G153" s="4">
        <f t="shared" si="36"/>
        <v>1.9391158030707067E-2</v>
      </c>
      <c r="H153" s="4">
        <f t="shared" si="37"/>
        <v>2.8736118333495153E-2</v>
      </c>
      <c r="I153" s="4">
        <f t="shared" si="37"/>
        <v>2.9370842717364919E-2</v>
      </c>
      <c r="J153" s="32">
        <f t="shared" si="31"/>
        <v>4.0230728411641071E-3</v>
      </c>
      <c r="K153" s="34">
        <f t="shared" si="32"/>
        <v>0.98461538461538378</v>
      </c>
      <c r="L153" s="34">
        <f t="shared" si="33"/>
        <v>0.79559729027606185</v>
      </c>
      <c r="M153" s="34">
        <f t="shared" si="34"/>
        <v>0.97838930295675519</v>
      </c>
    </row>
    <row r="154" spans="1:14" x14ac:dyDescent="0.2">
      <c r="A154" s="5">
        <v>35</v>
      </c>
      <c r="B154" s="27">
        <f t="shared" si="35"/>
        <v>27.909600000000001</v>
      </c>
      <c r="C154" s="28">
        <f t="shared" si="35"/>
        <v>6940.41</v>
      </c>
      <c r="D154" s="4">
        <f t="shared" si="35"/>
        <v>2.789999999999998E-2</v>
      </c>
      <c r="E154" s="4">
        <f t="shared" si="35"/>
        <v>2.8700000000000003E-2</v>
      </c>
      <c r="F154" s="4">
        <f t="shared" si="36"/>
        <v>1.2818674465952806E-2</v>
      </c>
      <c r="G154" s="4">
        <f t="shared" si="36"/>
        <v>1.7072155080846918E-2</v>
      </c>
      <c r="H154" s="4">
        <f t="shared" si="37"/>
        <v>2.733464130475502E-2</v>
      </c>
      <c r="I154" s="4">
        <f t="shared" si="37"/>
        <v>2.7966362198817634E-2</v>
      </c>
      <c r="J154" s="32">
        <f t="shared" si="31"/>
        <v>4.021318625268536E-3</v>
      </c>
      <c r="K154" s="34">
        <f t="shared" si="32"/>
        <v>0.97212543554006892</v>
      </c>
      <c r="L154" s="34">
        <f t="shared" si="33"/>
        <v>0.75085274268237823</v>
      </c>
      <c r="M154" s="34">
        <f t="shared" si="34"/>
        <v>0.97741140268542603</v>
      </c>
    </row>
    <row r="155" spans="1:14" x14ac:dyDescent="0.2">
      <c r="A155" s="5">
        <v>36</v>
      </c>
      <c r="B155" s="27">
        <f t="shared" si="35"/>
        <v>28.677700000000002</v>
      </c>
      <c r="C155" s="28">
        <f t="shared" si="35"/>
        <v>7134.36</v>
      </c>
      <c r="D155" s="4">
        <f t="shared" si="35"/>
        <v>2.3799999999999988E-2</v>
      </c>
      <c r="E155" s="4">
        <f t="shared" si="35"/>
        <v>2.4900000000000005E-2</v>
      </c>
      <c r="F155" s="4">
        <f t="shared" si="36"/>
        <v>1.0283295538950077E-2</v>
      </c>
      <c r="G155" s="4">
        <f t="shared" si="36"/>
        <v>1.4818484923511177E-2</v>
      </c>
      <c r="H155" s="4">
        <f t="shared" si="37"/>
        <v>2.6001515117255562E-2</v>
      </c>
      <c r="I155" s="4">
        <f t="shared" si="37"/>
        <v>2.6629042352027735E-2</v>
      </c>
      <c r="J155" s="32">
        <f t="shared" si="31"/>
        <v>4.0196597872829525E-3</v>
      </c>
      <c r="K155" s="34">
        <f t="shared" si="32"/>
        <v>0.9558232931726901</v>
      </c>
      <c r="L155" s="34">
        <f t="shared" si="33"/>
        <v>0.69395053489135605</v>
      </c>
      <c r="M155" s="34">
        <f t="shared" si="34"/>
        <v>0.97643447982558074</v>
      </c>
    </row>
    <row r="156" spans="1:14" x14ac:dyDescent="0.2">
      <c r="A156" s="5">
        <v>37</v>
      </c>
      <c r="B156" s="27">
        <f t="shared" si="35"/>
        <v>29.445799999999998</v>
      </c>
      <c r="C156" s="28">
        <f t="shared" si="35"/>
        <v>7328.3099999999995</v>
      </c>
      <c r="D156" s="4">
        <f t="shared" si="35"/>
        <v>1.9699999999999995E-2</v>
      </c>
      <c r="E156" s="4">
        <f t="shared" si="35"/>
        <v>2.1100000000000008E-2</v>
      </c>
      <c r="F156" s="4">
        <f t="shared" si="36"/>
        <v>7.8173878620197979E-3</v>
      </c>
      <c r="G156" s="4">
        <f t="shared" si="36"/>
        <v>1.262656698846204E-2</v>
      </c>
      <c r="H156" s="4">
        <f t="shared" si="37"/>
        <v>2.4733406261133621E-2</v>
      </c>
      <c r="I156" s="4">
        <f t="shared" si="37"/>
        <v>2.5355671629543098E-2</v>
      </c>
      <c r="J156" s="32">
        <f t="shared" si="31"/>
        <v>4.01808875443315E-3</v>
      </c>
      <c r="K156" s="34">
        <f t="shared" si="32"/>
        <v>0.93364928909952549</v>
      </c>
      <c r="L156" s="34">
        <f t="shared" si="33"/>
        <v>0.61912219443045802</v>
      </c>
      <c r="M156" s="34">
        <f t="shared" si="34"/>
        <v>0.97545853340029665</v>
      </c>
    </row>
    <row r="157" spans="1:14" x14ac:dyDescent="0.2">
      <c r="A157" s="5">
        <v>38</v>
      </c>
      <c r="B157" s="27">
        <f t="shared" si="35"/>
        <v>30.213899999999999</v>
      </c>
      <c r="C157" s="28">
        <f t="shared" si="35"/>
        <v>7522.2599999999993</v>
      </c>
      <c r="D157" s="4">
        <f t="shared" si="35"/>
        <v>1.5599999999999975E-2</v>
      </c>
      <c r="E157" s="4">
        <f t="shared" si="35"/>
        <v>1.730000000000001E-2</v>
      </c>
      <c r="F157" s="4">
        <f t="shared" si="36"/>
        <v>5.4172456246253109E-3</v>
      </c>
      <c r="G157" s="4">
        <f t="shared" si="36"/>
        <v>1.049310722188912E-2</v>
      </c>
      <c r="H157" s="4">
        <f t="shared" si="37"/>
        <v>2.352714380372049E-2</v>
      </c>
      <c r="I157" s="4">
        <f t="shared" si="37"/>
        <v>2.4143192056482677E-2</v>
      </c>
      <c r="J157" s="32">
        <f t="shared" si="31"/>
        <v>4.016598734954655E-3</v>
      </c>
      <c r="K157" s="34">
        <f t="shared" si="32"/>
        <v>0.90173410404624077</v>
      </c>
      <c r="L157" s="34">
        <f t="shared" si="33"/>
        <v>0.5162670608496861</v>
      </c>
      <c r="M157" s="34">
        <f t="shared" si="34"/>
        <v>0.97448356243362722</v>
      </c>
    </row>
    <row r="158" spans="1:14" x14ac:dyDescent="0.2">
      <c r="A158" s="5">
        <v>39</v>
      </c>
      <c r="B158" s="27">
        <f t="shared" si="35"/>
        <v>30.981999999999999</v>
      </c>
      <c r="C158" s="28">
        <f t="shared" si="35"/>
        <v>7716.2099999999991</v>
      </c>
      <c r="D158" s="4">
        <f t="shared" si="35"/>
        <v>1.1499999999999982E-2</v>
      </c>
      <c r="E158" s="4">
        <f t="shared" si="35"/>
        <v>1.3500000000000012E-2</v>
      </c>
      <c r="F158" s="4">
        <f t="shared" si="36"/>
        <v>3.0794518483318045E-3</v>
      </c>
      <c r="G158" s="4">
        <f t="shared" si="36"/>
        <v>8.415068309628293E-3</v>
      </c>
      <c r="H158" s="4">
        <f t="shared" si="37"/>
        <v>2.2379711460558577E-2</v>
      </c>
      <c r="I158" s="4">
        <f t="shared" si="37"/>
        <v>2.2988691886869649E-2</v>
      </c>
      <c r="J158" s="32">
        <f t="shared" si="31"/>
        <v>4.0151836199377681E-3</v>
      </c>
      <c r="K158" s="34">
        <f t="shared" si="32"/>
        <v>0.85185185185184975</v>
      </c>
      <c r="L158" s="34">
        <f t="shared" si="33"/>
        <v>0.36594496146969824</v>
      </c>
      <c r="M158" s="34">
        <f t="shared" si="34"/>
        <v>0.97350956595060112</v>
      </c>
    </row>
    <row r="159" spans="1:14" x14ac:dyDescent="0.2">
      <c r="A159" s="5">
        <v>40</v>
      </c>
      <c r="B159" s="27">
        <f t="shared" si="35"/>
        <v>31.7501</v>
      </c>
      <c r="C159" s="28">
        <f t="shared" si="35"/>
        <v>7910.16</v>
      </c>
      <c r="D159" s="4">
        <f t="shared" si="35"/>
        <v>7.3999999999999899E-3</v>
      </c>
      <c r="E159" s="4">
        <f t="shared" si="35"/>
        <v>9.7000000000000142E-3</v>
      </c>
      <c r="F159" s="4">
        <f t="shared" si="36"/>
        <v>8.0084912974576206E-4</v>
      </c>
      <c r="G159" s="4">
        <f t="shared" si="36"/>
        <v>6.3896436708850701E-3</v>
      </c>
      <c r="H159" s="4">
        <f t="shared" si="37"/>
        <v>2.1288240053119179E-2</v>
      </c>
      <c r="I159" s="4">
        <f t="shared" si="37"/>
        <v>2.1889398611130394E-2</v>
      </c>
      <c r="J159" s="32">
        <f t="shared" si="31"/>
        <v>4.0138378996126501E-3</v>
      </c>
      <c r="K159" s="34">
        <f t="shared" si="32"/>
        <v>0.76288659793814217</v>
      </c>
      <c r="L159" s="34">
        <f t="shared" si="33"/>
        <v>0.12533549146017267</v>
      </c>
      <c r="M159" s="34">
        <f t="shared" si="34"/>
        <v>0.97253654297722303</v>
      </c>
    </row>
    <row r="160" spans="1:14" x14ac:dyDescent="0.2">
      <c r="A160" s="5">
        <v>41</v>
      </c>
      <c r="B160" s="27">
        <f t="shared" si="35"/>
        <v>32.5182</v>
      </c>
      <c r="C160" s="28">
        <f t="shared" si="35"/>
        <v>8104.11</v>
      </c>
      <c r="D160" s="4">
        <f t="shared" si="35"/>
        <v>3.2999999999999696E-3</v>
      </c>
      <c r="E160" s="4">
        <f t="shared" si="35"/>
        <v>5.9000000000000163E-3</v>
      </c>
      <c r="F160" s="4">
        <f t="shared" si="36"/>
        <v>-1.4214860033877064E-3</v>
      </c>
      <c r="G160" s="4">
        <f t="shared" si="36"/>
        <v>4.4142346636553698E-3</v>
      </c>
      <c r="H160" s="4">
        <f t="shared" si="37"/>
        <v>2.0250000334361598E-2</v>
      </c>
      <c r="I160" s="4">
        <f t="shared" si="37"/>
        <v>2.0842672297967026E-2</v>
      </c>
      <c r="J160" s="32">
        <f t="shared" si="31"/>
        <v>4.0125565916553458E-3</v>
      </c>
      <c r="K160" s="34">
        <f t="shared" si="32"/>
        <v>0.55932203389829838</v>
      </c>
      <c r="L160" s="34">
        <f t="shared" si="33"/>
        <v>-0.32202320712388055</v>
      </c>
      <c r="M160" s="34">
        <f t="shared" si="34"/>
        <v>0.97156449254046773</v>
      </c>
    </row>
    <row r="161" spans="1:13" x14ac:dyDescent="0.2">
      <c r="A161" s="5">
        <v>42</v>
      </c>
      <c r="B161" s="27">
        <f t="shared" si="35"/>
        <v>33.286299999999997</v>
      </c>
      <c r="C161" s="28">
        <f t="shared" si="35"/>
        <v>8298.06</v>
      </c>
      <c r="D161" s="4">
        <f t="shared" si="35"/>
        <v>-8.0000000000002292E-4</v>
      </c>
      <c r="E161" s="4">
        <f t="shared" si="35"/>
        <v>2.1000000000000185E-3</v>
      </c>
      <c r="F161" s="4">
        <f t="shared" si="36"/>
        <v>-3.5902656455031323E-3</v>
      </c>
      <c r="G161" s="4">
        <f t="shared" si="36"/>
        <v>2.4864305373304973E-3</v>
      </c>
      <c r="H161" s="4">
        <f t="shared" si="37"/>
        <v>1.9262396164194052E-2</v>
      </c>
      <c r="I161" s="4">
        <f t="shared" si="37"/>
        <v>1.9845999254613965E-2</v>
      </c>
      <c r="J161" s="32">
        <f t="shared" si="31"/>
        <v>4.0113351795479906E-3</v>
      </c>
      <c r="K161" s="34">
        <f t="shared" si="32"/>
        <v>-0.38095238095238848</v>
      </c>
      <c r="L161" s="34">
        <f t="shared" si="33"/>
        <v>-1.4439436741143565</v>
      </c>
      <c r="M161" s="34">
        <f t="shared" si="34"/>
        <v>0.97059341366828722</v>
      </c>
    </row>
    <row r="162" spans="1:13" x14ac:dyDescent="0.2">
      <c r="A162" s="5">
        <v>43</v>
      </c>
      <c r="B162" s="27">
        <f t="shared" si="35"/>
        <v>34.054400000000001</v>
      </c>
      <c r="C162" s="28">
        <f t="shared" si="35"/>
        <v>8492.01</v>
      </c>
      <c r="D162" s="4">
        <f t="shared" si="35"/>
        <v>-4.9000000000000155E-3</v>
      </c>
      <c r="E162" s="4">
        <f t="shared" si="35"/>
        <v>-1.6999999999999793E-3</v>
      </c>
      <c r="F162" s="4">
        <f t="shared" si="36"/>
        <v>-5.7080104124206388E-3</v>
      </c>
      <c r="G162" s="4">
        <f t="shared" si="36"/>
        <v>6.039907445150039E-4</v>
      </c>
      <c r="H162" s="4">
        <f t="shared" si="37"/>
        <v>1.8322958017771073E-2</v>
      </c>
      <c r="I162" s="4">
        <f t="shared" si="37"/>
        <v>1.8896985990254012E-2</v>
      </c>
      <c r="J162" s="32">
        <f t="shared" si="31"/>
        <v>4.0101695593858224E-3</v>
      </c>
      <c r="K162" s="34">
        <f t="shared" si="32"/>
        <v>2.882352941176515</v>
      </c>
      <c r="L162" s="34">
        <f t="shared" si="33"/>
        <v>-9.450493180990863</v>
      </c>
      <c r="M162" s="34">
        <f t="shared" si="34"/>
        <v>0.96962330538960073</v>
      </c>
    </row>
    <row r="163" spans="1:13" x14ac:dyDescent="0.2">
      <c r="A163" s="5">
        <v>44</v>
      </c>
      <c r="B163" s="27">
        <f t="shared" si="35"/>
        <v>34.822499999999998</v>
      </c>
      <c r="C163" s="28">
        <f t="shared" si="35"/>
        <v>8685.9599999999991</v>
      </c>
      <c r="D163" s="4">
        <f t="shared" si="35"/>
        <v>-9.000000000000008E-3</v>
      </c>
      <c r="E163" s="4">
        <f t="shared" si="35"/>
        <v>-5.4999999999999771E-3</v>
      </c>
      <c r="F163" s="4">
        <f t="shared" si="36"/>
        <v>-7.7770670526434715E-3</v>
      </c>
      <c r="G163" s="4">
        <f t="shared" si="36"/>
        <v>-1.2351707134609091E-3</v>
      </c>
      <c r="H163" s="4">
        <f t="shared" si="37"/>
        <v>1.7429336810395116E-2</v>
      </c>
      <c r="I163" s="4">
        <f t="shared" si="37"/>
        <v>1.7993353468096884E-2</v>
      </c>
      <c r="J163" s="32">
        <f t="shared" si="31"/>
        <v>4.0090559938107014E-3</v>
      </c>
      <c r="K163" s="34">
        <f t="shared" si="32"/>
        <v>1.6363636363636447</v>
      </c>
      <c r="L163" s="34">
        <f t="shared" si="33"/>
        <v>6.2963499440918387</v>
      </c>
      <c r="M163" s="34">
        <f t="shared" si="34"/>
        <v>0.96865416673430005</v>
      </c>
    </row>
    <row r="164" spans="1:13" x14ac:dyDescent="0.2">
      <c r="A164" s="5">
        <v>45</v>
      </c>
      <c r="B164" s="27">
        <f t="shared" si="35"/>
        <v>35.590600000000002</v>
      </c>
      <c r="C164" s="28">
        <f t="shared" si="35"/>
        <v>8879.91</v>
      </c>
      <c r="D164" s="4">
        <f t="shared" si="35"/>
        <v>-1.3100000000000028E-2</v>
      </c>
      <c r="E164" s="4">
        <f t="shared" si="35"/>
        <v>-9.3000000000000027E-3</v>
      </c>
      <c r="F164" s="4">
        <f t="shared" si="36"/>
        <v>-9.7996240793287726E-3</v>
      </c>
      <c r="G164" s="4">
        <f t="shared" si="36"/>
        <v>-3.0329991816255841E-3</v>
      </c>
      <c r="H164" s="4">
        <f t="shared" si="37"/>
        <v>1.6579298023581258E-2</v>
      </c>
      <c r="I164" s="4">
        <f t="shared" si="37"/>
        <v>1.7132931632317005E-2</v>
      </c>
      <c r="J164" s="32">
        <f t="shared" si="31"/>
        <v>4.0079910719815854E-3</v>
      </c>
      <c r="K164" s="34">
        <f t="shared" si="32"/>
        <v>1.4086021505376369</v>
      </c>
      <c r="L164" s="34">
        <f t="shared" si="33"/>
        <v>3.2310012276615612</v>
      </c>
      <c r="M164" s="34">
        <f t="shared" si="34"/>
        <v>0.96768599673324707</v>
      </c>
    </row>
    <row r="165" spans="1:13" x14ac:dyDescent="0.2">
      <c r="A165" s="5">
        <v>46</v>
      </c>
      <c r="B165" s="27">
        <f t="shared" si="35"/>
        <v>36.358699999999999</v>
      </c>
      <c r="C165" s="28">
        <f t="shared" si="35"/>
        <v>9073.8599999999988</v>
      </c>
      <c r="D165" s="4">
        <f t="shared" si="35"/>
        <v>-1.7200000000000021E-2</v>
      </c>
      <c r="E165" s="4">
        <f t="shared" si="35"/>
        <v>-1.3100000000000001E-2</v>
      </c>
      <c r="F165" s="4">
        <f t="shared" si="36"/>
        <v>-1.1777725684018581E-2</v>
      </c>
      <c r="G165" s="4">
        <f t="shared" si="36"/>
        <v>-4.7913117191276111E-3</v>
      </c>
      <c r="H165" s="4">
        <f t="shared" si="37"/>
        <v>1.5770716117597023E-2</v>
      </c>
      <c r="I165" s="4">
        <f t="shared" si="37"/>
        <v>1.6313654196706856E-2</v>
      </c>
      <c r="J165" s="32">
        <f t="shared" si="31"/>
        <v>4.0069716746786929E-3</v>
      </c>
      <c r="K165" s="34">
        <f t="shared" si="32"/>
        <v>1.3129770992366427</v>
      </c>
      <c r="L165" s="34">
        <f t="shared" si="33"/>
        <v>2.4581422321157258</v>
      </c>
      <c r="M165" s="34">
        <f t="shared" si="34"/>
        <v>0.96671879441827124</v>
      </c>
    </row>
    <row r="166" spans="1:13" x14ac:dyDescent="0.2">
      <c r="A166" s="5">
        <v>47</v>
      </c>
      <c r="B166" s="27">
        <f t="shared" si="35"/>
        <v>37.126800000000003</v>
      </c>
      <c r="C166" s="28">
        <f t="shared" si="35"/>
        <v>9267.81</v>
      </c>
      <c r="D166" s="4">
        <f t="shared" si="35"/>
        <v>-2.1300000000000013E-2</v>
      </c>
      <c r="E166" s="4">
        <f t="shared" si="35"/>
        <v>-1.6899999999999998E-2</v>
      </c>
      <c r="F166" s="4">
        <f t="shared" si="36"/>
        <v>-1.371328415390527E-2</v>
      </c>
      <c r="G166" s="4">
        <f t="shared" si="36"/>
        <v>-6.5118081368046865E-3</v>
      </c>
      <c r="H166" s="4">
        <f t="shared" si="37"/>
        <v>1.5001569216505953E-2</v>
      </c>
      <c r="I166" s="4">
        <f t="shared" si="37"/>
        <v>1.5533553682531089E-2</v>
      </c>
      <c r="J166" s="32">
        <f t="shared" si="31"/>
        <v>4.0059949437893103E-3</v>
      </c>
      <c r="K166" s="34">
        <f t="shared" si="32"/>
        <v>1.2603550295857997</v>
      </c>
      <c r="L166" s="34">
        <f t="shared" si="33"/>
        <v>2.1059103502140823</v>
      </c>
      <c r="M166" s="34">
        <f t="shared" si="34"/>
        <v>0.96575255882217081</v>
      </c>
    </row>
    <row r="167" spans="1:13" x14ac:dyDescent="0.2">
      <c r="A167" s="5">
        <v>48</v>
      </c>
      <c r="B167" s="27">
        <f t="shared" si="35"/>
        <v>37.8949</v>
      </c>
      <c r="C167" s="28">
        <f t="shared" si="35"/>
        <v>9461.7599999999984</v>
      </c>
      <c r="D167" s="4">
        <f t="shared" si="35"/>
        <v>-2.5400000000000034E-2</v>
      </c>
      <c r="E167" s="4">
        <f t="shared" si="35"/>
        <v>-2.0699999999999996E-2</v>
      </c>
      <c r="F167" s="4">
        <f t="shared" si="36"/>
        <v>-1.5608090981710232E-2</v>
      </c>
      <c r="G167" s="4">
        <f t="shared" si="36"/>
        <v>-8.196080872631295E-3</v>
      </c>
      <c r="H167" s="4">
        <f t="shared" si="37"/>
        <v>1.4269934052424582E-2</v>
      </c>
      <c r="I167" s="4">
        <f t="shared" si="37"/>
        <v>1.4790756693664817E-2</v>
      </c>
      <c r="J167" s="32">
        <f t="shared" si="31"/>
        <v>4.0050582555465376E-3</v>
      </c>
      <c r="K167" s="34">
        <f t="shared" si="32"/>
        <v>1.2270531400966203</v>
      </c>
      <c r="L167" s="34">
        <f t="shared" si="33"/>
        <v>1.9043358922713218</v>
      </c>
      <c r="M167" s="34">
        <f t="shared" si="34"/>
        <v>0.96478728897870969</v>
      </c>
    </row>
    <row r="168" spans="1:13" x14ac:dyDescent="0.2">
      <c r="A168" s="5">
        <v>49</v>
      </c>
      <c r="B168" s="27">
        <f t="shared" si="35"/>
        <v>38.662999999999997</v>
      </c>
      <c r="C168" s="28">
        <f t="shared" si="35"/>
        <v>9655.7099999999991</v>
      </c>
      <c r="D168" s="4">
        <f t="shared" si="35"/>
        <v>-2.9500000000000026E-2</v>
      </c>
      <c r="E168" s="4">
        <f t="shared" si="35"/>
        <v>-2.4499999999999994E-2</v>
      </c>
      <c r="F168" s="4">
        <f t="shared" si="36"/>
        <v>-1.7463826829956397E-2</v>
      </c>
      <c r="G168" s="4">
        <f t="shared" si="36"/>
        <v>-9.8456238488501269E-3</v>
      </c>
      <c r="H168" s="4">
        <f t="shared" si="37"/>
        <v>1.3573981156350978E-2</v>
      </c>
      <c r="I168" s="4">
        <f t="shared" si="37"/>
        <v>1.4083479417669489E-2</v>
      </c>
      <c r="J168" s="32">
        <f t="shared" si="31"/>
        <v>4.0041591969932821E-3</v>
      </c>
      <c r="K168" s="34">
        <f t="shared" si="32"/>
        <v>1.2040816326530626</v>
      </c>
      <c r="L168" s="34">
        <f t="shared" si="33"/>
        <v>1.7737653903968718</v>
      </c>
      <c r="M168" s="34">
        <f t="shared" si="34"/>
        <v>0.96382298392261778</v>
      </c>
    </row>
    <row r="169" spans="1:13" x14ac:dyDescent="0.2">
      <c r="A169" s="5">
        <v>50</v>
      </c>
      <c r="B169" s="27">
        <f t="shared" si="35"/>
        <v>39.431100000000001</v>
      </c>
      <c r="C169" s="28">
        <f t="shared" si="35"/>
        <v>9849.66</v>
      </c>
      <c r="D169" s="4">
        <f t="shared" si="35"/>
        <v>-3.3600000000000019E-2</v>
      </c>
      <c r="E169" s="4">
        <f t="shared" si="35"/>
        <v>-2.8299999999999992E-2</v>
      </c>
      <c r="F169" s="4">
        <f t="shared" si="36"/>
        <v>-1.9282070488533143E-2</v>
      </c>
      <c r="G169" s="4">
        <f t="shared" si="36"/>
        <v>-1.1461840434251691E-2</v>
      </c>
      <c r="H169" s="4">
        <f t="shared" si="37"/>
        <v>1.2911970283539281E-2</v>
      </c>
      <c r="I169" s="4">
        <f t="shared" si="37"/>
        <v>1.3410023342002177E-2</v>
      </c>
      <c r="J169" s="32">
        <f t="shared" si="31"/>
        <v>4.0032955452269422E-3</v>
      </c>
      <c r="K169" s="34">
        <f t="shared" si="32"/>
        <v>1.187279151943464</v>
      </c>
      <c r="L169" s="34">
        <f t="shared" si="33"/>
        <v>1.6822839751731382</v>
      </c>
      <c r="M169" s="34">
        <f t="shared" si="34"/>
        <v>0.96285964268959023</v>
      </c>
    </row>
    <row r="179" spans="11:11" x14ac:dyDescent="0.2">
      <c r="K179" s="1"/>
    </row>
    <row r="180" spans="11:11" x14ac:dyDescent="0.2">
      <c r="K180" s="1"/>
    </row>
    <row r="181" spans="11:11" x14ac:dyDescent="0.2">
      <c r="K181" s="1"/>
    </row>
    <row r="182" spans="11:11" x14ac:dyDescent="0.2">
      <c r="K182" s="1"/>
    </row>
    <row r="183" spans="11:11" x14ac:dyDescent="0.2">
      <c r="K183" s="1"/>
    </row>
    <row r="184" spans="11:11" x14ac:dyDescent="0.2">
      <c r="K184" s="1"/>
    </row>
    <row r="185" spans="11:11" x14ac:dyDescent="0.2">
      <c r="K185" s="1"/>
    </row>
  </sheetData>
  <pageMargins left="0.7" right="0.7" top="0.75" bottom="0.75" header="0.3" footer="0.3"/>
  <pageSetup paperSize="9" orientation="portrait" r:id="rId1"/>
  <drawing r:id="rId2"/>
  <tableParts count="3"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US SAR data</vt:lpstr>
      <vt:lpstr>C-MAPSS data</vt:lpstr>
      <vt:lpstr>Symmetry AggV obs v pred</vt:lpstr>
      <vt:lpstr>C-MAPSSgooddata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Grenyer, Alex</dc:creator>
  <cp:lastModifiedBy>Alex Grenyer</cp:lastModifiedBy>
  <dcterms:created xsi:type="dcterms:W3CDTF">2021-05-13T20:16:47Z</dcterms:created>
  <dcterms:modified xsi:type="dcterms:W3CDTF">2022-01-09T13:22:04Z</dcterms:modified>
</cp:coreProperties>
</file>