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805159\Documents\Circular Economy Work\Papers\SUM\"/>
    </mc:Choice>
  </mc:AlternateContent>
  <bookViews>
    <workbookView xWindow="1160" yWindow="460" windowWidth="27640" windowHeight="15040" activeTab="8"/>
  </bookViews>
  <sheets>
    <sheet name="Compiled for analysis" sheetId="7" r:id="rId1"/>
    <sheet name="Calculation of N needs" sheetId="8" r:id="rId2"/>
    <sheet name="Ghana" sheetId="1" r:id="rId3"/>
    <sheet name="Kenya" sheetId="2" r:id="rId4"/>
    <sheet name="UK Lab - Ghana Lab" sheetId="3" r:id="rId5"/>
    <sheet name="Compost (Kenya)" sheetId="6" r:id="rId6"/>
    <sheet name="Compost (Ghana)" sheetId="5" r:id="rId7"/>
    <sheet name="SOM_GIS" sheetId="9" r:id="rId8"/>
    <sheet name="GIS" sheetId="10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7" i="2"/>
  <c r="F8" i="2"/>
  <c r="F10" i="2"/>
  <c r="F11" i="2"/>
  <c r="F13" i="2"/>
  <c r="F14" i="2"/>
  <c r="F17" i="2"/>
  <c r="F18" i="2"/>
  <c r="F19" i="2"/>
  <c r="F20" i="2"/>
  <c r="F21" i="2"/>
  <c r="F24" i="2"/>
  <c r="F25" i="2"/>
  <c r="F26" i="2"/>
  <c r="F30" i="2"/>
  <c r="F31" i="2"/>
  <c r="F33" i="2"/>
  <c r="F34" i="2"/>
  <c r="F37" i="2"/>
  <c r="F38" i="2"/>
  <c r="F39" i="2"/>
  <c r="F40" i="2"/>
  <c r="F42" i="2"/>
  <c r="F46" i="2"/>
  <c r="F47" i="2"/>
  <c r="F48" i="2"/>
  <c r="F50" i="2"/>
  <c r="F53" i="2"/>
  <c r="F54" i="2"/>
  <c r="F55" i="2"/>
  <c r="F58" i="2"/>
  <c r="F59" i="2"/>
  <c r="F60" i="2"/>
  <c r="F61" i="2"/>
  <c r="F62" i="2"/>
  <c r="F63" i="2"/>
  <c r="F64" i="2"/>
  <c r="F65" i="2"/>
  <c r="F67" i="2"/>
  <c r="F68" i="2"/>
  <c r="F69" i="2"/>
  <c r="F70" i="2"/>
  <c r="F72" i="2"/>
  <c r="F73" i="2"/>
  <c r="F74" i="2"/>
  <c r="F75" i="2"/>
  <c r="F76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2" i="2"/>
  <c r="T22" i="8" l="1"/>
  <c r="U22" i="8"/>
  <c r="T23" i="8"/>
  <c r="U23" i="8"/>
  <c r="T24" i="8"/>
  <c r="U24" i="8"/>
  <c r="T25" i="8"/>
  <c r="U25" i="8"/>
  <c r="T26" i="8"/>
  <c r="U26" i="8"/>
  <c r="T27" i="8"/>
  <c r="U27" i="8"/>
  <c r="T44" i="8"/>
  <c r="U44" i="8"/>
  <c r="T29" i="8"/>
  <c r="U29" i="8"/>
  <c r="T30" i="8"/>
  <c r="U30" i="8"/>
  <c r="T31" i="8"/>
  <c r="U31" i="8"/>
  <c r="T32" i="8"/>
  <c r="U32" i="8"/>
  <c r="T33" i="8"/>
  <c r="U33" i="8"/>
  <c r="T34" i="8"/>
  <c r="U34" i="8"/>
  <c r="T35" i="8"/>
  <c r="U35" i="8"/>
  <c r="T36" i="8"/>
  <c r="U36" i="8"/>
  <c r="T37" i="8"/>
  <c r="U37" i="8"/>
  <c r="T38" i="8"/>
  <c r="U38" i="8"/>
  <c r="T39" i="8"/>
  <c r="U39" i="8"/>
  <c r="T40" i="8"/>
  <c r="U40" i="8"/>
  <c r="T41" i="8"/>
  <c r="U41" i="8"/>
  <c r="T42" i="8"/>
  <c r="U42" i="8"/>
  <c r="T43" i="8"/>
  <c r="U43" i="8"/>
  <c r="U28" i="8"/>
  <c r="T28" i="8"/>
  <c r="T4" i="8"/>
  <c r="U4" i="8"/>
  <c r="T5" i="8"/>
  <c r="U5" i="8"/>
  <c r="T6" i="8"/>
  <c r="U6" i="8"/>
  <c r="T7" i="8"/>
  <c r="U7" i="8"/>
  <c r="T8" i="8"/>
  <c r="U8" i="8"/>
  <c r="T9" i="8"/>
  <c r="U9" i="8"/>
  <c r="T10" i="8"/>
  <c r="U10" i="8"/>
  <c r="T11" i="8"/>
  <c r="U11" i="8"/>
  <c r="T12" i="8"/>
  <c r="U12" i="8"/>
  <c r="T13" i="8"/>
  <c r="U13" i="8"/>
  <c r="T14" i="8"/>
  <c r="U14" i="8"/>
  <c r="T15" i="8"/>
  <c r="U15" i="8"/>
  <c r="T16" i="8"/>
  <c r="U16" i="8"/>
  <c r="T17" i="8"/>
  <c r="U17" i="8"/>
  <c r="T18" i="8"/>
  <c r="U18" i="8"/>
  <c r="T19" i="8"/>
  <c r="U19" i="8"/>
  <c r="T20" i="8"/>
  <c r="U20" i="8"/>
  <c r="T21" i="8"/>
  <c r="U21" i="8"/>
  <c r="U3" i="8"/>
  <c r="T3" i="8"/>
  <c r="L2" i="1"/>
  <c r="M102" i="1"/>
  <c r="M106" i="1"/>
  <c r="M111" i="1"/>
  <c r="M115" i="1"/>
  <c r="M119" i="1"/>
  <c r="M120" i="1"/>
  <c r="K119" i="1"/>
  <c r="K120" i="1"/>
  <c r="K121" i="1"/>
  <c r="M121" i="1" s="1"/>
  <c r="K97" i="1"/>
  <c r="K98" i="1"/>
  <c r="M98" i="1" s="1"/>
  <c r="K99" i="1"/>
  <c r="M99" i="1" s="1"/>
  <c r="K100" i="1"/>
  <c r="M100" i="1" s="1"/>
  <c r="K101" i="1"/>
  <c r="M101" i="1" s="1"/>
  <c r="K102" i="1"/>
  <c r="K103" i="1"/>
  <c r="M103" i="1" s="1"/>
  <c r="K104" i="1"/>
  <c r="M104" i="1" s="1"/>
  <c r="K105" i="1"/>
  <c r="M105" i="1" s="1"/>
  <c r="K106" i="1"/>
  <c r="K108" i="1"/>
  <c r="M108" i="1" s="1"/>
  <c r="K109" i="1"/>
  <c r="M109" i="1" s="1"/>
  <c r="K110" i="1"/>
  <c r="M110" i="1" s="1"/>
  <c r="K111" i="1"/>
  <c r="K112" i="1"/>
  <c r="M112" i="1" s="1"/>
  <c r="K113" i="1"/>
  <c r="M113" i="1" s="1"/>
  <c r="K114" i="1"/>
  <c r="M114" i="1" s="1"/>
  <c r="K115" i="1"/>
  <c r="K116" i="1"/>
  <c r="M116" i="1" s="1"/>
  <c r="K117" i="1"/>
  <c r="M117" i="1" s="1"/>
  <c r="K118" i="1"/>
  <c r="M118" i="1" s="1"/>
  <c r="L97" i="1"/>
  <c r="N97" i="1" s="1"/>
  <c r="L98" i="1"/>
  <c r="L99" i="1"/>
  <c r="N99" i="1" s="1"/>
  <c r="L100" i="1"/>
  <c r="N100" i="1" s="1"/>
  <c r="L101" i="1"/>
  <c r="N101" i="1" s="1"/>
  <c r="L102" i="1"/>
  <c r="N102" i="1" s="1"/>
  <c r="L103" i="1"/>
  <c r="N103" i="1" s="1"/>
  <c r="L104" i="1"/>
  <c r="N104" i="1" s="1"/>
  <c r="L105" i="1"/>
  <c r="N105" i="1" s="1"/>
  <c r="L106" i="1"/>
  <c r="N106" i="1" s="1"/>
  <c r="L108" i="1"/>
  <c r="N108" i="1" s="1"/>
  <c r="L109" i="1"/>
  <c r="N109" i="1" s="1"/>
  <c r="L110" i="1"/>
  <c r="N110" i="1" s="1"/>
  <c r="L111" i="1"/>
  <c r="N111" i="1" s="1"/>
  <c r="L112" i="1"/>
  <c r="N112" i="1" s="1"/>
  <c r="L113" i="1"/>
  <c r="N113" i="1" s="1"/>
  <c r="L114" i="1"/>
  <c r="N114" i="1" s="1"/>
  <c r="L115" i="1"/>
  <c r="N115" i="1" s="1"/>
  <c r="L116" i="1"/>
  <c r="N116" i="1" s="1"/>
  <c r="L117" i="1"/>
  <c r="N117" i="1" s="1"/>
  <c r="L118" i="1"/>
  <c r="N118" i="1" s="1"/>
  <c r="L119" i="1"/>
  <c r="N119" i="1" s="1"/>
  <c r="L120" i="1"/>
  <c r="N120" i="1" s="1"/>
  <c r="L121" i="1"/>
  <c r="N121" i="1" s="1"/>
  <c r="M97" i="1"/>
  <c r="N98" i="1"/>
  <c r="I11" i="6"/>
  <c r="I12" i="6"/>
  <c r="J12" i="6" s="1"/>
  <c r="J3" i="5"/>
  <c r="J10" i="5"/>
  <c r="J15" i="5"/>
  <c r="K15" i="5" s="1"/>
  <c r="J19" i="5"/>
  <c r="K19" i="5" s="1"/>
  <c r="J23" i="5"/>
  <c r="K23" i="5" s="1"/>
  <c r="J27" i="5"/>
  <c r="K27" i="5" s="1"/>
  <c r="I3" i="5"/>
  <c r="K3" i="5" s="1"/>
  <c r="I7" i="5"/>
  <c r="I8" i="5"/>
  <c r="I9" i="5"/>
  <c r="I10" i="5"/>
  <c r="K10" i="5" s="1"/>
  <c r="I11" i="5"/>
  <c r="I13" i="5"/>
  <c r="I15" i="5"/>
  <c r="L15" i="5" s="1"/>
  <c r="I16" i="5"/>
  <c r="I17" i="5"/>
  <c r="K17" i="5" s="1"/>
  <c r="I18" i="5"/>
  <c r="I19" i="5"/>
  <c r="L19" i="5" s="1"/>
  <c r="I20" i="5"/>
  <c r="I21" i="5"/>
  <c r="K21" i="5" s="1"/>
  <c r="I22" i="5"/>
  <c r="I23" i="5"/>
  <c r="L23" i="5" s="1"/>
  <c r="I24" i="5"/>
  <c r="I25" i="5"/>
  <c r="K25" i="5" s="1"/>
  <c r="I26" i="5"/>
  <c r="I27" i="5"/>
  <c r="L27" i="5" s="1"/>
  <c r="I28" i="5"/>
  <c r="I32" i="5"/>
  <c r="K32" i="5" s="1"/>
  <c r="I2" i="5"/>
  <c r="I13" i="6"/>
  <c r="J13" i="6" s="1"/>
  <c r="J11" i="6"/>
  <c r="I10" i="6"/>
  <c r="J10" i="6" s="1"/>
  <c r="I9" i="6"/>
  <c r="J9" i="6" s="1"/>
  <c r="I8" i="6"/>
  <c r="J8" i="6" s="1"/>
  <c r="J7" i="6"/>
  <c r="J6" i="6"/>
  <c r="J5" i="6"/>
  <c r="J4" i="6"/>
  <c r="J3" i="6"/>
  <c r="J2" i="6"/>
  <c r="E3" i="5"/>
  <c r="E4" i="5"/>
  <c r="E5" i="5"/>
  <c r="E6" i="5"/>
  <c r="E7" i="5"/>
  <c r="J7" i="5" s="1"/>
  <c r="E8" i="5"/>
  <c r="J8" i="5" s="1"/>
  <c r="E9" i="5"/>
  <c r="J9" i="5" s="1"/>
  <c r="K9" i="5" s="1"/>
  <c r="E10" i="5"/>
  <c r="E11" i="5"/>
  <c r="J11" i="5" s="1"/>
  <c r="E12" i="5"/>
  <c r="E13" i="5"/>
  <c r="J13" i="5" s="1"/>
  <c r="E14" i="5"/>
  <c r="E15" i="5"/>
  <c r="E16" i="5"/>
  <c r="J16" i="5" s="1"/>
  <c r="E17" i="5"/>
  <c r="J17" i="5" s="1"/>
  <c r="E18" i="5"/>
  <c r="J18" i="5" s="1"/>
  <c r="E19" i="5"/>
  <c r="E20" i="5"/>
  <c r="J20" i="5" s="1"/>
  <c r="E21" i="5"/>
  <c r="J21" i="5" s="1"/>
  <c r="E22" i="5"/>
  <c r="J22" i="5" s="1"/>
  <c r="E23" i="5"/>
  <c r="E24" i="5"/>
  <c r="J24" i="5" s="1"/>
  <c r="E25" i="5"/>
  <c r="J25" i="5" s="1"/>
  <c r="E26" i="5"/>
  <c r="J26" i="5" s="1"/>
  <c r="E27" i="5"/>
  <c r="E28" i="5"/>
  <c r="J28" i="5" s="1"/>
  <c r="E29" i="5"/>
  <c r="E30" i="5"/>
  <c r="E31" i="5"/>
  <c r="E32" i="5"/>
  <c r="J32" i="5" s="1"/>
  <c r="E33" i="5"/>
  <c r="E34" i="5"/>
  <c r="E2" i="5"/>
  <c r="J2" i="5" s="1"/>
  <c r="D4" i="3"/>
  <c r="D5" i="3"/>
  <c r="D6" i="3"/>
  <c r="H6" i="3" s="1"/>
  <c r="D7" i="3"/>
  <c r="D8" i="3"/>
  <c r="D9" i="3"/>
  <c r="D10" i="3"/>
  <c r="G10" i="3" s="1"/>
  <c r="D11" i="3"/>
  <c r="D12" i="3"/>
  <c r="G12" i="3" s="1"/>
  <c r="D13" i="3"/>
  <c r="D14" i="3"/>
  <c r="H14" i="3" s="1"/>
  <c r="D15" i="3"/>
  <c r="D16" i="3"/>
  <c r="G16" i="3" s="1"/>
  <c r="D17" i="3"/>
  <c r="J17" i="3" s="1"/>
  <c r="D18" i="3"/>
  <c r="D19" i="3"/>
  <c r="D20" i="3"/>
  <c r="G20" i="3" s="1"/>
  <c r="D21" i="3"/>
  <c r="J21" i="3" s="1"/>
  <c r="D22" i="3"/>
  <c r="H22" i="3" s="1"/>
  <c r="D23" i="3"/>
  <c r="D24" i="3"/>
  <c r="G24" i="3" s="1"/>
  <c r="D25" i="3"/>
  <c r="J25" i="3" s="1"/>
  <c r="D26" i="3"/>
  <c r="D27" i="3"/>
  <c r="D28" i="3"/>
  <c r="G28" i="3" s="1"/>
  <c r="D29" i="3"/>
  <c r="J29" i="3" s="1"/>
  <c r="D30" i="3"/>
  <c r="H30" i="3" s="1"/>
  <c r="D31" i="3"/>
  <c r="D32" i="3"/>
  <c r="G32" i="3" s="1"/>
  <c r="D33" i="3"/>
  <c r="J33" i="3" s="1"/>
  <c r="D34" i="3"/>
  <c r="D35" i="3"/>
  <c r="D49" i="3"/>
  <c r="G49" i="3" s="1"/>
  <c r="D54" i="3"/>
  <c r="J54" i="3" s="1"/>
  <c r="D55" i="3"/>
  <c r="D56" i="3"/>
  <c r="D57" i="3"/>
  <c r="G57" i="3" s="1"/>
  <c r="D59" i="3"/>
  <c r="J59" i="3" s="1"/>
  <c r="D60" i="3"/>
  <c r="D61" i="3"/>
  <c r="D62" i="3"/>
  <c r="G62" i="3" s="1"/>
  <c r="D63" i="3"/>
  <c r="J63" i="3" s="1"/>
  <c r="D64" i="3"/>
  <c r="H64" i="3" s="1"/>
  <c r="D3" i="3"/>
  <c r="E61" i="3"/>
  <c r="E4" i="3"/>
  <c r="E5" i="3"/>
  <c r="E6" i="3"/>
  <c r="E7" i="3"/>
  <c r="E8" i="3"/>
  <c r="E9" i="3"/>
  <c r="E10" i="3"/>
  <c r="H10" i="3" s="1"/>
  <c r="E11" i="3"/>
  <c r="E12" i="3"/>
  <c r="E13" i="3"/>
  <c r="E14" i="3"/>
  <c r="E15" i="3"/>
  <c r="E16" i="3"/>
  <c r="E17" i="3"/>
  <c r="E18" i="3"/>
  <c r="H18" i="3" s="1"/>
  <c r="E19" i="3"/>
  <c r="E20" i="3"/>
  <c r="E21" i="3"/>
  <c r="E22" i="3"/>
  <c r="E23" i="3"/>
  <c r="E24" i="3"/>
  <c r="E25" i="3"/>
  <c r="E26" i="3"/>
  <c r="H26" i="3" s="1"/>
  <c r="E27" i="3"/>
  <c r="E28" i="3"/>
  <c r="E29" i="3"/>
  <c r="E30" i="3"/>
  <c r="E31" i="3"/>
  <c r="E32" i="3"/>
  <c r="E33" i="3"/>
  <c r="E34" i="3"/>
  <c r="E35" i="3"/>
  <c r="E49" i="3"/>
  <c r="E54" i="3"/>
  <c r="E55" i="3"/>
  <c r="E56" i="3"/>
  <c r="E57" i="3"/>
  <c r="E59" i="3"/>
  <c r="E60" i="3"/>
  <c r="E62" i="3"/>
  <c r="E63" i="3"/>
  <c r="E64" i="3"/>
  <c r="E3" i="3"/>
  <c r="N13" i="3"/>
  <c r="F13" i="3" s="1"/>
  <c r="O13" i="3"/>
  <c r="N12" i="3"/>
  <c r="F12" i="3" s="1"/>
  <c r="O12" i="3"/>
  <c r="N11" i="3"/>
  <c r="F11" i="3" s="1"/>
  <c r="O11" i="3"/>
  <c r="N10" i="3"/>
  <c r="F10" i="3" s="1"/>
  <c r="O10" i="3"/>
  <c r="N9" i="3"/>
  <c r="F9" i="3" s="1"/>
  <c r="O9" i="3"/>
  <c r="N8" i="3"/>
  <c r="F8" i="3" s="1"/>
  <c r="O8" i="3"/>
  <c r="N7" i="3"/>
  <c r="F7" i="3" s="1"/>
  <c r="O7" i="3"/>
  <c r="N6" i="3"/>
  <c r="F6" i="3" s="1"/>
  <c r="O6" i="3"/>
  <c r="N5" i="3"/>
  <c r="F5" i="3" s="1"/>
  <c r="O5" i="3"/>
  <c r="N4" i="3"/>
  <c r="F4" i="3" s="1"/>
  <c r="O4" i="3"/>
  <c r="N3" i="3"/>
  <c r="F3" i="3" s="1"/>
  <c r="O3" i="3"/>
  <c r="P9" i="3"/>
  <c r="N14" i="3"/>
  <c r="F14" i="3" s="1"/>
  <c r="O14" i="3"/>
  <c r="N15" i="3"/>
  <c r="F15" i="3" s="1"/>
  <c r="O15" i="3"/>
  <c r="N16" i="3"/>
  <c r="F16" i="3" s="1"/>
  <c r="O16" i="3"/>
  <c r="N17" i="3"/>
  <c r="F17" i="3" s="1"/>
  <c r="O17" i="3"/>
  <c r="N18" i="3"/>
  <c r="F18" i="3" s="1"/>
  <c r="O18" i="3"/>
  <c r="N19" i="3"/>
  <c r="F19" i="3" s="1"/>
  <c r="O19" i="3"/>
  <c r="N20" i="3"/>
  <c r="F20" i="3" s="1"/>
  <c r="O20" i="3"/>
  <c r="N21" i="3"/>
  <c r="F21" i="3" s="1"/>
  <c r="O21" i="3"/>
  <c r="N22" i="3"/>
  <c r="F22" i="3" s="1"/>
  <c r="I22" i="3" s="1"/>
  <c r="O22" i="3"/>
  <c r="N23" i="3"/>
  <c r="F23" i="3" s="1"/>
  <c r="O23" i="3"/>
  <c r="N24" i="3"/>
  <c r="F24" i="3" s="1"/>
  <c r="O24" i="3"/>
  <c r="N25" i="3"/>
  <c r="F25" i="3" s="1"/>
  <c r="O25" i="3"/>
  <c r="N26" i="3"/>
  <c r="F26" i="3" s="1"/>
  <c r="O26" i="3"/>
  <c r="N27" i="3"/>
  <c r="F27" i="3" s="1"/>
  <c r="O27" i="3"/>
  <c r="N28" i="3"/>
  <c r="F28" i="3" s="1"/>
  <c r="O28" i="3"/>
  <c r="N29" i="3"/>
  <c r="F29" i="3" s="1"/>
  <c r="O29" i="3"/>
  <c r="N30" i="3"/>
  <c r="F30" i="3" s="1"/>
  <c r="I30" i="3" s="1"/>
  <c r="O30" i="3"/>
  <c r="N31" i="3"/>
  <c r="F31" i="3" s="1"/>
  <c r="O31" i="3"/>
  <c r="N32" i="3"/>
  <c r="F32" i="3" s="1"/>
  <c r="O32" i="3"/>
  <c r="N33" i="3"/>
  <c r="F33" i="3" s="1"/>
  <c r="O33" i="3"/>
  <c r="N34" i="3"/>
  <c r="F34" i="3" s="1"/>
  <c r="O34" i="3"/>
  <c r="N35" i="3"/>
  <c r="F35" i="3" s="1"/>
  <c r="O35" i="3"/>
  <c r="N49" i="3"/>
  <c r="F49" i="3" s="1"/>
  <c r="O49" i="3"/>
  <c r="N54" i="3"/>
  <c r="F54" i="3" s="1"/>
  <c r="O54" i="3"/>
  <c r="N55" i="3"/>
  <c r="F55" i="3" s="1"/>
  <c r="I55" i="3" s="1"/>
  <c r="O55" i="3"/>
  <c r="N56" i="3"/>
  <c r="F56" i="3" s="1"/>
  <c r="O56" i="3"/>
  <c r="N57" i="3"/>
  <c r="F57" i="3" s="1"/>
  <c r="O57" i="3"/>
  <c r="N59" i="3"/>
  <c r="F59" i="3" s="1"/>
  <c r="O59" i="3"/>
  <c r="N60" i="3"/>
  <c r="F60" i="3" s="1"/>
  <c r="O60" i="3"/>
  <c r="N61" i="3"/>
  <c r="F61" i="3" s="1"/>
  <c r="O61" i="3"/>
  <c r="N62" i="3"/>
  <c r="F62" i="3" s="1"/>
  <c r="O62" i="3"/>
  <c r="N63" i="3"/>
  <c r="F63" i="3" s="1"/>
  <c r="O63" i="3"/>
  <c r="N64" i="3"/>
  <c r="F64" i="3" s="1"/>
  <c r="I64" i="3" s="1"/>
  <c r="O64" i="3"/>
  <c r="P18" i="3"/>
  <c r="P64" i="3"/>
  <c r="P63" i="3"/>
  <c r="P62" i="3"/>
  <c r="P61" i="3"/>
  <c r="P60" i="3"/>
  <c r="P59" i="3"/>
  <c r="P57" i="3"/>
  <c r="P56" i="3"/>
  <c r="P55" i="3"/>
  <c r="P54" i="3"/>
  <c r="P49" i="3"/>
  <c r="P35" i="3"/>
  <c r="P34" i="3"/>
  <c r="P33" i="3"/>
  <c r="P32" i="3"/>
  <c r="P31" i="3"/>
  <c r="P30" i="3"/>
  <c r="P28" i="3"/>
  <c r="P29" i="3"/>
  <c r="P25" i="3"/>
  <c r="P26" i="3"/>
  <c r="P27" i="3"/>
  <c r="P24" i="3"/>
  <c r="P19" i="3"/>
  <c r="P20" i="3"/>
  <c r="P21" i="3"/>
  <c r="P22" i="3"/>
  <c r="P23" i="3"/>
  <c r="P17" i="3"/>
  <c r="P14" i="3"/>
  <c r="P15" i="3"/>
  <c r="P16" i="3"/>
  <c r="P12" i="3"/>
  <c r="P13" i="3"/>
  <c r="P11" i="3"/>
  <c r="P10" i="3"/>
  <c r="P8" i="3"/>
  <c r="P4" i="3"/>
  <c r="P5" i="3"/>
  <c r="P6" i="3"/>
  <c r="P7" i="3"/>
  <c r="P3" i="3"/>
  <c r="G2" i="2"/>
  <c r="G3" i="2"/>
  <c r="G4" i="2"/>
  <c r="H4" i="2"/>
  <c r="G5" i="2"/>
  <c r="G7" i="2"/>
  <c r="G8" i="2"/>
  <c r="G10" i="2"/>
  <c r="G11" i="2"/>
  <c r="G13" i="2"/>
  <c r="G14" i="2"/>
  <c r="G17" i="2"/>
  <c r="H17" i="2"/>
  <c r="G18" i="2"/>
  <c r="G19" i="2"/>
  <c r="G20" i="2"/>
  <c r="G21" i="2"/>
  <c r="G24" i="2"/>
  <c r="G25" i="2"/>
  <c r="G26" i="2"/>
  <c r="G30" i="2"/>
  <c r="H30" i="2"/>
  <c r="G31" i="2"/>
  <c r="G33" i="2"/>
  <c r="G34" i="2"/>
  <c r="G37" i="2"/>
  <c r="G38" i="2"/>
  <c r="G39" i="2"/>
  <c r="G40" i="2"/>
  <c r="G42" i="2"/>
  <c r="H42" i="2"/>
  <c r="G46" i="2"/>
  <c r="G47" i="2"/>
  <c r="G48" i="2"/>
  <c r="G50" i="2"/>
  <c r="G53" i="2"/>
  <c r="G54" i="2"/>
  <c r="G55" i="2"/>
  <c r="G58" i="2"/>
  <c r="H58" i="2"/>
  <c r="G59" i="2"/>
  <c r="G60" i="2"/>
  <c r="G61" i="2"/>
  <c r="G62" i="2"/>
  <c r="G63" i="2"/>
  <c r="G64" i="2"/>
  <c r="G65" i="2"/>
  <c r="G67" i="2"/>
  <c r="H67" i="2"/>
  <c r="G68" i="2"/>
  <c r="G69" i="2"/>
  <c r="G70" i="2"/>
  <c r="G72" i="2"/>
  <c r="G73" i="2"/>
  <c r="G74" i="2"/>
  <c r="G75" i="2"/>
  <c r="G76" i="2"/>
  <c r="H76" i="2"/>
  <c r="G78" i="2"/>
  <c r="G79" i="2"/>
  <c r="G80" i="2"/>
  <c r="G81" i="2"/>
  <c r="G82" i="2"/>
  <c r="G83" i="2"/>
  <c r="G84" i="2"/>
  <c r="G85" i="2"/>
  <c r="H85" i="2"/>
  <c r="G86" i="2"/>
  <c r="G87" i="2"/>
  <c r="G88" i="2"/>
  <c r="G89" i="2"/>
  <c r="G90" i="2"/>
  <c r="G91" i="2"/>
  <c r="G92" i="2"/>
  <c r="G93" i="2"/>
  <c r="H93" i="2"/>
  <c r="G94" i="2"/>
  <c r="G95" i="2"/>
  <c r="G96" i="2"/>
  <c r="H2" i="2"/>
  <c r="M38" i="1"/>
  <c r="M43" i="1"/>
  <c r="M48" i="1"/>
  <c r="M55" i="1"/>
  <c r="M59" i="1"/>
  <c r="M70" i="1"/>
  <c r="M74" i="1"/>
  <c r="M78" i="1"/>
  <c r="M83" i="1"/>
  <c r="N83" i="1"/>
  <c r="M87" i="1"/>
  <c r="N87" i="1"/>
  <c r="M91" i="1"/>
  <c r="N91" i="1"/>
  <c r="M95" i="1"/>
  <c r="N95" i="1"/>
  <c r="N3" i="1"/>
  <c r="M8" i="1"/>
  <c r="N26" i="1"/>
  <c r="M28" i="1"/>
  <c r="N28" i="1"/>
  <c r="N30" i="1"/>
  <c r="N2" i="1"/>
  <c r="V37" i="3"/>
  <c r="V38" i="3"/>
  <c r="V39" i="3"/>
  <c r="V40" i="3"/>
  <c r="V41" i="3"/>
  <c r="V42" i="3"/>
  <c r="V43" i="3"/>
  <c r="V44" i="3"/>
  <c r="V45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" i="3"/>
  <c r="K27" i="1"/>
  <c r="M27" i="1" s="1"/>
  <c r="L27" i="1"/>
  <c r="N27" i="1" s="1"/>
  <c r="L3" i="1"/>
  <c r="L6" i="1"/>
  <c r="N6" i="1" s="1"/>
  <c r="L8" i="1"/>
  <c r="N8" i="1" s="1"/>
  <c r="L25" i="1"/>
  <c r="N25" i="1" s="1"/>
  <c r="L26" i="1"/>
  <c r="L28" i="1"/>
  <c r="L29" i="1"/>
  <c r="N29" i="1" s="1"/>
  <c r="L30" i="1"/>
  <c r="L34" i="1"/>
  <c r="N34" i="1" s="1"/>
  <c r="L36" i="1"/>
  <c r="N36" i="1" s="1"/>
  <c r="L37" i="1"/>
  <c r="N37" i="1" s="1"/>
  <c r="L38" i="1"/>
  <c r="N38" i="1" s="1"/>
  <c r="L39" i="1"/>
  <c r="N39" i="1" s="1"/>
  <c r="L40" i="1"/>
  <c r="N40" i="1" s="1"/>
  <c r="L42" i="1"/>
  <c r="N42" i="1" s="1"/>
  <c r="L43" i="1"/>
  <c r="N43" i="1" s="1"/>
  <c r="L44" i="1"/>
  <c r="N44" i="1" s="1"/>
  <c r="L45" i="1"/>
  <c r="N45" i="1" s="1"/>
  <c r="L47" i="1"/>
  <c r="N47" i="1" s="1"/>
  <c r="L48" i="1"/>
  <c r="N48" i="1" s="1"/>
  <c r="L49" i="1"/>
  <c r="N49" i="1" s="1"/>
  <c r="L50" i="1"/>
  <c r="N50" i="1" s="1"/>
  <c r="L54" i="1"/>
  <c r="N54" i="1" s="1"/>
  <c r="L55" i="1"/>
  <c r="N55" i="1" s="1"/>
  <c r="L56" i="1"/>
  <c r="N56" i="1" s="1"/>
  <c r="L57" i="1"/>
  <c r="N57" i="1" s="1"/>
  <c r="L58" i="1"/>
  <c r="N58" i="1" s="1"/>
  <c r="L59" i="1"/>
  <c r="N59" i="1" s="1"/>
  <c r="L61" i="1"/>
  <c r="N61" i="1" s="1"/>
  <c r="L62" i="1"/>
  <c r="N62" i="1" s="1"/>
  <c r="L64" i="1"/>
  <c r="N64" i="1" s="1"/>
  <c r="L65" i="1"/>
  <c r="N65" i="1" s="1"/>
  <c r="L66" i="1"/>
  <c r="N66" i="1" s="1"/>
  <c r="L67" i="1"/>
  <c r="N67" i="1" s="1"/>
  <c r="L69" i="1"/>
  <c r="N69" i="1" s="1"/>
  <c r="L70" i="1"/>
  <c r="N70" i="1" s="1"/>
  <c r="L71" i="1"/>
  <c r="N71" i="1" s="1"/>
  <c r="L72" i="1"/>
  <c r="N72" i="1" s="1"/>
  <c r="L73" i="1"/>
  <c r="N73" i="1" s="1"/>
  <c r="L74" i="1"/>
  <c r="N74" i="1" s="1"/>
  <c r="L75" i="1"/>
  <c r="N75" i="1" s="1"/>
  <c r="L76" i="1"/>
  <c r="N76" i="1" s="1"/>
  <c r="L77" i="1"/>
  <c r="N77" i="1" s="1"/>
  <c r="L78" i="1"/>
  <c r="N78" i="1" s="1"/>
  <c r="L79" i="1"/>
  <c r="N79" i="1" s="1"/>
  <c r="L80" i="1"/>
  <c r="N80" i="1" s="1"/>
  <c r="L81" i="1"/>
  <c r="N81" i="1" s="1"/>
  <c r="L82" i="1"/>
  <c r="N82" i="1" s="1"/>
  <c r="L83" i="1"/>
  <c r="L84" i="1"/>
  <c r="N84" i="1" s="1"/>
  <c r="L85" i="1"/>
  <c r="N85" i="1" s="1"/>
  <c r="L86" i="1"/>
  <c r="N86" i="1" s="1"/>
  <c r="L87" i="1"/>
  <c r="L88" i="1"/>
  <c r="N88" i="1" s="1"/>
  <c r="L89" i="1"/>
  <c r="N89" i="1" s="1"/>
  <c r="L90" i="1"/>
  <c r="N90" i="1" s="1"/>
  <c r="L91" i="1"/>
  <c r="L92" i="1"/>
  <c r="N92" i="1" s="1"/>
  <c r="L93" i="1"/>
  <c r="N93" i="1" s="1"/>
  <c r="L94" i="1"/>
  <c r="N94" i="1" s="1"/>
  <c r="L95" i="1"/>
  <c r="L96" i="1"/>
  <c r="N96" i="1" s="1"/>
  <c r="K3" i="1"/>
  <c r="M3" i="1" s="1"/>
  <c r="K6" i="1"/>
  <c r="M6" i="1" s="1"/>
  <c r="K8" i="1"/>
  <c r="K25" i="1"/>
  <c r="M25" i="1" s="1"/>
  <c r="K26" i="1"/>
  <c r="M26" i="1" s="1"/>
  <c r="K28" i="1"/>
  <c r="K29" i="1"/>
  <c r="M29" i="1" s="1"/>
  <c r="K30" i="1"/>
  <c r="M30" i="1" s="1"/>
  <c r="K34" i="1"/>
  <c r="M34" i="1" s="1"/>
  <c r="K36" i="1"/>
  <c r="M36" i="1" s="1"/>
  <c r="K37" i="1"/>
  <c r="M37" i="1" s="1"/>
  <c r="K38" i="1"/>
  <c r="K39" i="1"/>
  <c r="M39" i="1" s="1"/>
  <c r="K40" i="1"/>
  <c r="M40" i="1" s="1"/>
  <c r="K42" i="1"/>
  <c r="M42" i="1" s="1"/>
  <c r="K43" i="1"/>
  <c r="K44" i="1"/>
  <c r="M44" i="1" s="1"/>
  <c r="K45" i="1"/>
  <c r="M45" i="1" s="1"/>
  <c r="K47" i="1"/>
  <c r="M47" i="1" s="1"/>
  <c r="K48" i="1"/>
  <c r="K49" i="1"/>
  <c r="M49" i="1" s="1"/>
  <c r="K50" i="1"/>
  <c r="M50" i="1" s="1"/>
  <c r="K54" i="1"/>
  <c r="M54" i="1" s="1"/>
  <c r="K55" i="1"/>
  <c r="K56" i="1"/>
  <c r="M56" i="1" s="1"/>
  <c r="K57" i="1"/>
  <c r="M57" i="1" s="1"/>
  <c r="K58" i="1"/>
  <c r="M58" i="1" s="1"/>
  <c r="K59" i="1"/>
  <c r="K61" i="1"/>
  <c r="M61" i="1" s="1"/>
  <c r="K62" i="1"/>
  <c r="M62" i="1" s="1"/>
  <c r="K63" i="1"/>
  <c r="K64" i="1"/>
  <c r="M64" i="1" s="1"/>
  <c r="K65" i="1"/>
  <c r="M65" i="1" s="1"/>
  <c r="K66" i="1"/>
  <c r="M66" i="1" s="1"/>
  <c r="K67" i="1"/>
  <c r="M67" i="1" s="1"/>
  <c r="K68" i="1"/>
  <c r="K69" i="1"/>
  <c r="M69" i="1" s="1"/>
  <c r="K70" i="1"/>
  <c r="K71" i="1"/>
  <c r="M71" i="1" s="1"/>
  <c r="K72" i="1"/>
  <c r="M72" i="1" s="1"/>
  <c r="K73" i="1"/>
  <c r="M73" i="1" s="1"/>
  <c r="K74" i="1"/>
  <c r="K75" i="1"/>
  <c r="M75" i="1" s="1"/>
  <c r="K76" i="1"/>
  <c r="M76" i="1" s="1"/>
  <c r="K77" i="1"/>
  <c r="M77" i="1" s="1"/>
  <c r="K78" i="1"/>
  <c r="K79" i="1"/>
  <c r="M79" i="1" s="1"/>
  <c r="K80" i="1"/>
  <c r="M80" i="1" s="1"/>
  <c r="K81" i="1"/>
  <c r="M81" i="1" s="1"/>
  <c r="K82" i="1"/>
  <c r="M82" i="1" s="1"/>
  <c r="K83" i="1"/>
  <c r="K84" i="1"/>
  <c r="M84" i="1" s="1"/>
  <c r="K85" i="1"/>
  <c r="M85" i="1" s="1"/>
  <c r="K86" i="1"/>
  <c r="M86" i="1" s="1"/>
  <c r="K87" i="1"/>
  <c r="K88" i="1"/>
  <c r="M88" i="1" s="1"/>
  <c r="K89" i="1"/>
  <c r="M89" i="1" s="1"/>
  <c r="K90" i="1"/>
  <c r="M90" i="1" s="1"/>
  <c r="K91" i="1"/>
  <c r="K92" i="1"/>
  <c r="M92" i="1" s="1"/>
  <c r="K93" i="1"/>
  <c r="M93" i="1" s="1"/>
  <c r="K94" i="1"/>
  <c r="M94" i="1" s="1"/>
  <c r="K95" i="1"/>
  <c r="K96" i="1"/>
  <c r="M96" i="1" s="1"/>
  <c r="K2" i="1"/>
  <c r="M2" i="1" s="1"/>
  <c r="H3" i="2"/>
  <c r="H5" i="2"/>
  <c r="H7" i="2"/>
  <c r="H8" i="2"/>
  <c r="H10" i="2"/>
  <c r="H11" i="2"/>
  <c r="H13" i="2"/>
  <c r="H14" i="2"/>
  <c r="H18" i="2"/>
  <c r="H19" i="2"/>
  <c r="H20" i="2"/>
  <c r="H21" i="2"/>
  <c r="H24" i="2"/>
  <c r="H25" i="2"/>
  <c r="H26" i="2"/>
  <c r="H31" i="2"/>
  <c r="H33" i="2"/>
  <c r="H34" i="2"/>
  <c r="H37" i="2"/>
  <c r="H38" i="2"/>
  <c r="H39" i="2"/>
  <c r="H40" i="2"/>
  <c r="H46" i="2"/>
  <c r="H47" i="2"/>
  <c r="H48" i="2"/>
  <c r="H50" i="2"/>
  <c r="H53" i="2"/>
  <c r="H54" i="2"/>
  <c r="H55" i="2"/>
  <c r="H59" i="2"/>
  <c r="H60" i="2"/>
  <c r="H61" i="2"/>
  <c r="H62" i="2"/>
  <c r="H63" i="2"/>
  <c r="H64" i="2"/>
  <c r="H65" i="2"/>
  <c r="H68" i="2"/>
  <c r="H69" i="2"/>
  <c r="H70" i="2"/>
  <c r="H72" i="2"/>
  <c r="H73" i="2"/>
  <c r="H74" i="2"/>
  <c r="H75" i="2"/>
  <c r="H78" i="2"/>
  <c r="H79" i="2"/>
  <c r="H80" i="2"/>
  <c r="H81" i="2"/>
  <c r="H82" i="2"/>
  <c r="H83" i="2"/>
  <c r="H84" i="2"/>
  <c r="H86" i="2"/>
  <c r="H87" i="2"/>
  <c r="H88" i="2"/>
  <c r="H89" i="2"/>
  <c r="H90" i="2"/>
  <c r="H91" i="2"/>
  <c r="H92" i="2"/>
  <c r="H94" i="2"/>
  <c r="H95" i="2"/>
  <c r="H96" i="2"/>
  <c r="I60" i="3" l="1"/>
  <c r="H55" i="3"/>
  <c r="I34" i="3"/>
  <c r="I26" i="3"/>
  <c r="I18" i="3"/>
  <c r="K62" i="3"/>
  <c r="L62" i="3"/>
  <c r="K56" i="3"/>
  <c r="L56" i="3"/>
  <c r="G56" i="3"/>
  <c r="K35" i="3"/>
  <c r="L35" i="3"/>
  <c r="G35" i="3"/>
  <c r="K31" i="3"/>
  <c r="L31" i="3"/>
  <c r="G31" i="3"/>
  <c r="K27" i="3"/>
  <c r="L27" i="3"/>
  <c r="G27" i="3"/>
  <c r="K23" i="3"/>
  <c r="L23" i="3"/>
  <c r="G23" i="3"/>
  <c r="K19" i="3"/>
  <c r="L19" i="3"/>
  <c r="G19" i="3"/>
  <c r="K15" i="3"/>
  <c r="L15" i="3"/>
  <c r="G15" i="3"/>
  <c r="K11" i="3"/>
  <c r="L11" i="3"/>
  <c r="G11" i="3"/>
  <c r="K7" i="3"/>
  <c r="L7" i="3"/>
  <c r="G7" i="3"/>
  <c r="K3" i="3"/>
  <c r="L3" i="3"/>
  <c r="K60" i="3"/>
  <c r="L60" i="3"/>
  <c r="H60" i="3"/>
  <c r="K55" i="3"/>
  <c r="L55" i="3"/>
  <c r="K34" i="3"/>
  <c r="L34" i="3"/>
  <c r="H34" i="3"/>
  <c r="I13" i="3"/>
  <c r="J13" i="3"/>
  <c r="G9" i="3"/>
  <c r="I9" i="3"/>
  <c r="J9" i="3"/>
  <c r="G5" i="3"/>
  <c r="I5" i="3"/>
  <c r="J5" i="3"/>
  <c r="K2" i="5"/>
  <c r="L2" i="5"/>
  <c r="K30" i="3"/>
  <c r="L30" i="3"/>
  <c r="K26" i="3"/>
  <c r="L26" i="3"/>
  <c r="K22" i="3"/>
  <c r="L22" i="3"/>
  <c r="K18" i="3"/>
  <c r="L18" i="3"/>
  <c r="K14" i="3"/>
  <c r="L14" i="3"/>
  <c r="K10" i="3"/>
  <c r="L10" i="3"/>
  <c r="K6" i="3"/>
  <c r="L6" i="3"/>
  <c r="K61" i="3"/>
  <c r="L61" i="3"/>
  <c r="I62" i="3"/>
  <c r="H62" i="3"/>
  <c r="J62" i="3"/>
  <c r="I57" i="3"/>
  <c r="H57" i="3"/>
  <c r="J57" i="3"/>
  <c r="I49" i="3"/>
  <c r="H49" i="3"/>
  <c r="J49" i="3"/>
  <c r="I32" i="3"/>
  <c r="H32" i="3"/>
  <c r="J32" i="3"/>
  <c r="I28" i="3"/>
  <c r="H28" i="3"/>
  <c r="J28" i="3"/>
  <c r="I24" i="3"/>
  <c r="H24" i="3"/>
  <c r="J24" i="3"/>
  <c r="I20" i="3"/>
  <c r="H20" i="3"/>
  <c r="J20" i="3"/>
  <c r="I16" i="3"/>
  <c r="H16" i="3"/>
  <c r="J16" i="3"/>
  <c r="I12" i="3"/>
  <c r="H12" i="3"/>
  <c r="J12" i="3"/>
  <c r="I8" i="3"/>
  <c r="H8" i="3"/>
  <c r="J8" i="3"/>
  <c r="G4" i="3"/>
  <c r="I4" i="3"/>
  <c r="H4" i="3"/>
  <c r="J4" i="3"/>
  <c r="G61" i="3"/>
  <c r="G6" i="3"/>
  <c r="H59" i="3"/>
  <c r="H33" i="3"/>
  <c r="H25" i="3"/>
  <c r="H17" i="3"/>
  <c r="H9" i="3"/>
  <c r="I63" i="3"/>
  <c r="I54" i="3"/>
  <c r="I29" i="3"/>
  <c r="I21" i="3"/>
  <c r="K26" i="5"/>
  <c r="L26" i="5"/>
  <c r="K22" i="5"/>
  <c r="L22" i="5"/>
  <c r="K18" i="5"/>
  <c r="L18" i="5"/>
  <c r="K11" i="5"/>
  <c r="K7" i="5"/>
  <c r="K64" i="3"/>
  <c r="L64" i="3"/>
  <c r="L59" i="3"/>
  <c r="K59" i="3"/>
  <c r="L54" i="3"/>
  <c r="K54" i="3"/>
  <c r="L33" i="3"/>
  <c r="K33" i="3"/>
  <c r="L29" i="3"/>
  <c r="K29" i="3"/>
  <c r="L25" i="3"/>
  <c r="K25" i="3"/>
  <c r="L21" i="3"/>
  <c r="K21" i="3"/>
  <c r="L17" i="3"/>
  <c r="K17" i="3"/>
  <c r="L13" i="3"/>
  <c r="K13" i="3"/>
  <c r="L9" i="3"/>
  <c r="K9" i="3"/>
  <c r="L5" i="3"/>
  <c r="K5" i="3"/>
  <c r="J3" i="3"/>
  <c r="I3" i="3"/>
  <c r="H3" i="3"/>
  <c r="G3" i="3"/>
  <c r="I61" i="3"/>
  <c r="H61" i="3"/>
  <c r="J61" i="3"/>
  <c r="I56" i="3"/>
  <c r="H56" i="3"/>
  <c r="J56" i="3"/>
  <c r="I35" i="3"/>
  <c r="H35" i="3"/>
  <c r="J35" i="3"/>
  <c r="I31" i="3"/>
  <c r="H31" i="3"/>
  <c r="J31" i="3"/>
  <c r="I27" i="3"/>
  <c r="H27" i="3"/>
  <c r="J27" i="3"/>
  <c r="I23" i="3"/>
  <c r="H23" i="3"/>
  <c r="J23" i="3"/>
  <c r="I19" i="3"/>
  <c r="H19" i="3"/>
  <c r="J19" i="3"/>
  <c r="I15" i="3"/>
  <c r="H15" i="3"/>
  <c r="J15" i="3"/>
  <c r="I11" i="3"/>
  <c r="H11" i="3"/>
  <c r="J11" i="3"/>
  <c r="I7" i="3"/>
  <c r="H7" i="3"/>
  <c r="J7" i="3"/>
  <c r="G64" i="3"/>
  <c r="G60" i="3"/>
  <c r="G55" i="3"/>
  <c r="G34" i="3"/>
  <c r="G30" i="3"/>
  <c r="G26" i="3"/>
  <c r="G22" i="3"/>
  <c r="G18" i="3"/>
  <c r="G14" i="3"/>
  <c r="K13" i="5"/>
  <c r="L13" i="5"/>
  <c r="K28" i="5"/>
  <c r="K24" i="5"/>
  <c r="K20" i="5"/>
  <c r="K16" i="5"/>
  <c r="L63" i="3"/>
  <c r="K63" i="3"/>
  <c r="K57" i="3"/>
  <c r="L57" i="3"/>
  <c r="K49" i="3"/>
  <c r="L49" i="3"/>
  <c r="K32" i="3"/>
  <c r="L32" i="3"/>
  <c r="K28" i="3"/>
  <c r="L28" i="3"/>
  <c r="K24" i="3"/>
  <c r="L24" i="3"/>
  <c r="K20" i="3"/>
  <c r="L20" i="3"/>
  <c r="K16" i="3"/>
  <c r="L16" i="3"/>
  <c r="K12" i="3"/>
  <c r="L12" i="3"/>
  <c r="K8" i="3"/>
  <c r="L8" i="3"/>
  <c r="K4" i="3"/>
  <c r="L4" i="3"/>
  <c r="J64" i="3"/>
  <c r="J60" i="3"/>
  <c r="J55" i="3"/>
  <c r="J34" i="3"/>
  <c r="J30" i="3"/>
  <c r="J26" i="3"/>
  <c r="J22" i="3"/>
  <c r="J18" i="3"/>
  <c r="J14" i="3"/>
  <c r="I14" i="3"/>
  <c r="J10" i="3"/>
  <c r="I10" i="3"/>
  <c r="J6" i="3"/>
  <c r="I6" i="3"/>
  <c r="G63" i="3"/>
  <c r="G59" i="3"/>
  <c r="G54" i="3"/>
  <c r="G33" i="3"/>
  <c r="G29" i="3"/>
  <c r="G25" i="3"/>
  <c r="G21" i="3"/>
  <c r="G17" i="3"/>
  <c r="G13" i="3"/>
  <c r="G8" i="3"/>
  <c r="H63" i="3"/>
  <c r="H54" i="3"/>
  <c r="H29" i="3"/>
  <c r="H21" i="3"/>
  <c r="H13" i="3"/>
  <c r="H5" i="3"/>
  <c r="I59" i="3"/>
  <c r="I33" i="3"/>
  <c r="I25" i="3"/>
  <c r="I17" i="3"/>
  <c r="K8" i="5"/>
  <c r="L8" i="5"/>
  <c r="L9" i="5"/>
  <c r="L32" i="5"/>
  <c r="L25" i="5"/>
  <c r="L21" i="5"/>
  <c r="L17" i="5"/>
  <c r="L11" i="5"/>
  <c r="L7" i="5"/>
  <c r="L28" i="5"/>
  <c r="L24" i="5"/>
  <c r="L20" i="5"/>
  <c r="L16" i="5"/>
  <c r="L10" i="5"/>
  <c r="L3" i="5"/>
</calcChain>
</file>

<file path=xl/sharedStrings.xml><?xml version="1.0" encoding="utf-8"?>
<sst xmlns="http://schemas.openxmlformats.org/spreadsheetml/2006/main" count="1303" uniqueCount="379">
  <si>
    <t>Country</t>
  </si>
  <si>
    <t>Farm No.</t>
  </si>
  <si>
    <t>Farm ID</t>
  </si>
  <si>
    <t>Ghana</t>
  </si>
  <si>
    <t>Farm 1</t>
  </si>
  <si>
    <t>Farm 2</t>
  </si>
  <si>
    <t>Farm 3</t>
  </si>
  <si>
    <t>Farm 4</t>
  </si>
  <si>
    <t>Farm 5</t>
  </si>
  <si>
    <t>Farm 6</t>
  </si>
  <si>
    <t>Farm 7</t>
  </si>
  <si>
    <t>Farm 8</t>
  </si>
  <si>
    <t>Farm 9</t>
  </si>
  <si>
    <t>Farm 10</t>
  </si>
  <si>
    <t>Farm 11</t>
  </si>
  <si>
    <t>Farm 12</t>
  </si>
  <si>
    <t>Farm 13</t>
  </si>
  <si>
    <t>Farm 14</t>
  </si>
  <si>
    <t>Farm 15</t>
  </si>
  <si>
    <t>Farm 16</t>
  </si>
  <si>
    <t>Farm 17</t>
  </si>
  <si>
    <t>Farm 18</t>
  </si>
  <si>
    <t>Farm 19</t>
  </si>
  <si>
    <t>Farm 20</t>
  </si>
  <si>
    <t>Farm 21</t>
  </si>
  <si>
    <t>Farm 22</t>
  </si>
  <si>
    <t>Farm 23</t>
  </si>
  <si>
    <t>Farm 24</t>
  </si>
  <si>
    <t>Sample</t>
  </si>
  <si>
    <t>w1-1</t>
  </si>
  <si>
    <t>w1-2</t>
  </si>
  <si>
    <t>w1-3</t>
  </si>
  <si>
    <t>w1-4</t>
  </si>
  <si>
    <t>w1-5</t>
  </si>
  <si>
    <t>w2-1</t>
  </si>
  <si>
    <t>w2-2</t>
  </si>
  <si>
    <t>w2-3</t>
  </si>
  <si>
    <t>w2-4</t>
  </si>
  <si>
    <t>w2-5</t>
  </si>
  <si>
    <t>w3-1</t>
  </si>
  <si>
    <t>w3-2</t>
  </si>
  <si>
    <t>w3-3</t>
  </si>
  <si>
    <t>w3-4</t>
  </si>
  <si>
    <t>w3-5</t>
  </si>
  <si>
    <t>w4-1</t>
  </si>
  <si>
    <t>w4-2</t>
  </si>
  <si>
    <t>w4-3</t>
  </si>
  <si>
    <t>w4-4</t>
  </si>
  <si>
    <t>w4-5</t>
  </si>
  <si>
    <t>w5-1</t>
  </si>
  <si>
    <t>w5-2</t>
  </si>
  <si>
    <t>w5-3</t>
  </si>
  <si>
    <t>w5-4</t>
  </si>
  <si>
    <t>w5-5</t>
  </si>
  <si>
    <t>w6-1</t>
  </si>
  <si>
    <t>w6-2</t>
  </si>
  <si>
    <t>w6-3</t>
  </si>
  <si>
    <t>w6-4</t>
  </si>
  <si>
    <t>w6-5</t>
  </si>
  <si>
    <t>Akvo Reading</t>
  </si>
  <si>
    <t>Interference</t>
  </si>
  <si>
    <t>Laboratory [Nitrate]</t>
  </si>
  <si>
    <t>pH</t>
  </si>
  <si>
    <t>MC</t>
  </si>
  <si>
    <t>TOC</t>
  </si>
  <si>
    <t>Weight (g)</t>
  </si>
  <si>
    <t>Volume (l)</t>
  </si>
  <si>
    <t>compost 3:3. 1</t>
  </si>
  <si>
    <t>compost 3:3. 2</t>
  </si>
  <si>
    <t>compost 3:3. 3</t>
  </si>
  <si>
    <t>compost 3:2. 1</t>
  </si>
  <si>
    <t>compost 3:2. 2</t>
  </si>
  <si>
    <t>compost 3:2. 3</t>
  </si>
  <si>
    <t>compost 3:1. 1</t>
  </si>
  <si>
    <t>compost 3:1. 2</t>
  </si>
  <si>
    <t>compost 3:1. 3</t>
  </si>
  <si>
    <t>compost 1:1</t>
  </si>
  <si>
    <t>compost 1:2</t>
  </si>
  <si>
    <t>compost 1:3</t>
  </si>
  <si>
    <t>compost 2:1</t>
  </si>
  <si>
    <t>compost 2:2</t>
  </si>
  <si>
    <t>compost 2:3</t>
  </si>
  <si>
    <t>compost 4:1. 1</t>
  </si>
  <si>
    <t>compost 4:1. 2</t>
  </si>
  <si>
    <t>compost 4:1. 3</t>
  </si>
  <si>
    <t>compost 4:2. 1</t>
  </si>
  <si>
    <t>compost 4:2. 2</t>
  </si>
  <si>
    <t>compost 4:2. 3</t>
  </si>
  <si>
    <t>compost 4:3. 1</t>
  </si>
  <si>
    <t>compost 4:3. 2</t>
  </si>
  <si>
    <t>compost 4:3. 3</t>
  </si>
  <si>
    <t>Dilution</t>
  </si>
  <si>
    <t>co-compost 1</t>
  </si>
  <si>
    <t>co-compost 2</t>
  </si>
  <si>
    <t>co-compost 3</t>
  </si>
  <si>
    <t>co-compost bag 1</t>
  </si>
  <si>
    <t>co-compost bag 2</t>
  </si>
  <si>
    <t>co-compost bag 3</t>
  </si>
  <si>
    <t>co-compost bag 4</t>
  </si>
  <si>
    <t>co-compost bag 5</t>
  </si>
  <si>
    <t>co-compost bag 6</t>
  </si>
  <si>
    <t>curing 71-1</t>
  </si>
  <si>
    <t>curing 71-2</t>
  </si>
  <si>
    <t>curing 71-3</t>
  </si>
  <si>
    <t>curing 72-1</t>
  </si>
  <si>
    <t>curing 72-2</t>
  </si>
  <si>
    <t>curing 72-3</t>
  </si>
  <si>
    <t>curing 75-1</t>
  </si>
  <si>
    <t>curing 75-2</t>
  </si>
  <si>
    <t>curing 75-3</t>
  </si>
  <si>
    <t>curing 80-1</t>
  </si>
  <si>
    <t>curing 80-2</t>
  </si>
  <si>
    <t>curing 80-3</t>
  </si>
  <si>
    <t>curing 82-1</t>
  </si>
  <si>
    <t>curing 82-2</t>
  </si>
  <si>
    <t>curing 82-3</t>
  </si>
  <si>
    <t>curing 83-1</t>
  </si>
  <si>
    <t>curing 83-2</t>
  </si>
  <si>
    <t>curing 83-3</t>
  </si>
  <si>
    <t>curing 7-1</t>
  </si>
  <si>
    <t>curing 7-2</t>
  </si>
  <si>
    <t>curing 7-3</t>
  </si>
  <si>
    <t>curing 9-1</t>
  </si>
  <si>
    <t>curing 9-2</t>
  </si>
  <si>
    <t>curing 9-3</t>
  </si>
  <si>
    <t>DF</t>
  </si>
  <si>
    <t>Laboratory</t>
  </si>
  <si>
    <t>Volume of dH2O</t>
  </si>
  <si>
    <t>Volume (ml)</t>
  </si>
  <si>
    <t>UK Lab</t>
  </si>
  <si>
    <t>UK Lab *DF</t>
  </si>
  <si>
    <t>F1 W1-1</t>
  </si>
  <si>
    <t>F1 W1-2</t>
  </si>
  <si>
    <t>F1 W1-3</t>
  </si>
  <si>
    <t>F1 W1-4</t>
  </si>
  <si>
    <t>F1 W1-5</t>
  </si>
  <si>
    <t>F2 W1-1</t>
  </si>
  <si>
    <t>F2 W1-2</t>
  </si>
  <si>
    <t>F2 W1-3</t>
  </si>
  <si>
    <t>F2 W1-4</t>
  </si>
  <si>
    <t>F2 W1-5</t>
  </si>
  <si>
    <t>F3 W1-1</t>
  </si>
  <si>
    <t>F3 W1-2</t>
  </si>
  <si>
    <t>F3 W1-3</t>
  </si>
  <si>
    <t>F3 W1-4</t>
  </si>
  <si>
    <t>F3 W1-5</t>
  </si>
  <si>
    <t>F3 W2-1</t>
  </si>
  <si>
    <t>F3 W2-2</t>
  </si>
  <si>
    <t>F3 W2-3</t>
  </si>
  <si>
    <t>F3 W2-4</t>
  </si>
  <si>
    <t>F3 W2-5</t>
  </si>
  <si>
    <t>F4 W1-1</t>
  </si>
  <si>
    <t>F4 W1-2</t>
  </si>
  <si>
    <t>F4 W1-3</t>
  </si>
  <si>
    <t>F4 W1-4</t>
  </si>
  <si>
    <t>F4 W1-5</t>
  </si>
  <si>
    <t>F5 W1-1</t>
  </si>
  <si>
    <t>F5 W1-2</t>
  </si>
  <si>
    <t>F5 W1-3</t>
  </si>
  <si>
    <t>F5 W1-4</t>
  </si>
  <si>
    <t>F5 W1-5</t>
  </si>
  <si>
    <t>F6 W1-1</t>
  </si>
  <si>
    <t>F6 W1-2</t>
  </si>
  <si>
    <t>F6 W1-3</t>
  </si>
  <si>
    <t>F6 W1-4</t>
  </si>
  <si>
    <t>F6 W1-5</t>
  </si>
  <si>
    <t>F7 W1-1</t>
  </si>
  <si>
    <t>F7 W1-2</t>
  </si>
  <si>
    <t>F7 W1-3</t>
  </si>
  <si>
    <t>F7 W1-4</t>
  </si>
  <si>
    <t>F7 W1-5</t>
  </si>
  <si>
    <t>F7 W2-1</t>
  </si>
  <si>
    <t>F7 W2-2</t>
  </si>
  <si>
    <t>F7 W2-3</t>
  </si>
  <si>
    <t>F7 W2-4</t>
  </si>
  <si>
    <t>F7 W2-5</t>
  </si>
  <si>
    <t>F8 W1-1</t>
  </si>
  <si>
    <t>F8 W1-2</t>
  </si>
  <si>
    <t>F8 W1-3</t>
  </si>
  <si>
    <t>F8 W1-4</t>
  </si>
  <si>
    <t>F8 W1-5</t>
  </si>
  <si>
    <t>Interview 12 W1-1</t>
  </si>
  <si>
    <t>Interview 12 W1-2</t>
  </si>
  <si>
    <t>Interview 12 W1-3</t>
  </si>
  <si>
    <t>Interview 12 W1-4</t>
  </si>
  <si>
    <t>Interview 12 W1-5</t>
  </si>
  <si>
    <t>Interview 14 W1-1</t>
  </si>
  <si>
    <t>Interview 14 W1-2</t>
  </si>
  <si>
    <t>Interview 14 W1-3</t>
  </si>
  <si>
    <t>Interview 14 W1-4</t>
  </si>
  <si>
    <t>Interview 14 W1-5</t>
  </si>
  <si>
    <t>Interview 15 W1-1</t>
  </si>
  <si>
    <t>Interview 15 W1-2</t>
  </si>
  <si>
    <t>Interview 15 W1-3</t>
  </si>
  <si>
    <t>Interview 15 W1-4</t>
  </si>
  <si>
    <t>Interview 15 W1-5</t>
  </si>
  <si>
    <t>Interview 16 W1-1</t>
  </si>
  <si>
    <t>Interview 16 W1-2</t>
  </si>
  <si>
    <t>Interview 16 W1-3</t>
  </si>
  <si>
    <t>Interview 16 W1-4</t>
  </si>
  <si>
    <t>Interview 16 W1-5</t>
  </si>
  <si>
    <t>Interview 18 W1-1</t>
  </si>
  <si>
    <t>Interview 18 W1-2</t>
  </si>
  <si>
    <t>Interview 18 W1-3</t>
  </si>
  <si>
    <t>Interview 18 W1-4</t>
  </si>
  <si>
    <t>Interview 18 W1-5</t>
  </si>
  <si>
    <t>Interview 19 W1-1</t>
  </si>
  <si>
    <t>Interview 19 W1-2</t>
  </si>
  <si>
    <t>Interview 19 W1-3</t>
  </si>
  <si>
    <t>Interview 19 W1-4</t>
  </si>
  <si>
    <t>Interview 19 W1-5</t>
  </si>
  <si>
    <t>D 2 W1-1</t>
  </si>
  <si>
    <t>D 2 W1-2</t>
  </si>
  <si>
    <t>D 2 W1-3</t>
  </si>
  <si>
    <t>D 2 W1-4</t>
  </si>
  <si>
    <t>D 2 W1-5</t>
  </si>
  <si>
    <t>Farm 20 W1-1</t>
  </si>
  <si>
    <t>Farm 20 W1-2</t>
  </si>
  <si>
    <t>Farm 20 W1-3</t>
  </si>
  <si>
    <t>Farm 20 W1-4</t>
  </si>
  <si>
    <t>Farm 20 W1-5</t>
  </si>
  <si>
    <t>N W1-1</t>
  </si>
  <si>
    <t>N W1-2</t>
  </si>
  <si>
    <t>N W1-3</t>
  </si>
  <si>
    <t>N W1-4</t>
  </si>
  <si>
    <t>N W1-5</t>
  </si>
  <si>
    <t>Akvo reading</t>
  </si>
  <si>
    <t>Interferences</t>
  </si>
  <si>
    <t>N/A</t>
  </si>
  <si>
    <t>Conversion</t>
  </si>
  <si>
    <t>Ghana * 0.226</t>
  </si>
  <si>
    <t>AC [kg ha]</t>
  </si>
  <si>
    <t>SM [kg ha]</t>
  </si>
  <si>
    <t>SM</t>
  </si>
  <si>
    <t>AC</t>
  </si>
  <si>
    <t>TON-N</t>
  </si>
  <si>
    <t>CC bag 2</t>
  </si>
  <si>
    <t>F13 W1-1</t>
  </si>
  <si>
    <t>F13 W1-2</t>
  </si>
  <si>
    <t>F13 W1-3</t>
  </si>
  <si>
    <t>F13 W1-4</t>
  </si>
  <si>
    <t>F13 W1-5</t>
  </si>
  <si>
    <t>F13 W2-1</t>
  </si>
  <si>
    <t>F13 W2-2</t>
  </si>
  <si>
    <t>F13 W2-3</t>
  </si>
  <si>
    <t>F13 W2-4</t>
  </si>
  <si>
    <t>F13 W2-5</t>
  </si>
  <si>
    <t>F13 W3-1</t>
  </si>
  <si>
    <t>F13 W3-2</t>
  </si>
  <si>
    <t>F13 W3-3</t>
  </si>
  <si>
    <t>F13 W3-4</t>
  </si>
  <si>
    <t>F13 W3-5</t>
  </si>
  <si>
    <t>I12 W1-3</t>
  </si>
  <si>
    <t>I12 W1-4</t>
  </si>
  <si>
    <t>I12 W1-5</t>
  </si>
  <si>
    <t>I12 W2-1</t>
  </si>
  <si>
    <t>I12 W2-2</t>
  </si>
  <si>
    <t>I12 W2-3</t>
  </si>
  <si>
    <t>I12 W2-5</t>
  </si>
  <si>
    <t>I12 W3-1</t>
  </si>
  <si>
    <t>I12 W3-2</t>
  </si>
  <si>
    <t>I12 W3-3</t>
  </si>
  <si>
    <t>I12 W3-4</t>
  </si>
  <si>
    <t>I12 W3-5</t>
  </si>
  <si>
    <t>I13 W1-2</t>
  </si>
  <si>
    <t>I13 W2-3</t>
  </si>
  <si>
    <t>I13 W2-5</t>
  </si>
  <si>
    <t>I13 W3-1</t>
  </si>
  <si>
    <t>I13 W3-3</t>
  </si>
  <si>
    <t>I13 W3-4</t>
  </si>
  <si>
    <t>I21 W1-1</t>
  </si>
  <si>
    <t>I21 W1-2</t>
  </si>
  <si>
    <t>I21 W1-3</t>
  </si>
  <si>
    <t>I21 W1-4</t>
  </si>
  <si>
    <t>I21 W2-2</t>
  </si>
  <si>
    <t>I21 W2-3</t>
  </si>
  <si>
    <t>I21 W2-4</t>
  </si>
  <si>
    <t>I23 W1-1</t>
  </si>
  <si>
    <t>I23 W1-2</t>
  </si>
  <si>
    <t>I23 W1-3</t>
  </si>
  <si>
    <t>I23 W2-1</t>
  </si>
  <si>
    <t>I23 W2-4</t>
  </si>
  <si>
    <t>I23 W2-5</t>
  </si>
  <si>
    <t>I4 W1-5</t>
  </si>
  <si>
    <t>I4 W2-3</t>
  </si>
  <si>
    <t>I4 W5-1</t>
  </si>
  <si>
    <t>I7 W1-5</t>
  </si>
  <si>
    <t>I7 W2-1</t>
  </si>
  <si>
    <t>INT12 W1-1</t>
  </si>
  <si>
    <t>INT12 W1-2</t>
  </si>
  <si>
    <t>INT12 W2-4</t>
  </si>
  <si>
    <t>INT12 W3-1</t>
  </si>
  <si>
    <t>INT13 W1-1</t>
  </si>
  <si>
    <t>INT13 W1-3</t>
  </si>
  <si>
    <t>INT13 W1-4</t>
  </si>
  <si>
    <t>INT13 W1-5</t>
  </si>
  <si>
    <t>INT13 W2-1</t>
  </si>
  <si>
    <t>INT13 W2-2</t>
  </si>
  <si>
    <t>INT13 W3-2</t>
  </si>
  <si>
    <t>INT21 W2-1</t>
  </si>
  <si>
    <t>INT23 W1-4</t>
  </si>
  <si>
    <t>INT23 W1-5</t>
  </si>
  <si>
    <t>INT4 W3-4</t>
  </si>
  <si>
    <t>INT4 W4-1</t>
  </si>
  <si>
    <t>INT4 W5-3</t>
  </si>
  <si>
    <t>INT4 W6-5</t>
  </si>
  <si>
    <t>NO3 -N mg kg</t>
  </si>
  <si>
    <t>Ghana Lab</t>
  </si>
  <si>
    <t>UK SM</t>
  </si>
  <si>
    <t>Ghana SM</t>
  </si>
  <si>
    <t>UK SM - Ghana SM</t>
  </si>
  <si>
    <t>UK SM - AC</t>
  </si>
  <si>
    <t>Ghana SM - AC</t>
  </si>
  <si>
    <t>F1W1</t>
  </si>
  <si>
    <t>F2W1</t>
  </si>
  <si>
    <t>F3W1</t>
  </si>
  <si>
    <t>F3W2</t>
  </si>
  <si>
    <t>F4W1</t>
  </si>
  <si>
    <t>F5W1</t>
  </si>
  <si>
    <t>F6W1</t>
  </si>
  <si>
    <t>F7W1</t>
  </si>
  <si>
    <t>F7W2</t>
  </si>
  <si>
    <t>F8W1</t>
  </si>
  <si>
    <t>I12W1</t>
  </si>
  <si>
    <t>I14W1</t>
  </si>
  <si>
    <t>I15W1</t>
  </si>
  <si>
    <t>I16W1</t>
  </si>
  <si>
    <t>I18W1</t>
  </si>
  <si>
    <t>I19W1</t>
  </si>
  <si>
    <t>D2W1</t>
  </si>
  <si>
    <t>F20W1</t>
  </si>
  <si>
    <t>NW1</t>
  </si>
  <si>
    <t>Sample number</t>
  </si>
  <si>
    <t>F4W2</t>
  </si>
  <si>
    <t>F4W3</t>
  </si>
  <si>
    <t>F4W4</t>
  </si>
  <si>
    <t>F4W5</t>
  </si>
  <si>
    <t>F4W6</t>
  </si>
  <si>
    <t>I2W1</t>
  </si>
  <si>
    <t>I2W2</t>
  </si>
  <si>
    <t>I2W3</t>
  </si>
  <si>
    <t>I7W1</t>
  </si>
  <si>
    <t>I7W2</t>
  </si>
  <si>
    <t>I7W3</t>
  </si>
  <si>
    <t>I11W1</t>
  </si>
  <si>
    <t>I11W2</t>
  </si>
  <si>
    <t>I11W3</t>
  </si>
  <si>
    <t>I12W2</t>
  </si>
  <si>
    <t>I12W3</t>
  </si>
  <si>
    <t>F13W1</t>
  </si>
  <si>
    <t>F13W2</t>
  </si>
  <si>
    <t>F13W3</t>
  </si>
  <si>
    <t>I13W1</t>
  </si>
  <si>
    <t>I13W2</t>
  </si>
  <si>
    <t>I13W3</t>
  </si>
  <si>
    <t>W-shape</t>
  </si>
  <si>
    <t>Mean</t>
  </si>
  <si>
    <t>Difference</t>
  </si>
  <si>
    <t>Min</t>
  </si>
  <si>
    <t>Max</t>
  </si>
  <si>
    <t>Kenya</t>
  </si>
  <si>
    <t>sample</t>
  </si>
  <si>
    <t>akvo (mg/kg)</t>
  </si>
  <si>
    <t>ppm</t>
  </si>
  <si>
    <t>Cropnuts</t>
  </si>
  <si>
    <t>compost 3:1</t>
  </si>
  <si>
    <t>compost 3:2</t>
  </si>
  <si>
    <t>compost 3:3</t>
  </si>
  <si>
    <t>compost 4:1</t>
  </si>
  <si>
    <t>compost 4:2</t>
  </si>
  <si>
    <t>compost 4:3</t>
  </si>
  <si>
    <t>ID</t>
  </si>
  <si>
    <t>AC mg kg</t>
  </si>
  <si>
    <t>SM mg kg</t>
  </si>
  <si>
    <t>AC kg ha</t>
  </si>
  <si>
    <t>SM kg ha</t>
  </si>
  <si>
    <t>N Rows</t>
  </si>
  <si>
    <t>Std Err</t>
  </si>
  <si>
    <t>N needs for tomato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</si>
</sst>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4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2"/>
      <color theme="7" tint="-0.249977111117893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Verdana"/>
      <family val="2"/>
    </font>
    <font>
      <b/>
      <sz val="11"/>
      <name val="Calibri"/>
      <family val="2"/>
    </font>
    <font>
      <b/>
      <sz val="11"/>
      <color theme="5" tint="-0.499984740745262"/>
      <name val="Calibri"/>
      <family val="2"/>
    </font>
    <font>
      <b/>
      <sz val="11"/>
      <color indexed="8"/>
      <name val="Calibri"/>
      <family val="2"/>
    </font>
    <font>
      <sz val="11"/>
      <color theme="5" tint="-0.499984740745262"/>
      <name val="Calibri"/>
      <family val="2"/>
    </font>
    <font>
      <sz val="12"/>
      <color theme="5" tint="-0.49998474074526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0"/>
      </bottom>
      <diagonal/>
    </border>
  </borders>
  <cellStyleXfs count="3">
    <xf numFmtId="0" fontId="0" fillId="0" borderId="0"/>
    <xf numFmtId="0" fontId="3" fillId="0" borderId="0"/>
    <xf numFmtId="0" fontId="7" fillId="0" borderId="0">
      <alignment horizontal="right" vertical="center"/>
    </xf>
  </cellStyleXfs>
  <cellXfs count="37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0" fontId="2" fillId="0" borderId="0" xfId="0" applyFont="1"/>
    <xf numFmtId="164" fontId="1" fillId="0" borderId="0" xfId="0" applyNumberFormat="1" applyFont="1"/>
    <xf numFmtId="1" fontId="0" fillId="0" borderId="0" xfId="0" applyNumberFormat="1"/>
    <xf numFmtId="0" fontId="1" fillId="0" borderId="0" xfId="0" applyFont="1"/>
    <xf numFmtId="1" fontId="1" fillId="0" borderId="0" xfId="0" applyNumberFormat="1" applyFont="1"/>
    <xf numFmtId="164" fontId="5" fillId="0" borderId="0" xfId="0" applyNumberFormat="1" applyFont="1"/>
    <xf numFmtId="0" fontId="0" fillId="0" borderId="0" xfId="0" applyFont="1"/>
    <xf numFmtId="164" fontId="0" fillId="0" borderId="0" xfId="0" applyNumberFormat="1" applyFont="1"/>
    <xf numFmtId="0" fontId="6" fillId="0" borderId="0" xfId="0" applyFont="1"/>
    <xf numFmtId="2" fontId="5" fillId="0" borderId="0" xfId="0" applyNumberFormat="1" applyFont="1"/>
    <xf numFmtId="164" fontId="2" fillId="0" borderId="0" xfId="0" applyNumberFormat="1" applyFont="1"/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7" fillId="0" borderId="1" xfId="2" quotePrefix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64" fontId="11" fillId="0" borderId="0" xfId="0" applyNumberFormat="1" applyFont="1" applyAlignment="1">
      <alignment horizontal="right"/>
    </xf>
    <xf numFmtId="164" fontId="11" fillId="0" borderId="0" xfId="0" applyNumberFormat="1" applyFont="1"/>
    <xf numFmtId="164" fontId="12" fillId="0" borderId="0" xfId="0" applyNumberFormat="1" applyFont="1"/>
    <xf numFmtId="164" fontId="0" fillId="0" borderId="0" xfId="0" applyNumberFormat="1" applyAlignment="1">
      <alignment horizontal="center" vertical="center"/>
    </xf>
    <xf numFmtId="1" fontId="2" fillId="0" borderId="0" xfId="0" applyNumberFormat="1" applyFont="1"/>
    <xf numFmtId="164" fontId="13" fillId="0" borderId="0" xfId="0" applyNumberFormat="1" applyFont="1"/>
    <xf numFmtId="164" fontId="0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3">
    <cellStyle name="Normal" xfId="0" builtinId="0"/>
    <cellStyle name="Normal 2" xfId="1"/>
    <cellStyle name="S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UK SM - Ghana SM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'UK Lab - Ghana Lab'!$G$3:$G$64</c:f>
              <c:numCache>
                <c:formatCode>0.0</c:formatCode>
                <c:ptCount val="62"/>
                <c:pt idx="0">
                  <c:v>4.7141299999999999</c:v>
                </c:pt>
                <c:pt idx="1">
                  <c:v>4.3858499999999996</c:v>
                </c:pt>
                <c:pt idx="2">
                  <c:v>2.0260899999999999</c:v>
                </c:pt>
                <c:pt idx="3">
                  <c:v>6.1347199999999997</c:v>
                </c:pt>
                <c:pt idx="4">
                  <c:v>13.44314</c:v>
                </c:pt>
                <c:pt idx="5">
                  <c:v>4.5368700000000004</c:v>
                </c:pt>
                <c:pt idx="6">
                  <c:v>6.4846400000000006</c:v>
                </c:pt>
                <c:pt idx="7">
                  <c:v>5.8556299999999997</c:v>
                </c:pt>
                <c:pt idx="8">
                  <c:v>3.9413800000000001</c:v>
                </c:pt>
                <c:pt idx="9">
                  <c:v>3.94028</c:v>
                </c:pt>
                <c:pt idx="10">
                  <c:v>4.1360899999999994</c:v>
                </c:pt>
                <c:pt idx="11">
                  <c:v>3.2790900000000001</c:v>
                </c:pt>
                <c:pt idx="12">
                  <c:v>4.2040600000000001</c:v>
                </c:pt>
                <c:pt idx="13">
                  <c:v>2.6855500000000001</c:v>
                </c:pt>
                <c:pt idx="14">
                  <c:v>5.5675400000000002</c:v>
                </c:pt>
                <c:pt idx="15">
                  <c:v>5.2503299999999999</c:v>
                </c:pt>
                <c:pt idx="16">
                  <c:v>5.9543800000000005</c:v>
                </c:pt>
                <c:pt idx="17">
                  <c:v>5.0306500000000005</c:v>
                </c:pt>
                <c:pt idx="18">
                  <c:v>5.12758</c:v>
                </c:pt>
                <c:pt idx="19">
                  <c:v>4.3203499999999995</c:v>
                </c:pt>
                <c:pt idx="20">
                  <c:v>8.906410000000001</c:v>
                </c:pt>
                <c:pt idx="21">
                  <c:v>5.2461700000000002</c:v>
                </c:pt>
                <c:pt idx="22">
                  <c:v>3.0673500000000002</c:v>
                </c:pt>
                <c:pt idx="23">
                  <c:v>9.1215399999999995</c:v>
                </c:pt>
                <c:pt idx="24">
                  <c:v>6.87547</c:v>
                </c:pt>
                <c:pt idx="25">
                  <c:v>3.2223499999999996</c:v>
                </c:pt>
                <c:pt idx="26">
                  <c:v>10.799240000000001</c:v>
                </c:pt>
                <c:pt idx="27">
                  <c:v>13.30228</c:v>
                </c:pt>
                <c:pt idx="28">
                  <c:v>35.500889999999998</c:v>
                </c:pt>
                <c:pt idx="29">
                  <c:v>17.979129999999998</c:v>
                </c:pt>
                <c:pt idx="30">
                  <c:v>27.122969999999995</c:v>
                </c:pt>
                <c:pt idx="31">
                  <c:v>10.218990000000002</c:v>
                </c:pt>
                <c:pt idx="32">
                  <c:v>17.170839999999998</c:v>
                </c:pt>
                <c:pt idx="46">
                  <c:v>7.7756100000000004</c:v>
                </c:pt>
                <c:pt idx="51">
                  <c:v>3.9139699999999999</c:v>
                </c:pt>
                <c:pt idx="52">
                  <c:v>8.7540600000000008</c:v>
                </c:pt>
                <c:pt idx="53">
                  <c:v>11.5511</c:v>
                </c:pt>
                <c:pt idx="54">
                  <c:v>6.8573500000000003</c:v>
                </c:pt>
                <c:pt idx="56">
                  <c:v>24.832140000000003</c:v>
                </c:pt>
                <c:pt idx="57">
                  <c:v>19.732289999999999</c:v>
                </c:pt>
                <c:pt idx="58">
                  <c:v>5.4393799999999999</c:v>
                </c:pt>
                <c:pt idx="59">
                  <c:v>17.762219999999999</c:v>
                </c:pt>
                <c:pt idx="60">
                  <c:v>20.971240000000002</c:v>
                </c:pt>
                <c:pt idx="61">
                  <c:v>25.58972</c:v>
                </c:pt>
              </c:numCache>
            </c:numRef>
          </c:xVal>
          <c:yVal>
            <c:numRef>
              <c:f>'UK Lab - Ghana Lab'!$H$3:$H$64</c:f>
              <c:numCache>
                <c:formatCode>0.0</c:formatCode>
                <c:ptCount val="62"/>
                <c:pt idx="0">
                  <c:v>1.0617399999999986</c:v>
                </c:pt>
                <c:pt idx="1">
                  <c:v>1.7883000000000004</c:v>
                </c:pt>
                <c:pt idx="2">
                  <c:v>-4.0521799999999999</c:v>
                </c:pt>
                <c:pt idx="3">
                  <c:v>-2.6194399999999991</c:v>
                </c:pt>
                <c:pt idx="4">
                  <c:v>14.103720000000001</c:v>
                </c:pt>
                <c:pt idx="5">
                  <c:v>-0.41373999999999977</c:v>
                </c:pt>
                <c:pt idx="6">
                  <c:v>3.3507199999999999</c:v>
                </c:pt>
                <c:pt idx="7">
                  <c:v>-1.4012600000000015</c:v>
                </c:pt>
                <c:pt idx="8">
                  <c:v>0.30723999999999929</c:v>
                </c:pt>
                <c:pt idx="9">
                  <c:v>0.1694400000000007</c:v>
                </c:pt>
                <c:pt idx="10">
                  <c:v>0.16781999999999986</c:v>
                </c:pt>
                <c:pt idx="11">
                  <c:v>-3.1281800000000004</c:v>
                </c:pt>
                <c:pt idx="12">
                  <c:v>-2.2681200000000001</c:v>
                </c:pt>
                <c:pt idx="13">
                  <c:v>-2.4711000000000007</c:v>
                </c:pt>
                <c:pt idx="14">
                  <c:v>4.5449199999999994</c:v>
                </c:pt>
                <c:pt idx="15">
                  <c:v>-8.0659999999999954E-2</c:v>
                </c:pt>
                <c:pt idx="16">
                  <c:v>0.49123999999999945</c:v>
                </c:pt>
                <c:pt idx="17">
                  <c:v>-1.2613000000000003</c:v>
                </c:pt>
                <c:pt idx="18">
                  <c:v>-1.795160000000001</c:v>
                </c:pt>
                <c:pt idx="19">
                  <c:v>-2.4106999999999994</c:v>
                </c:pt>
                <c:pt idx="20">
                  <c:v>5.5771800000000002</c:v>
                </c:pt>
                <c:pt idx="21">
                  <c:v>-1.7523400000000002</c:v>
                </c:pt>
                <c:pt idx="22">
                  <c:v>-3.3346999999999998</c:v>
                </c:pt>
                <c:pt idx="23">
                  <c:v>4.6469200000000006</c:v>
                </c:pt>
                <c:pt idx="24">
                  <c:v>2.1390599999999997</c:v>
                </c:pt>
                <c:pt idx="25">
                  <c:v>-1.8946999999999998</c:v>
                </c:pt>
                <c:pt idx="26">
                  <c:v>3.3015200000000018</c:v>
                </c:pt>
                <c:pt idx="27">
                  <c:v>5.7854399999999995</c:v>
                </c:pt>
                <c:pt idx="28">
                  <c:v>34.828220000000002</c:v>
                </c:pt>
                <c:pt idx="29">
                  <c:v>4.9917399999999965</c:v>
                </c:pt>
                <c:pt idx="30">
                  <c:v>36.984059999999999</c:v>
                </c:pt>
                <c:pt idx="31">
                  <c:v>0.67202000000000162</c:v>
                </c:pt>
                <c:pt idx="32">
                  <c:v>4.4283199999999958</c:v>
                </c:pt>
                <c:pt idx="46">
                  <c:v>1.7787800000000011</c:v>
                </c:pt>
                <c:pt idx="51">
                  <c:v>-0.1679400000000002</c:v>
                </c:pt>
                <c:pt idx="52">
                  <c:v>3.4418800000000012</c:v>
                </c:pt>
                <c:pt idx="53">
                  <c:v>11.937799999999999</c:v>
                </c:pt>
                <c:pt idx="54">
                  <c:v>4.2453000000000003</c:v>
                </c:pt>
                <c:pt idx="56">
                  <c:v>9.5357200000000013</c:v>
                </c:pt>
                <c:pt idx="57">
                  <c:v>11.065420000000001</c:v>
                </c:pt>
                <c:pt idx="58">
                  <c:v>-6.1887599999999994</c:v>
                </c:pt>
                <c:pt idx="59">
                  <c:v>12.72556</c:v>
                </c:pt>
                <c:pt idx="60">
                  <c:v>15.05752</c:v>
                </c:pt>
                <c:pt idx="61">
                  <c:v>28.380560000000003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4E-D344-BB45-40073F26E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208351"/>
        <c:axId val="664612703"/>
      </c:scatterChart>
      <c:valAx>
        <c:axId val="6212083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4612703"/>
        <c:crosses val="autoZero"/>
        <c:crossBetween val="midCat"/>
      </c:valAx>
      <c:valAx>
        <c:axId val="664612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12083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UK SM - 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'UK Lab - Ghana Lab'!$I$3:$I$64</c:f>
              <c:numCache>
                <c:formatCode>0.0</c:formatCode>
                <c:ptCount val="62"/>
                <c:pt idx="0">
                  <c:v>6.4163083060188022</c:v>
                </c:pt>
                <c:pt idx="1">
                  <c:v>7.5143831718474239</c:v>
                </c:pt>
                <c:pt idx="2">
                  <c:v>3.4336166840759286</c:v>
                </c:pt>
                <c:pt idx="3">
                  <c:v>7.6470747937902956</c:v>
                </c:pt>
                <c:pt idx="4">
                  <c:v>13.320925062133055</c:v>
                </c:pt>
                <c:pt idx="5">
                  <c:v>5.2384250621330555</c:v>
                </c:pt>
                <c:pt idx="6">
                  <c:v>8.2339999279616762</c:v>
                </c:pt>
                <c:pt idx="7">
                  <c:v>9.6130329035046636</c:v>
                </c:pt>
                <c:pt idx="8">
                  <c:v>5.4811166840759284</c:v>
                </c:pt>
                <c:pt idx="9">
                  <c:v>4.3655418182473085</c:v>
                </c:pt>
                <c:pt idx="10">
                  <c:v>3.7426585743615606</c:v>
                </c:pt>
                <c:pt idx="11">
                  <c:v>2.8503501963044338</c:v>
                </c:pt>
                <c:pt idx="12">
                  <c:v>3.527850196304434</c:v>
                </c:pt>
                <c:pt idx="13">
                  <c:v>2.7178501963044339</c:v>
                </c:pt>
                <c:pt idx="14">
                  <c:v>5.1924669524186866</c:v>
                </c:pt>
                <c:pt idx="15">
                  <c:v>7.8395747937902964</c:v>
                </c:pt>
                <c:pt idx="16">
                  <c:v>7.974383171847423</c:v>
                </c:pt>
                <c:pt idx="17">
                  <c:v>7.7947664157331715</c:v>
                </c:pt>
                <c:pt idx="18">
                  <c:v>7.7097664157331707</c:v>
                </c:pt>
                <c:pt idx="19">
                  <c:v>4.2707334401901811</c:v>
                </c:pt>
                <c:pt idx="20">
                  <c:v>12.162649659618918</c:v>
                </c:pt>
                <c:pt idx="21">
                  <c:v>6.3389999279616767</c:v>
                </c:pt>
                <c:pt idx="22">
                  <c:v>2.3326585743615604</c:v>
                </c:pt>
                <c:pt idx="23">
                  <c:v>11.677458037676043</c:v>
                </c:pt>
                <c:pt idx="24">
                  <c:v>8.1264999279616763</c:v>
                </c:pt>
                <c:pt idx="25">
                  <c:v>3.4905418182473076</c:v>
                </c:pt>
                <c:pt idx="26">
                  <c:v>18.303215610704896</c:v>
                </c:pt>
                <c:pt idx="27">
                  <c:v>25.578589939848001</c:v>
                </c:pt>
                <c:pt idx="28">
                  <c:v>54.023955354248457</c:v>
                </c:pt>
                <c:pt idx="29">
                  <c:v>36.002997244534093</c:v>
                </c:pt>
                <c:pt idx="30">
                  <c:v>41.369164805676618</c:v>
                </c:pt>
                <c:pt idx="31">
                  <c:v>23.839164805676617</c:v>
                </c:pt>
                <c:pt idx="32">
                  <c:v>33.657039134819726</c:v>
                </c:pt>
                <c:pt idx="46">
                  <c:v>14.249565879047655</c:v>
                </c:pt>
                <c:pt idx="51">
                  <c:v>3.1874669524186867</c:v>
                </c:pt>
                <c:pt idx="52">
                  <c:v>12.63322452544754</c:v>
                </c:pt>
                <c:pt idx="53">
                  <c:v>12.913999927961676</c:v>
                </c:pt>
                <c:pt idx="54">
                  <c:v>6.1226585743615605</c:v>
                </c:pt>
                <c:pt idx="56">
                  <c:v>38.764539134819728</c:v>
                </c:pt>
                <c:pt idx="57">
                  <c:v>31.194164805676618</c:v>
                </c:pt>
                <c:pt idx="58">
                  <c:v>13.250715610704894</c:v>
                </c:pt>
                <c:pt idx="59">
                  <c:v>28.463015074019381</c:v>
                </c:pt>
                <c:pt idx="60">
                  <c:v>28.489365342362138</c:v>
                </c:pt>
                <c:pt idx="61">
                  <c:v>36.290515074019382</c:v>
                </c:pt>
              </c:numCache>
            </c:numRef>
          </c:xVal>
          <c:yVal>
            <c:numRef>
              <c:f>'UK Lab - Ghana Lab'!$J$3:$J$64</c:f>
              <c:numCache>
                <c:formatCode>0.0</c:formatCode>
                <c:ptCount val="62"/>
                <c:pt idx="0">
                  <c:v>-2.3426166120376051</c:v>
                </c:pt>
                <c:pt idx="1">
                  <c:v>-4.4687663436948464</c:v>
                </c:pt>
                <c:pt idx="2">
                  <c:v>-6.8672333681518571</c:v>
                </c:pt>
                <c:pt idx="3">
                  <c:v>-5.6441495875805918</c:v>
                </c:pt>
                <c:pt idx="4">
                  <c:v>14.348149875733892</c:v>
                </c:pt>
                <c:pt idx="5">
                  <c:v>-1.8168501242661099</c:v>
                </c:pt>
                <c:pt idx="6">
                  <c:v>-0.14799985592335219</c:v>
                </c:pt>
                <c:pt idx="7">
                  <c:v>-8.9160658070093302</c:v>
                </c:pt>
                <c:pt idx="8">
                  <c:v>-2.7722333681518574</c:v>
                </c:pt>
                <c:pt idx="9">
                  <c:v>-0.68108363649461534</c:v>
                </c:pt>
                <c:pt idx="10">
                  <c:v>0.9546828512768788</c:v>
                </c:pt>
                <c:pt idx="11">
                  <c:v>-2.2707003926088678</c:v>
                </c:pt>
                <c:pt idx="12">
                  <c:v>-0.91570039260886782</c:v>
                </c:pt>
                <c:pt idx="13">
                  <c:v>-2.5357003926088675</c:v>
                </c:pt>
                <c:pt idx="14">
                  <c:v>5.2950660951626265</c:v>
                </c:pt>
                <c:pt idx="15">
                  <c:v>-5.259149587580592</c:v>
                </c:pt>
                <c:pt idx="16">
                  <c:v>-3.5487663436948464</c:v>
                </c:pt>
                <c:pt idx="17">
                  <c:v>-6.7895328314663423</c:v>
                </c:pt>
                <c:pt idx="18">
                  <c:v>-6.9595328314663432</c:v>
                </c:pt>
                <c:pt idx="19">
                  <c:v>-2.3114668803803626</c:v>
                </c:pt>
                <c:pt idx="20">
                  <c:v>-0.93529931923783671</c:v>
                </c:pt>
                <c:pt idx="21">
                  <c:v>-3.9379998559233522</c:v>
                </c:pt>
                <c:pt idx="22">
                  <c:v>-1.8653171487231208</c:v>
                </c:pt>
                <c:pt idx="23">
                  <c:v>-0.46491607535208601</c:v>
                </c:pt>
                <c:pt idx="24">
                  <c:v>-0.36299985592335204</c:v>
                </c:pt>
                <c:pt idx="25">
                  <c:v>-2.4310836364946158</c:v>
                </c:pt>
                <c:pt idx="26">
                  <c:v>-11.706431221409789</c:v>
                </c:pt>
                <c:pt idx="27">
                  <c:v>-18.767179879696002</c:v>
                </c:pt>
                <c:pt idx="28">
                  <c:v>-2.2179107084969232</c:v>
                </c:pt>
                <c:pt idx="29">
                  <c:v>-31.055994489068187</c:v>
                </c:pt>
                <c:pt idx="30">
                  <c:v>8.4916703886467602</c:v>
                </c:pt>
                <c:pt idx="31">
                  <c:v>-26.568329611353235</c:v>
                </c:pt>
                <c:pt idx="32">
                  <c:v>-28.544078269639449</c:v>
                </c:pt>
                <c:pt idx="46">
                  <c:v>-11.169131758095306</c:v>
                </c:pt>
                <c:pt idx="51">
                  <c:v>1.2850660951626263</c:v>
                </c:pt>
                <c:pt idx="52">
                  <c:v>-4.316449050895077</c:v>
                </c:pt>
                <c:pt idx="53">
                  <c:v>9.2120001440766472</c:v>
                </c:pt>
                <c:pt idx="54">
                  <c:v>5.7146828512768799</c:v>
                </c:pt>
                <c:pt idx="56">
                  <c:v>-18.329078269639446</c:v>
                </c:pt>
                <c:pt idx="57">
                  <c:v>-11.858329611353234</c:v>
                </c:pt>
                <c:pt idx="58">
                  <c:v>-21.811431221409791</c:v>
                </c:pt>
                <c:pt idx="59">
                  <c:v>-8.6760301480387625</c:v>
                </c:pt>
                <c:pt idx="60">
                  <c:v>2.1269315275723955E-2</c:v>
                </c:pt>
                <c:pt idx="61">
                  <c:v>6.9789698519612386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F86-374D-A293-9EEE65BBF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665423"/>
        <c:axId val="576606047"/>
      </c:scatterChart>
      <c:valAx>
        <c:axId val="621665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606047"/>
        <c:crosses val="autoZero"/>
        <c:crossBetween val="midCat"/>
      </c:valAx>
      <c:valAx>
        <c:axId val="576606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16654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Ghana SM - 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'UK Lab - Ghana Lab'!$K$3:$K$64</c:f>
              <c:numCache>
                <c:formatCode>0.0</c:formatCode>
                <c:ptCount val="62"/>
                <c:pt idx="0">
                  <c:v>5.885438306018802</c:v>
                </c:pt>
                <c:pt idx="1">
                  <c:v>6.6202331718474232</c:v>
                </c:pt>
                <c:pt idx="2">
                  <c:v>5.459706684075929</c:v>
                </c:pt>
                <c:pt idx="3">
                  <c:v>8.9567947937902961</c:v>
                </c:pt>
                <c:pt idx="4">
                  <c:v>6.2690650621330555</c:v>
                </c:pt>
                <c:pt idx="5">
                  <c:v>5.4452950621330549</c:v>
                </c:pt>
                <c:pt idx="6">
                  <c:v>6.5586399279616767</c:v>
                </c:pt>
                <c:pt idx="7">
                  <c:v>10.313662903504666</c:v>
                </c:pt>
                <c:pt idx="8">
                  <c:v>5.3274966840759284</c:v>
                </c:pt>
                <c:pt idx="9">
                  <c:v>4.2808218182473077</c:v>
                </c:pt>
                <c:pt idx="10">
                  <c:v>3.6587485743615602</c:v>
                </c:pt>
                <c:pt idx="11">
                  <c:v>4.414440196304434</c:v>
                </c:pt>
                <c:pt idx="12">
                  <c:v>4.6619101963044338</c:v>
                </c:pt>
                <c:pt idx="13">
                  <c:v>3.9534001963044343</c:v>
                </c:pt>
                <c:pt idx="14">
                  <c:v>2.9200069524186869</c:v>
                </c:pt>
                <c:pt idx="15">
                  <c:v>7.8799047937902955</c:v>
                </c:pt>
                <c:pt idx="16">
                  <c:v>7.7287631718474241</c:v>
                </c:pt>
                <c:pt idx="17">
                  <c:v>8.4254164157331708</c:v>
                </c:pt>
                <c:pt idx="18">
                  <c:v>8.6073464157331721</c:v>
                </c:pt>
                <c:pt idx="19">
                  <c:v>5.4760834401901812</c:v>
                </c:pt>
                <c:pt idx="20">
                  <c:v>9.3740596596189185</c:v>
                </c:pt>
                <c:pt idx="21">
                  <c:v>7.2151699279616768</c:v>
                </c:pt>
                <c:pt idx="22">
                  <c:v>4.0000085743615603</c:v>
                </c:pt>
                <c:pt idx="23">
                  <c:v>9.3539980376760425</c:v>
                </c:pt>
                <c:pt idx="24">
                  <c:v>7.056969927961676</c:v>
                </c:pt>
                <c:pt idx="25">
                  <c:v>4.4378918182473077</c:v>
                </c:pt>
                <c:pt idx="26">
                  <c:v>16.652455610704894</c:v>
                </c:pt>
                <c:pt idx="27">
                  <c:v>22.685869939848001</c:v>
                </c:pt>
                <c:pt idx="28">
                  <c:v>36.609845354248463</c:v>
                </c:pt>
                <c:pt idx="29">
                  <c:v>33.50712724453409</c:v>
                </c:pt>
                <c:pt idx="30">
                  <c:v>22.877134805676619</c:v>
                </c:pt>
                <c:pt idx="31">
                  <c:v>23.503154805676616</c:v>
                </c:pt>
                <c:pt idx="32">
                  <c:v>31.442879134819727</c:v>
                </c:pt>
                <c:pt idx="46">
                  <c:v>13.360175879047652</c:v>
                </c:pt>
                <c:pt idx="51">
                  <c:v>3.271436952418687</c:v>
                </c:pt>
                <c:pt idx="52">
                  <c:v>10.912284525447539</c:v>
                </c:pt>
                <c:pt idx="53">
                  <c:v>6.9450999279616763</c:v>
                </c:pt>
                <c:pt idx="54">
                  <c:v>4.0000085743615603</c:v>
                </c:pt>
                <c:pt idx="56">
                  <c:v>33.996679134819722</c:v>
                </c:pt>
                <c:pt idx="57">
                  <c:v>25.661454805676616</c:v>
                </c:pt>
                <c:pt idx="58">
                  <c:v>16.345095610704895</c:v>
                </c:pt>
                <c:pt idx="59">
                  <c:v>22.10023507401938</c:v>
                </c:pt>
                <c:pt idx="60">
                  <c:v>20.960605342362136</c:v>
                </c:pt>
                <c:pt idx="61">
                  <c:v>22.10023507401938</c:v>
                </c:pt>
              </c:numCache>
            </c:numRef>
          </c:xVal>
          <c:yVal>
            <c:numRef>
              <c:f>'UK Lab - Ghana Lab'!$L$3:$L$64</c:f>
              <c:numCache>
                <c:formatCode>0.0</c:formatCode>
                <c:ptCount val="62"/>
                <c:pt idx="0">
                  <c:v>-3.4043566120376036</c:v>
                </c:pt>
                <c:pt idx="1">
                  <c:v>-6.2570663436948468</c:v>
                </c:pt>
                <c:pt idx="2">
                  <c:v>-2.8150533681518572</c:v>
                </c:pt>
                <c:pt idx="3">
                  <c:v>-3.0247095875805927</c:v>
                </c:pt>
                <c:pt idx="4">
                  <c:v>0.24442987573389008</c:v>
                </c:pt>
                <c:pt idx="5">
                  <c:v>-1.4031101242661101</c:v>
                </c:pt>
                <c:pt idx="6">
                  <c:v>-3.4987198559233521</c:v>
                </c:pt>
                <c:pt idx="7">
                  <c:v>-7.5148058070093287</c:v>
                </c:pt>
                <c:pt idx="8">
                  <c:v>-3.0794733681518567</c:v>
                </c:pt>
                <c:pt idx="9">
                  <c:v>-0.85052363649461604</c:v>
                </c:pt>
                <c:pt idx="10">
                  <c:v>0.78686285127687894</c:v>
                </c:pt>
                <c:pt idx="11">
                  <c:v>0.8574796073911326</c:v>
                </c:pt>
                <c:pt idx="12">
                  <c:v>1.3524196073911323</c:v>
                </c:pt>
                <c:pt idx="13">
                  <c:v>-6.4600392608867185E-2</c:v>
                </c:pt>
                <c:pt idx="14">
                  <c:v>0.7501460951626262</c:v>
                </c:pt>
                <c:pt idx="15">
                  <c:v>-5.1784895875805921</c:v>
                </c:pt>
                <c:pt idx="16">
                  <c:v>-4.0400063436948459</c:v>
                </c:pt>
                <c:pt idx="17">
                  <c:v>-5.528232831466342</c:v>
                </c:pt>
                <c:pt idx="18">
                  <c:v>-5.1643728314663422</c:v>
                </c:pt>
                <c:pt idx="19">
                  <c:v>9.9233119619636767E-2</c:v>
                </c:pt>
                <c:pt idx="20">
                  <c:v>-6.512479319237837</c:v>
                </c:pt>
                <c:pt idx="21">
                  <c:v>-2.185659855923352</c:v>
                </c:pt>
                <c:pt idx="22">
                  <c:v>1.4693828512768792</c:v>
                </c:pt>
                <c:pt idx="23">
                  <c:v>-5.1118360753520866</c:v>
                </c:pt>
                <c:pt idx="24">
                  <c:v>-2.5020598559233518</c:v>
                </c:pt>
                <c:pt idx="25">
                  <c:v>-0.53638363649461596</c:v>
                </c:pt>
                <c:pt idx="26">
                  <c:v>-15.00795122140979</c:v>
                </c:pt>
                <c:pt idx="27">
                  <c:v>-24.552619879696003</c:v>
                </c:pt>
                <c:pt idx="28">
                  <c:v>-37.046130708496918</c:v>
                </c:pt>
                <c:pt idx="29">
                  <c:v>-36.047734489068183</c:v>
                </c:pt>
                <c:pt idx="30">
                  <c:v>-28.492389611353236</c:v>
                </c:pt>
                <c:pt idx="31">
                  <c:v>-27.240349611353235</c:v>
                </c:pt>
                <c:pt idx="32">
                  <c:v>-32.972398269639442</c:v>
                </c:pt>
                <c:pt idx="46">
                  <c:v>-12.947911758095307</c:v>
                </c:pt>
                <c:pt idx="51">
                  <c:v>1.4530060951626265</c:v>
                </c:pt>
                <c:pt idx="52">
                  <c:v>-7.7583290508950782</c:v>
                </c:pt>
                <c:pt idx="53">
                  <c:v>-2.7257998559233521</c:v>
                </c:pt>
                <c:pt idx="54">
                  <c:v>1.4693828512768792</c:v>
                </c:pt>
                <c:pt idx="56">
                  <c:v>-27.864798269639447</c:v>
                </c:pt>
                <c:pt idx="57">
                  <c:v>-22.923749611353237</c:v>
                </c:pt>
                <c:pt idx="58">
                  <c:v>-15.62267122140979</c:v>
                </c:pt>
                <c:pt idx="59">
                  <c:v>-21.401590148038764</c:v>
                </c:pt>
                <c:pt idx="60">
                  <c:v>-15.036250684724276</c:v>
                </c:pt>
                <c:pt idx="61">
                  <c:v>-21.401590148038764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86-4E42-8237-C8658A380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506687"/>
        <c:axId val="663510079"/>
      </c:scatterChart>
      <c:valAx>
        <c:axId val="6635066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3510079"/>
        <c:crosses val="autoZero"/>
        <c:crossBetween val="midCat"/>
      </c:valAx>
      <c:valAx>
        <c:axId val="663510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35066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29044</xdr:colOff>
      <xdr:row>3</xdr:row>
      <xdr:rowOff>95293</xdr:rowOff>
    </xdr:from>
    <xdr:to>
      <xdr:col>17</xdr:col>
      <xdr:colOff>451539</xdr:colOff>
      <xdr:row>17</xdr:row>
      <xdr:rowOff>21705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A7C1B5-7BC7-3D4E-874D-F1C3283E0F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109395</xdr:colOff>
      <xdr:row>18</xdr:row>
      <xdr:rowOff>172733</xdr:rowOff>
    </xdr:from>
    <xdr:to>
      <xdr:col>17</xdr:col>
      <xdr:colOff>531890</xdr:colOff>
      <xdr:row>32</xdr:row>
      <xdr:rowOff>99146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7887213-8AFA-FF46-B194-64401E150B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96822</xdr:colOff>
      <xdr:row>35</xdr:row>
      <xdr:rowOff>104954</xdr:rowOff>
    </xdr:from>
    <xdr:to>
      <xdr:col>17</xdr:col>
      <xdr:colOff>519317</xdr:colOff>
      <xdr:row>49</xdr:row>
      <xdr:rowOff>31367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4AB5961-879F-3340-AA96-7AFCF801F4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28"/>
  <sheetViews>
    <sheetView workbookViewId="0">
      <selection activeCell="H1" sqref="H1:Q13"/>
    </sheetView>
  </sheetViews>
  <sheetFormatPr defaultColWidth="10.6640625" defaultRowHeight="15.5" x14ac:dyDescent="0.35"/>
  <sheetData>
    <row r="1" spans="1:26" x14ac:dyDescent="0.35">
      <c r="A1" s="18" t="s">
        <v>0</v>
      </c>
      <c r="B1" s="18" t="s">
        <v>2</v>
      </c>
      <c r="C1" s="3" t="s">
        <v>234</v>
      </c>
      <c r="D1" s="3" t="s">
        <v>233</v>
      </c>
      <c r="E1" s="3" t="s">
        <v>231</v>
      </c>
      <c r="F1" s="3" t="s">
        <v>232</v>
      </c>
      <c r="I1" s="33"/>
      <c r="J1" s="33"/>
      <c r="K1" s="33"/>
      <c r="L1" s="33"/>
      <c r="M1" s="33"/>
      <c r="N1" s="33"/>
    </row>
    <row r="2" spans="1:26" x14ac:dyDescent="0.35">
      <c r="A2" t="s">
        <v>3</v>
      </c>
      <c r="B2" t="s">
        <v>317</v>
      </c>
      <c r="C2" s="1">
        <v>6.8672333681518571</v>
      </c>
      <c r="D2" s="1">
        <v>3.8216600000000001</v>
      </c>
      <c r="E2" s="1">
        <v>11.330935057450564</v>
      </c>
      <c r="F2" s="1">
        <v>6.3057390000000009</v>
      </c>
      <c r="I2" s="3"/>
      <c r="J2" s="3"/>
      <c r="K2" s="3"/>
      <c r="L2" s="3"/>
      <c r="M2" s="3"/>
      <c r="N2" s="3"/>
    </row>
    <row r="3" spans="1:26" x14ac:dyDescent="0.35">
      <c r="A3" t="s">
        <v>3</v>
      </c>
      <c r="B3" t="s">
        <v>317</v>
      </c>
      <c r="C3" s="1">
        <v>17.672982026438067</v>
      </c>
      <c r="D3" s="1">
        <v>3.5255999999999998</v>
      </c>
      <c r="E3" s="1">
        <v>29.160420343622814</v>
      </c>
      <c r="F3" s="1">
        <v>5.81724</v>
      </c>
      <c r="I3" s="8"/>
      <c r="J3" s="8"/>
      <c r="K3" s="8"/>
    </row>
    <row r="4" spans="1:26" x14ac:dyDescent="0.35">
      <c r="A4" t="s">
        <v>3</v>
      </c>
      <c r="B4" t="s">
        <v>317</v>
      </c>
      <c r="C4" s="1">
        <v>19.834131758095307</v>
      </c>
      <c r="D4" s="1">
        <v>6.8862199999999998</v>
      </c>
      <c r="E4" s="1">
        <v>32.726317400857255</v>
      </c>
      <c r="F4" s="1">
        <v>11.362263</v>
      </c>
      <c r="I4" s="1"/>
      <c r="J4" s="1"/>
      <c r="K4" s="1"/>
      <c r="L4" s="1"/>
      <c r="M4" s="1"/>
      <c r="N4" s="1"/>
    </row>
    <row r="5" spans="1:26" x14ac:dyDescent="0.35">
      <c r="A5" t="s">
        <v>3</v>
      </c>
      <c r="B5" t="s">
        <v>333</v>
      </c>
      <c r="C5" s="1">
        <v>8.3079998559233523</v>
      </c>
      <c r="D5" s="1">
        <v>4.5471200000000005</v>
      </c>
      <c r="E5" s="1">
        <v>13.708199762273532</v>
      </c>
      <c r="F5" s="1">
        <v>7.5027480000000013</v>
      </c>
      <c r="I5" s="1"/>
      <c r="J5" s="1"/>
      <c r="K5" s="1"/>
      <c r="L5" s="1"/>
      <c r="M5" s="1"/>
      <c r="N5" s="1"/>
    </row>
    <row r="6" spans="1:26" x14ac:dyDescent="0.35">
      <c r="A6" t="s">
        <v>3</v>
      </c>
      <c r="B6" t="s">
        <v>336</v>
      </c>
      <c r="C6" s="1">
        <v>19.834131758095307</v>
      </c>
      <c r="D6" s="1">
        <v>5.8963400000000004</v>
      </c>
      <c r="E6" s="1">
        <v>32.726317400857255</v>
      </c>
      <c r="F6" s="1">
        <v>9.7289610000000017</v>
      </c>
      <c r="I6" s="1"/>
      <c r="J6" s="1"/>
      <c r="K6" s="1"/>
      <c r="L6" s="1"/>
      <c r="M6" s="1"/>
      <c r="N6" s="1"/>
    </row>
    <row r="7" spans="1:26" x14ac:dyDescent="0.35">
      <c r="A7" t="s">
        <v>3</v>
      </c>
      <c r="B7" t="s">
        <v>336</v>
      </c>
      <c r="C7" s="1">
        <v>10.469149587580592</v>
      </c>
      <c r="D7" s="1">
        <v>5.7313600000000005</v>
      </c>
      <c r="E7" s="1">
        <v>17.274096819507982</v>
      </c>
      <c r="F7" s="1">
        <v>9.4567440000000023</v>
      </c>
      <c r="I7" s="1"/>
      <c r="J7" s="1"/>
      <c r="K7" s="1"/>
      <c r="L7" s="1"/>
      <c r="M7" s="1"/>
      <c r="N7" s="1"/>
    </row>
    <row r="8" spans="1:26" x14ac:dyDescent="0.35">
      <c r="A8" t="s">
        <v>3</v>
      </c>
      <c r="B8" t="s">
        <v>337</v>
      </c>
      <c r="C8" s="1">
        <v>13.350682563123584</v>
      </c>
      <c r="D8" s="1">
        <v>5.8647</v>
      </c>
      <c r="E8" s="1">
        <v>22.028626229153915</v>
      </c>
      <c r="F8" s="1">
        <v>9.676755</v>
      </c>
    </row>
    <row r="9" spans="1:26" x14ac:dyDescent="0.35">
      <c r="A9" t="s">
        <v>3</v>
      </c>
      <c r="B9" t="s">
        <v>337</v>
      </c>
      <c r="C9" s="1">
        <v>7.5876166120376043</v>
      </c>
      <c r="D9" s="1">
        <v>4.8431800000000003</v>
      </c>
      <c r="E9" s="1">
        <v>12.519567409862047</v>
      </c>
      <c r="F9" s="1">
        <v>7.9912469999999995</v>
      </c>
      <c r="J9" s="34"/>
      <c r="K9" s="34"/>
      <c r="L9" s="34"/>
      <c r="M9" s="34"/>
      <c r="N9" s="34"/>
      <c r="O9" s="34"/>
      <c r="P9" s="34"/>
      <c r="Q9" s="34"/>
      <c r="R9" s="32"/>
      <c r="S9" s="32"/>
      <c r="T9" s="32"/>
      <c r="U9" s="32"/>
      <c r="V9" s="32"/>
      <c r="W9" s="32"/>
      <c r="X9" s="32"/>
      <c r="Y9" s="32"/>
    </row>
    <row r="10" spans="1:26" x14ac:dyDescent="0.35">
      <c r="A10" t="s">
        <v>3</v>
      </c>
      <c r="B10" t="s">
        <v>337</v>
      </c>
      <c r="C10" s="1">
        <v>9.0283830998090995</v>
      </c>
      <c r="D10" s="1">
        <v>5.6002800000000006</v>
      </c>
      <c r="E10" s="1">
        <v>14.896832114685017</v>
      </c>
      <c r="F10" s="1">
        <v>9.2404620000000026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1"/>
      <c r="S10" s="21"/>
      <c r="T10" s="21"/>
      <c r="U10" s="21"/>
      <c r="V10" s="21"/>
      <c r="W10" s="21"/>
      <c r="X10" s="21"/>
      <c r="Y10" s="21"/>
      <c r="Z10" s="1"/>
    </row>
    <row r="11" spans="1:26" x14ac:dyDescent="0.35">
      <c r="A11" t="s">
        <v>3</v>
      </c>
      <c r="B11" t="s">
        <v>337</v>
      </c>
      <c r="C11" s="1">
        <v>17.672982026438067</v>
      </c>
      <c r="D11" s="1">
        <v>7.8738400000000013</v>
      </c>
      <c r="E11" s="1">
        <v>29.160420343622814</v>
      </c>
      <c r="F11" s="1">
        <v>12.991836000000003</v>
      </c>
      <c r="H11" s="22"/>
      <c r="I11" s="23"/>
      <c r="J11" s="24"/>
      <c r="K11" s="24"/>
      <c r="L11" s="24"/>
      <c r="M11" s="24"/>
      <c r="N11" s="24"/>
      <c r="O11" s="24"/>
      <c r="P11" s="24"/>
      <c r="Q11" s="24"/>
      <c r="R11" s="25"/>
      <c r="S11" s="25"/>
      <c r="T11" s="25"/>
      <c r="U11" s="25"/>
      <c r="V11" s="25"/>
      <c r="W11" s="25"/>
      <c r="X11" s="25"/>
      <c r="Y11" s="25"/>
      <c r="Z11" s="1"/>
    </row>
    <row r="12" spans="1:26" x14ac:dyDescent="0.35">
      <c r="A12" t="s">
        <v>3</v>
      </c>
      <c r="B12" t="s">
        <v>338</v>
      </c>
      <c r="C12" s="1">
        <v>13.350682563123584</v>
      </c>
      <c r="D12" s="1">
        <v>3.9211000000000005</v>
      </c>
      <c r="E12" s="1">
        <v>22.028626229153915</v>
      </c>
      <c r="F12" s="1">
        <v>6.4698150000000014</v>
      </c>
      <c r="H12" s="22"/>
      <c r="I12" s="23"/>
      <c r="J12" s="24"/>
      <c r="K12" s="24"/>
      <c r="L12" s="24"/>
      <c r="M12" s="24"/>
      <c r="N12" s="24"/>
      <c r="O12" s="24"/>
      <c r="P12" s="24"/>
      <c r="Q12" s="24"/>
      <c r="R12" s="25"/>
      <c r="S12" s="25"/>
      <c r="T12" s="25"/>
      <c r="U12" s="25"/>
      <c r="V12" s="25"/>
      <c r="W12" s="25"/>
      <c r="X12" s="25"/>
      <c r="Y12" s="25"/>
      <c r="Z12" s="1"/>
    </row>
    <row r="13" spans="1:26" x14ac:dyDescent="0.35">
      <c r="A13" t="s">
        <v>3</v>
      </c>
      <c r="B13" t="s">
        <v>338</v>
      </c>
      <c r="C13" s="1">
        <v>3.9857003926088677</v>
      </c>
      <c r="D13" s="1">
        <v>3.9866400000000004</v>
      </c>
      <c r="E13" s="1">
        <v>6.5764056478046324</v>
      </c>
      <c r="F13" s="1">
        <v>6.5779560000000004</v>
      </c>
      <c r="H13" s="22"/>
      <c r="I13" s="23"/>
      <c r="J13" s="24"/>
      <c r="K13" s="24"/>
      <c r="L13" s="24"/>
      <c r="M13" s="24"/>
      <c r="N13" s="24"/>
      <c r="O13" s="24"/>
      <c r="P13" s="24"/>
      <c r="Q13" s="24"/>
      <c r="R13" s="25"/>
      <c r="S13" s="25"/>
      <c r="T13" s="25"/>
      <c r="U13" s="25"/>
      <c r="V13" s="25"/>
      <c r="W13" s="25"/>
      <c r="X13" s="25"/>
      <c r="Y13" s="25"/>
      <c r="Z13" s="1"/>
    </row>
    <row r="14" spans="1:26" x14ac:dyDescent="0.35">
      <c r="A14" t="s">
        <v>3</v>
      </c>
      <c r="B14" t="s">
        <v>339</v>
      </c>
      <c r="C14" s="1">
        <v>7.5876166120376043</v>
      </c>
      <c r="D14" s="1">
        <v>5.2047800000000004</v>
      </c>
      <c r="E14" s="1">
        <v>12.519567409862047</v>
      </c>
      <c r="F14" s="1">
        <v>8.587887000000002</v>
      </c>
      <c r="H14" s="22"/>
      <c r="I14" s="23"/>
      <c r="J14" s="24"/>
      <c r="K14" s="24"/>
      <c r="L14" s="24"/>
      <c r="M14" s="24"/>
      <c r="N14" s="24"/>
      <c r="O14" s="24"/>
      <c r="P14" s="24"/>
      <c r="Q14" s="24"/>
      <c r="R14" s="25"/>
      <c r="S14" s="25"/>
      <c r="T14" s="25"/>
      <c r="U14" s="25"/>
      <c r="V14" s="25"/>
      <c r="W14" s="25"/>
      <c r="X14" s="25"/>
      <c r="Y14" s="25"/>
      <c r="Z14" s="1"/>
    </row>
    <row r="15" spans="1:26" x14ac:dyDescent="0.35">
      <c r="A15" t="s">
        <v>3</v>
      </c>
      <c r="B15" t="s">
        <v>339</v>
      </c>
      <c r="C15" s="1">
        <v>3.265317148723121</v>
      </c>
      <c r="D15" s="1">
        <v>4.8431800000000003</v>
      </c>
      <c r="E15" s="1">
        <v>5.387773295393151</v>
      </c>
      <c r="F15" s="1">
        <v>7.9912469999999995</v>
      </c>
      <c r="H15" s="22"/>
      <c r="I15" s="23"/>
      <c r="J15" s="24"/>
      <c r="K15" s="24"/>
      <c r="L15" s="24"/>
      <c r="M15" s="24"/>
      <c r="N15" s="24"/>
      <c r="O15" s="24"/>
      <c r="P15" s="24"/>
      <c r="Q15" s="24"/>
      <c r="R15" s="25"/>
      <c r="S15" s="25"/>
      <c r="T15" s="25"/>
      <c r="U15" s="25"/>
      <c r="V15" s="25"/>
      <c r="W15" s="25"/>
      <c r="X15" s="25"/>
      <c r="Y15" s="25"/>
      <c r="Z15" s="1"/>
    </row>
    <row r="16" spans="1:26" x14ac:dyDescent="0.35">
      <c r="A16" t="s">
        <v>3</v>
      </c>
      <c r="B16" t="s">
        <v>339</v>
      </c>
      <c r="C16" s="1">
        <v>32.801030148038762</v>
      </c>
      <c r="D16" s="1">
        <v>10.640079999999999</v>
      </c>
      <c r="E16" s="1">
        <v>54.121699744263957</v>
      </c>
      <c r="F16" s="1">
        <v>17.556131999999998</v>
      </c>
      <c r="H16" s="22"/>
      <c r="I16" s="23"/>
      <c r="J16" s="24"/>
      <c r="K16" s="24"/>
      <c r="L16" s="24"/>
      <c r="M16" s="24"/>
      <c r="N16" s="24"/>
      <c r="O16" s="24"/>
      <c r="P16" s="24"/>
      <c r="Q16" s="24"/>
      <c r="R16" s="25"/>
      <c r="S16" s="25"/>
      <c r="T16" s="25"/>
      <c r="U16" s="25"/>
      <c r="V16" s="25"/>
      <c r="W16" s="25"/>
      <c r="X16" s="25"/>
      <c r="Y16" s="25"/>
      <c r="Z16" s="1"/>
    </row>
    <row r="17" spans="1:26" x14ac:dyDescent="0.35">
      <c r="A17" t="s">
        <v>3</v>
      </c>
      <c r="B17" t="s">
        <v>339</v>
      </c>
      <c r="C17" s="1">
        <v>15.511832294780824</v>
      </c>
      <c r="D17" s="1">
        <v>4.8748200000000006</v>
      </c>
      <c r="E17" s="1">
        <v>25.594523286388362</v>
      </c>
      <c r="F17" s="1">
        <v>8.0434530000000031</v>
      </c>
      <c r="H17" s="22"/>
      <c r="I17" s="23"/>
      <c r="J17" s="24"/>
      <c r="K17" s="24"/>
      <c r="L17" s="24"/>
      <c r="M17" s="24"/>
      <c r="N17" s="24"/>
      <c r="O17" s="24"/>
      <c r="P17" s="24"/>
      <c r="Q17" s="24"/>
      <c r="R17" s="25"/>
      <c r="S17" s="25"/>
      <c r="T17" s="25"/>
      <c r="U17" s="25"/>
      <c r="V17" s="25"/>
      <c r="W17" s="25"/>
      <c r="X17" s="25"/>
      <c r="Y17" s="25"/>
      <c r="Z17" s="1"/>
    </row>
    <row r="18" spans="1:26" x14ac:dyDescent="0.35">
      <c r="A18" t="s">
        <v>3</v>
      </c>
      <c r="B18" t="s">
        <v>340</v>
      </c>
      <c r="C18" s="1">
        <v>21.99528148975255</v>
      </c>
      <c r="D18" s="1">
        <v>6.0296799999999999</v>
      </c>
      <c r="E18" s="1">
        <v>36.292214458091713</v>
      </c>
      <c r="F18" s="1">
        <v>9.9489720000000013</v>
      </c>
      <c r="H18" s="22"/>
      <c r="I18" s="23"/>
      <c r="J18" s="24"/>
      <c r="K18" s="24"/>
      <c r="L18" s="24"/>
      <c r="M18" s="24"/>
      <c r="N18" s="24"/>
      <c r="O18" s="24"/>
      <c r="P18" s="24"/>
      <c r="Q18" s="24"/>
      <c r="R18" s="25"/>
      <c r="S18" s="25"/>
      <c r="T18" s="25"/>
      <c r="U18" s="25"/>
      <c r="V18" s="25"/>
      <c r="W18" s="25"/>
      <c r="X18" s="25"/>
      <c r="Y18" s="25"/>
      <c r="Z18" s="1"/>
    </row>
    <row r="19" spans="1:26" x14ac:dyDescent="0.35">
      <c r="A19" t="s">
        <v>3</v>
      </c>
      <c r="B19" t="s">
        <v>340</v>
      </c>
      <c r="C19" s="1">
        <v>6.8672333681518571</v>
      </c>
      <c r="D19" s="1">
        <v>4.9426200000000007</v>
      </c>
      <c r="E19" s="1">
        <v>11.330935057450564</v>
      </c>
      <c r="F19" s="1">
        <v>8.1553230000000028</v>
      </c>
      <c r="H19" s="22"/>
      <c r="I19" s="23"/>
      <c r="J19" s="24"/>
      <c r="K19" s="24"/>
      <c r="L19" s="24"/>
      <c r="M19" s="24"/>
      <c r="N19" s="24"/>
      <c r="O19" s="24"/>
      <c r="P19" s="24"/>
      <c r="Q19" s="24"/>
      <c r="R19" s="25"/>
      <c r="S19" s="25"/>
      <c r="T19" s="25"/>
      <c r="U19" s="25"/>
      <c r="V19" s="25"/>
      <c r="W19" s="25"/>
      <c r="X19" s="25"/>
      <c r="Y19" s="25"/>
      <c r="Z19" s="1"/>
    </row>
    <row r="20" spans="1:26" x14ac:dyDescent="0.35">
      <c r="A20" t="s">
        <v>3</v>
      </c>
      <c r="B20" t="s">
        <v>340</v>
      </c>
      <c r="C20" s="1">
        <v>10.469149587580592</v>
      </c>
      <c r="D20" s="1">
        <v>4.9742600000000001</v>
      </c>
      <c r="E20" s="1">
        <v>17.274096819507982</v>
      </c>
      <c r="F20" s="1">
        <v>8.207529000000001</v>
      </c>
      <c r="H20" s="22"/>
      <c r="I20" s="23"/>
      <c r="J20" s="24"/>
      <c r="K20" s="24"/>
      <c r="L20" s="24"/>
      <c r="M20" s="24"/>
      <c r="N20" s="24"/>
      <c r="O20" s="24"/>
      <c r="P20" s="24"/>
      <c r="Q20" s="24"/>
      <c r="R20" s="25"/>
      <c r="S20" s="25"/>
      <c r="T20" s="25"/>
      <c r="U20" s="25"/>
      <c r="V20" s="25"/>
      <c r="W20" s="25"/>
      <c r="X20" s="25"/>
      <c r="Y20" s="25"/>
      <c r="Z20" s="1"/>
    </row>
    <row r="21" spans="1:26" x14ac:dyDescent="0.35">
      <c r="A21" t="s">
        <v>3</v>
      </c>
      <c r="B21" t="s">
        <v>340</v>
      </c>
      <c r="C21" s="1">
        <v>11.909916075352086</v>
      </c>
      <c r="D21" s="1">
        <v>5.6658200000000001</v>
      </c>
      <c r="E21" s="1">
        <v>19.651361524330945</v>
      </c>
      <c r="F21" s="1">
        <v>9.3486030000000007</v>
      </c>
      <c r="H21" s="22"/>
      <c r="I21" s="23"/>
      <c r="J21" s="24"/>
      <c r="K21" s="24"/>
      <c r="L21" s="24"/>
      <c r="M21" s="24"/>
      <c r="N21" s="24"/>
      <c r="O21" s="24"/>
      <c r="P21" s="24"/>
      <c r="Q21" s="24"/>
      <c r="R21" s="25"/>
      <c r="S21" s="25"/>
      <c r="T21" s="25"/>
      <c r="U21" s="25"/>
      <c r="V21" s="25"/>
      <c r="W21" s="25"/>
      <c r="X21" s="25"/>
      <c r="Y21" s="25"/>
      <c r="Z21" s="1"/>
    </row>
    <row r="22" spans="1:26" x14ac:dyDescent="0.35">
      <c r="A22" t="s">
        <v>3</v>
      </c>
      <c r="B22" t="s">
        <v>341</v>
      </c>
      <c r="C22" s="1">
        <v>12.630299319237837</v>
      </c>
      <c r="D22" s="1">
        <v>2.6509800000000001</v>
      </c>
      <c r="E22" s="1">
        <v>20.839993876742433</v>
      </c>
      <c r="F22" s="1">
        <v>4.374117</v>
      </c>
      <c r="H22" s="22"/>
      <c r="I22" s="23"/>
      <c r="J22" s="24"/>
      <c r="K22" s="24"/>
      <c r="L22" s="24"/>
      <c r="M22" s="24"/>
      <c r="N22" s="24"/>
      <c r="O22" s="24"/>
      <c r="P22" s="24"/>
      <c r="Q22" s="24"/>
      <c r="R22" s="25"/>
      <c r="S22" s="25"/>
      <c r="T22" s="25"/>
      <c r="U22" s="25"/>
      <c r="V22" s="25"/>
      <c r="W22" s="25"/>
      <c r="X22" s="25"/>
      <c r="Y22" s="25"/>
      <c r="Z22" s="1"/>
    </row>
    <row r="23" spans="1:26" x14ac:dyDescent="0.35">
      <c r="A23" t="s">
        <v>3</v>
      </c>
      <c r="B23" t="s">
        <v>341</v>
      </c>
      <c r="C23" s="1">
        <v>6.8672333681518571</v>
      </c>
      <c r="D23" s="1">
        <v>3.1436600000000001</v>
      </c>
      <c r="E23" s="1">
        <v>11.330935057450564</v>
      </c>
      <c r="F23" s="1">
        <v>5.1870390000000004</v>
      </c>
      <c r="H23" s="22"/>
      <c r="I23" s="23"/>
      <c r="J23" s="24"/>
      <c r="K23" s="24"/>
      <c r="L23" s="24"/>
      <c r="M23" s="24"/>
      <c r="N23" s="24"/>
      <c r="O23" s="24"/>
      <c r="P23" s="24"/>
      <c r="Q23" s="24"/>
      <c r="R23" s="25"/>
      <c r="S23" s="25"/>
      <c r="T23" s="25"/>
      <c r="U23" s="25"/>
      <c r="V23" s="25"/>
      <c r="W23" s="25"/>
      <c r="X23" s="25"/>
      <c r="Y23" s="25"/>
      <c r="Z23" s="1"/>
    </row>
    <row r="24" spans="1:26" x14ac:dyDescent="0.35">
      <c r="A24" t="s">
        <v>3</v>
      </c>
      <c r="B24" t="s">
        <v>341</v>
      </c>
      <c r="C24" s="1">
        <v>6.14685012426611</v>
      </c>
      <c r="D24" s="1">
        <v>2.8566400000000001</v>
      </c>
      <c r="E24" s="1">
        <v>10.142302705039082</v>
      </c>
      <c r="F24" s="1">
        <v>4.7134559999999999</v>
      </c>
      <c r="H24" s="22"/>
      <c r="I24" s="23"/>
      <c r="J24" s="24"/>
      <c r="K24" s="24"/>
      <c r="L24" s="24"/>
      <c r="M24" s="24"/>
      <c r="N24" s="24"/>
      <c r="O24" s="24"/>
      <c r="P24" s="24"/>
      <c r="Q24" s="24"/>
      <c r="R24" s="25"/>
      <c r="S24" s="25"/>
      <c r="T24" s="25"/>
      <c r="U24" s="25"/>
      <c r="V24" s="25"/>
      <c r="W24" s="25"/>
      <c r="X24" s="25"/>
      <c r="Y24" s="25"/>
      <c r="Z24" s="1"/>
    </row>
    <row r="25" spans="1:26" x14ac:dyDescent="0.35">
      <c r="A25" t="s">
        <v>3</v>
      </c>
      <c r="B25" t="s">
        <v>341</v>
      </c>
      <c r="C25" s="1">
        <v>7.5876166120376043</v>
      </c>
      <c r="D25" s="1">
        <v>2.3616999999999999</v>
      </c>
      <c r="E25" s="1">
        <v>12.519567409862047</v>
      </c>
      <c r="F25" s="1">
        <v>3.8968049999999996</v>
      </c>
      <c r="H25" s="22"/>
      <c r="I25" s="23"/>
      <c r="J25" s="24"/>
      <c r="K25" s="24"/>
      <c r="L25" s="24"/>
      <c r="M25" s="24"/>
      <c r="N25" s="24"/>
      <c r="O25" s="24"/>
      <c r="P25" s="24"/>
      <c r="Q25" s="24"/>
      <c r="R25" s="25"/>
      <c r="S25" s="25"/>
      <c r="T25" s="25"/>
      <c r="U25" s="25"/>
      <c r="V25" s="25"/>
      <c r="W25" s="25"/>
      <c r="X25" s="25"/>
      <c r="Y25" s="25"/>
      <c r="Z25" s="1"/>
    </row>
    <row r="26" spans="1:26" x14ac:dyDescent="0.35">
      <c r="A26" t="s">
        <v>3</v>
      </c>
      <c r="B26" t="s">
        <v>342</v>
      </c>
      <c r="C26" s="1">
        <v>24.15643122140979</v>
      </c>
      <c r="D26" s="1">
        <v>4.7053200000000004</v>
      </c>
      <c r="E26" s="1">
        <v>39.858111515326158</v>
      </c>
      <c r="F26" s="1">
        <v>7.7637780000000003</v>
      </c>
      <c r="H26" s="22"/>
      <c r="I26" s="23"/>
      <c r="J26" s="24"/>
      <c r="K26" s="24"/>
      <c r="L26" s="24"/>
      <c r="M26" s="24"/>
      <c r="N26" s="24"/>
      <c r="O26" s="24"/>
      <c r="P26" s="24"/>
      <c r="Q26" s="24"/>
      <c r="R26" s="25"/>
      <c r="S26" s="25"/>
      <c r="T26" s="25"/>
      <c r="U26" s="25"/>
      <c r="V26" s="25"/>
      <c r="W26" s="25"/>
      <c r="X26" s="25"/>
      <c r="Y26" s="25"/>
      <c r="Z26" s="1"/>
    </row>
    <row r="27" spans="1:26" x14ac:dyDescent="0.35">
      <c r="A27" t="s">
        <v>3</v>
      </c>
      <c r="B27" t="s">
        <v>342</v>
      </c>
      <c r="C27" s="1">
        <v>32.801030148038762</v>
      </c>
      <c r="D27" s="1">
        <v>8.0117000000000012</v>
      </c>
      <c r="E27" s="1">
        <v>54.121699744263957</v>
      </c>
      <c r="F27" s="1">
        <v>13.219305000000002</v>
      </c>
      <c r="H27" s="22"/>
      <c r="I27" s="23"/>
      <c r="J27" s="24"/>
      <c r="K27" s="24"/>
      <c r="L27" s="24"/>
      <c r="M27" s="24"/>
      <c r="N27" s="24"/>
      <c r="O27" s="24"/>
      <c r="P27" s="24"/>
      <c r="Q27" s="24"/>
      <c r="R27" s="25"/>
      <c r="S27" s="25"/>
      <c r="T27" s="25"/>
      <c r="U27" s="25"/>
      <c r="V27" s="25"/>
      <c r="W27" s="25"/>
      <c r="X27" s="25"/>
      <c r="Y27" s="25"/>
      <c r="Z27" s="1"/>
    </row>
    <row r="28" spans="1:26" x14ac:dyDescent="0.35">
      <c r="A28" t="s">
        <v>3</v>
      </c>
      <c r="B28" t="s">
        <v>342</v>
      </c>
      <c r="C28" s="1">
        <v>51.530994489068185</v>
      </c>
      <c r="D28" s="1">
        <v>8.8140000000000001</v>
      </c>
      <c r="E28" s="1">
        <v>85.02614090696251</v>
      </c>
      <c r="F28" s="1">
        <v>14.543100000000001</v>
      </c>
      <c r="H28" s="22"/>
      <c r="I28" s="23"/>
      <c r="J28" s="24"/>
      <c r="K28" s="24"/>
      <c r="L28" s="24"/>
      <c r="M28" s="24"/>
      <c r="N28" s="24"/>
      <c r="O28" s="24"/>
      <c r="P28" s="24"/>
      <c r="Q28" s="24"/>
      <c r="R28" s="25"/>
      <c r="S28" s="25"/>
      <c r="T28" s="25"/>
      <c r="U28" s="25"/>
      <c r="V28" s="25"/>
      <c r="W28" s="25"/>
      <c r="X28" s="25"/>
      <c r="Y28" s="25"/>
      <c r="Z28" s="1"/>
    </row>
    <row r="29" spans="1:26" x14ac:dyDescent="0.35">
      <c r="A29" t="s">
        <v>3</v>
      </c>
      <c r="B29" t="s">
        <v>343</v>
      </c>
      <c r="C29" s="1">
        <v>73.142491805640603</v>
      </c>
      <c r="D29" s="1">
        <v>10.355320000000001</v>
      </c>
      <c r="E29" s="1">
        <v>120.68511147930698</v>
      </c>
      <c r="F29" s="1">
        <v>17.086278000000004</v>
      </c>
      <c r="H29" s="22"/>
      <c r="I29" s="23"/>
      <c r="J29" s="24"/>
      <c r="K29" s="24"/>
      <c r="L29" s="24"/>
      <c r="M29" s="24"/>
      <c r="N29" s="24"/>
      <c r="O29" s="24"/>
      <c r="P29" s="24"/>
      <c r="Q29" s="24"/>
      <c r="R29" s="25"/>
      <c r="S29" s="25"/>
      <c r="T29" s="25"/>
      <c r="U29" s="25"/>
      <c r="V29" s="25"/>
      <c r="W29" s="25"/>
      <c r="X29" s="25"/>
      <c r="Y29" s="25"/>
    </row>
    <row r="30" spans="1:26" x14ac:dyDescent="0.35">
      <c r="A30" t="s">
        <v>3</v>
      </c>
      <c r="B30" t="s">
        <v>343</v>
      </c>
      <c r="C30" s="1">
        <v>26.317580953067029</v>
      </c>
      <c r="D30" s="1">
        <v>5.5686400000000003</v>
      </c>
      <c r="E30" s="1">
        <v>43.424008572560595</v>
      </c>
      <c r="F30" s="1">
        <v>9.1882560000000009</v>
      </c>
      <c r="J30" s="1"/>
      <c r="K30" s="1"/>
      <c r="L30" s="1"/>
      <c r="M30" s="1"/>
      <c r="N30" s="1"/>
      <c r="O30" s="1"/>
      <c r="P30" s="1"/>
      <c r="Q30" s="1"/>
      <c r="R30" s="26"/>
      <c r="S30" s="26"/>
      <c r="T30" s="26"/>
      <c r="U30" s="26"/>
      <c r="V30" s="26"/>
      <c r="W30" s="26"/>
      <c r="X30" s="26"/>
      <c r="Y30" s="26"/>
    </row>
    <row r="31" spans="1:26" x14ac:dyDescent="0.35">
      <c r="A31" t="s">
        <v>3</v>
      </c>
      <c r="B31" t="s">
        <v>343</v>
      </c>
      <c r="C31" s="1">
        <v>62.336743147354397</v>
      </c>
      <c r="D31" s="1">
        <v>10.25136</v>
      </c>
      <c r="E31" s="1">
        <v>102.85562619313475</v>
      </c>
      <c r="F31" s="1">
        <v>16.914744000000002</v>
      </c>
      <c r="J31" s="1"/>
      <c r="K31" s="1"/>
      <c r="L31" s="1"/>
      <c r="M31" s="1"/>
      <c r="N31" s="1"/>
      <c r="O31" s="1"/>
      <c r="P31" s="1"/>
      <c r="Q31" s="1"/>
      <c r="R31" s="26"/>
      <c r="S31" s="26"/>
      <c r="T31" s="26"/>
      <c r="U31" s="26"/>
      <c r="V31" s="26"/>
      <c r="W31" s="26"/>
      <c r="X31" s="26"/>
      <c r="Y31" s="26"/>
    </row>
    <row r="32" spans="1:26" x14ac:dyDescent="0.35">
      <c r="A32" t="s">
        <v>3</v>
      </c>
      <c r="B32" t="s">
        <v>343</v>
      </c>
      <c r="C32" s="1">
        <v>34.962179879696002</v>
      </c>
      <c r="D32" s="1">
        <v>7.6433200000000001</v>
      </c>
      <c r="E32" s="1">
        <v>57.687596801498408</v>
      </c>
      <c r="F32" s="1">
        <v>12.611478000000002</v>
      </c>
      <c r="J32" s="1"/>
      <c r="K32" s="1"/>
      <c r="L32" s="1"/>
      <c r="M32" s="1"/>
      <c r="N32" s="1"/>
      <c r="O32" s="1"/>
      <c r="P32" s="1"/>
      <c r="Q32" s="1"/>
      <c r="R32" s="26"/>
      <c r="S32" s="26"/>
      <c r="T32" s="26"/>
      <c r="U32" s="26"/>
      <c r="V32" s="26"/>
      <c r="W32" s="26"/>
      <c r="X32" s="26"/>
      <c r="Y32" s="26"/>
    </row>
    <row r="33" spans="1:25" x14ac:dyDescent="0.35">
      <c r="A33" t="s">
        <v>3</v>
      </c>
      <c r="B33" t="s">
        <v>344</v>
      </c>
      <c r="C33" s="1">
        <v>9.0283830998090995</v>
      </c>
      <c r="D33" s="1">
        <v>2.3730000000000002</v>
      </c>
      <c r="E33" s="1">
        <v>14.896832114685017</v>
      </c>
      <c r="F33" s="1">
        <v>3.9154500000000008</v>
      </c>
      <c r="J33" s="1"/>
      <c r="K33" s="1"/>
      <c r="L33" s="1"/>
      <c r="M33" s="1"/>
      <c r="N33" s="1"/>
      <c r="O33" s="1"/>
      <c r="P33" s="1"/>
      <c r="Q33" s="1"/>
      <c r="R33" s="26"/>
      <c r="S33" s="26"/>
      <c r="T33" s="26"/>
      <c r="U33" s="26"/>
      <c r="V33" s="26"/>
      <c r="W33" s="26"/>
      <c r="X33" s="26"/>
      <c r="Y33" s="26"/>
    </row>
    <row r="34" spans="1:25" x14ac:dyDescent="0.35">
      <c r="A34" t="s">
        <v>3</v>
      </c>
      <c r="B34" t="s">
        <v>344</v>
      </c>
      <c r="C34" s="1">
        <v>4.7060836364946157</v>
      </c>
      <c r="D34" s="1">
        <v>1.8125199999999999</v>
      </c>
      <c r="E34" s="1">
        <v>7.7650380002161175</v>
      </c>
      <c r="F34" s="1">
        <v>2.9906580000000003</v>
      </c>
      <c r="J34" s="1"/>
      <c r="K34" s="1"/>
      <c r="L34" s="1"/>
      <c r="M34" s="1"/>
      <c r="N34" s="1"/>
      <c r="O34" s="1"/>
      <c r="P34" s="1"/>
      <c r="Q34" s="1"/>
      <c r="R34" s="26"/>
      <c r="S34" s="26"/>
      <c r="T34" s="26"/>
      <c r="U34" s="26"/>
      <c r="V34" s="26"/>
      <c r="W34" s="26"/>
      <c r="X34" s="26"/>
      <c r="Y34" s="26"/>
    </row>
    <row r="35" spans="1:25" x14ac:dyDescent="0.35">
      <c r="A35" t="s">
        <v>3</v>
      </c>
      <c r="B35" t="s">
        <v>344</v>
      </c>
      <c r="C35" s="1">
        <v>9.0283830998090995</v>
      </c>
      <c r="D35" s="1">
        <v>1.25204</v>
      </c>
      <c r="E35" s="1">
        <v>14.896832114685017</v>
      </c>
      <c r="F35" s="1">
        <v>2.0658660000000002</v>
      </c>
      <c r="J35" s="1"/>
      <c r="K35" s="1"/>
      <c r="L35" s="1"/>
      <c r="M35" s="1"/>
      <c r="N35" s="1"/>
      <c r="O35" s="1"/>
      <c r="P35" s="1"/>
      <c r="Q35" s="1"/>
      <c r="R35" s="26"/>
      <c r="S35" s="26"/>
      <c r="T35" s="26"/>
      <c r="U35" s="26"/>
      <c r="V35" s="26"/>
      <c r="W35" s="26"/>
      <c r="X35" s="26"/>
      <c r="Y35" s="26"/>
    </row>
    <row r="36" spans="1:25" x14ac:dyDescent="0.35">
      <c r="A36" t="s">
        <v>3</v>
      </c>
      <c r="B36" t="s">
        <v>344</v>
      </c>
      <c r="C36" s="1">
        <v>9.7487663436948466</v>
      </c>
      <c r="D36" s="1">
        <v>1.9097</v>
      </c>
      <c r="E36" s="1">
        <v>16.085464467096497</v>
      </c>
      <c r="F36" s="1">
        <v>3.1510050000000001</v>
      </c>
      <c r="J36" s="1"/>
      <c r="K36" s="1"/>
      <c r="L36" s="1"/>
      <c r="M36" s="1"/>
      <c r="N36" s="1"/>
      <c r="O36" s="1"/>
      <c r="P36" s="1"/>
      <c r="Q36" s="1"/>
      <c r="R36" s="26"/>
      <c r="S36" s="26"/>
      <c r="T36" s="26"/>
      <c r="U36" s="26"/>
      <c r="V36" s="26"/>
      <c r="W36" s="26"/>
      <c r="X36" s="26"/>
      <c r="Y36" s="26"/>
    </row>
    <row r="37" spans="1:25" x14ac:dyDescent="0.35">
      <c r="A37" t="s">
        <v>3</v>
      </c>
      <c r="B37" t="s">
        <v>345</v>
      </c>
      <c r="C37" s="1">
        <v>5.4264668803803628</v>
      </c>
      <c r="D37" s="1">
        <v>2.5357200000000004</v>
      </c>
      <c r="E37" s="1">
        <v>8.9536703526276007</v>
      </c>
      <c r="F37" s="1">
        <v>4.1839380000000004</v>
      </c>
      <c r="J37" s="1"/>
      <c r="K37" s="1"/>
      <c r="L37" s="1"/>
      <c r="M37" s="1"/>
      <c r="N37" s="1"/>
      <c r="O37" s="1"/>
      <c r="P37" s="1"/>
      <c r="Q37" s="1"/>
      <c r="R37" s="26"/>
      <c r="S37" s="26"/>
      <c r="T37" s="26"/>
      <c r="U37" s="26"/>
      <c r="V37" s="26"/>
      <c r="W37" s="26"/>
      <c r="X37" s="26"/>
      <c r="Y37" s="26"/>
    </row>
    <row r="38" spans="1:25" x14ac:dyDescent="0.35">
      <c r="A38" t="s">
        <v>3</v>
      </c>
      <c r="B38" t="s">
        <v>345</v>
      </c>
      <c r="C38" s="1">
        <v>8.3079998559233523</v>
      </c>
      <c r="D38" s="1">
        <v>2.1741199999999998</v>
      </c>
      <c r="E38" s="1">
        <v>13.708199762273532</v>
      </c>
      <c r="F38" s="1">
        <v>3.5872980000000005</v>
      </c>
      <c r="J38" s="1"/>
      <c r="K38" s="1"/>
      <c r="L38" s="1"/>
      <c r="M38" s="1"/>
      <c r="N38" s="1"/>
      <c r="O38" s="1"/>
      <c r="P38" s="1"/>
      <c r="Q38" s="1"/>
      <c r="R38" s="26"/>
      <c r="S38" s="26"/>
      <c r="T38" s="26"/>
      <c r="U38" s="26"/>
      <c r="V38" s="26"/>
      <c r="W38" s="26"/>
      <c r="X38" s="26"/>
      <c r="Y38" s="26"/>
    </row>
    <row r="39" spans="1:25" x14ac:dyDescent="0.35">
      <c r="A39" t="s">
        <v>3</v>
      </c>
      <c r="B39" t="s">
        <v>345</v>
      </c>
      <c r="C39" s="1">
        <v>9.0283830998090995</v>
      </c>
      <c r="D39" s="1">
        <v>1.8780600000000001</v>
      </c>
      <c r="E39" s="1">
        <v>14.896832114685017</v>
      </c>
      <c r="F39" s="1">
        <v>3.0987990000000005</v>
      </c>
      <c r="J39" s="1"/>
      <c r="K39" s="1"/>
      <c r="L39" s="1"/>
      <c r="M39" s="1"/>
      <c r="N39" s="1"/>
      <c r="O39" s="1"/>
      <c r="P39" s="1"/>
      <c r="Q39" s="1"/>
      <c r="R39" s="26"/>
      <c r="S39" s="26"/>
      <c r="T39" s="26"/>
      <c r="U39" s="26"/>
      <c r="V39" s="26"/>
      <c r="W39" s="26"/>
      <c r="X39" s="26"/>
      <c r="Y39" s="26"/>
    </row>
    <row r="40" spans="1:25" x14ac:dyDescent="0.35">
      <c r="A40" t="s">
        <v>3</v>
      </c>
      <c r="B40" t="s">
        <v>345</v>
      </c>
      <c r="C40" s="1">
        <v>3.265317148723121</v>
      </c>
      <c r="D40" s="1">
        <v>1.7786200000000001</v>
      </c>
      <c r="E40" s="1">
        <v>5.387773295393151</v>
      </c>
      <c r="F40" s="1">
        <v>2.9347230000000004</v>
      </c>
      <c r="J40" s="1"/>
      <c r="K40" s="1"/>
      <c r="L40" s="1"/>
      <c r="M40" s="1"/>
      <c r="N40" s="1"/>
      <c r="O40" s="1"/>
      <c r="P40" s="1"/>
      <c r="Q40" s="1"/>
      <c r="R40" s="26"/>
      <c r="S40" s="26"/>
      <c r="T40" s="26"/>
      <c r="U40" s="26"/>
      <c r="V40" s="26"/>
      <c r="W40" s="26"/>
      <c r="X40" s="26"/>
      <c r="Y40" s="26"/>
    </row>
    <row r="41" spans="1:25" x14ac:dyDescent="0.35">
      <c r="A41" t="s">
        <v>3</v>
      </c>
      <c r="B41" t="s">
        <v>346</v>
      </c>
      <c r="C41" s="1">
        <v>6.8672333681518571</v>
      </c>
      <c r="D41" s="1">
        <v>3.0306600000000001</v>
      </c>
      <c r="E41" s="1">
        <v>11.330935057450564</v>
      </c>
      <c r="F41" s="1">
        <v>5.0005890000000006</v>
      </c>
      <c r="J41" s="1"/>
      <c r="K41" s="1"/>
      <c r="L41" s="1"/>
      <c r="M41" s="1"/>
      <c r="N41" s="1"/>
      <c r="O41" s="1"/>
      <c r="P41" s="1"/>
      <c r="Q41" s="1"/>
      <c r="R41" s="26"/>
      <c r="S41" s="26"/>
      <c r="T41" s="26"/>
      <c r="U41" s="26"/>
      <c r="V41" s="26"/>
      <c r="W41" s="26"/>
      <c r="X41" s="26"/>
      <c r="Y41" s="26"/>
    </row>
    <row r="42" spans="1:25" x14ac:dyDescent="0.35">
      <c r="A42" t="s">
        <v>3</v>
      </c>
      <c r="B42" t="s">
        <v>346</v>
      </c>
      <c r="C42" s="1">
        <v>5.4264668803803628</v>
      </c>
      <c r="D42" s="1">
        <v>3.2295400000000001</v>
      </c>
      <c r="E42" s="1">
        <v>8.9536703526276007</v>
      </c>
      <c r="F42" s="1">
        <v>5.3287409999999999</v>
      </c>
      <c r="J42" s="1"/>
      <c r="K42" s="1"/>
      <c r="L42" s="1"/>
      <c r="M42" s="1"/>
      <c r="N42" s="1"/>
      <c r="O42" s="1"/>
      <c r="P42" s="1"/>
      <c r="Q42" s="1"/>
      <c r="R42" s="26"/>
      <c r="S42" s="26"/>
      <c r="T42" s="26"/>
      <c r="U42" s="26"/>
      <c r="V42" s="26"/>
      <c r="W42" s="26"/>
      <c r="X42" s="26"/>
      <c r="Y42" s="26"/>
    </row>
    <row r="43" spans="1:25" x14ac:dyDescent="0.35">
      <c r="A43" t="s">
        <v>3</v>
      </c>
      <c r="B43" t="s">
        <v>346</v>
      </c>
      <c r="C43" s="1">
        <v>6.8672333681518571</v>
      </c>
      <c r="D43" s="1">
        <v>1.84416</v>
      </c>
      <c r="E43" s="1">
        <v>11.330935057450564</v>
      </c>
      <c r="F43" s="1">
        <v>3.0428640000000002</v>
      </c>
      <c r="J43" s="1"/>
      <c r="K43" s="1"/>
      <c r="L43" s="1"/>
      <c r="M43" s="1"/>
      <c r="N43" s="1"/>
      <c r="O43" s="1"/>
      <c r="P43" s="1"/>
      <c r="Q43" s="1"/>
      <c r="R43" s="26"/>
      <c r="S43" s="26"/>
      <c r="T43" s="26"/>
      <c r="U43" s="26"/>
      <c r="V43" s="26"/>
      <c r="W43" s="26"/>
      <c r="X43" s="26"/>
      <c r="Y43" s="26"/>
    </row>
    <row r="44" spans="1:25" x14ac:dyDescent="0.35">
      <c r="A44" t="s">
        <v>3</v>
      </c>
      <c r="B44" t="s">
        <v>346</v>
      </c>
      <c r="C44" s="1">
        <v>9.0283830998090995</v>
      </c>
      <c r="D44" s="1">
        <v>3.3606199999999999</v>
      </c>
      <c r="E44" s="1">
        <v>14.896832114685017</v>
      </c>
      <c r="F44" s="1">
        <v>5.5450229999999996</v>
      </c>
      <c r="J44" s="1"/>
      <c r="K44" s="1"/>
      <c r="L44" s="1"/>
      <c r="M44" s="1"/>
      <c r="N44" s="1"/>
      <c r="O44" s="1"/>
      <c r="P44" s="1"/>
      <c r="Q44" s="1"/>
      <c r="R44" s="26"/>
      <c r="S44" s="26"/>
      <c r="T44" s="26"/>
      <c r="U44" s="26"/>
      <c r="V44" s="26"/>
      <c r="W44" s="26"/>
      <c r="X44" s="26"/>
      <c r="Y44" s="26"/>
    </row>
    <row r="45" spans="1:25" x14ac:dyDescent="0.35">
      <c r="A45" t="s">
        <v>3</v>
      </c>
      <c r="B45" t="s">
        <v>346</v>
      </c>
      <c r="C45" s="1">
        <v>6.14685012426611</v>
      </c>
      <c r="D45" s="1">
        <v>4.2827000000000002</v>
      </c>
      <c r="E45" s="1">
        <v>10.142302705039082</v>
      </c>
      <c r="F45" s="1">
        <v>7.0664550000000004</v>
      </c>
      <c r="J45" s="1"/>
      <c r="K45" s="1"/>
      <c r="L45" s="1"/>
      <c r="M45" s="1"/>
      <c r="N45" s="1"/>
      <c r="O45" s="1"/>
      <c r="P45" s="1"/>
      <c r="Q45" s="1"/>
      <c r="R45" s="26"/>
      <c r="S45" s="26"/>
      <c r="T45" s="26"/>
      <c r="U45" s="26"/>
      <c r="V45" s="26"/>
      <c r="W45" s="26"/>
      <c r="X45" s="26"/>
      <c r="Y45" s="26"/>
    </row>
    <row r="46" spans="1:25" x14ac:dyDescent="0.35">
      <c r="A46" t="s">
        <v>3</v>
      </c>
      <c r="B46" t="s">
        <v>323</v>
      </c>
      <c r="C46" s="1">
        <v>2.5449339048373738</v>
      </c>
      <c r="D46" s="1">
        <v>3.9979400000000003</v>
      </c>
      <c r="E46" s="1">
        <v>4.1991409429816668</v>
      </c>
      <c r="F46" s="1">
        <v>6.5966010000000015</v>
      </c>
      <c r="J46" s="1"/>
      <c r="K46" s="1"/>
      <c r="L46" s="1"/>
      <c r="M46" s="1"/>
      <c r="N46" s="1"/>
      <c r="O46" s="1"/>
      <c r="P46" s="1"/>
      <c r="Q46" s="1"/>
      <c r="R46" s="26"/>
      <c r="S46" s="26"/>
      <c r="T46" s="26"/>
      <c r="U46" s="26"/>
      <c r="V46" s="26"/>
      <c r="W46" s="26"/>
      <c r="X46" s="26"/>
      <c r="Y46" s="26"/>
    </row>
    <row r="47" spans="1:25" x14ac:dyDescent="0.35">
      <c r="A47" t="s">
        <v>3</v>
      </c>
      <c r="B47" t="s">
        <v>323</v>
      </c>
      <c r="C47" s="1">
        <v>14.791449050895078</v>
      </c>
      <c r="D47" s="1">
        <v>7.0331200000000003</v>
      </c>
      <c r="E47" s="1">
        <v>24.405890933976881</v>
      </c>
      <c r="F47" s="1">
        <v>11.604648000000001</v>
      </c>
    </row>
    <row r="48" spans="1:25" x14ac:dyDescent="0.35">
      <c r="A48" t="s">
        <v>3</v>
      </c>
      <c r="B48" t="s">
        <v>323</v>
      </c>
      <c r="C48" s="1">
        <v>10.469149587580592</v>
      </c>
      <c r="D48" s="1">
        <v>5.2906599999999999</v>
      </c>
      <c r="E48" s="1">
        <v>17.274096819507982</v>
      </c>
      <c r="F48" s="1">
        <v>8.7295890000000007</v>
      </c>
    </row>
    <row r="49" spans="1:6" x14ac:dyDescent="0.35">
      <c r="A49" t="s">
        <v>3</v>
      </c>
      <c r="B49" t="s">
        <v>323</v>
      </c>
      <c r="C49" s="1">
        <v>9.7487663436948466</v>
      </c>
      <c r="D49" s="1">
        <v>5.7087600000000007</v>
      </c>
      <c r="E49" s="1">
        <v>16.085464467096497</v>
      </c>
      <c r="F49" s="1">
        <v>9.4194540000000018</v>
      </c>
    </row>
    <row r="50" spans="1:6" x14ac:dyDescent="0.35">
      <c r="A50" t="s">
        <v>3</v>
      </c>
      <c r="B50" t="s">
        <v>323</v>
      </c>
      <c r="C50" s="1">
        <v>11.189532831466343</v>
      </c>
      <c r="D50" s="1">
        <v>5.6613000000000007</v>
      </c>
      <c r="E50" s="1">
        <v>18.462729171919467</v>
      </c>
      <c r="F50" s="1">
        <v>9.3411450000000009</v>
      </c>
    </row>
    <row r="51" spans="1:6" x14ac:dyDescent="0.35">
      <c r="A51" t="s">
        <v>3</v>
      </c>
      <c r="B51" t="s">
        <v>347</v>
      </c>
      <c r="C51" s="1">
        <v>11.189532831466343</v>
      </c>
      <c r="D51" s="1">
        <v>6.0251600000000005</v>
      </c>
      <c r="E51" s="1">
        <v>18.462729171919467</v>
      </c>
      <c r="F51" s="1">
        <v>9.9415140000000015</v>
      </c>
    </row>
    <row r="52" spans="1:6" x14ac:dyDescent="0.35">
      <c r="A52" t="s">
        <v>3</v>
      </c>
      <c r="B52" t="s">
        <v>347</v>
      </c>
      <c r="C52" s="1">
        <v>5.4264668803803628</v>
      </c>
      <c r="D52" s="1">
        <v>5.5256999999999996</v>
      </c>
      <c r="E52" s="1">
        <v>8.9536703526276007</v>
      </c>
      <c r="F52" s="1">
        <v>9.1174049999999998</v>
      </c>
    </row>
    <row r="53" spans="1:6" x14ac:dyDescent="0.35">
      <c r="A53" t="s">
        <v>3</v>
      </c>
      <c r="B53" t="s">
        <v>347</v>
      </c>
      <c r="C53" s="1">
        <v>12.630299319237837</v>
      </c>
      <c r="D53" s="1">
        <v>6.11782</v>
      </c>
      <c r="E53" s="1">
        <v>20.839993876742433</v>
      </c>
      <c r="F53" s="1">
        <v>10.094403000000002</v>
      </c>
    </row>
    <row r="54" spans="1:6" x14ac:dyDescent="0.35">
      <c r="A54" t="s">
        <v>3</v>
      </c>
      <c r="B54" t="s">
        <v>347</v>
      </c>
      <c r="C54" s="1">
        <v>8.3079998559233523</v>
      </c>
      <c r="D54" s="1">
        <v>5.5822000000000003</v>
      </c>
      <c r="E54" s="1">
        <v>13.708199762273532</v>
      </c>
      <c r="F54" s="1">
        <v>9.2106300000000001</v>
      </c>
    </row>
    <row r="55" spans="1:6" x14ac:dyDescent="0.35">
      <c r="A55" t="s">
        <v>3</v>
      </c>
      <c r="B55" t="s">
        <v>347</v>
      </c>
      <c r="C55" s="1">
        <v>8.3079998559233523</v>
      </c>
      <c r="D55" s="1">
        <v>6.1223400000000003</v>
      </c>
      <c r="E55" s="1">
        <v>13.708199762273532</v>
      </c>
      <c r="F55" s="1">
        <v>10.101861000000003</v>
      </c>
    </row>
    <row r="56" spans="1:6" x14ac:dyDescent="0.35">
      <c r="A56" t="s">
        <v>3</v>
      </c>
      <c r="B56" t="s">
        <v>348</v>
      </c>
      <c r="C56" s="1">
        <v>3.265317148723121</v>
      </c>
      <c r="D56" s="1">
        <v>4.7347000000000001</v>
      </c>
      <c r="E56" s="1">
        <v>5.387773295393151</v>
      </c>
      <c r="F56" s="1">
        <v>7.8122550000000022</v>
      </c>
    </row>
    <row r="57" spans="1:6" x14ac:dyDescent="0.35">
      <c r="A57" t="s">
        <v>3</v>
      </c>
      <c r="B57" t="s">
        <v>348</v>
      </c>
      <c r="C57" s="1">
        <v>11.909916075352086</v>
      </c>
      <c r="D57" s="1">
        <v>6.7980799999999997</v>
      </c>
      <c r="E57" s="1">
        <v>19.651361524330945</v>
      </c>
      <c r="F57" s="1">
        <v>11.216832</v>
      </c>
    </row>
    <row r="58" spans="1:6" x14ac:dyDescent="0.35">
      <c r="A58" t="s">
        <v>3</v>
      </c>
      <c r="B58" t="s">
        <v>348</v>
      </c>
      <c r="C58" s="1">
        <v>8.3079998559233523</v>
      </c>
      <c r="D58" s="1">
        <v>5.8059400000000005</v>
      </c>
      <c r="E58" s="1">
        <v>13.708199762273532</v>
      </c>
      <c r="F58" s="1">
        <v>9.5798010000000016</v>
      </c>
    </row>
    <row r="59" spans="1:6" x14ac:dyDescent="0.35">
      <c r="A59" t="s">
        <v>3</v>
      </c>
      <c r="B59" t="s">
        <v>348</v>
      </c>
      <c r="C59" s="1">
        <v>4.7060836364946157</v>
      </c>
      <c r="D59" s="1">
        <v>4.1696999999999997</v>
      </c>
      <c r="E59" s="1">
        <v>7.7650380002161175</v>
      </c>
      <c r="F59" s="1">
        <v>6.8800049999999997</v>
      </c>
    </row>
    <row r="60" spans="1:6" x14ac:dyDescent="0.35">
      <c r="A60" t="s">
        <v>3</v>
      </c>
      <c r="B60" t="s">
        <v>348</v>
      </c>
      <c r="C60" s="1">
        <v>24.15643122140979</v>
      </c>
      <c r="D60" s="1">
        <v>9.1484799999999993</v>
      </c>
      <c r="E60" s="1">
        <v>39.858111515326158</v>
      </c>
      <c r="F60" s="1">
        <v>15.094992</v>
      </c>
    </row>
    <row r="61" spans="1:6" x14ac:dyDescent="0.35">
      <c r="A61" t="s">
        <v>3</v>
      </c>
      <c r="B61" t="s">
        <v>349</v>
      </c>
      <c r="C61" s="1">
        <v>7.5876166120376043</v>
      </c>
      <c r="D61" s="1">
        <v>4.1832600000000006</v>
      </c>
      <c r="E61" s="1">
        <v>12.519567409862047</v>
      </c>
      <c r="F61" s="1">
        <v>6.9023790000000016</v>
      </c>
    </row>
    <row r="62" spans="1:6" x14ac:dyDescent="0.35">
      <c r="A62" t="s">
        <v>3</v>
      </c>
      <c r="B62" t="s">
        <v>349</v>
      </c>
      <c r="C62" s="1">
        <v>9.7487663436948466</v>
      </c>
      <c r="D62" s="1">
        <v>3.4916999999999998</v>
      </c>
      <c r="E62" s="1">
        <v>16.085464467096497</v>
      </c>
      <c r="F62" s="1">
        <v>5.7613050000000001</v>
      </c>
    </row>
    <row r="63" spans="1:6" x14ac:dyDescent="0.35">
      <c r="A63" t="s">
        <v>3</v>
      </c>
      <c r="B63" t="s">
        <v>349</v>
      </c>
      <c r="C63" s="1">
        <v>6.8672333681518571</v>
      </c>
      <c r="D63" s="1">
        <v>4.0521799999999999</v>
      </c>
      <c r="E63" s="1">
        <v>11.330935057450564</v>
      </c>
      <c r="F63" s="1">
        <v>6.6860970000000011</v>
      </c>
    </row>
    <row r="64" spans="1:6" x14ac:dyDescent="0.35">
      <c r="A64" t="s">
        <v>3</v>
      </c>
      <c r="B64" t="s">
        <v>349</v>
      </c>
      <c r="C64" s="1">
        <v>10.469149587580592</v>
      </c>
      <c r="D64" s="1">
        <v>7.4444399999999993</v>
      </c>
      <c r="E64" s="1">
        <v>17.274096819507982</v>
      </c>
      <c r="F64" s="1">
        <v>12.283325999999999</v>
      </c>
    </row>
    <row r="65" spans="1:6" x14ac:dyDescent="0.35">
      <c r="A65" t="s">
        <v>3</v>
      </c>
      <c r="B65" t="s">
        <v>349</v>
      </c>
      <c r="C65" s="1">
        <v>6.14685012426611</v>
      </c>
      <c r="D65" s="1">
        <v>6.3912800000000001</v>
      </c>
      <c r="E65" s="1">
        <v>10.142302705039082</v>
      </c>
      <c r="F65" s="1">
        <v>10.545612000000002</v>
      </c>
    </row>
    <row r="66" spans="1:6" x14ac:dyDescent="0.35">
      <c r="A66" t="s">
        <v>3</v>
      </c>
      <c r="B66" t="s">
        <v>350</v>
      </c>
      <c r="C66" s="1">
        <v>6.14685012426611</v>
      </c>
      <c r="D66" s="1">
        <v>4.7437399999999998</v>
      </c>
      <c r="E66" s="1">
        <v>10.142302705039082</v>
      </c>
      <c r="F66" s="1">
        <v>7.8271709999999999</v>
      </c>
    </row>
    <row r="67" spans="1:6" x14ac:dyDescent="0.35">
      <c r="A67" t="s">
        <v>3</v>
      </c>
      <c r="B67" t="s">
        <v>350</v>
      </c>
      <c r="C67" s="1">
        <v>8.3079998559233523</v>
      </c>
      <c r="D67" s="1">
        <v>4.8092800000000002</v>
      </c>
      <c r="E67" s="1">
        <v>13.708199762273532</v>
      </c>
      <c r="F67" s="1">
        <v>7.9353120000000006</v>
      </c>
    </row>
    <row r="68" spans="1:6" x14ac:dyDescent="0.35">
      <c r="A68" t="s">
        <v>3</v>
      </c>
      <c r="B68" t="s">
        <v>350</v>
      </c>
      <c r="C68" s="1">
        <v>14.07106580700933</v>
      </c>
      <c r="D68" s="1">
        <v>6.5562600000000009</v>
      </c>
      <c r="E68" s="1">
        <v>23.217258581565396</v>
      </c>
      <c r="F68" s="1">
        <v>10.817829000000001</v>
      </c>
    </row>
    <row r="69" spans="1:6" x14ac:dyDescent="0.35">
      <c r="A69" t="s">
        <v>3</v>
      </c>
      <c r="B69" t="s">
        <v>350</v>
      </c>
      <c r="C69" s="1">
        <v>6.8672333681518571</v>
      </c>
      <c r="D69" s="1">
        <v>3.7877600000000005</v>
      </c>
      <c r="E69" s="1">
        <v>11.330935057450564</v>
      </c>
      <c r="F69" s="1">
        <v>6.249804000000001</v>
      </c>
    </row>
    <row r="70" spans="1:6" x14ac:dyDescent="0.35">
      <c r="A70" t="s">
        <v>3</v>
      </c>
      <c r="B70" t="s">
        <v>350</v>
      </c>
      <c r="C70" s="1">
        <v>4.7060836364946157</v>
      </c>
      <c r="D70" s="1">
        <v>3.8555599999999997</v>
      </c>
      <c r="E70" s="1">
        <v>7.7650380002161175</v>
      </c>
      <c r="F70" s="1">
        <v>6.3616739999999998</v>
      </c>
    </row>
    <row r="71" spans="1:6" x14ac:dyDescent="0.35">
      <c r="A71" t="s">
        <v>3</v>
      </c>
      <c r="B71" t="s">
        <v>351</v>
      </c>
      <c r="C71" s="1">
        <v>3.265317148723121</v>
      </c>
      <c r="D71" s="1">
        <v>4.0521799999999999</v>
      </c>
      <c r="E71" s="1">
        <v>5.387773295393151</v>
      </c>
      <c r="F71" s="1">
        <v>6.6860970000000011</v>
      </c>
    </row>
    <row r="72" spans="1:6" x14ac:dyDescent="0.35">
      <c r="A72" t="s">
        <v>3</v>
      </c>
      <c r="B72" t="s">
        <v>351</v>
      </c>
      <c r="C72" s="1">
        <v>3.9857003926088677</v>
      </c>
      <c r="D72" s="1">
        <v>4.8431800000000003</v>
      </c>
      <c r="E72" s="1">
        <v>6.5764056478046324</v>
      </c>
      <c r="F72" s="1">
        <v>7.9912469999999995</v>
      </c>
    </row>
    <row r="73" spans="1:6" x14ac:dyDescent="0.35">
      <c r="A73" t="s">
        <v>3</v>
      </c>
      <c r="B73" t="s">
        <v>351</v>
      </c>
      <c r="C73" s="1">
        <v>3.9857003926088677</v>
      </c>
      <c r="D73" s="1">
        <v>5.33812</v>
      </c>
      <c r="E73" s="1">
        <v>6.5764056478046324</v>
      </c>
      <c r="F73" s="1">
        <v>8.8078979999999998</v>
      </c>
    </row>
    <row r="74" spans="1:6" x14ac:dyDescent="0.35">
      <c r="A74" t="s">
        <v>3</v>
      </c>
      <c r="B74" t="s">
        <v>351</v>
      </c>
      <c r="C74" s="1">
        <v>3.9857003926088677</v>
      </c>
      <c r="D74" s="1">
        <v>3.9211000000000005</v>
      </c>
      <c r="E74" s="1">
        <v>6.5764056478046324</v>
      </c>
      <c r="F74" s="1">
        <v>6.4698150000000014</v>
      </c>
    </row>
    <row r="75" spans="1:6" x14ac:dyDescent="0.35">
      <c r="A75" t="s">
        <v>3</v>
      </c>
      <c r="B75" t="s">
        <v>351</v>
      </c>
      <c r="C75" s="1">
        <v>2.5449339048373738</v>
      </c>
      <c r="D75" s="1">
        <v>3.29508</v>
      </c>
      <c r="E75" s="1">
        <v>4.1991409429816668</v>
      </c>
      <c r="F75" s="1">
        <v>5.4368819999999998</v>
      </c>
    </row>
    <row r="76" spans="1:6" x14ac:dyDescent="0.35">
      <c r="A76" t="s">
        <v>3</v>
      </c>
      <c r="B76" t="s">
        <v>352</v>
      </c>
      <c r="C76" s="1">
        <v>34.962179879696002</v>
      </c>
      <c r="D76" s="1">
        <v>10.409560000000001</v>
      </c>
      <c r="E76" s="1">
        <v>57.687596801498408</v>
      </c>
      <c r="F76" s="1">
        <v>17.175774000000004</v>
      </c>
    </row>
    <row r="77" spans="1:6" x14ac:dyDescent="0.35">
      <c r="A77" t="s">
        <v>3</v>
      </c>
      <c r="B77" t="s">
        <v>352</v>
      </c>
      <c r="C77" s="1">
        <v>47.929078269639447</v>
      </c>
      <c r="D77" s="1">
        <v>20.06428</v>
      </c>
      <c r="E77" s="1">
        <v>79.082979144905096</v>
      </c>
      <c r="F77" s="1">
        <v>33.106062000000001</v>
      </c>
    </row>
    <row r="78" spans="1:6" x14ac:dyDescent="0.35">
      <c r="A78" t="s">
        <v>3</v>
      </c>
      <c r="B78" t="s">
        <v>352</v>
      </c>
      <c r="C78" s="1">
        <v>37.123329611353235</v>
      </c>
      <c r="D78" s="1">
        <v>14.199579999999999</v>
      </c>
      <c r="E78" s="1">
        <v>61.253493858732838</v>
      </c>
      <c r="F78" s="1">
        <v>23.429307000000001</v>
      </c>
    </row>
    <row r="79" spans="1:6" x14ac:dyDescent="0.35">
      <c r="A79" t="s">
        <v>3</v>
      </c>
      <c r="B79" t="s">
        <v>352</v>
      </c>
      <c r="C79" s="1">
        <v>24.15643122140979</v>
      </c>
      <c r="D79" s="1">
        <v>8.5337599999999991</v>
      </c>
      <c r="E79" s="1">
        <v>39.858111515326158</v>
      </c>
      <c r="F79" s="1">
        <v>14.080704000000001</v>
      </c>
    </row>
    <row r="80" spans="1:6" x14ac:dyDescent="0.35">
      <c r="A80" t="s">
        <v>3</v>
      </c>
      <c r="B80" t="s">
        <v>353</v>
      </c>
      <c r="C80" s="1">
        <v>32.801030148038762</v>
      </c>
      <c r="D80" s="1">
        <v>11.39944</v>
      </c>
      <c r="E80" s="1">
        <v>54.121699744263957</v>
      </c>
      <c r="F80" s="1">
        <v>18.809076000000001</v>
      </c>
    </row>
    <row r="81" spans="1:11" x14ac:dyDescent="0.35">
      <c r="A81" t="s">
        <v>3</v>
      </c>
      <c r="B81" t="s">
        <v>353</v>
      </c>
      <c r="C81" s="1">
        <v>28.478730684724276</v>
      </c>
      <c r="D81" s="1">
        <v>13.44248</v>
      </c>
      <c r="E81" s="1">
        <v>46.989905629795061</v>
      </c>
      <c r="F81" s="1">
        <v>22.180091999999998</v>
      </c>
    </row>
    <row r="82" spans="1:11" x14ac:dyDescent="0.35">
      <c r="A82" t="s">
        <v>3</v>
      </c>
      <c r="B82" t="s">
        <v>353</v>
      </c>
      <c r="C82" s="1">
        <v>55.132910708496922</v>
      </c>
      <c r="D82" s="1">
        <v>18.086780000000001</v>
      </c>
      <c r="E82" s="1">
        <v>90.969302669019925</v>
      </c>
      <c r="F82" s="1">
        <v>29.843187</v>
      </c>
    </row>
    <row r="83" spans="1:11" x14ac:dyDescent="0.35">
      <c r="A83" t="s">
        <v>3</v>
      </c>
      <c r="B83" t="s">
        <v>353</v>
      </c>
      <c r="C83" s="1">
        <v>26.317580953067029</v>
      </c>
      <c r="D83" s="1">
        <v>9.3224999999999998</v>
      </c>
      <c r="E83" s="1">
        <v>43.424008572560595</v>
      </c>
      <c r="F83" s="1">
        <v>15.382125000000002</v>
      </c>
    </row>
    <row r="84" spans="1:11" x14ac:dyDescent="0.35">
      <c r="A84" t="s">
        <v>3</v>
      </c>
      <c r="B84" t="s">
        <v>353</v>
      </c>
      <c r="C84" s="1">
        <v>51.530994489068185</v>
      </c>
      <c r="D84" s="1">
        <v>15.483260000000001</v>
      </c>
      <c r="E84" s="1">
        <v>85.02614090696251</v>
      </c>
      <c r="F84" s="1">
        <v>25.547379000000006</v>
      </c>
    </row>
    <row r="85" spans="1:11" x14ac:dyDescent="0.35">
      <c r="A85" t="s">
        <v>3</v>
      </c>
      <c r="B85" t="s">
        <v>354</v>
      </c>
      <c r="C85" s="1">
        <v>37.123329611353235</v>
      </c>
      <c r="D85" s="1">
        <v>8.6309399999999989</v>
      </c>
      <c r="E85" s="1">
        <v>61.253493858732838</v>
      </c>
      <c r="F85" s="1">
        <v>14.241050999999999</v>
      </c>
    </row>
    <row r="86" spans="1:11" x14ac:dyDescent="0.35">
      <c r="A86" t="s">
        <v>3</v>
      </c>
      <c r="B86" t="s">
        <v>354</v>
      </c>
      <c r="C86" s="1">
        <v>32.801030148038762</v>
      </c>
      <c r="D86" s="1">
        <v>11.39944</v>
      </c>
      <c r="E86" s="1">
        <v>54.121699744263957</v>
      </c>
      <c r="F86" s="1">
        <v>18.809076000000001</v>
      </c>
    </row>
    <row r="87" spans="1:11" x14ac:dyDescent="0.35">
      <c r="A87" t="s">
        <v>3</v>
      </c>
      <c r="B87" t="s">
        <v>354</v>
      </c>
      <c r="C87" s="1">
        <v>37.123329611353235</v>
      </c>
      <c r="D87" s="1">
        <v>9.8829799999999999</v>
      </c>
      <c r="E87" s="1">
        <v>61.253493858732838</v>
      </c>
      <c r="F87" s="1">
        <v>16.306917000000002</v>
      </c>
    </row>
    <row r="88" spans="1:11" x14ac:dyDescent="0.35">
      <c r="A88" t="s">
        <v>3</v>
      </c>
      <c r="B88" t="s">
        <v>354</v>
      </c>
      <c r="C88" s="1">
        <v>47.929078269639447</v>
      </c>
      <c r="D88" s="1">
        <v>14.956680000000002</v>
      </c>
      <c r="E88" s="1">
        <v>79.082979144905096</v>
      </c>
      <c r="F88" s="1">
        <v>24.678522000000008</v>
      </c>
    </row>
    <row r="89" spans="1:11" x14ac:dyDescent="0.35">
      <c r="A89" t="s">
        <v>3</v>
      </c>
      <c r="B89" t="s">
        <v>354</v>
      </c>
      <c r="C89" s="1">
        <v>51.530994489068185</v>
      </c>
      <c r="D89" s="1">
        <v>13.869619999999999</v>
      </c>
      <c r="E89" s="1">
        <v>85.02614090696251</v>
      </c>
      <c r="F89" s="1">
        <v>22.884872999999999</v>
      </c>
    </row>
    <row r="90" spans="1:11" x14ac:dyDescent="0.35">
      <c r="A90" s="6" t="s">
        <v>360</v>
      </c>
      <c r="B90" s="6" t="s">
        <v>313</v>
      </c>
      <c r="C90" s="1">
        <v>3.5354608651802759</v>
      </c>
      <c r="D90" s="1">
        <v>4.46</v>
      </c>
      <c r="E90" s="1">
        <v>5.8335104275474556</v>
      </c>
      <c r="F90" s="1">
        <v>7.359</v>
      </c>
      <c r="H90" s="1"/>
      <c r="I90" s="1"/>
      <c r="J90" s="1"/>
      <c r="K90" s="1"/>
    </row>
    <row r="91" spans="1:11" x14ac:dyDescent="0.35">
      <c r="A91" t="s">
        <v>360</v>
      </c>
      <c r="B91" t="s">
        <v>313</v>
      </c>
      <c r="C91" s="1">
        <v>5.1563231639232079</v>
      </c>
      <c r="D91" s="1">
        <v>3.84</v>
      </c>
      <c r="E91" s="1">
        <v>8.5079332204732943</v>
      </c>
      <c r="F91" s="1">
        <v>6.3360000000000003</v>
      </c>
      <c r="H91" s="1"/>
      <c r="I91" s="1"/>
      <c r="J91" s="1"/>
      <c r="K91" s="1"/>
    </row>
    <row r="92" spans="1:11" x14ac:dyDescent="0.35">
      <c r="A92" t="s">
        <v>360</v>
      </c>
      <c r="B92" t="s">
        <v>313</v>
      </c>
      <c r="C92" s="1">
        <v>9.2084789107805349</v>
      </c>
      <c r="D92" s="1">
        <v>2.11</v>
      </c>
      <c r="E92" s="1">
        <v>15.193990202787884</v>
      </c>
      <c r="F92" s="1">
        <v>3.4815000000000005</v>
      </c>
      <c r="H92" s="1"/>
      <c r="I92" s="1"/>
      <c r="J92" s="1"/>
      <c r="K92" s="1"/>
    </row>
    <row r="93" spans="1:11" x14ac:dyDescent="0.35">
      <c r="A93" t="s">
        <v>360</v>
      </c>
      <c r="B93" t="s">
        <v>313</v>
      </c>
      <c r="C93" s="1">
        <v>5.9667543132946737</v>
      </c>
      <c r="D93" s="1">
        <v>2.4300000000000002</v>
      </c>
      <c r="E93" s="1">
        <v>9.8451446169362118</v>
      </c>
      <c r="F93" s="1">
        <v>4.009500000000001</v>
      </c>
      <c r="H93" s="1"/>
      <c r="I93" s="1"/>
      <c r="J93" s="1"/>
      <c r="K93" s="1"/>
    </row>
    <row r="94" spans="1:11" x14ac:dyDescent="0.35">
      <c r="A94" t="s">
        <v>360</v>
      </c>
      <c r="B94" t="s">
        <v>314</v>
      </c>
      <c r="C94" s="1">
        <v>9.2084789107805349</v>
      </c>
      <c r="D94" s="1">
        <v>5.39</v>
      </c>
      <c r="E94" s="1">
        <v>15.193990202787884</v>
      </c>
      <c r="F94" s="1">
        <v>8.8934999999999995</v>
      </c>
      <c r="H94" s="1"/>
      <c r="I94" s="1"/>
      <c r="J94" s="1"/>
      <c r="K94" s="1"/>
    </row>
    <row r="95" spans="1:11" x14ac:dyDescent="0.35">
      <c r="A95" t="s">
        <v>360</v>
      </c>
      <c r="B95" t="s">
        <v>314</v>
      </c>
      <c r="C95" s="1">
        <v>16.502359255123725</v>
      </c>
      <c r="D95" s="1">
        <v>11.3</v>
      </c>
      <c r="E95" s="1">
        <v>27.228892770954143</v>
      </c>
      <c r="F95" s="1">
        <v>18.645000000000003</v>
      </c>
      <c r="H95" s="1"/>
      <c r="I95" s="1"/>
      <c r="J95" s="1"/>
      <c r="K95" s="1"/>
    </row>
    <row r="96" spans="1:11" x14ac:dyDescent="0.35">
      <c r="A96" t="s">
        <v>360</v>
      </c>
      <c r="B96" t="s">
        <v>314</v>
      </c>
      <c r="C96" s="1">
        <v>4.3458920145517412</v>
      </c>
      <c r="D96" s="1">
        <v>5.55</v>
      </c>
      <c r="E96" s="1">
        <v>7.1707218240103732</v>
      </c>
      <c r="F96" s="1">
        <v>9.1575000000000006</v>
      </c>
      <c r="H96" s="1"/>
      <c r="I96" s="1"/>
      <c r="J96" s="1"/>
      <c r="K96" s="1"/>
    </row>
    <row r="97" spans="1:11" x14ac:dyDescent="0.35">
      <c r="A97" t="s">
        <v>360</v>
      </c>
      <c r="B97" t="s">
        <v>314</v>
      </c>
      <c r="C97" s="1">
        <v>4.3458920145517412</v>
      </c>
      <c r="D97" s="1">
        <v>4.78</v>
      </c>
      <c r="E97" s="1">
        <v>7.1707218240103732</v>
      </c>
      <c r="F97" s="1">
        <v>7.8870000000000022</v>
      </c>
      <c r="H97" s="1"/>
      <c r="I97" s="1"/>
      <c r="J97" s="1"/>
      <c r="K97" s="1"/>
    </row>
    <row r="98" spans="1:11" x14ac:dyDescent="0.35">
      <c r="A98" t="s">
        <v>360</v>
      </c>
      <c r="B98" t="s">
        <v>315</v>
      </c>
      <c r="C98" s="1">
        <v>4.3458920145517412</v>
      </c>
      <c r="D98" s="1">
        <v>17.8</v>
      </c>
      <c r="E98" s="1">
        <v>7.1707218240103732</v>
      </c>
      <c r="F98" s="1">
        <v>29.370000000000005</v>
      </c>
      <c r="H98" s="1"/>
      <c r="I98" s="1"/>
      <c r="J98" s="1"/>
      <c r="K98" s="1"/>
    </row>
    <row r="99" spans="1:11" x14ac:dyDescent="0.35">
      <c r="A99" t="s">
        <v>360</v>
      </c>
      <c r="B99" t="s">
        <v>315</v>
      </c>
      <c r="C99" s="1">
        <v>9.2084789107805349</v>
      </c>
      <c r="D99" s="1">
        <v>14.7</v>
      </c>
      <c r="E99" s="1">
        <v>15.193990202787884</v>
      </c>
      <c r="F99" s="1">
        <v>24.255000000000003</v>
      </c>
      <c r="H99" s="1"/>
      <c r="I99" s="1"/>
      <c r="J99" s="1"/>
      <c r="K99" s="1"/>
    </row>
    <row r="100" spans="1:11" x14ac:dyDescent="0.35">
      <c r="A100" t="s">
        <v>360</v>
      </c>
      <c r="B100" t="s">
        <v>316</v>
      </c>
      <c r="C100" s="1">
        <v>5.1563231639232079</v>
      </c>
      <c r="D100" s="1">
        <v>8.4</v>
      </c>
      <c r="E100" s="1">
        <v>8.5079332204732943</v>
      </c>
      <c r="F100" s="1">
        <v>13.860000000000003</v>
      </c>
      <c r="H100" s="1"/>
      <c r="I100" s="1"/>
      <c r="J100" s="1"/>
      <c r="K100" s="1"/>
    </row>
    <row r="101" spans="1:11" x14ac:dyDescent="0.35">
      <c r="A101" t="s">
        <v>360</v>
      </c>
      <c r="B101" t="s">
        <v>316</v>
      </c>
      <c r="C101" s="1">
        <v>12.450203508266398</v>
      </c>
      <c r="D101" s="1">
        <v>7.83</v>
      </c>
      <c r="E101" s="1">
        <v>20.542835788639557</v>
      </c>
      <c r="F101" s="1">
        <v>12.919500000000003</v>
      </c>
      <c r="H101" s="1"/>
      <c r="I101" s="1"/>
      <c r="J101" s="1"/>
      <c r="K101" s="1"/>
    </row>
    <row r="102" spans="1:11" x14ac:dyDescent="0.35">
      <c r="A102" t="s">
        <v>360</v>
      </c>
      <c r="B102" t="s">
        <v>316</v>
      </c>
      <c r="C102" s="1">
        <v>15.691928105752257</v>
      </c>
      <c r="D102" s="1">
        <v>17.399999999999999</v>
      </c>
      <c r="E102" s="1">
        <v>25.891681374491224</v>
      </c>
      <c r="F102" s="1">
        <v>28.71</v>
      </c>
      <c r="H102" s="1"/>
      <c r="I102" s="1"/>
      <c r="J102" s="1"/>
      <c r="K102" s="1"/>
    </row>
    <row r="103" spans="1:11" x14ac:dyDescent="0.35">
      <c r="A103" t="s">
        <v>360</v>
      </c>
      <c r="B103" t="s">
        <v>316</v>
      </c>
      <c r="C103" s="1">
        <v>7.5876166120376043</v>
      </c>
      <c r="D103" s="1">
        <v>4.3600000000000003</v>
      </c>
      <c r="E103" s="1">
        <v>12.519567409862047</v>
      </c>
      <c r="F103" s="1">
        <v>7.1940000000000008</v>
      </c>
      <c r="H103" s="1"/>
      <c r="I103" s="1"/>
      <c r="J103" s="1"/>
      <c r="K103" s="1"/>
    </row>
    <row r="104" spans="1:11" x14ac:dyDescent="0.35">
      <c r="A104" t="s">
        <v>360</v>
      </c>
      <c r="B104" t="s">
        <v>316</v>
      </c>
      <c r="C104" s="1">
        <v>4.3458920145517412</v>
      </c>
      <c r="D104" s="1">
        <v>7.18</v>
      </c>
      <c r="E104" s="1">
        <v>7.1707218240103732</v>
      </c>
      <c r="F104" s="1">
        <v>11.847000000000001</v>
      </c>
      <c r="H104" s="1"/>
      <c r="I104" s="1"/>
      <c r="J104" s="1"/>
      <c r="K104" s="1"/>
    </row>
    <row r="105" spans="1:11" x14ac:dyDescent="0.35">
      <c r="A105" t="s">
        <v>360</v>
      </c>
      <c r="B105" t="s">
        <v>317</v>
      </c>
      <c r="C105" s="1">
        <v>12.450203508266398</v>
      </c>
      <c r="D105" s="1">
        <v>11.9</v>
      </c>
      <c r="E105" s="1">
        <v>20.542835788639557</v>
      </c>
      <c r="F105" s="1">
        <v>19.635000000000002</v>
      </c>
      <c r="H105" s="1"/>
      <c r="I105" s="1"/>
      <c r="J105" s="1"/>
      <c r="K105" s="1"/>
    </row>
    <row r="106" spans="1:11" x14ac:dyDescent="0.35">
      <c r="A106" t="s">
        <v>360</v>
      </c>
      <c r="B106" t="s">
        <v>317</v>
      </c>
      <c r="C106" s="1">
        <v>13.260634657637864</v>
      </c>
      <c r="D106" s="1">
        <v>10.7</v>
      </c>
      <c r="E106" s="1">
        <v>21.880047185102477</v>
      </c>
      <c r="F106" s="1">
        <v>17.654999999999998</v>
      </c>
      <c r="H106" s="1"/>
      <c r="I106" s="1"/>
      <c r="J106" s="1"/>
      <c r="K106" s="1"/>
    </row>
    <row r="107" spans="1:11" x14ac:dyDescent="0.35">
      <c r="A107" t="s">
        <v>360</v>
      </c>
      <c r="B107" t="s">
        <v>317</v>
      </c>
      <c r="C107" s="1">
        <v>22.175377300723987</v>
      </c>
      <c r="D107" s="1">
        <v>19.3</v>
      </c>
      <c r="E107" s="1">
        <v>36.589372546194582</v>
      </c>
      <c r="F107" s="1">
        <v>31.845000000000006</v>
      </c>
      <c r="H107" s="1"/>
      <c r="I107" s="1"/>
      <c r="J107" s="1"/>
      <c r="K107" s="1"/>
    </row>
    <row r="108" spans="1:11" x14ac:dyDescent="0.35">
      <c r="A108" t="s">
        <v>360</v>
      </c>
      <c r="B108" t="s">
        <v>318</v>
      </c>
      <c r="C108" s="1">
        <v>10.829341209523466</v>
      </c>
      <c r="D108" s="1">
        <v>6.53</v>
      </c>
      <c r="E108" s="1">
        <v>17.868412995713722</v>
      </c>
      <c r="F108" s="1">
        <v>10.7745</v>
      </c>
      <c r="H108" s="1"/>
      <c r="I108" s="1"/>
      <c r="J108" s="1"/>
      <c r="K108" s="1"/>
    </row>
    <row r="109" spans="1:11" x14ac:dyDescent="0.35">
      <c r="A109" t="s">
        <v>360</v>
      </c>
      <c r="B109" t="s">
        <v>318</v>
      </c>
      <c r="C109" s="1">
        <v>7.5876166120376043</v>
      </c>
      <c r="D109" s="1">
        <v>3.02</v>
      </c>
      <c r="E109" s="1">
        <v>12.519567409862047</v>
      </c>
      <c r="F109" s="1">
        <v>4.9830000000000005</v>
      </c>
      <c r="H109" s="1"/>
      <c r="I109" s="1"/>
      <c r="J109" s="1"/>
      <c r="K109" s="1"/>
    </row>
    <row r="110" spans="1:11" x14ac:dyDescent="0.35">
      <c r="A110" t="s">
        <v>360</v>
      </c>
      <c r="B110" t="s">
        <v>319</v>
      </c>
      <c r="C110" s="1">
        <v>13.260634657637864</v>
      </c>
      <c r="D110" s="1">
        <v>11.6</v>
      </c>
      <c r="E110" s="1">
        <v>21.880047185102477</v>
      </c>
      <c r="F110" s="1">
        <v>19.14</v>
      </c>
      <c r="H110" s="1"/>
      <c r="I110" s="1"/>
      <c r="J110" s="1"/>
      <c r="K110" s="1"/>
    </row>
    <row r="111" spans="1:11" x14ac:dyDescent="0.35">
      <c r="A111" t="s">
        <v>360</v>
      </c>
      <c r="B111" t="s">
        <v>319</v>
      </c>
      <c r="C111" s="1">
        <v>7.5876166120376043</v>
      </c>
      <c r="D111" s="1">
        <v>3.1</v>
      </c>
      <c r="E111" s="1">
        <v>12.519567409862047</v>
      </c>
      <c r="F111" s="1">
        <v>5.1150000000000002</v>
      </c>
      <c r="H111" s="1"/>
      <c r="I111" s="1"/>
      <c r="J111" s="1"/>
      <c r="K111" s="1"/>
    </row>
    <row r="112" spans="1:11" x14ac:dyDescent="0.35">
      <c r="A112" t="s">
        <v>360</v>
      </c>
      <c r="B112" t="s">
        <v>320</v>
      </c>
      <c r="C112" s="1">
        <v>8.3980477614090692</v>
      </c>
      <c r="D112" s="1">
        <v>6.74</v>
      </c>
      <c r="E112" s="1">
        <v>13.856778806324964</v>
      </c>
      <c r="F112" s="1">
        <v>11.121</v>
      </c>
      <c r="H112" s="1"/>
      <c r="I112" s="1"/>
      <c r="J112" s="1"/>
      <c r="K112" s="1"/>
    </row>
    <row r="113" spans="1:11" x14ac:dyDescent="0.35">
      <c r="A113" t="s">
        <v>360</v>
      </c>
      <c r="B113" t="s">
        <v>320</v>
      </c>
      <c r="C113" s="1">
        <v>7.5876166120376043</v>
      </c>
      <c r="D113" s="1">
        <v>4.97</v>
      </c>
      <c r="E113" s="1">
        <v>12.519567409862047</v>
      </c>
      <c r="F113" s="1">
        <v>8.2005000000000017</v>
      </c>
      <c r="H113" s="1"/>
      <c r="I113" s="1"/>
      <c r="J113" s="1"/>
      <c r="K113" s="1"/>
    </row>
    <row r="114" spans="1:11" x14ac:dyDescent="0.35">
      <c r="A114" t="s">
        <v>360</v>
      </c>
      <c r="B114" t="s">
        <v>320</v>
      </c>
      <c r="C114" s="1">
        <v>7.5876166120376043</v>
      </c>
      <c r="D114" s="1">
        <v>4.3600000000000003</v>
      </c>
      <c r="E114" s="1">
        <v>12.519567409862047</v>
      </c>
      <c r="F114" s="1">
        <v>7.1940000000000008</v>
      </c>
      <c r="H114" s="1"/>
      <c r="I114" s="1"/>
      <c r="J114" s="1"/>
      <c r="K114" s="1"/>
    </row>
    <row r="115" spans="1:11" x14ac:dyDescent="0.35">
      <c r="A115" t="s">
        <v>360</v>
      </c>
      <c r="B115" t="s">
        <v>320</v>
      </c>
      <c r="C115" s="1">
        <v>8.3980477614090692</v>
      </c>
      <c r="D115" s="1">
        <v>11.4</v>
      </c>
      <c r="E115" s="1">
        <v>13.856778806324964</v>
      </c>
      <c r="F115" s="1">
        <v>18.810000000000002</v>
      </c>
      <c r="H115" s="1"/>
      <c r="I115" s="1"/>
      <c r="J115" s="1"/>
      <c r="K115" s="1"/>
    </row>
    <row r="116" spans="1:11" x14ac:dyDescent="0.35">
      <c r="A116" t="s">
        <v>360</v>
      </c>
      <c r="B116" t="s">
        <v>321</v>
      </c>
      <c r="C116" s="1">
        <v>6.7771854626661376</v>
      </c>
      <c r="D116" s="1">
        <v>6.3</v>
      </c>
      <c r="E116" s="1">
        <v>11.182356013399128</v>
      </c>
      <c r="F116" s="1">
        <v>10.395</v>
      </c>
      <c r="H116" s="1"/>
      <c r="I116" s="1"/>
      <c r="J116" s="1"/>
      <c r="K116" s="1"/>
    </row>
    <row r="117" spans="1:11" x14ac:dyDescent="0.35">
      <c r="A117" t="s">
        <v>360</v>
      </c>
      <c r="B117" t="s">
        <v>321</v>
      </c>
      <c r="C117" s="1">
        <v>6.7771854626661376</v>
      </c>
      <c r="D117" s="1">
        <v>5.3</v>
      </c>
      <c r="E117" s="1">
        <v>11.182356013399128</v>
      </c>
      <c r="F117" s="1">
        <v>8.745000000000001</v>
      </c>
      <c r="H117" s="1"/>
      <c r="I117" s="1"/>
      <c r="J117" s="1"/>
      <c r="K117" s="1"/>
    </row>
    <row r="118" spans="1:11" x14ac:dyDescent="0.35">
      <c r="A118" t="s">
        <v>360</v>
      </c>
      <c r="B118" t="s">
        <v>322</v>
      </c>
      <c r="C118" s="1">
        <v>5.1563231639232079</v>
      </c>
      <c r="D118" s="1">
        <v>3.54</v>
      </c>
      <c r="E118" s="1">
        <v>8.5079332204732943</v>
      </c>
      <c r="F118" s="1">
        <v>5.8410000000000011</v>
      </c>
      <c r="H118" s="1"/>
      <c r="I118" s="1"/>
      <c r="J118" s="1"/>
      <c r="K118" s="1"/>
    </row>
    <row r="119" spans="1:11" x14ac:dyDescent="0.35">
      <c r="A119" t="s">
        <v>360</v>
      </c>
      <c r="B119" t="s">
        <v>322</v>
      </c>
      <c r="C119" s="1">
        <v>13.260634657637864</v>
      </c>
      <c r="D119" s="1">
        <v>17.5</v>
      </c>
      <c r="E119" s="1">
        <v>21.880047185102477</v>
      </c>
      <c r="F119" s="1">
        <v>28.875</v>
      </c>
      <c r="H119" s="1"/>
      <c r="I119" s="1"/>
      <c r="J119" s="1"/>
      <c r="K119" s="1"/>
    </row>
    <row r="120" spans="1:11" x14ac:dyDescent="0.35">
      <c r="A120" t="s">
        <v>360</v>
      </c>
      <c r="B120" t="s">
        <v>322</v>
      </c>
      <c r="C120" s="1">
        <v>10.829341209523466</v>
      </c>
      <c r="D120" s="1">
        <v>15.4</v>
      </c>
      <c r="E120" s="1">
        <v>17.868412995713722</v>
      </c>
      <c r="F120" s="1">
        <v>25.410000000000004</v>
      </c>
      <c r="H120" s="1"/>
      <c r="I120" s="1"/>
      <c r="J120" s="1"/>
      <c r="K120" s="1"/>
    </row>
    <row r="121" spans="1:11" x14ac:dyDescent="0.35">
      <c r="A121" t="s">
        <v>360</v>
      </c>
      <c r="B121" t="s">
        <v>323</v>
      </c>
      <c r="C121" s="1">
        <v>14.07106580700933</v>
      </c>
      <c r="D121" s="1">
        <v>15.8</v>
      </c>
      <c r="E121" s="1">
        <v>23.217258581565396</v>
      </c>
      <c r="F121" s="1">
        <v>26.070000000000004</v>
      </c>
      <c r="H121" s="1"/>
      <c r="I121" s="1"/>
      <c r="J121" s="1"/>
      <c r="K121" s="1"/>
    </row>
    <row r="122" spans="1:11" x14ac:dyDescent="0.35">
      <c r="A122" t="s">
        <v>360</v>
      </c>
      <c r="B122" t="s">
        <v>323</v>
      </c>
      <c r="C122" s="1">
        <v>13.260634657637864</v>
      </c>
      <c r="D122" s="1">
        <v>15.7</v>
      </c>
      <c r="E122" s="1">
        <v>21.880047185102477</v>
      </c>
      <c r="F122" s="1">
        <v>25.905000000000001</v>
      </c>
      <c r="H122" s="1"/>
      <c r="I122" s="1"/>
      <c r="J122" s="1"/>
      <c r="K122" s="1"/>
    </row>
    <row r="123" spans="1:11" x14ac:dyDescent="0.35">
      <c r="A123" t="s">
        <v>360</v>
      </c>
      <c r="B123" t="s">
        <v>324</v>
      </c>
      <c r="C123" s="1">
        <v>4.3458920145517412</v>
      </c>
      <c r="D123" s="1">
        <v>5.33</v>
      </c>
      <c r="E123" s="1">
        <v>7.1707218240103732</v>
      </c>
      <c r="F123" s="1">
        <v>8.7945000000000011</v>
      </c>
      <c r="H123" s="1"/>
      <c r="I123" s="1"/>
      <c r="J123" s="1"/>
      <c r="K123" s="1"/>
    </row>
    <row r="124" spans="1:11" x14ac:dyDescent="0.35">
      <c r="A124" t="s">
        <v>360</v>
      </c>
      <c r="B124" t="s">
        <v>324</v>
      </c>
      <c r="C124" s="1">
        <v>4.3458920145517412</v>
      </c>
      <c r="D124" s="1">
        <v>3.18</v>
      </c>
      <c r="E124" s="1">
        <v>7.1707218240103732</v>
      </c>
      <c r="F124" s="1">
        <v>5.2470000000000017</v>
      </c>
      <c r="H124" s="1"/>
      <c r="I124" s="1"/>
      <c r="J124" s="1"/>
      <c r="K124" s="1"/>
    </row>
    <row r="125" spans="1:11" x14ac:dyDescent="0.35">
      <c r="A125" t="s">
        <v>360</v>
      </c>
      <c r="B125" t="s">
        <v>324</v>
      </c>
      <c r="C125" s="1">
        <v>2.7250297158088106</v>
      </c>
      <c r="D125" s="1">
        <v>3.62</v>
      </c>
      <c r="E125" s="1">
        <v>4.4962990310845381</v>
      </c>
      <c r="F125" s="1">
        <v>5.9730000000000008</v>
      </c>
      <c r="H125" s="1"/>
      <c r="I125" s="1"/>
      <c r="J125" s="1"/>
      <c r="K125" s="1"/>
    </row>
    <row r="126" spans="1:11" x14ac:dyDescent="0.35">
      <c r="A126" t="s">
        <v>360</v>
      </c>
      <c r="B126" t="s">
        <v>324</v>
      </c>
      <c r="C126" s="1">
        <v>3.5354608651802759</v>
      </c>
      <c r="D126" s="1">
        <v>4.18</v>
      </c>
      <c r="E126" s="1">
        <v>5.8335104275474556</v>
      </c>
      <c r="F126" s="1">
        <v>6.8970000000000002</v>
      </c>
      <c r="H126" s="1"/>
      <c r="I126" s="1"/>
      <c r="J126" s="1"/>
      <c r="K126" s="1"/>
    </row>
    <row r="127" spans="1:11" x14ac:dyDescent="0.35">
      <c r="A127" t="s">
        <v>360</v>
      </c>
      <c r="B127" t="s">
        <v>325</v>
      </c>
      <c r="C127" s="1">
        <v>3.5354608651802759</v>
      </c>
      <c r="D127" s="1">
        <v>5.47</v>
      </c>
      <c r="E127" s="1">
        <v>5.8335104275474556</v>
      </c>
      <c r="F127" s="1">
        <v>9.025500000000001</v>
      </c>
      <c r="H127" s="1"/>
      <c r="I127" s="1"/>
      <c r="J127" s="1"/>
      <c r="K127" s="1"/>
    </row>
    <row r="128" spans="1:11" x14ac:dyDescent="0.35">
      <c r="A128" t="s">
        <v>360</v>
      </c>
      <c r="B128" t="s">
        <v>325</v>
      </c>
      <c r="C128" s="1">
        <v>6.7771854626661376</v>
      </c>
      <c r="D128" s="1">
        <v>4.26</v>
      </c>
      <c r="E128" s="1">
        <v>11.182356013399128</v>
      </c>
      <c r="F128" s="1">
        <v>7.028999999999999</v>
      </c>
      <c r="H128" s="1"/>
      <c r="I128" s="1"/>
      <c r="J128" s="1"/>
      <c r="K128" s="1"/>
    </row>
    <row r="129" spans="1:11" x14ac:dyDescent="0.35">
      <c r="A129" t="s">
        <v>360</v>
      </c>
      <c r="B129" t="s">
        <v>325</v>
      </c>
      <c r="C129" s="1">
        <v>5.1563231639232079</v>
      </c>
      <c r="D129" s="1">
        <v>6.63</v>
      </c>
      <c r="E129" s="1">
        <v>8.5079332204732943</v>
      </c>
      <c r="F129" s="1">
        <v>10.939499999999999</v>
      </c>
      <c r="H129" s="1"/>
      <c r="I129" s="1"/>
      <c r="J129" s="1"/>
      <c r="K129" s="1"/>
    </row>
    <row r="130" spans="1:11" x14ac:dyDescent="0.35">
      <c r="A130" t="s">
        <v>360</v>
      </c>
      <c r="B130" t="s">
        <v>325</v>
      </c>
      <c r="C130" s="1">
        <v>6.7771854626661376</v>
      </c>
      <c r="D130" s="1">
        <v>7.55</v>
      </c>
      <c r="E130" s="1">
        <v>11.182356013399128</v>
      </c>
      <c r="F130" s="1">
        <v>12.4575</v>
      </c>
      <c r="H130" s="1"/>
      <c r="I130" s="1"/>
      <c r="J130" s="1"/>
      <c r="K130" s="1"/>
    </row>
    <row r="131" spans="1:11" x14ac:dyDescent="0.35">
      <c r="A131" t="s">
        <v>360</v>
      </c>
      <c r="B131" t="s">
        <v>326</v>
      </c>
      <c r="C131" s="1">
        <v>10.829341209523466</v>
      </c>
      <c r="D131" s="1">
        <v>8.76</v>
      </c>
      <c r="E131" s="1">
        <v>17.868412995713722</v>
      </c>
      <c r="F131" s="1">
        <v>14.454000000000002</v>
      </c>
      <c r="H131" s="1"/>
      <c r="I131" s="1"/>
      <c r="J131" s="1"/>
      <c r="K131" s="1"/>
    </row>
    <row r="132" spans="1:11" x14ac:dyDescent="0.35">
      <c r="A132" t="s">
        <v>360</v>
      </c>
      <c r="B132" t="s">
        <v>326</v>
      </c>
      <c r="C132" s="1">
        <v>14.881496956380794</v>
      </c>
      <c r="D132" s="1">
        <v>10.6</v>
      </c>
      <c r="E132" s="1">
        <v>24.554469978028315</v>
      </c>
      <c r="F132" s="1">
        <v>17.490000000000002</v>
      </c>
      <c r="H132" s="1"/>
      <c r="I132" s="1"/>
      <c r="J132" s="1"/>
      <c r="K132" s="1"/>
    </row>
    <row r="133" spans="1:11" x14ac:dyDescent="0.35">
      <c r="A133" t="s">
        <v>360</v>
      </c>
      <c r="B133" t="s">
        <v>326</v>
      </c>
      <c r="C133" s="1">
        <v>12.450203508266398</v>
      </c>
      <c r="D133" s="1">
        <v>7.69</v>
      </c>
      <c r="E133" s="1">
        <v>20.542835788639557</v>
      </c>
      <c r="F133" s="1">
        <v>12.688500000000001</v>
      </c>
      <c r="H133" s="1"/>
      <c r="I133" s="1"/>
      <c r="J133" s="1"/>
      <c r="K133" s="1"/>
    </row>
    <row r="134" spans="1:11" x14ac:dyDescent="0.35">
      <c r="A134" t="s">
        <v>360</v>
      </c>
      <c r="B134" t="s">
        <v>326</v>
      </c>
      <c r="C134" s="1">
        <v>6.7771854626661376</v>
      </c>
      <c r="D134" s="1">
        <v>3.65</v>
      </c>
      <c r="E134" s="1">
        <v>11.182356013399128</v>
      </c>
      <c r="F134" s="1">
        <v>6.0225000000000009</v>
      </c>
      <c r="H134" s="1"/>
      <c r="I134" s="1"/>
      <c r="J134" s="1"/>
      <c r="K134" s="1"/>
    </row>
    <row r="135" spans="1:11" x14ac:dyDescent="0.35">
      <c r="A135" t="s">
        <v>360</v>
      </c>
      <c r="B135" t="s">
        <v>327</v>
      </c>
      <c r="C135" s="1">
        <v>5.9667543132946737</v>
      </c>
      <c r="D135" s="1">
        <v>5.83</v>
      </c>
      <c r="E135" s="1">
        <v>9.8451446169362118</v>
      </c>
      <c r="F135" s="1">
        <v>9.6195000000000004</v>
      </c>
      <c r="H135" s="1"/>
      <c r="I135" s="1"/>
      <c r="J135" s="1"/>
      <c r="K135" s="1"/>
    </row>
    <row r="136" spans="1:11" x14ac:dyDescent="0.35">
      <c r="A136" t="s">
        <v>360</v>
      </c>
      <c r="B136" t="s">
        <v>327</v>
      </c>
      <c r="C136" s="1">
        <v>8.3980477614090692</v>
      </c>
      <c r="D136" s="1">
        <v>3.55</v>
      </c>
      <c r="E136" s="1">
        <v>13.856778806324964</v>
      </c>
      <c r="F136" s="1">
        <v>5.8574999999999999</v>
      </c>
      <c r="H136" s="1"/>
      <c r="I136" s="1"/>
      <c r="J136" s="1"/>
      <c r="K136" s="1"/>
    </row>
    <row r="137" spans="1:11" x14ac:dyDescent="0.35">
      <c r="A137" t="s">
        <v>360</v>
      </c>
      <c r="B137" t="s">
        <v>327</v>
      </c>
      <c r="C137" s="1">
        <v>5.9667543132946737</v>
      </c>
      <c r="D137" s="1">
        <v>3.44</v>
      </c>
      <c r="E137" s="1">
        <v>9.8451446169362118</v>
      </c>
      <c r="F137" s="1">
        <v>5.6760000000000002</v>
      </c>
      <c r="H137" s="1"/>
      <c r="I137" s="1"/>
      <c r="J137" s="1"/>
      <c r="K137" s="1"/>
    </row>
    <row r="138" spans="1:11" x14ac:dyDescent="0.35">
      <c r="A138" t="s">
        <v>360</v>
      </c>
      <c r="B138" t="s">
        <v>327</v>
      </c>
      <c r="C138" s="1">
        <v>5.9667543132946737</v>
      </c>
      <c r="D138" s="1">
        <v>5.12</v>
      </c>
      <c r="E138" s="1">
        <v>9.8451446169362118</v>
      </c>
      <c r="F138" s="1">
        <v>8.4480000000000004</v>
      </c>
      <c r="H138" s="1"/>
      <c r="I138" s="1"/>
      <c r="J138" s="1"/>
      <c r="K138" s="1"/>
    </row>
    <row r="139" spans="1:11" x14ac:dyDescent="0.35">
      <c r="A139" t="s">
        <v>360</v>
      </c>
      <c r="B139" t="s">
        <v>327</v>
      </c>
      <c r="C139" s="1">
        <v>3.5354608651802759</v>
      </c>
      <c r="D139" s="1">
        <v>4.8899999999999997</v>
      </c>
      <c r="E139" s="1">
        <v>5.8335104275474556</v>
      </c>
      <c r="F139" s="1">
        <v>8.0685000000000002</v>
      </c>
      <c r="H139" s="1"/>
      <c r="I139" s="1"/>
      <c r="J139" s="1"/>
      <c r="K139" s="1"/>
    </row>
    <row r="140" spans="1:11" x14ac:dyDescent="0.35">
      <c r="A140" t="s">
        <v>360</v>
      </c>
      <c r="B140" t="s">
        <v>328</v>
      </c>
      <c r="C140" s="1">
        <v>3.5354608651802759</v>
      </c>
      <c r="D140" s="1">
        <v>4.41</v>
      </c>
      <c r="E140" s="1">
        <v>5.8335104275474556</v>
      </c>
      <c r="F140" s="1">
        <v>7.2765000000000013</v>
      </c>
      <c r="H140" s="1"/>
      <c r="I140" s="1"/>
      <c r="J140" s="1"/>
      <c r="K140" s="1"/>
    </row>
    <row r="141" spans="1:11" x14ac:dyDescent="0.35">
      <c r="A141" t="s">
        <v>360</v>
      </c>
      <c r="B141" t="s">
        <v>328</v>
      </c>
      <c r="C141" s="1">
        <v>3.5354608651802759</v>
      </c>
      <c r="D141" s="1">
        <v>6.17</v>
      </c>
      <c r="E141" s="1">
        <v>5.8335104275474556</v>
      </c>
      <c r="F141" s="1">
        <v>10.1805</v>
      </c>
      <c r="H141" s="1"/>
      <c r="I141" s="1"/>
      <c r="J141" s="1"/>
      <c r="K141" s="1"/>
    </row>
    <row r="142" spans="1:11" x14ac:dyDescent="0.35">
      <c r="A142" t="s">
        <v>360</v>
      </c>
      <c r="B142" t="s">
        <v>328</v>
      </c>
      <c r="C142" s="1">
        <v>4.3458920145517412</v>
      </c>
      <c r="D142" s="1">
        <v>5.34</v>
      </c>
      <c r="E142" s="1">
        <v>7.1707218240103732</v>
      </c>
      <c r="F142" s="1">
        <v>8.8110000000000017</v>
      </c>
      <c r="H142" s="1"/>
      <c r="I142" s="1"/>
      <c r="J142" s="1"/>
      <c r="K142" s="1"/>
    </row>
    <row r="143" spans="1:11" x14ac:dyDescent="0.35">
      <c r="A143" t="s">
        <v>360</v>
      </c>
      <c r="B143" t="s">
        <v>328</v>
      </c>
      <c r="C143" s="1">
        <v>3.5354608651802759</v>
      </c>
      <c r="D143" s="1">
        <v>6.85</v>
      </c>
      <c r="E143" s="1">
        <v>5.8335104275474556</v>
      </c>
      <c r="F143" s="1">
        <v>11.3025</v>
      </c>
      <c r="H143" s="1"/>
      <c r="I143" s="1"/>
      <c r="J143" s="1"/>
      <c r="K143" s="1"/>
    </row>
    <row r="144" spans="1:11" x14ac:dyDescent="0.35">
      <c r="A144" t="s">
        <v>360</v>
      </c>
      <c r="B144" t="s">
        <v>329</v>
      </c>
      <c r="C144" s="1">
        <v>10.018910060152002</v>
      </c>
      <c r="D144" s="1">
        <v>5.33</v>
      </c>
      <c r="E144" s="1">
        <v>16.531201599250807</v>
      </c>
      <c r="F144" s="1">
        <v>8.7945000000000011</v>
      </c>
      <c r="H144" s="1"/>
      <c r="I144" s="1"/>
      <c r="J144" s="1"/>
      <c r="K144" s="1"/>
    </row>
    <row r="145" spans="1:11" x14ac:dyDescent="0.35">
      <c r="A145" t="s">
        <v>360</v>
      </c>
      <c r="B145" t="s">
        <v>329</v>
      </c>
      <c r="C145" s="1">
        <v>7.5876166120376043</v>
      </c>
      <c r="D145" s="1">
        <v>6.5</v>
      </c>
      <c r="E145" s="1">
        <v>12.519567409862047</v>
      </c>
      <c r="F145" s="1">
        <v>10.725</v>
      </c>
      <c r="H145" s="1"/>
      <c r="I145" s="1"/>
      <c r="J145" s="1"/>
      <c r="K145" s="1"/>
    </row>
    <row r="146" spans="1:11" x14ac:dyDescent="0.35">
      <c r="A146" t="s">
        <v>360</v>
      </c>
      <c r="B146" t="s">
        <v>329</v>
      </c>
      <c r="C146" s="1">
        <v>5.9667543132946737</v>
      </c>
      <c r="D146" s="1">
        <v>5.34</v>
      </c>
      <c r="E146" s="1">
        <v>9.8451446169362118</v>
      </c>
      <c r="F146" s="1">
        <v>8.8110000000000017</v>
      </c>
      <c r="H146" s="1"/>
      <c r="I146" s="1"/>
      <c r="J146" s="1"/>
      <c r="K146" s="1"/>
    </row>
    <row r="147" spans="1:11" x14ac:dyDescent="0.35">
      <c r="A147" t="s">
        <v>360</v>
      </c>
      <c r="B147" t="s">
        <v>329</v>
      </c>
      <c r="C147" s="1">
        <v>4.3458920145517412</v>
      </c>
      <c r="D147" s="1">
        <v>3.74</v>
      </c>
      <c r="E147" s="1">
        <v>7.1707218240103732</v>
      </c>
      <c r="F147" s="1">
        <v>6.1710000000000012</v>
      </c>
      <c r="H147" s="1"/>
      <c r="I147" s="1"/>
      <c r="J147" s="1"/>
      <c r="K147" s="1"/>
    </row>
    <row r="148" spans="1:11" x14ac:dyDescent="0.35">
      <c r="A148" t="s">
        <v>360</v>
      </c>
      <c r="B148" t="s">
        <v>329</v>
      </c>
      <c r="C148" s="1">
        <v>6.7771854626661376</v>
      </c>
      <c r="D148" s="1">
        <v>9.4700000000000006</v>
      </c>
      <c r="E148" s="1">
        <v>11.182356013399128</v>
      </c>
      <c r="F148" s="1">
        <v>15.625500000000002</v>
      </c>
      <c r="H148" s="1"/>
      <c r="I148" s="1"/>
      <c r="J148" s="1"/>
      <c r="K148" s="1"/>
    </row>
    <row r="149" spans="1:11" x14ac:dyDescent="0.35">
      <c r="A149" t="s">
        <v>360</v>
      </c>
      <c r="B149" t="s">
        <v>330</v>
      </c>
      <c r="C149" s="1">
        <v>14.881496956380794</v>
      </c>
      <c r="D149" s="1">
        <v>16.899999999999999</v>
      </c>
      <c r="E149" s="1">
        <v>24.554469978028315</v>
      </c>
      <c r="F149" s="1">
        <v>27.885000000000002</v>
      </c>
      <c r="H149" s="1"/>
      <c r="I149" s="1"/>
      <c r="J149" s="1"/>
      <c r="K149" s="1"/>
    </row>
    <row r="150" spans="1:11" x14ac:dyDescent="0.35">
      <c r="A150" t="s">
        <v>360</v>
      </c>
      <c r="B150" t="s">
        <v>330</v>
      </c>
      <c r="C150" s="1">
        <v>12.450203508266398</v>
      </c>
      <c r="D150" s="1">
        <v>25.6</v>
      </c>
      <c r="E150" s="1">
        <v>20.542835788639557</v>
      </c>
      <c r="F150" s="1">
        <v>42.24</v>
      </c>
      <c r="H150" s="1"/>
      <c r="I150" s="1"/>
      <c r="J150" s="1"/>
      <c r="K150" s="1"/>
    </row>
    <row r="151" spans="1:11" x14ac:dyDescent="0.35">
      <c r="A151" t="s">
        <v>360</v>
      </c>
      <c r="B151" t="s">
        <v>330</v>
      </c>
      <c r="C151" s="1">
        <v>3.5354608651802759</v>
      </c>
      <c r="D151" s="1">
        <v>15.8</v>
      </c>
      <c r="E151" s="1">
        <v>5.8335104275474556</v>
      </c>
      <c r="F151" s="1">
        <v>26.070000000000004</v>
      </c>
      <c r="H151" s="1"/>
      <c r="I151" s="1"/>
      <c r="J151" s="1"/>
      <c r="K151" s="1"/>
    </row>
    <row r="152" spans="1:11" x14ac:dyDescent="0.35">
      <c r="A152" t="s">
        <v>360</v>
      </c>
      <c r="B152" t="s">
        <v>330</v>
      </c>
      <c r="C152" s="1">
        <v>7.5876166120376043</v>
      </c>
      <c r="D152" s="1">
        <v>15</v>
      </c>
      <c r="E152" s="1">
        <v>12.519567409862047</v>
      </c>
      <c r="F152" s="1">
        <v>24.75</v>
      </c>
      <c r="H152" s="1"/>
      <c r="I152" s="1"/>
      <c r="J152" s="1"/>
      <c r="K152" s="1"/>
    </row>
    <row r="153" spans="1:11" x14ac:dyDescent="0.35">
      <c r="A153" t="s">
        <v>360</v>
      </c>
      <c r="B153" t="s">
        <v>330</v>
      </c>
      <c r="C153" s="1">
        <v>69.990815113640465</v>
      </c>
      <c r="D153" s="1">
        <v>101</v>
      </c>
      <c r="E153" s="1">
        <v>115.48484493750678</v>
      </c>
      <c r="F153" s="1">
        <v>166.65000000000003</v>
      </c>
      <c r="H153" s="1"/>
      <c r="I153" s="1"/>
      <c r="J153" s="1"/>
      <c r="K153" s="1"/>
    </row>
    <row r="154" spans="1:11" x14ac:dyDescent="0.35">
      <c r="A154" t="s">
        <v>360</v>
      </c>
      <c r="B154" t="s">
        <v>331</v>
      </c>
      <c r="C154" s="1">
        <v>2.7250297158088106</v>
      </c>
      <c r="D154" s="1">
        <v>7.73</v>
      </c>
      <c r="E154" s="1">
        <v>4.4962990310845381</v>
      </c>
      <c r="F154" s="1">
        <v>12.754500000000004</v>
      </c>
      <c r="H154" s="1"/>
      <c r="I154" s="1"/>
      <c r="J154" s="1"/>
      <c r="K154" s="1"/>
    </row>
    <row r="155" spans="1:11" x14ac:dyDescent="0.35">
      <c r="A155" t="s">
        <v>360</v>
      </c>
      <c r="B155" t="s">
        <v>331</v>
      </c>
      <c r="C155" s="1">
        <v>7.5876166120376043</v>
      </c>
      <c r="D155" s="1">
        <v>15.8</v>
      </c>
      <c r="E155" s="1">
        <v>12.519567409862047</v>
      </c>
      <c r="F155" s="1">
        <v>26.070000000000004</v>
      </c>
      <c r="H155" s="1"/>
      <c r="I155" s="1"/>
      <c r="J155" s="1"/>
      <c r="K155" s="1"/>
    </row>
    <row r="156" spans="1:11" x14ac:dyDescent="0.35">
      <c r="A156" t="s">
        <v>360</v>
      </c>
      <c r="B156" t="s">
        <v>331</v>
      </c>
      <c r="C156" s="1">
        <v>5.1563231639232079</v>
      </c>
      <c r="D156" s="1">
        <v>8.75</v>
      </c>
      <c r="E156" s="1">
        <v>8.5079332204732943</v>
      </c>
      <c r="F156" s="1">
        <v>14.4375</v>
      </c>
      <c r="H156" s="1"/>
      <c r="I156" s="1"/>
      <c r="J156" s="1"/>
      <c r="K156" s="1"/>
    </row>
    <row r="157" spans="1:11" x14ac:dyDescent="0.35">
      <c r="A157" t="s">
        <v>360</v>
      </c>
      <c r="B157" t="s">
        <v>331</v>
      </c>
      <c r="C157" s="1">
        <v>9.2084789107805349</v>
      </c>
      <c r="D157" s="1">
        <v>12.6</v>
      </c>
      <c r="E157" s="1">
        <v>15.193990202787884</v>
      </c>
      <c r="F157" s="1">
        <v>20.79</v>
      </c>
      <c r="H157" s="1"/>
      <c r="I157" s="1"/>
      <c r="J157" s="1"/>
      <c r="K157" s="1"/>
    </row>
    <row r="158" spans="1:11" x14ac:dyDescent="0.35">
      <c r="A158" t="s">
        <v>360</v>
      </c>
      <c r="B158" t="s">
        <v>331</v>
      </c>
      <c r="C158" s="1">
        <v>3.5354608651802759</v>
      </c>
      <c r="D158" s="1">
        <v>7.87</v>
      </c>
      <c r="E158" s="1">
        <v>5.8335104275474556</v>
      </c>
      <c r="F158" s="1">
        <v>12.985499999999998</v>
      </c>
      <c r="H158" s="1"/>
      <c r="I158" s="1"/>
      <c r="J158" s="1"/>
      <c r="K158" s="1"/>
    </row>
    <row r="160" spans="1:11" x14ac:dyDescent="0.35">
      <c r="A160" s="1"/>
      <c r="B160" s="1"/>
      <c r="C160" s="1"/>
      <c r="D160" s="1"/>
    </row>
    <row r="161" spans="1:4" x14ac:dyDescent="0.35">
      <c r="A161" s="1"/>
      <c r="B161" s="1"/>
      <c r="C161" s="1"/>
      <c r="D161" s="1"/>
    </row>
    <row r="162" spans="1:4" x14ac:dyDescent="0.35">
      <c r="A162" s="1"/>
      <c r="B162" s="1"/>
      <c r="C162" s="1"/>
      <c r="D162" s="1"/>
    </row>
    <row r="163" spans="1:4" x14ac:dyDescent="0.35">
      <c r="A163" s="1"/>
      <c r="B163" s="1"/>
      <c r="C163" s="1"/>
      <c r="D163" s="1"/>
    </row>
    <row r="164" spans="1:4" x14ac:dyDescent="0.35">
      <c r="A164" s="1"/>
      <c r="B164" s="1"/>
      <c r="C164" s="1"/>
      <c r="D164" s="1"/>
    </row>
    <row r="165" spans="1:4" x14ac:dyDescent="0.35">
      <c r="A165" s="1"/>
      <c r="B165" s="1"/>
      <c r="C165" s="1"/>
      <c r="D165" s="1"/>
    </row>
    <row r="166" spans="1:4" x14ac:dyDescent="0.35">
      <c r="A166" s="1"/>
      <c r="B166" s="1"/>
      <c r="C166" s="1"/>
      <c r="D166" s="1"/>
    </row>
    <row r="167" spans="1:4" x14ac:dyDescent="0.35">
      <c r="A167" s="1"/>
      <c r="B167" s="1"/>
      <c r="C167" s="1"/>
      <c r="D167" s="1"/>
    </row>
    <row r="168" spans="1:4" x14ac:dyDescent="0.35">
      <c r="A168" s="1"/>
      <c r="B168" s="1"/>
      <c r="C168" s="1"/>
      <c r="D168" s="1"/>
    </row>
    <row r="169" spans="1:4" x14ac:dyDescent="0.35">
      <c r="A169" s="1"/>
      <c r="B169" s="1"/>
      <c r="C169" s="1"/>
      <c r="D169" s="1"/>
    </row>
    <row r="170" spans="1:4" x14ac:dyDescent="0.35">
      <c r="A170" s="1"/>
      <c r="B170" s="1"/>
      <c r="C170" s="1"/>
      <c r="D170" s="1"/>
    </row>
    <row r="171" spans="1:4" x14ac:dyDescent="0.35">
      <c r="A171" s="1"/>
      <c r="B171" s="1"/>
      <c r="C171" s="1"/>
      <c r="D171" s="1"/>
    </row>
    <row r="172" spans="1:4" x14ac:dyDescent="0.35">
      <c r="A172" s="1"/>
      <c r="B172" s="1"/>
      <c r="C172" s="1"/>
      <c r="D172" s="1"/>
    </row>
    <row r="173" spans="1:4" x14ac:dyDescent="0.35">
      <c r="A173" s="1"/>
      <c r="B173" s="1"/>
      <c r="C173" s="1"/>
      <c r="D173" s="1"/>
    </row>
    <row r="174" spans="1:4" x14ac:dyDescent="0.35">
      <c r="A174" s="1"/>
      <c r="B174" s="1"/>
      <c r="C174" s="1"/>
      <c r="D174" s="1"/>
    </row>
    <row r="175" spans="1:4" x14ac:dyDescent="0.35">
      <c r="A175" s="1"/>
      <c r="B175" s="1"/>
      <c r="C175" s="1"/>
      <c r="D175" s="1"/>
    </row>
    <row r="176" spans="1:4" x14ac:dyDescent="0.35">
      <c r="A176" s="1"/>
      <c r="B176" s="1"/>
      <c r="C176" s="1"/>
      <c r="D176" s="1"/>
    </row>
    <row r="177" spans="1:4" x14ac:dyDescent="0.35">
      <c r="A177" s="1"/>
      <c r="B177" s="1"/>
      <c r="C177" s="1"/>
      <c r="D177" s="1"/>
    </row>
    <row r="178" spans="1:4" x14ac:dyDescent="0.35">
      <c r="A178" s="1"/>
      <c r="B178" s="1"/>
      <c r="C178" s="1"/>
      <c r="D178" s="1"/>
    </row>
    <row r="179" spans="1:4" x14ac:dyDescent="0.35">
      <c r="A179" s="1"/>
      <c r="B179" s="1"/>
      <c r="C179" s="1"/>
      <c r="D179" s="1"/>
    </row>
    <row r="180" spans="1:4" x14ac:dyDescent="0.35">
      <c r="A180" s="1"/>
      <c r="B180" s="1"/>
      <c r="C180" s="1"/>
      <c r="D180" s="1"/>
    </row>
    <row r="181" spans="1:4" x14ac:dyDescent="0.35">
      <c r="A181" s="1"/>
      <c r="B181" s="1"/>
      <c r="C181" s="1"/>
      <c r="D181" s="1"/>
    </row>
    <row r="182" spans="1:4" x14ac:dyDescent="0.35">
      <c r="A182" s="1"/>
      <c r="B182" s="1"/>
      <c r="C182" s="1"/>
      <c r="D182" s="1"/>
    </row>
    <row r="183" spans="1:4" x14ac:dyDescent="0.35">
      <c r="A183" s="1"/>
      <c r="B183" s="1"/>
      <c r="C183" s="1"/>
      <c r="D183" s="1"/>
    </row>
    <row r="184" spans="1:4" x14ac:dyDescent="0.35">
      <c r="A184" s="1"/>
      <c r="B184" s="1"/>
      <c r="C184" s="1"/>
      <c r="D184" s="1"/>
    </row>
    <row r="185" spans="1:4" x14ac:dyDescent="0.35">
      <c r="A185" s="1"/>
      <c r="B185" s="1"/>
      <c r="C185" s="1"/>
      <c r="D185" s="1"/>
    </row>
    <row r="186" spans="1:4" x14ac:dyDescent="0.35">
      <c r="A186" s="1"/>
      <c r="B186" s="1"/>
      <c r="C186" s="1"/>
      <c r="D186" s="1"/>
    </row>
    <row r="187" spans="1:4" x14ac:dyDescent="0.35">
      <c r="A187" s="1"/>
      <c r="B187" s="1"/>
      <c r="C187" s="1"/>
      <c r="D187" s="1"/>
    </row>
    <row r="188" spans="1:4" x14ac:dyDescent="0.35">
      <c r="A188" s="1"/>
      <c r="B188" s="1"/>
      <c r="C188" s="1"/>
      <c r="D188" s="1"/>
    </row>
    <row r="189" spans="1:4" x14ac:dyDescent="0.35">
      <c r="A189" s="1"/>
      <c r="B189" s="1"/>
      <c r="C189" s="1"/>
      <c r="D189" s="1"/>
    </row>
    <row r="190" spans="1:4" x14ac:dyDescent="0.35">
      <c r="A190" s="1"/>
      <c r="B190" s="1"/>
      <c r="C190" s="1"/>
      <c r="D190" s="1"/>
    </row>
    <row r="191" spans="1:4" x14ac:dyDescent="0.35">
      <c r="A191" s="1"/>
      <c r="B191" s="1"/>
      <c r="C191" s="1"/>
      <c r="D191" s="1"/>
    </row>
    <row r="192" spans="1:4" x14ac:dyDescent="0.35">
      <c r="A192" s="1"/>
      <c r="B192" s="1"/>
      <c r="C192" s="1"/>
      <c r="D192" s="1"/>
    </row>
    <row r="193" spans="1:4" x14ac:dyDescent="0.35">
      <c r="A193" s="1"/>
      <c r="B193" s="1"/>
      <c r="C193" s="1"/>
      <c r="D193" s="1"/>
    </row>
    <row r="194" spans="1:4" x14ac:dyDescent="0.35">
      <c r="A194" s="1"/>
      <c r="B194" s="1"/>
      <c r="C194" s="1"/>
      <c r="D194" s="1"/>
    </row>
    <row r="195" spans="1:4" x14ac:dyDescent="0.35">
      <c r="A195" s="1"/>
      <c r="B195" s="1"/>
      <c r="C195" s="1"/>
      <c r="D195" s="1"/>
    </row>
    <row r="196" spans="1:4" x14ac:dyDescent="0.35">
      <c r="A196" s="1"/>
      <c r="B196" s="1"/>
      <c r="C196" s="1"/>
      <c r="D196" s="1"/>
    </row>
    <row r="197" spans="1:4" x14ac:dyDescent="0.35">
      <c r="A197" s="1"/>
      <c r="B197" s="1"/>
      <c r="C197" s="1"/>
      <c r="D197" s="1"/>
    </row>
    <row r="198" spans="1:4" x14ac:dyDescent="0.35">
      <c r="A198" s="1"/>
      <c r="B198" s="1"/>
      <c r="C198" s="1"/>
      <c r="D198" s="1"/>
    </row>
    <row r="199" spans="1:4" x14ac:dyDescent="0.35">
      <c r="A199" s="1"/>
      <c r="B199" s="1"/>
      <c r="C199" s="1"/>
      <c r="D199" s="1"/>
    </row>
    <row r="200" spans="1:4" x14ac:dyDescent="0.35">
      <c r="A200" s="1"/>
      <c r="B200" s="1"/>
      <c r="C200" s="1"/>
      <c r="D200" s="1"/>
    </row>
    <row r="201" spans="1:4" x14ac:dyDescent="0.35">
      <c r="A201" s="1"/>
      <c r="B201" s="1"/>
      <c r="C201" s="1"/>
      <c r="D201" s="1"/>
    </row>
    <row r="202" spans="1:4" x14ac:dyDescent="0.35">
      <c r="A202" s="1"/>
      <c r="B202" s="1"/>
      <c r="C202" s="1"/>
      <c r="D202" s="1"/>
    </row>
    <row r="203" spans="1:4" x14ac:dyDescent="0.35">
      <c r="A203" s="1"/>
      <c r="B203" s="1"/>
      <c r="C203" s="1"/>
      <c r="D203" s="1"/>
    </row>
    <row r="204" spans="1:4" x14ac:dyDescent="0.35">
      <c r="A204" s="1"/>
      <c r="B204" s="1"/>
      <c r="C204" s="1"/>
      <c r="D204" s="1"/>
    </row>
    <row r="205" spans="1:4" x14ac:dyDescent="0.35">
      <c r="A205" s="1"/>
      <c r="B205" s="1"/>
      <c r="C205" s="1"/>
      <c r="D205" s="1"/>
    </row>
    <row r="206" spans="1:4" x14ac:dyDescent="0.35">
      <c r="A206" s="1"/>
      <c r="B206" s="1"/>
      <c r="C206" s="1"/>
      <c r="D206" s="1"/>
    </row>
    <row r="207" spans="1:4" x14ac:dyDescent="0.35">
      <c r="A207" s="1"/>
      <c r="B207" s="1"/>
      <c r="C207" s="1"/>
      <c r="D207" s="1"/>
    </row>
    <row r="208" spans="1:4" x14ac:dyDescent="0.35">
      <c r="A208" s="1"/>
      <c r="B208" s="1"/>
      <c r="C208" s="1"/>
      <c r="D208" s="1"/>
    </row>
    <row r="209" spans="1:4" x14ac:dyDescent="0.35">
      <c r="A209" s="1"/>
      <c r="B209" s="1"/>
      <c r="C209" s="1"/>
      <c r="D209" s="1"/>
    </row>
    <row r="210" spans="1:4" x14ac:dyDescent="0.35">
      <c r="A210" s="1"/>
      <c r="B210" s="1"/>
      <c r="C210" s="1"/>
      <c r="D210" s="1"/>
    </row>
    <row r="211" spans="1:4" x14ac:dyDescent="0.35">
      <c r="A211" s="1"/>
      <c r="B211" s="1"/>
      <c r="C211" s="1"/>
      <c r="D211" s="1"/>
    </row>
    <row r="212" spans="1:4" x14ac:dyDescent="0.35">
      <c r="A212" s="1"/>
      <c r="B212" s="1"/>
      <c r="C212" s="1"/>
      <c r="D212" s="1"/>
    </row>
    <row r="213" spans="1:4" x14ac:dyDescent="0.35">
      <c r="A213" s="1"/>
      <c r="B213" s="1"/>
      <c r="C213" s="1"/>
      <c r="D213" s="1"/>
    </row>
    <row r="214" spans="1:4" x14ac:dyDescent="0.35">
      <c r="A214" s="1"/>
      <c r="B214" s="1"/>
      <c r="C214" s="1"/>
      <c r="D214" s="1"/>
    </row>
    <row r="215" spans="1:4" x14ac:dyDescent="0.35">
      <c r="A215" s="1"/>
      <c r="B215" s="1"/>
      <c r="C215" s="1"/>
      <c r="D215" s="1"/>
    </row>
    <row r="216" spans="1:4" x14ac:dyDescent="0.35">
      <c r="A216" s="1"/>
      <c r="B216" s="1"/>
      <c r="C216" s="1"/>
      <c r="D216" s="1"/>
    </row>
    <row r="217" spans="1:4" x14ac:dyDescent="0.35">
      <c r="A217" s="1"/>
      <c r="B217" s="1"/>
      <c r="C217" s="1"/>
      <c r="D217" s="1"/>
    </row>
    <row r="218" spans="1:4" x14ac:dyDescent="0.35">
      <c r="A218" s="1"/>
      <c r="B218" s="1"/>
      <c r="C218" s="1"/>
      <c r="D218" s="1"/>
    </row>
    <row r="219" spans="1:4" x14ac:dyDescent="0.35">
      <c r="A219" s="1"/>
      <c r="B219" s="1"/>
      <c r="C219" s="1"/>
      <c r="D219" s="1"/>
    </row>
    <row r="220" spans="1:4" x14ac:dyDescent="0.35">
      <c r="A220" s="1"/>
      <c r="B220" s="1"/>
      <c r="C220" s="1"/>
      <c r="D220" s="1"/>
    </row>
    <row r="221" spans="1:4" x14ac:dyDescent="0.35">
      <c r="A221" s="1"/>
      <c r="B221" s="1"/>
      <c r="C221" s="1"/>
      <c r="D221" s="1"/>
    </row>
    <row r="222" spans="1:4" x14ac:dyDescent="0.35">
      <c r="A222" s="1"/>
      <c r="B222" s="1"/>
      <c r="C222" s="1"/>
      <c r="D222" s="1"/>
    </row>
    <row r="223" spans="1:4" x14ac:dyDescent="0.35">
      <c r="A223" s="1"/>
      <c r="B223" s="1"/>
      <c r="C223" s="1"/>
      <c r="D223" s="1"/>
    </row>
    <row r="224" spans="1:4" x14ac:dyDescent="0.35">
      <c r="A224" s="1"/>
      <c r="B224" s="1"/>
      <c r="C224" s="1"/>
      <c r="D224" s="1"/>
    </row>
    <row r="225" spans="1:4" x14ac:dyDescent="0.35">
      <c r="A225" s="1"/>
      <c r="B225" s="1"/>
      <c r="C225" s="1"/>
      <c r="D225" s="1"/>
    </row>
    <row r="226" spans="1:4" x14ac:dyDescent="0.35">
      <c r="A226" s="1"/>
      <c r="B226" s="1"/>
      <c r="C226" s="1"/>
      <c r="D226" s="1"/>
    </row>
    <row r="227" spans="1:4" x14ac:dyDescent="0.35">
      <c r="A227" s="1"/>
      <c r="B227" s="1"/>
      <c r="C227" s="1"/>
      <c r="D227" s="1"/>
    </row>
    <row r="228" spans="1:4" x14ac:dyDescent="0.35">
      <c r="A228" s="1"/>
      <c r="B228" s="1"/>
      <c r="C228" s="1"/>
      <c r="D228" s="1"/>
    </row>
  </sheetData>
  <mergeCells count="6">
    <mergeCell ref="V9:Y9"/>
    <mergeCell ref="I1:K1"/>
    <mergeCell ref="L1:N1"/>
    <mergeCell ref="J9:M9"/>
    <mergeCell ref="N9:Q9"/>
    <mergeCell ref="R9:U9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2"/>
  <sheetViews>
    <sheetView topLeftCell="A4" zoomScale="91" workbookViewId="0">
      <selection activeCell="I19" sqref="I19"/>
    </sheetView>
  </sheetViews>
  <sheetFormatPr defaultColWidth="10.6640625" defaultRowHeight="15.5" x14ac:dyDescent="0.35"/>
  <cols>
    <col min="20" max="20" width="11.5" customWidth="1"/>
  </cols>
  <sheetData>
    <row r="1" spans="1:21" x14ac:dyDescent="0.35">
      <c r="C1" s="34" t="s">
        <v>372</v>
      </c>
      <c r="D1" s="34"/>
      <c r="E1" s="34"/>
      <c r="F1" s="34"/>
      <c r="G1" s="34" t="s">
        <v>373</v>
      </c>
      <c r="H1" s="34"/>
      <c r="I1" s="34"/>
      <c r="J1" s="34"/>
      <c r="K1" s="32" t="s">
        <v>374</v>
      </c>
      <c r="L1" s="32"/>
      <c r="M1" s="32"/>
      <c r="N1" s="32"/>
      <c r="O1" s="32" t="s">
        <v>375</v>
      </c>
      <c r="P1" s="32"/>
      <c r="Q1" s="32"/>
      <c r="R1" s="32"/>
      <c r="T1" s="35" t="s">
        <v>378</v>
      </c>
      <c r="U1" s="35"/>
    </row>
    <row r="2" spans="1:21" x14ac:dyDescent="0.35">
      <c r="A2" s="20" t="s">
        <v>371</v>
      </c>
      <c r="B2" s="20" t="s">
        <v>376</v>
      </c>
      <c r="C2" s="20" t="s">
        <v>356</v>
      </c>
      <c r="D2" s="20" t="s">
        <v>377</v>
      </c>
      <c r="E2" s="20" t="s">
        <v>358</v>
      </c>
      <c r="F2" s="20" t="s">
        <v>359</v>
      </c>
      <c r="G2" s="20" t="s">
        <v>356</v>
      </c>
      <c r="H2" s="20" t="s">
        <v>377</v>
      </c>
      <c r="I2" s="20" t="s">
        <v>358</v>
      </c>
      <c r="J2" s="20" t="s">
        <v>359</v>
      </c>
      <c r="K2" s="21" t="s">
        <v>356</v>
      </c>
      <c r="L2" s="21" t="s">
        <v>377</v>
      </c>
      <c r="M2" s="21" t="s">
        <v>358</v>
      </c>
      <c r="N2" s="21" t="s">
        <v>359</v>
      </c>
      <c r="O2" s="21" t="s">
        <v>356</v>
      </c>
      <c r="P2" s="21" t="s">
        <v>377</v>
      </c>
      <c r="Q2" s="21" t="s">
        <v>358</v>
      </c>
      <c r="R2" s="21" t="s">
        <v>359</v>
      </c>
      <c r="T2" s="21" t="s">
        <v>234</v>
      </c>
      <c r="U2" s="21" t="s">
        <v>233</v>
      </c>
    </row>
    <row r="3" spans="1:21" x14ac:dyDescent="0.35">
      <c r="A3" s="22" t="s">
        <v>329</v>
      </c>
      <c r="B3" s="23">
        <v>5</v>
      </c>
      <c r="C3" s="24">
        <v>6.2799999999999994</v>
      </c>
      <c r="D3" s="24">
        <v>0.83030115018588235</v>
      </c>
      <c r="E3" s="24">
        <v>4</v>
      </c>
      <c r="F3" s="24">
        <v>9</v>
      </c>
      <c r="G3" s="24">
        <v>6.0600000000000005</v>
      </c>
      <c r="H3" s="24">
        <v>0.96829747495281615</v>
      </c>
      <c r="I3" s="24">
        <v>3.7</v>
      </c>
      <c r="J3" s="24">
        <v>9.5</v>
      </c>
      <c r="K3" s="25">
        <v>10.38</v>
      </c>
      <c r="L3" s="25">
        <v>1.3701824696003089</v>
      </c>
      <c r="M3" s="25">
        <v>6.6</v>
      </c>
      <c r="N3" s="25">
        <v>14.9</v>
      </c>
      <c r="O3" s="25">
        <v>10.02</v>
      </c>
      <c r="P3" s="25">
        <v>1.5679285698015708</v>
      </c>
      <c r="Q3" s="25">
        <v>6.2</v>
      </c>
      <c r="R3" s="25">
        <v>15.6</v>
      </c>
      <c r="T3" s="28">
        <f>200-K3</f>
        <v>189.62</v>
      </c>
      <c r="U3" s="28">
        <f>200-L3</f>
        <v>198.62981753039969</v>
      </c>
    </row>
    <row r="4" spans="1:21" x14ac:dyDescent="0.35">
      <c r="A4" s="22" t="s">
        <v>313</v>
      </c>
      <c r="B4" s="23">
        <v>4</v>
      </c>
      <c r="C4" s="24">
        <v>5.4250000000000007</v>
      </c>
      <c r="D4" s="24">
        <v>1.0530709061280408</v>
      </c>
      <c r="E4" s="24">
        <v>3.3</v>
      </c>
      <c r="F4" s="24">
        <v>8.3000000000000007</v>
      </c>
      <c r="G4" s="24">
        <v>3.2</v>
      </c>
      <c r="H4" s="24">
        <v>0.57008771254956914</v>
      </c>
      <c r="I4" s="24">
        <v>2.1</v>
      </c>
      <c r="J4" s="24">
        <v>4.5</v>
      </c>
      <c r="K4" s="25">
        <v>8.9749999999999996</v>
      </c>
      <c r="L4" s="25">
        <v>1.7437387992471804</v>
      </c>
      <c r="M4" s="25">
        <v>5.4</v>
      </c>
      <c r="N4" s="25">
        <v>13.7</v>
      </c>
      <c r="O4" s="25">
        <v>5.3</v>
      </c>
      <c r="P4" s="25">
        <v>0.92826002104295469</v>
      </c>
      <c r="Q4" s="25">
        <v>3.5</v>
      </c>
      <c r="R4" s="25">
        <v>7.4</v>
      </c>
      <c r="T4" s="28">
        <f t="shared" ref="T4:T21" si="0">200-K4</f>
        <v>191.02500000000001</v>
      </c>
      <c r="U4" s="28">
        <f t="shared" ref="U4:U21" si="1">200-L4</f>
        <v>198.25626120075282</v>
      </c>
    </row>
    <row r="5" spans="1:21" x14ac:dyDescent="0.35">
      <c r="A5" s="22" t="s">
        <v>330</v>
      </c>
      <c r="B5" s="23">
        <v>5</v>
      </c>
      <c r="C5" s="24">
        <v>19.419999999999998</v>
      </c>
      <c r="D5" s="24">
        <v>10.860727415785741</v>
      </c>
      <c r="E5" s="24">
        <v>3.3</v>
      </c>
      <c r="F5" s="24">
        <v>62.3</v>
      </c>
      <c r="G5" s="24">
        <v>34.86</v>
      </c>
      <c r="H5" s="24">
        <v>16.644086036787961</v>
      </c>
      <c r="I5" s="24">
        <v>15</v>
      </c>
      <c r="J5" s="24">
        <v>101</v>
      </c>
      <c r="K5" s="25">
        <v>32.020000000000003</v>
      </c>
      <c r="L5" s="25">
        <v>17.951473477127163</v>
      </c>
      <c r="M5" s="25">
        <v>5.4</v>
      </c>
      <c r="N5" s="25">
        <v>102.9</v>
      </c>
      <c r="O5" s="25">
        <v>57.54</v>
      </c>
      <c r="P5" s="25">
        <v>27.468283528462418</v>
      </c>
      <c r="Q5" s="25">
        <v>24.8</v>
      </c>
      <c r="R5" s="25">
        <v>166.7</v>
      </c>
      <c r="T5" s="28">
        <f t="shared" si="0"/>
        <v>167.98</v>
      </c>
      <c r="U5" s="28">
        <f t="shared" si="1"/>
        <v>182.04852652287283</v>
      </c>
    </row>
    <row r="6" spans="1:21" x14ac:dyDescent="0.35">
      <c r="A6" s="22" t="s">
        <v>314</v>
      </c>
      <c r="B6" s="23">
        <v>4</v>
      </c>
      <c r="C6" s="24">
        <v>7.7750000000000004</v>
      </c>
      <c r="D6" s="24">
        <v>2.5515926399015969</v>
      </c>
      <c r="E6" s="24">
        <v>4</v>
      </c>
      <c r="F6" s="24">
        <v>14.8</v>
      </c>
      <c r="G6" s="24">
        <v>6.7750000000000012</v>
      </c>
      <c r="H6" s="24">
        <v>1.5178795516553125</v>
      </c>
      <c r="I6" s="24">
        <v>4.8</v>
      </c>
      <c r="J6" s="24">
        <v>11.3</v>
      </c>
      <c r="K6" s="25">
        <v>12.824999999999999</v>
      </c>
      <c r="L6" s="25">
        <v>4.2056261919798175</v>
      </c>
      <c r="M6" s="25">
        <v>6.6</v>
      </c>
      <c r="N6" s="25">
        <v>24.4</v>
      </c>
      <c r="O6" s="25">
        <v>11.15</v>
      </c>
      <c r="P6" s="25">
        <v>2.4988330609840004</v>
      </c>
      <c r="Q6" s="25">
        <v>7.9</v>
      </c>
      <c r="R6" s="25">
        <v>18.600000000000001</v>
      </c>
      <c r="T6" s="28">
        <f t="shared" si="0"/>
        <v>187.17500000000001</v>
      </c>
      <c r="U6" s="28">
        <f t="shared" si="1"/>
        <v>195.79437380802017</v>
      </c>
    </row>
    <row r="7" spans="1:21" x14ac:dyDescent="0.35">
      <c r="A7" s="22" t="s">
        <v>315</v>
      </c>
      <c r="B7" s="23">
        <v>2</v>
      </c>
      <c r="C7" s="24">
        <v>6.15</v>
      </c>
      <c r="D7" s="24">
        <v>2.1500000000000004</v>
      </c>
      <c r="E7" s="24">
        <v>4</v>
      </c>
      <c r="F7" s="24">
        <v>8.3000000000000007</v>
      </c>
      <c r="G7" s="24">
        <v>16.25</v>
      </c>
      <c r="H7" s="24">
        <v>1.5500000000000007</v>
      </c>
      <c r="I7" s="24">
        <v>14.7</v>
      </c>
      <c r="J7" s="24">
        <v>17.8</v>
      </c>
      <c r="K7" s="25">
        <v>10.149999999999999</v>
      </c>
      <c r="L7" s="25">
        <v>3.5500000000000007</v>
      </c>
      <c r="M7" s="25">
        <v>6.6</v>
      </c>
      <c r="N7" s="25">
        <v>13.7</v>
      </c>
      <c r="O7" s="25">
        <v>26.85</v>
      </c>
      <c r="P7" s="25">
        <v>2.5500000000000003</v>
      </c>
      <c r="Q7" s="25">
        <v>24.3</v>
      </c>
      <c r="R7" s="25">
        <v>29.4</v>
      </c>
      <c r="T7" s="28">
        <f t="shared" si="0"/>
        <v>189.85</v>
      </c>
      <c r="U7" s="28">
        <f t="shared" si="1"/>
        <v>196.45</v>
      </c>
    </row>
    <row r="8" spans="1:21" x14ac:dyDescent="0.35">
      <c r="A8" s="22" t="s">
        <v>316</v>
      </c>
      <c r="B8" s="23">
        <v>5</v>
      </c>
      <c r="C8" s="24">
        <v>8.18</v>
      </c>
      <c r="D8" s="24">
        <v>1.9414942698859552</v>
      </c>
      <c r="E8" s="24">
        <v>4</v>
      </c>
      <c r="F8" s="24">
        <v>14.1</v>
      </c>
      <c r="G8" s="24">
        <v>9.0399999999999991</v>
      </c>
      <c r="H8" s="24">
        <v>2.1994544778194429</v>
      </c>
      <c r="I8" s="24">
        <v>4.4000000000000004</v>
      </c>
      <c r="J8" s="24">
        <v>17.399999999999999</v>
      </c>
      <c r="K8" s="25">
        <v>13.479999999999999</v>
      </c>
      <c r="L8" s="25">
        <v>3.1939630555158276</v>
      </c>
      <c r="M8" s="25">
        <v>6.6</v>
      </c>
      <c r="N8" s="25">
        <v>23.2</v>
      </c>
      <c r="O8" s="25">
        <v>14.9</v>
      </c>
      <c r="P8" s="25">
        <v>3.6355192201389883</v>
      </c>
      <c r="Q8" s="25">
        <v>7.2</v>
      </c>
      <c r="R8" s="25">
        <v>28.7</v>
      </c>
      <c r="T8" s="28">
        <f t="shared" si="0"/>
        <v>186.52</v>
      </c>
      <c r="U8" s="28">
        <f t="shared" si="1"/>
        <v>196.80603694448416</v>
      </c>
    </row>
    <row r="9" spans="1:21" x14ac:dyDescent="0.35">
      <c r="A9" s="22" t="s">
        <v>317</v>
      </c>
      <c r="B9" s="23">
        <v>3</v>
      </c>
      <c r="C9" s="24">
        <v>14.300000000000002</v>
      </c>
      <c r="D9" s="24">
        <v>2.7574142476844732</v>
      </c>
      <c r="E9" s="24">
        <v>11.2</v>
      </c>
      <c r="F9" s="24">
        <v>19.8</v>
      </c>
      <c r="G9" s="24">
        <v>13.966666666666669</v>
      </c>
      <c r="H9" s="24">
        <v>2.6890725373464939</v>
      </c>
      <c r="I9" s="24">
        <v>10.7</v>
      </c>
      <c r="J9" s="24">
        <v>19.3</v>
      </c>
      <c r="K9" s="25">
        <v>23.633333333333336</v>
      </c>
      <c r="L9" s="25">
        <v>4.5465493631006701</v>
      </c>
      <c r="M9" s="25">
        <v>18.5</v>
      </c>
      <c r="N9" s="25">
        <v>32.700000000000003</v>
      </c>
      <c r="O9" s="25">
        <v>23.033333333333331</v>
      </c>
      <c r="P9" s="25">
        <v>4.4175156416751324</v>
      </c>
      <c r="Q9" s="25">
        <v>17.7</v>
      </c>
      <c r="R9" s="25">
        <v>31.8</v>
      </c>
      <c r="T9" s="28">
        <f t="shared" si="0"/>
        <v>176.36666666666667</v>
      </c>
      <c r="U9" s="28">
        <f t="shared" si="1"/>
        <v>195.45345063689933</v>
      </c>
    </row>
    <row r="10" spans="1:21" x14ac:dyDescent="0.35">
      <c r="A10" s="22" t="s">
        <v>318</v>
      </c>
      <c r="B10" s="23">
        <v>2</v>
      </c>
      <c r="C10" s="24">
        <v>8.3000000000000007</v>
      </c>
      <c r="D10" s="24">
        <v>1.4000000000000004</v>
      </c>
      <c r="E10" s="24">
        <v>6.9</v>
      </c>
      <c r="F10" s="24">
        <v>9.6999999999999993</v>
      </c>
      <c r="G10" s="24">
        <v>4.75</v>
      </c>
      <c r="H10" s="24">
        <v>1.7499999999999998</v>
      </c>
      <c r="I10" s="24">
        <v>3</v>
      </c>
      <c r="J10" s="24">
        <v>6.5</v>
      </c>
      <c r="K10" s="25">
        <v>13.700000000000001</v>
      </c>
      <c r="L10" s="25">
        <v>2.4</v>
      </c>
      <c r="M10" s="25">
        <v>11.3</v>
      </c>
      <c r="N10" s="25">
        <v>16.100000000000001</v>
      </c>
      <c r="O10" s="25">
        <v>7.9</v>
      </c>
      <c r="P10" s="25">
        <v>2.9000000000000004</v>
      </c>
      <c r="Q10" s="25">
        <v>5</v>
      </c>
      <c r="R10" s="25">
        <v>10.8</v>
      </c>
      <c r="T10" s="28">
        <f t="shared" si="0"/>
        <v>186.3</v>
      </c>
      <c r="U10" s="28">
        <f t="shared" si="1"/>
        <v>197.6</v>
      </c>
    </row>
    <row r="11" spans="1:21" x14ac:dyDescent="0.35">
      <c r="A11" s="22" t="s">
        <v>319</v>
      </c>
      <c r="B11" s="23">
        <v>2</v>
      </c>
      <c r="C11" s="24">
        <v>9.4</v>
      </c>
      <c r="D11" s="24">
        <v>2.5</v>
      </c>
      <c r="E11" s="24">
        <v>6.9</v>
      </c>
      <c r="F11" s="24">
        <v>11.9</v>
      </c>
      <c r="G11" s="24">
        <v>7.35</v>
      </c>
      <c r="H11" s="24">
        <v>4.2499999999999991</v>
      </c>
      <c r="I11" s="24">
        <v>3.1</v>
      </c>
      <c r="J11" s="24">
        <v>11.6</v>
      </c>
      <c r="K11" s="25">
        <v>15.5</v>
      </c>
      <c r="L11" s="25">
        <v>4.1999999999999993</v>
      </c>
      <c r="M11" s="25">
        <v>11.3</v>
      </c>
      <c r="N11" s="25">
        <v>19.7</v>
      </c>
      <c r="O11" s="25">
        <v>12.100000000000001</v>
      </c>
      <c r="P11" s="25">
        <v>7.0000000000000018</v>
      </c>
      <c r="Q11" s="25">
        <v>5.0999999999999996</v>
      </c>
      <c r="R11" s="25">
        <v>19.100000000000001</v>
      </c>
      <c r="T11" s="28">
        <f t="shared" si="0"/>
        <v>184.5</v>
      </c>
      <c r="U11" s="28">
        <f t="shared" si="1"/>
        <v>195.8</v>
      </c>
    </row>
    <row r="12" spans="1:21" x14ac:dyDescent="0.35">
      <c r="A12" s="22" t="s">
        <v>320</v>
      </c>
      <c r="B12" s="23">
        <v>4</v>
      </c>
      <c r="C12" s="24">
        <v>7.25</v>
      </c>
      <c r="D12" s="24">
        <v>0.20207259421636881</v>
      </c>
      <c r="E12" s="24">
        <v>6.9</v>
      </c>
      <c r="F12" s="24">
        <v>7.6</v>
      </c>
      <c r="G12" s="24">
        <v>6.875</v>
      </c>
      <c r="H12" s="24">
        <v>1.5850210303546974</v>
      </c>
      <c r="I12" s="24">
        <v>4.4000000000000004</v>
      </c>
      <c r="J12" s="24">
        <v>11.4</v>
      </c>
      <c r="K12" s="25">
        <v>11.9</v>
      </c>
      <c r="L12" s="25">
        <v>0.34641016151377529</v>
      </c>
      <c r="M12" s="25">
        <v>11.3</v>
      </c>
      <c r="N12" s="25">
        <v>12.5</v>
      </c>
      <c r="O12" s="25">
        <v>11.324999999999999</v>
      </c>
      <c r="P12" s="25">
        <v>2.6253174411233906</v>
      </c>
      <c r="Q12" s="25">
        <v>7.2</v>
      </c>
      <c r="R12" s="25">
        <v>18.8</v>
      </c>
      <c r="T12" s="28">
        <f t="shared" si="0"/>
        <v>188.1</v>
      </c>
      <c r="U12" s="28">
        <f t="shared" si="1"/>
        <v>199.65358983848623</v>
      </c>
    </row>
    <row r="13" spans="1:21" x14ac:dyDescent="0.35">
      <c r="A13" s="22" t="s">
        <v>321</v>
      </c>
      <c r="B13" s="23">
        <v>2</v>
      </c>
      <c r="C13" s="24">
        <v>6.1</v>
      </c>
      <c r="D13" s="24">
        <v>0</v>
      </c>
      <c r="E13" s="24">
        <v>6.1</v>
      </c>
      <c r="F13" s="24">
        <v>6.1</v>
      </c>
      <c r="G13" s="24">
        <v>5.8</v>
      </c>
      <c r="H13" s="24">
        <v>0.5</v>
      </c>
      <c r="I13" s="24">
        <v>5.3</v>
      </c>
      <c r="J13" s="24">
        <v>6.3</v>
      </c>
      <c r="K13" s="25">
        <v>10.1</v>
      </c>
      <c r="L13" s="25">
        <v>0</v>
      </c>
      <c r="M13" s="25">
        <v>10.1</v>
      </c>
      <c r="N13" s="25">
        <v>10.1</v>
      </c>
      <c r="O13" s="25">
        <v>9.5500000000000007</v>
      </c>
      <c r="P13" s="25">
        <v>0.85000000000000142</v>
      </c>
      <c r="Q13" s="25">
        <v>8.6999999999999993</v>
      </c>
      <c r="R13" s="25">
        <v>10.4</v>
      </c>
      <c r="T13" s="28">
        <f t="shared" si="0"/>
        <v>189.9</v>
      </c>
      <c r="U13" s="28">
        <f t="shared" si="1"/>
        <v>200</v>
      </c>
    </row>
    <row r="14" spans="1:21" x14ac:dyDescent="0.35">
      <c r="A14" s="22" t="s">
        <v>322</v>
      </c>
      <c r="B14" s="23">
        <v>3</v>
      </c>
      <c r="C14" s="24">
        <v>8.7666666666666675</v>
      </c>
      <c r="D14" s="24">
        <v>2.1302060411560606</v>
      </c>
      <c r="E14" s="24">
        <v>4.7</v>
      </c>
      <c r="F14" s="24">
        <v>11.9</v>
      </c>
      <c r="G14" s="24">
        <v>12.133333333333333</v>
      </c>
      <c r="H14" s="24">
        <v>4.3590263948628625</v>
      </c>
      <c r="I14" s="24">
        <v>3.5</v>
      </c>
      <c r="J14" s="24">
        <v>17.5</v>
      </c>
      <c r="K14" s="25">
        <v>14.533333333333333</v>
      </c>
      <c r="L14" s="25">
        <v>3.5234137486881165</v>
      </c>
      <c r="M14" s="25">
        <v>7.8</v>
      </c>
      <c r="N14" s="25">
        <v>19.7</v>
      </c>
      <c r="O14" s="25">
        <v>20.033333333333331</v>
      </c>
      <c r="P14" s="25">
        <v>7.1880301736830372</v>
      </c>
      <c r="Q14" s="25">
        <v>5.8</v>
      </c>
      <c r="R14" s="25">
        <v>28.9</v>
      </c>
      <c r="T14" s="28">
        <f t="shared" si="0"/>
        <v>185.46666666666667</v>
      </c>
      <c r="U14" s="28">
        <f t="shared" si="1"/>
        <v>196.47658625131189</v>
      </c>
    </row>
    <row r="15" spans="1:21" x14ac:dyDescent="0.35">
      <c r="A15" s="22" t="s">
        <v>323</v>
      </c>
      <c r="B15" s="23">
        <v>2</v>
      </c>
      <c r="C15" s="24">
        <v>12.25</v>
      </c>
      <c r="D15" s="24">
        <v>0.34999999999999959</v>
      </c>
      <c r="E15" s="24">
        <v>11.9</v>
      </c>
      <c r="F15" s="24">
        <v>12.6</v>
      </c>
      <c r="G15" s="24">
        <v>15.75</v>
      </c>
      <c r="H15" s="24">
        <v>5.0000000000000711E-2</v>
      </c>
      <c r="I15" s="24">
        <v>15.7</v>
      </c>
      <c r="J15" s="24">
        <v>15.8</v>
      </c>
      <c r="K15" s="25">
        <v>20.25</v>
      </c>
      <c r="L15" s="25">
        <v>0.55000000000000071</v>
      </c>
      <c r="M15" s="25">
        <v>19.7</v>
      </c>
      <c r="N15" s="25">
        <v>20.8</v>
      </c>
      <c r="O15" s="25">
        <v>26</v>
      </c>
      <c r="P15" s="25">
        <v>0.10000000000000142</v>
      </c>
      <c r="Q15" s="25">
        <v>25.9</v>
      </c>
      <c r="R15" s="25">
        <v>26.1</v>
      </c>
      <c r="T15" s="28">
        <f t="shared" si="0"/>
        <v>179.75</v>
      </c>
      <c r="U15" s="28">
        <f t="shared" si="1"/>
        <v>199.45</v>
      </c>
    </row>
    <row r="16" spans="1:21" x14ac:dyDescent="0.35">
      <c r="A16" s="22" t="s">
        <v>324</v>
      </c>
      <c r="B16" s="23">
        <v>4</v>
      </c>
      <c r="C16" s="24">
        <v>3.45</v>
      </c>
      <c r="D16" s="24">
        <v>0.3570714214271426</v>
      </c>
      <c r="E16" s="24">
        <v>2.5</v>
      </c>
      <c r="F16" s="24">
        <v>4</v>
      </c>
      <c r="G16" s="24">
        <v>4.0750000000000002</v>
      </c>
      <c r="H16" s="24">
        <v>0.45711960506341587</v>
      </c>
      <c r="I16" s="24">
        <v>3.2</v>
      </c>
      <c r="J16" s="24">
        <v>5.3</v>
      </c>
      <c r="K16" s="25">
        <v>5.6999999999999993</v>
      </c>
      <c r="L16" s="25">
        <v>0.5744562646538024</v>
      </c>
      <c r="M16" s="25">
        <v>4.2</v>
      </c>
      <c r="N16" s="25">
        <v>6.6</v>
      </c>
      <c r="O16" s="25">
        <v>6.7249999999999996</v>
      </c>
      <c r="P16" s="25">
        <v>0.77392398420861253</v>
      </c>
      <c r="Q16" s="25">
        <v>5.2</v>
      </c>
      <c r="R16" s="25">
        <v>8.8000000000000007</v>
      </c>
      <c r="T16" s="28">
        <f t="shared" si="0"/>
        <v>194.3</v>
      </c>
      <c r="U16" s="28">
        <f t="shared" si="1"/>
        <v>199.4255437353462</v>
      </c>
    </row>
    <row r="17" spans="1:21" x14ac:dyDescent="0.35">
      <c r="A17" s="22" t="s">
        <v>325</v>
      </c>
      <c r="B17" s="23">
        <v>4</v>
      </c>
      <c r="C17" s="24">
        <v>5.0499999999999989</v>
      </c>
      <c r="D17" s="24">
        <v>0.67019897542943752</v>
      </c>
      <c r="E17" s="24">
        <v>3.3</v>
      </c>
      <c r="F17" s="24">
        <v>6.1</v>
      </c>
      <c r="G17" s="24">
        <v>6</v>
      </c>
      <c r="H17" s="24">
        <v>0.71063352017759462</v>
      </c>
      <c r="I17" s="24">
        <v>4.3</v>
      </c>
      <c r="J17" s="24">
        <v>7.6</v>
      </c>
      <c r="K17" s="25">
        <v>8.35</v>
      </c>
      <c r="L17" s="25">
        <v>1.122868350846765</v>
      </c>
      <c r="M17" s="25">
        <v>5.4</v>
      </c>
      <c r="N17" s="25">
        <v>10.1</v>
      </c>
      <c r="O17" s="25">
        <v>9.85</v>
      </c>
      <c r="P17" s="25">
        <v>1.1891873976235481</v>
      </c>
      <c r="Q17" s="25">
        <v>7</v>
      </c>
      <c r="R17" s="25">
        <v>12.5</v>
      </c>
      <c r="T17" s="28">
        <f t="shared" si="0"/>
        <v>191.65</v>
      </c>
      <c r="U17" s="28">
        <f t="shared" si="1"/>
        <v>198.87713164915323</v>
      </c>
    </row>
    <row r="18" spans="1:21" x14ac:dyDescent="0.35">
      <c r="A18" s="22" t="s">
        <v>326</v>
      </c>
      <c r="B18" s="23">
        <v>4</v>
      </c>
      <c r="C18" s="24">
        <v>10.1</v>
      </c>
      <c r="D18" s="24">
        <v>1.5346009253222808</v>
      </c>
      <c r="E18" s="24">
        <v>6.1</v>
      </c>
      <c r="F18" s="24">
        <v>13.4</v>
      </c>
      <c r="G18" s="24">
        <v>7.6999999999999993</v>
      </c>
      <c r="H18" s="24">
        <v>1.4611639196202455</v>
      </c>
      <c r="I18" s="24">
        <v>3.7</v>
      </c>
      <c r="J18" s="24">
        <v>10.6</v>
      </c>
      <c r="K18" s="25">
        <v>16.675000000000001</v>
      </c>
      <c r="L18" s="25">
        <v>2.5041216024786017</v>
      </c>
      <c r="M18" s="25">
        <v>10.1</v>
      </c>
      <c r="N18" s="25">
        <v>22</v>
      </c>
      <c r="O18" s="25">
        <v>12.675000000000001</v>
      </c>
      <c r="P18" s="25">
        <v>2.4352874573651468</v>
      </c>
      <c r="Q18" s="25">
        <v>6</v>
      </c>
      <c r="R18" s="25">
        <v>17.5</v>
      </c>
      <c r="T18" s="28">
        <f t="shared" si="0"/>
        <v>183.32499999999999</v>
      </c>
      <c r="U18" s="28">
        <f t="shared" si="1"/>
        <v>197.49587839752141</v>
      </c>
    </row>
    <row r="19" spans="1:21" x14ac:dyDescent="0.35">
      <c r="A19" s="22" t="s">
        <v>327</v>
      </c>
      <c r="B19" s="23">
        <v>5</v>
      </c>
      <c r="C19" s="24">
        <v>5.42</v>
      </c>
      <c r="D19" s="24">
        <v>0.67999999999999994</v>
      </c>
      <c r="E19" s="24">
        <v>3.3</v>
      </c>
      <c r="F19" s="24">
        <v>7.6</v>
      </c>
      <c r="G19" s="24">
        <v>4.5599999999999996</v>
      </c>
      <c r="H19" s="24">
        <v>0.45891175622335029</v>
      </c>
      <c r="I19" s="24">
        <v>3.4</v>
      </c>
      <c r="J19" s="24">
        <v>5.8</v>
      </c>
      <c r="K19" s="25">
        <v>8.98</v>
      </c>
      <c r="L19" s="25">
        <v>1.1226753760548949</v>
      </c>
      <c r="M19" s="25">
        <v>5.4</v>
      </c>
      <c r="N19" s="25">
        <v>12.5</v>
      </c>
      <c r="O19" s="25">
        <v>7.5400000000000009</v>
      </c>
      <c r="P19" s="25">
        <v>0.75405570086035467</v>
      </c>
      <c r="Q19" s="25">
        <v>5.7</v>
      </c>
      <c r="R19" s="25">
        <v>9.6</v>
      </c>
      <c r="T19" s="28">
        <f t="shared" si="0"/>
        <v>191.02</v>
      </c>
      <c r="U19" s="28">
        <f t="shared" si="1"/>
        <v>198.8773246239451</v>
      </c>
    </row>
    <row r="20" spans="1:21" x14ac:dyDescent="0.35">
      <c r="A20" s="22" t="s">
        <v>328</v>
      </c>
      <c r="B20" s="23">
        <v>4</v>
      </c>
      <c r="C20" s="24">
        <v>3.4749999999999996</v>
      </c>
      <c r="D20" s="24">
        <v>0.17500000000000013</v>
      </c>
      <c r="E20" s="24">
        <v>3.3</v>
      </c>
      <c r="F20" s="24">
        <v>4</v>
      </c>
      <c r="G20" s="24">
        <v>5.7000000000000011</v>
      </c>
      <c r="H20" s="24">
        <v>0.54313902456000995</v>
      </c>
      <c r="I20" s="24">
        <v>4.4000000000000004</v>
      </c>
      <c r="J20" s="24">
        <v>6.9</v>
      </c>
      <c r="K20" s="25">
        <v>5.6999999999999993</v>
      </c>
      <c r="L20" s="25">
        <v>0.30000000000000016</v>
      </c>
      <c r="M20" s="25">
        <v>5.4</v>
      </c>
      <c r="N20" s="25">
        <v>6.6</v>
      </c>
      <c r="O20" s="25">
        <v>9.4</v>
      </c>
      <c r="P20" s="25">
        <v>0.86698712024266344</v>
      </c>
      <c r="Q20" s="25">
        <v>7.3</v>
      </c>
      <c r="R20" s="25">
        <v>11.3</v>
      </c>
      <c r="T20" s="28">
        <f t="shared" si="0"/>
        <v>194.3</v>
      </c>
      <c r="U20" s="28">
        <f t="shared" si="1"/>
        <v>199.7</v>
      </c>
    </row>
    <row r="21" spans="1:21" x14ac:dyDescent="0.35">
      <c r="A21" s="22" t="s">
        <v>331</v>
      </c>
      <c r="B21" s="23">
        <v>5</v>
      </c>
      <c r="C21" s="24">
        <v>5.1400000000000006</v>
      </c>
      <c r="D21" s="24">
        <v>1.0870142593360952</v>
      </c>
      <c r="E21" s="24">
        <v>2.5</v>
      </c>
      <c r="F21" s="24">
        <v>8.3000000000000007</v>
      </c>
      <c r="G21" s="24">
        <v>10.559999999999999</v>
      </c>
      <c r="H21" s="24">
        <v>1.5806960492137645</v>
      </c>
      <c r="I21" s="24">
        <v>7.7</v>
      </c>
      <c r="J21" s="24">
        <v>15.8</v>
      </c>
      <c r="K21" s="25">
        <v>8.48</v>
      </c>
      <c r="L21" s="25">
        <v>1.7814039407164224</v>
      </c>
      <c r="M21" s="25">
        <v>4.2</v>
      </c>
      <c r="N21" s="25">
        <v>13.7</v>
      </c>
      <c r="O21" s="25">
        <v>17.420000000000002</v>
      </c>
      <c r="P21" s="25">
        <v>2.6150334605889842</v>
      </c>
      <c r="Q21" s="25">
        <v>12.8</v>
      </c>
      <c r="R21" s="25">
        <v>26.1</v>
      </c>
      <c r="T21" s="28">
        <f t="shared" si="0"/>
        <v>191.52</v>
      </c>
      <c r="U21" s="28">
        <f t="shared" si="1"/>
        <v>198.21859605928358</v>
      </c>
    </row>
    <row r="22" spans="1:21" s="6" customFormat="1" x14ac:dyDescent="0.35">
      <c r="A22" s="6" t="s">
        <v>349</v>
      </c>
      <c r="B22" s="29">
        <v>5</v>
      </c>
      <c r="C22" s="16">
        <v>8.16</v>
      </c>
      <c r="D22" s="16">
        <v>0.8364209467</v>
      </c>
      <c r="E22" s="16">
        <v>6.1</v>
      </c>
      <c r="F22" s="16">
        <v>10.5</v>
      </c>
      <c r="G22" s="16">
        <v>5.12</v>
      </c>
      <c r="H22" s="16">
        <v>0.75325958339999999</v>
      </c>
      <c r="I22" s="16">
        <v>3.5</v>
      </c>
      <c r="J22" s="16">
        <v>7.4</v>
      </c>
      <c r="K22" s="30">
        <v>13.46</v>
      </c>
      <c r="L22" s="30">
        <v>1.3891004282999999</v>
      </c>
      <c r="M22" s="30">
        <v>10.1</v>
      </c>
      <c r="N22" s="30">
        <v>17.3</v>
      </c>
      <c r="O22" s="30">
        <v>8.44</v>
      </c>
      <c r="P22" s="30">
        <v>1.2552290628</v>
      </c>
      <c r="Q22" s="30">
        <v>5.8</v>
      </c>
      <c r="R22" s="30">
        <v>12.3</v>
      </c>
      <c r="T22" s="17">
        <f t="shared" ref="T22:T27" si="2">96-K22</f>
        <v>82.539999999999992</v>
      </c>
      <c r="U22" s="17">
        <f t="shared" ref="U22:U27" si="3">96-L22</f>
        <v>94.610899571700003</v>
      </c>
    </row>
    <row r="23" spans="1:21" x14ac:dyDescent="0.35">
      <c r="A23" t="s">
        <v>350</v>
      </c>
      <c r="B23" s="8">
        <v>5</v>
      </c>
      <c r="C23" s="1">
        <v>8.02</v>
      </c>
      <c r="D23" s="1">
        <v>1.6280049139999999</v>
      </c>
      <c r="E23" s="1">
        <v>4.7</v>
      </c>
      <c r="F23" s="1">
        <v>14.1</v>
      </c>
      <c r="G23" s="1">
        <v>4.76</v>
      </c>
      <c r="H23" s="1">
        <v>0.50259327490000005</v>
      </c>
      <c r="I23" s="1">
        <v>3.8</v>
      </c>
      <c r="J23" s="1">
        <v>6.6</v>
      </c>
      <c r="K23" s="27">
        <v>13.22</v>
      </c>
      <c r="L23" s="27">
        <v>2.6704681238000001</v>
      </c>
      <c r="M23" s="27">
        <v>7.8</v>
      </c>
      <c r="N23" s="27">
        <v>23.2</v>
      </c>
      <c r="O23" s="27">
        <v>7.82</v>
      </c>
      <c r="P23" s="27">
        <v>0.82243540780000002</v>
      </c>
      <c r="Q23" s="27">
        <v>6.2</v>
      </c>
      <c r="R23" s="27">
        <v>10.8</v>
      </c>
      <c r="T23" s="31">
        <f t="shared" si="2"/>
        <v>82.78</v>
      </c>
      <c r="U23" s="31">
        <f t="shared" si="3"/>
        <v>93.329531876199994</v>
      </c>
    </row>
    <row r="24" spans="1:21" x14ac:dyDescent="0.35">
      <c r="A24" t="s">
        <v>351</v>
      </c>
      <c r="B24" s="8">
        <v>5</v>
      </c>
      <c r="C24" s="1">
        <v>3.56</v>
      </c>
      <c r="D24" s="1">
        <v>0.29765752130000001</v>
      </c>
      <c r="E24" s="1">
        <v>2.5</v>
      </c>
      <c r="F24" s="1">
        <v>4</v>
      </c>
      <c r="G24" s="1">
        <v>4.28</v>
      </c>
      <c r="H24" s="1">
        <v>0.3498571137</v>
      </c>
      <c r="I24" s="1">
        <v>3.3</v>
      </c>
      <c r="J24" s="1">
        <v>5.3</v>
      </c>
      <c r="K24" s="27">
        <v>5.88</v>
      </c>
      <c r="L24" s="27">
        <v>0.48</v>
      </c>
      <c r="M24" s="27">
        <v>4.2</v>
      </c>
      <c r="N24" s="27">
        <v>6.6</v>
      </c>
      <c r="O24" s="27">
        <v>7.08</v>
      </c>
      <c r="P24" s="27">
        <v>0.59615434239999998</v>
      </c>
      <c r="Q24" s="27">
        <v>5.4</v>
      </c>
      <c r="R24" s="27">
        <v>8.8000000000000007</v>
      </c>
      <c r="T24" s="31">
        <f t="shared" si="2"/>
        <v>90.12</v>
      </c>
      <c r="U24" s="31">
        <f t="shared" si="3"/>
        <v>95.52</v>
      </c>
    </row>
    <row r="25" spans="1:21" x14ac:dyDescent="0.35">
      <c r="A25" t="s">
        <v>352</v>
      </c>
      <c r="B25" s="8">
        <v>4</v>
      </c>
      <c r="C25" s="1">
        <v>36.049999999999997</v>
      </c>
      <c r="D25" s="1">
        <v>4.8566964081000004</v>
      </c>
      <c r="E25" s="1">
        <v>24.2</v>
      </c>
      <c r="F25" s="1">
        <v>47.9</v>
      </c>
      <c r="G25" s="1">
        <v>13.3</v>
      </c>
      <c r="H25" s="1">
        <v>2.5576682089</v>
      </c>
      <c r="I25" s="1">
        <v>8.5</v>
      </c>
      <c r="J25" s="1">
        <v>20.100000000000001</v>
      </c>
      <c r="K25" s="27">
        <v>59.5</v>
      </c>
      <c r="L25" s="27">
        <v>8.0353386156000006</v>
      </c>
      <c r="M25" s="27">
        <v>39.9</v>
      </c>
      <c r="N25" s="27">
        <v>79.099999999999994</v>
      </c>
      <c r="O25" s="27">
        <v>21.95</v>
      </c>
      <c r="P25" s="27">
        <v>4.1893714723000004</v>
      </c>
      <c r="Q25" s="27">
        <v>14.1</v>
      </c>
      <c r="R25" s="27">
        <v>33.1</v>
      </c>
      <c r="T25" s="31">
        <f t="shared" si="2"/>
        <v>36.5</v>
      </c>
      <c r="U25" s="31">
        <f t="shared" si="3"/>
        <v>87.964661384400003</v>
      </c>
    </row>
    <row r="26" spans="1:21" x14ac:dyDescent="0.35">
      <c r="A26" t="s">
        <v>353</v>
      </c>
      <c r="B26" s="8">
        <v>5</v>
      </c>
      <c r="C26" s="1">
        <v>38.840000000000003</v>
      </c>
      <c r="D26" s="1">
        <v>6.0220926595000002</v>
      </c>
      <c r="E26" s="1">
        <v>26.3</v>
      </c>
      <c r="F26" s="1">
        <v>55.1</v>
      </c>
      <c r="G26" s="1">
        <v>13.54</v>
      </c>
      <c r="H26" s="1">
        <v>1.5364244204999999</v>
      </c>
      <c r="I26" s="1">
        <v>9.3000000000000007</v>
      </c>
      <c r="J26" s="1">
        <v>18.100000000000001</v>
      </c>
      <c r="K26" s="27">
        <v>64.099999999999994</v>
      </c>
      <c r="L26" s="27">
        <v>9.9531904433000005</v>
      </c>
      <c r="M26" s="27">
        <v>43.4</v>
      </c>
      <c r="N26" s="27">
        <v>91</v>
      </c>
      <c r="O26" s="27">
        <v>22.34</v>
      </c>
      <c r="P26" s="27">
        <v>2.5134836382999999</v>
      </c>
      <c r="Q26" s="27">
        <v>15.4</v>
      </c>
      <c r="R26" s="27">
        <v>29.8</v>
      </c>
      <c r="T26" s="31">
        <f t="shared" si="2"/>
        <v>31.900000000000006</v>
      </c>
      <c r="U26" s="31">
        <f t="shared" si="3"/>
        <v>86.046809556699998</v>
      </c>
    </row>
    <row r="27" spans="1:21" x14ac:dyDescent="0.35">
      <c r="A27" t="s">
        <v>354</v>
      </c>
      <c r="B27" s="8">
        <v>5</v>
      </c>
      <c r="C27" s="1">
        <v>41.28</v>
      </c>
      <c r="D27" s="1">
        <v>3.5716102810999999</v>
      </c>
      <c r="E27" s="1">
        <v>32.799999999999997</v>
      </c>
      <c r="F27" s="1">
        <v>51.5</v>
      </c>
      <c r="G27" s="1">
        <v>11.76</v>
      </c>
      <c r="H27" s="1">
        <v>1.1969126952</v>
      </c>
      <c r="I27" s="1">
        <v>8.6</v>
      </c>
      <c r="J27" s="1">
        <v>15</v>
      </c>
      <c r="K27" s="27">
        <v>68.16</v>
      </c>
      <c r="L27" s="27">
        <v>5.8952184014000002</v>
      </c>
      <c r="M27" s="27">
        <v>54.1</v>
      </c>
      <c r="N27" s="27">
        <v>85</v>
      </c>
      <c r="O27" s="27">
        <v>19.38</v>
      </c>
      <c r="P27" s="27">
        <v>1.9665706191000001</v>
      </c>
      <c r="Q27" s="27">
        <v>14.2</v>
      </c>
      <c r="R27" s="27">
        <v>24.7</v>
      </c>
      <c r="T27" s="31">
        <f t="shared" si="2"/>
        <v>27.840000000000003</v>
      </c>
      <c r="U27" s="31">
        <f t="shared" si="3"/>
        <v>90.104781598599999</v>
      </c>
    </row>
    <row r="28" spans="1:21" s="12" customFormat="1" x14ac:dyDescent="0.35">
      <c r="A28" s="12" t="s">
        <v>349</v>
      </c>
      <c r="B28" s="12">
        <v>5</v>
      </c>
      <c r="C28" s="13">
        <v>8.16</v>
      </c>
      <c r="D28" s="13">
        <v>0.8364209467</v>
      </c>
      <c r="E28" s="13">
        <v>6.1</v>
      </c>
      <c r="F28" s="13">
        <v>10.5</v>
      </c>
      <c r="G28" s="13">
        <v>5.12</v>
      </c>
      <c r="H28" s="13">
        <v>0.75325958339999999</v>
      </c>
      <c r="I28" s="13">
        <v>3.5</v>
      </c>
      <c r="J28" s="13">
        <v>7.4</v>
      </c>
      <c r="K28" s="26">
        <v>13.46</v>
      </c>
      <c r="L28" s="26">
        <v>1.3891004282999999</v>
      </c>
      <c r="M28" s="26">
        <v>10.1</v>
      </c>
      <c r="N28" s="26">
        <v>17.3</v>
      </c>
      <c r="O28" s="26">
        <v>8.44</v>
      </c>
      <c r="P28" s="26">
        <v>1.2552290628</v>
      </c>
      <c r="Q28" s="26">
        <v>5.8</v>
      </c>
      <c r="R28" s="26">
        <v>12.3</v>
      </c>
      <c r="T28" s="31">
        <f>96-K28</f>
        <v>82.539999999999992</v>
      </c>
      <c r="U28" s="31">
        <f>96-L28</f>
        <v>94.610899571700003</v>
      </c>
    </row>
    <row r="29" spans="1:21" x14ac:dyDescent="0.35">
      <c r="A29" t="s">
        <v>317</v>
      </c>
      <c r="B29">
        <v>3</v>
      </c>
      <c r="C29" s="1">
        <v>14.8</v>
      </c>
      <c r="D29" s="1">
        <v>3.9962482404999999</v>
      </c>
      <c r="E29" s="1">
        <v>6.9</v>
      </c>
      <c r="F29" s="1">
        <v>19.8</v>
      </c>
      <c r="G29" s="1">
        <v>4.7333333333000001</v>
      </c>
      <c r="H29" s="1">
        <v>1.0867893591</v>
      </c>
      <c r="I29" s="1">
        <v>3.5</v>
      </c>
      <c r="J29" s="1">
        <v>6.9</v>
      </c>
      <c r="K29" s="26">
        <v>24.4</v>
      </c>
      <c r="L29" s="26">
        <v>6.6274680937000001</v>
      </c>
      <c r="M29" s="26">
        <v>11.3</v>
      </c>
      <c r="N29" s="26">
        <v>32.700000000000003</v>
      </c>
      <c r="O29" s="26">
        <v>7.8333333332999997</v>
      </c>
      <c r="P29" s="26">
        <v>1.7891649199999999</v>
      </c>
      <c r="Q29" s="26">
        <v>5.8</v>
      </c>
      <c r="R29" s="26">
        <v>11.4</v>
      </c>
      <c r="T29" s="28">
        <f t="shared" ref="T29:T43" si="4">96-K29</f>
        <v>71.599999999999994</v>
      </c>
      <c r="U29" s="28">
        <f t="shared" ref="U29:U43" si="5">96-L29</f>
        <v>89.372531906299997</v>
      </c>
    </row>
    <row r="30" spans="1:21" x14ac:dyDescent="0.35">
      <c r="A30" t="s">
        <v>333</v>
      </c>
      <c r="B30">
        <v>1</v>
      </c>
      <c r="C30" s="1">
        <v>8.3000000000000007</v>
      </c>
      <c r="D30" s="1">
        <v>0</v>
      </c>
      <c r="E30" s="1">
        <v>8.3000000000000007</v>
      </c>
      <c r="F30" s="1">
        <v>8.3000000000000007</v>
      </c>
      <c r="G30" s="1">
        <v>4.5</v>
      </c>
      <c r="H30" s="1">
        <v>0</v>
      </c>
      <c r="I30" s="1">
        <v>4.5</v>
      </c>
      <c r="J30" s="1">
        <v>4.5</v>
      </c>
      <c r="K30" s="26">
        <v>13.7</v>
      </c>
      <c r="L30" s="26">
        <v>0</v>
      </c>
      <c r="M30" s="26">
        <v>13.7</v>
      </c>
      <c r="N30" s="26">
        <v>13.7</v>
      </c>
      <c r="O30" s="26">
        <v>7.5</v>
      </c>
      <c r="P30" s="26">
        <v>0</v>
      </c>
      <c r="Q30" s="26">
        <v>7.5</v>
      </c>
      <c r="R30" s="26">
        <v>7.5</v>
      </c>
      <c r="T30" s="28">
        <f t="shared" si="4"/>
        <v>82.3</v>
      </c>
      <c r="U30" s="28">
        <f t="shared" si="5"/>
        <v>96</v>
      </c>
    </row>
    <row r="31" spans="1:21" x14ac:dyDescent="0.35">
      <c r="A31" t="s">
        <v>336</v>
      </c>
      <c r="B31">
        <v>2</v>
      </c>
      <c r="C31" s="1">
        <v>15.15</v>
      </c>
      <c r="D31" s="1">
        <v>4.6500000000000004</v>
      </c>
      <c r="E31" s="1">
        <v>10.5</v>
      </c>
      <c r="F31" s="1">
        <v>19.8</v>
      </c>
      <c r="G31" s="1">
        <v>5.8</v>
      </c>
      <c r="H31" s="1">
        <v>0.1</v>
      </c>
      <c r="I31" s="1">
        <v>5.7</v>
      </c>
      <c r="J31" s="1">
        <v>5.9</v>
      </c>
      <c r="K31" s="26">
        <v>25</v>
      </c>
      <c r="L31" s="26">
        <v>7.7</v>
      </c>
      <c r="M31" s="26">
        <v>17.3</v>
      </c>
      <c r="N31" s="26">
        <v>32.700000000000003</v>
      </c>
      <c r="O31" s="26">
        <v>9.6</v>
      </c>
      <c r="P31" s="26">
        <v>0.1</v>
      </c>
      <c r="Q31" s="26">
        <v>9.5</v>
      </c>
      <c r="R31" s="26">
        <v>9.6999999999999993</v>
      </c>
      <c r="T31" s="28">
        <f t="shared" si="4"/>
        <v>71</v>
      </c>
      <c r="U31" s="28">
        <f t="shared" si="5"/>
        <v>88.3</v>
      </c>
    </row>
    <row r="32" spans="1:21" x14ac:dyDescent="0.35">
      <c r="A32" t="s">
        <v>337</v>
      </c>
      <c r="B32">
        <v>4</v>
      </c>
      <c r="C32" s="1">
        <v>11.925000000000001</v>
      </c>
      <c r="D32" s="1">
        <v>2.2874203083000002</v>
      </c>
      <c r="E32" s="1">
        <v>7.6</v>
      </c>
      <c r="F32" s="1">
        <v>17.7</v>
      </c>
      <c r="G32" s="1">
        <v>6.05</v>
      </c>
      <c r="H32" s="1">
        <v>0.65891324669999995</v>
      </c>
      <c r="I32" s="1">
        <v>4.8</v>
      </c>
      <c r="J32" s="1">
        <v>7.9</v>
      </c>
      <c r="K32" s="26">
        <v>19.649999999999999</v>
      </c>
      <c r="L32" s="26">
        <v>3.7683993065000001</v>
      </c>
      <c r="M32" s="26">
        <v>12.5</v>
      </c>
      <c r="N32" s="26">
        <v>29.2</v>
      </c>
      <c r="O32" s="26">
        <v>9.9749999999999996</v>
      </c>
      <c r="P32" s="26">
        <v>1.0695598783</v>
      </c>
      <c r="Q32" s="26">
        <v>8</v>
      </c>
      <c r="R32" s="26">
        <v>13</v>
      </c>
      <c r="T32" s="28">
        <f t="shared" si="4"/>
        <v>76.349999999999994</v>
      </c>
      <c r="U32" s="28">
        <f t="shared" si="5"/>
        <v>92.231600693499999</v>
      </c>
    </row>
    <row r="33" spans="1:21" x14ac:dyDescent="0.35">
      <c r="A33" t="s">
        <v>344</v>
      </c>
      <c r="B33">
        <v>4</v>
      </c>
      <c r="C33" s="1">
        <v>8.1</v>
      </c>
      <c r="D33" s="1">
        <v>1.1452801694999999</v>
      </c>
      <c r="E33" s="1">
        <v>4.7</v>
      </c>
      <c r="F33" s="1">
        <v>9.6999999999999993</v>
      </c>
      <c r="G33" s="1">
        <v>1.85</v>
      </c>
      <c r="H33" s="1">
        <v>0.22546248760000001</v>
      </c>
      <c r="I33" s="1">
        <v>1.3</v>
      </c>
      <c r="J33" s="1">
        <v>2.4</v>
      </c>
      <c r="K33" s="26">
        <v>13.425000000000001</v>
      </c>
      <c r="L33" s="26">
        <v>1.8962133319000001</v>
      </c>
      <c r="M33" s="26">
        <v>7.8</v>
      </c>
      <c r="N33" s="26">
        <v>16.100000000000001</v>
      </c>
      <c r="O33" s="26">
        <v>3.05</v>
      </c>
      <c r="P33" s="26">
        <v>0.37080992439999999</v>
      </c>
      <c r="Q33" s="26">
        <v>2.1</v>
      </c>
      <c r="R33" s="26">
        <v>3.9</v>
      </c>
      <c r="T33" s="28">
        <f t="shared" si="4"/>
        <v>82.575000000000003</v>
      </c>
      <c r="U33" s="28">
        <f t="shared" si="5"/>
        <v>94.1037866681</v>
      </c>
    </row>
    <row r="34" spans="1:21" x14ac:dyDescent="0.35">
      <c r="A34" t="s">
        <v>345</v>
      </c>
      <c r="B34">
        <v>4</v>
      </c>
      <c r="C34" s="1">
        <v>6.5</v>
      </c>
      <c r="D34" s="1">
        <v>1.3209844814</v>
      </c>
      <c r="E34" s="1">
        <v>3.3</v>
      </c>
      <c r="F34" s="1">
        <v>9</v>
      </c>
      <c r="G34" s="1">
        <v>2.1</v>
      </c>
      <c r="H34" s="1">
        <v>0.15811388300000001</v>
      </c>
      <c r="I34" s="1">
        <v>1.8</v>
      </c>
      <c r="J34" s="1">
        <v>2.5</v>
      </c>
      <c r="K34" s="26">
        <v>10.75</v>
      </c>
      <c r="L34" s="26">
        <v>2.1910804032</v>
      </c>
      <c r="M34" s="26">
        <v>5.4</v>
      </c>
      <c r="N34" s="26">
        <v>14.9</v>
      </c>
      <c r="O34" s="26">
        <v>3.45</v>
      </c>
      <c r="P34" s="26">
        <v>0.29011491979999998</v>
      </c>
      <c r="Q34" s="26">
        <v>2.9</v>
      </c>
      <c r="R34" s="26">
        <v>4.2</v>
      </c>
      <c r="T34" s="28">
        <f t="shared" si="4"/>
        <v>85.25</v>
      </c>
      <c r="U34" s="28">
        <f t="shared" si="5"/>
        <v>93.808919596799996</v>
      </c>
    </row>
    <row r="35" spans="1:21" x14ac:dyDescent="0.35">
      <c r="A35" t="s">
        <v>346</v>
      </c>
      <c r="B35">
        <v>5</v>
      </c>
      <c r="C35" s="1">
        <v>6.86</v>
      </c>
      <c r="D35" s="1">
        <v>0.60382116559999999</v>
      </c>
      <c r="E35" s="1">
        <v>5.4</v>
      </c>
      <c r="F35" s="1">
        <v>9</v>
      </c>
      <c r="G35" s="1">
        <v>3.14</v>
      </c>
      <c r="H35" s="1">
        <v>0.40199502479999999</v>
      </c>
      <c r="I35" s="1">
        <v>1.8</v>
      </c>
      <c r="J35" s="1">
        <v>4.3</v>
      </c>
      <c r="K35" s="26">
        <v>11.32</v>
      </c>
      <c r="L35" s="26">
        <v>0.99216934040000004</v>
      </c>
      <c r="M35" s="26">
        <v>9</v>
      </c>
      <c r="N35" s="26">
        <v>14.9</v>
      </c>
      <c r="O35" s="26">
        <v>5.18</v>
      </c>
      <c r="P35" s="26">
        <v>0.65528619700000001</v>
      </c>
      <c r="Q35" s="26">
        <v>3</v>
      </c>
      <c r="R35" s="26">
        <v>7.1</v>
      </c>
      <c r="T35" s="28">
        <f t="shared" si="4"/>
        <v>84.68</v>
      </c>
      <c r="U35" s="28">
        <f t="shared" si="5"/>
        <v>95.007830659600003</v>
      </c>
    </row>
    <row r="36" spans="1:21" x14ac:dyDescent="0.35">
      <c r="A36" t="s">
        <v>323</v>
      </c>
      <c r="B36">
        <v>5</v>
      </c>
      <c r="C36" s="1">
        <v>9.74</v>
      </c>
      <c r="D36" s="1">
        <v>2.0091291646</v>
      </c>
      <c r="E36" s="1">
        <v>2.5</v>
      </c>
      <c r="F36" s="1">
        <v>14.8</v>
      </c>
      <c r="G36" s="1">
        <v>5.54</v>
      </c>
      <c r="H36" s="1">
        <v>0.48020828809999999</v>
      </c>
      <c r="I36" s="1">
        <v>4</v>
      </c>
      <c r="J36" s="1">
        <v>7</v>
      </c>
      <c r="K36" s="26">
        <v>16.100000000000001</v>
      </c>
      <c r="L36" s="26">
        <v>3.2992423372999999</v>
      </c>
      <c r="M36" s="26">
        <v>4.2</v>
      </c>
      <c r="N36" s="26">
        <v>24.4</v>
      </c>
      <c r="O36" s="26">
        <v>9.1199999999999992</v>
      </c>
      <c r="P36" s="26">
        <v>0.79962491209999997</v>
      </c>
      <c r="Q36" s="26">
        <v>6.6</v>
      </c>
      <c r="R36" s="26">
        <v>11.6</v>
      </c>
      <c r="T36" s="28">
        <f t="shared" si="4"/>
        <v>79.900000000000006</v>
      </c>
      <c r="U36" s="28">
        <f t="shared" si="5"/>
        <v>92.700757662699999</v>
      </c>
    </row>
    <row r="37" spans="1:21" x14ac:dyDescent="0.35">
      <c r="A37" t="s">
        <v>347</v>
      </c>
      <c r="B37">
        <v>5</v>
      </c>
      <c r="C37" s="1">
        <v>9.16</v>
      </c>
      <c r="D37" s="1">
        <v>1.2572191534999999</v>
      </c>
      <c r="E37" s="1">
        <v>5.4</v>
      </c>
      <c r="F37" s="1">
        <v>12.6</v>
      </c>
      <c r="G37" s="1">
        <v>5.86</v>
      </c>
      <c r="H37" s="1">
        <v>0.12884098729999999</v>
      </c>
      <c r="I37" s="1">
        <v>5.5</v>
      </c>
      <c r="J37" s="1">
        <v>6.1</v>
      </c>
      <c r="K37" s="26">
        <v>15.14</v>
      </c>
      <c r="L37" s="26">
        <v>2.0636375651000001</v>
      </c>
      <c r="M37" s="26">
        <v>9</v>
      </c>
      <c r="N37" s="26">
        <v>20.8</v>
      </c>
      <c r="O37" s="26">
        <v>9.68</v>
      </c>
      <c r="P37" s="26">
        <v>0.22</v>
      </c>
      <c r="Q37" s="26">
        <v>9.1</v>
      </c>
      <c r="R37" s="26">
        <v>10.1</v>
      </c>
      <c r="T37" s="28">
        <f t="shared" si="4"/>
        <v>80.86</v>
      </c>
      <c r="U37" s="28">
        <f t="shared" si="5"/>
        <v>93.936362434900005</v>
      </c>
    </row>
    <row r="38" spans="1:21" x14ac:dyDescent="0.35">
      <c r="A38" t="s">
        <v>348</v>
      </c>
      <c r="B38">
        <v>5</v>
      </c>
      <c r="C38" s="1">
        <v>10.48</v>
      </c>
      <c r="D38" s="1">
        <v>3.7414435717000001</v>
      </c>
      <c r="E38" s="1">
        <v>3.3</v>
      </c>
      <c r="F38" s="1">
        <v>24.2</v>
      </c>
      <c r="G38" s="1">
        <v>6.12</v>
      </c>
      <c r="H38" s="1">
        <v>0.87028730889999995</v>
      </c>
      <c r="I38" s="1">
        <v>4.2</v>
      </c>
      <c r="J38" s="1">
        <v>9.1</v>
      </c>
      <c r="K38" s="26">
        <v>17.3</v>
      </c>
      <c r="L38" s="26">
        <v>6.1698460273000002</v>
      </c>
      <c r="M38" s="26">
        <v>5.4</v>
      </c>
      <c r="N38" s="26">
        <v>39.9</v>
      </c>
      <c r="O38" s="26">
        <v>10.119999999999999</v>
      </c>
      <c r="P38" s="26">
        <v>1.4489306402</v>
      </c>
      <c r="Q38" s="26">
        <v>6.9</v>
      </c>
      <c r="R38" s="26">
        <v>15.1</v>
      </c>
      <c r="T38" s="28">
        <f t="shared" si="4"/>
        <v>78.7</v>
      </c>
      <c r="U38" s="28">
        <f t="shared" si="5"/>
        <v>89.830153972700003</v>
      </c>
    </row>
    <row r="39" spans="1:21" x14ac:dyDescent="0.35">
      <c r="A39" t="s">
        <v>338</v>
      </c>
      <c r="B39">
        <v>2</v>
      </c>
      <c r="C39" s="1">
        <v>8.6999999999999993</v>
      </c>
      <c r="D39" s="1">
        <v>4.7</v>
      </c>
      <c r="E39" s="1">
        <v>4</v>
      </c>
      <c r="F39" s="1">
        <v>13.4</v>
      </c>
      <c r="G39" s="1">
        <v>3.95</v>
      </c>
      <c r="H39" s="1">
        <v>0.05</v>
      </c>
      <c r="I39" s="1">
        <v>3.9</v>
      </c>
      <c r="J39" s="1">
        <v>4</v>
      </c>
      <c r="K39" s="26">
        <v>14.3</v>
      </c>
      <c r="L39" s="26">
        <v>7.7</v>
      </c>
      <c r="M39" s="26">
        <v>6.6</v>
      </c>
      <c r="N39" s="26">
        <v>22</v>
      </c>
      <c r="O39" s="26">
        <v>6.55</v>
      </c>
      <c r="P39" s="26">
        <v>0.05</v>
      </c>
      <c r="Q39" s="26">
        <v>6.5</v>
      </c>
      <c r="R39" s="26">
        <v>6.6</v>
      </c>
      <c r="T39" s="28">
        <f t="shared" si="4"/>
        <v>81.7</v>
      </c>
      <c r="U39" s="28">
        <f t="shared" si="5"/>
        <v>88.3</v>
      </c>
    </row>
    <row r="40" spans="1:21" x14ac:dyDescent="0.35">
      <c r="A40" t="s">
        <v>339</v>
      </c>
      <c r="B40">
        <v>4</v>
      </c>
      <c r="C40" s="1">
        <v>14.8</v>
      </c>
      <c r="D40" s="1">
        <v>6.5101203266000001</v>
      </c>
      <c r="E40" s="1">
        <v>3.3</v>
      </c>
      <c r="F40" s="1">
        <v>32.799999999999997</v>
      </c>
      <c r="G40" s="1">
        <v>6.375</v>
      </c>
      <c r="H40" s="1">
        <v>1.4108951059999999</v>
      </c>
      <c r="I40" s="1">
        <v>4.8</v>
      </c>
      <c r="J40" s="1">
        <v>10.6</v>
      </c>
      <c r="K40" s="26">
        <v>24.4</v>
      </c>
      <c r="L40" s="26">
        <v>10.747635399</v>
      </c>
      <c r="M40" s="26">
        <v>5.4</v>
      </c>
      <c r="N40" s="26">
        <v>54.1</v>
      </c>
      <c r="O40" s="26">
        <v>10.55</v>
      </c>
      <c r="P40" s="26">
        <v>2.3542514734000002</v>
      </c>
      <c r="Q40" s="26">
        <v>8</v>
      </c>
      <c r="R40" s="26">
        <v>17.600000000000001</v>
      </c>
      <c r="T40" s="28">
        <f t="shared" si="4"/>
        <v>71.599999999999994</v>
      </c>
      <c r="U40" s="28">
        <f t="shared" si="5"/>
        <v>85.252364600999996</v>
      </c>
    </row>
    <row r="41" spans="1:21" x14ac:dyDescent="0.35">
      <c r="A41" t="s">
        <v>340</v>
      </c>
      <c r="B41">
        <v>4</v>
      </c>
      <c r="C41" s="1">
        <v>12.824999999999999</v>
      </c>
      <c r="D41" s="1">
        <v>3.2345465937000002</v>
      </c>
      <c r="E41" s="1">
        <v>6.9</v>
      </c>
      <c r="F41" s="1">
        <v>22</v>
      </c>
      <c r="G41" s="1">
        <v>5.4</v>
      </c>
      <c r="H41" s="1">
        <v>0.26770630670000001</v>
      </c>
      <c r="I41" s="1">
        <v>4.9000000000000004</v>
      </c>
      <c r="J41" s="1">
        <v>6</v>
      </c>
      <c r="K41" s="26">
        <v>21.15</v>
      </c>
      <c r="L41" s="26">
        <v>5.35</v>
      </c>
      <c r="M41" s="26">
        <v>11.3</v>
      </c>
      <c r="N41" s="26">
        <v>36.299999999999997</v>
      </c>
      <c r="O41" s="26">
        <v>8.9</v>
      </c>
      <c r="P41" s="26">
        <v>0.42229531529999997</v>
      </c>
      <c r="Q41" s="26">
        <v>8.1999999999999993</v>
      </c>
      <c r="R41" s="26">
        <v>9.9</v>
      </c>
      <c r="T41" s="28">
        <f t="shared" si="4"/>
        <v>74.849999999999994</v>
      </c>
      <c r="U41" s="28">
        <f t="shared" si="5"/>
        <v>90.65</v>
      </c>
    </row>
    <row r="42" spans="1:21" x14ac:dyDescent="0.35">
      <c r="A42" t="s">
        <v>341</v>
      </c>
      <c r="B42">
        <v>4</v>
      </c>
      <c r="C42" s="1">
        <v>8.3000000000000007</v>
      </c>
      <c r="D42" s="1">
        <v>1.4657193910999999</v>
      </c>
      <c r="E42" s="1">
        <v>6.1</v>
      </c>
      <c r="F42" s="1">
        <v>12.6</v>
      </c>
      <c r="G42" s="1">
        <v>2.7749999999999999</v>
      </c>
      <c r="H42" s="1">
        <v>0.14930394059999999</v>
      </c>
      <c r="I42" s="1">
        <v>2.4</v>
      </c>
      <c r="J42" s="1">
        <v>3.1</v>
      </c>
      <c r="K42" s="26">
        <v>13.675000000000001</v>
      </c>
      <c r="L42" s="26">
        <v>2.4249999999999998</v>
      </c>
      <c r="M42" s="26">
        <v>10.1</v>
      </c>
      <c r="N42" s="26">
        <v>20.8</v>
      </c>
      <c r="O42" s="26">
        <v>4.55</v>
      </c>
      <c r="P42" s="26">
        <v>0.27233557730000002</v>
      </c>
      <c r="Q42" s="26">
        <v>3.9</v>
      </c>
      <c r="R42" s="26">
        <v>5.2</v>
      </c>
      <c r="T42" s="28">
        <f t="shared" si="4"/>
        <v>82.325000000000003</v>
      </c>
      <c r="U42" s="28">
        <f t="shared" si="5"/>
        <v>93.575000000000003</v>
      </c>
    </row>
    <row r="43" spans="1:21" x14ac:dyDescent="0.35">
      <c r="A43" t="s">
        <v>342</v>
      </c>
      <c r="B43">
        <v>3</v>
      </c>
      <c r="C43" s="1">
        <v>36.166666667000001</v>
      </c>
      <c r="D43" s="1">
        <v>8.0586047869000001</v>
      </c>
      <c r="E43" s="1">
        <v>24.2</v>
      </c>
      <c r="F43" s="1">
        <v>51.5</v>
      </c>
      <c r="G43" s="1">
        <v>7.1666666667000003</v>
      </c>
      <c r="H43" s="1">
        <v>1.2547686816000001</v>
      </c>
      <c r="I43" s="1">
        <v>4.7</v>
      </c>
      <c r="J43" s="1">
        <v>8.8000000000000007</v>
      </c>
      <c r="K43" s="26">
        <v>59.666666667000001</v>
      </c>
      <c r="L43" s="26">
        <v>13.313443498</v>
      </c>
      <c r="M43" s="26">
        <v>39.9</v>
      </c>
      <c r="N43" s="26">
        <v>85</v>
      </c>
      <c r="O43" s="26">
        <v>11.833333333000001</v>
      </c>
      <c r="P43" s="26">
        <v>2.0512868590000002</v>
      </c>
      <c r="Q43" s="26">
        <v>7.8</v>
      </c>
      <c r="R43" s="26">
        <v>14.5</v>
      </c>
      <c r="T43" s="28">
        <f t="shared" si="4"/>
        <v>36.333333332999999</v>
      </c>
      <c r="U43" s="28">
        <f t="shared" si="5"/>
        <v>82.686556502000002</v>
      </c>
    </row>
    <row r="44" spans="1:21" x14ac:dyDescent="0.35">
      <c r="A44" t="s">
        <v>343</v>
      </c>
      <c r="B44">
        <v>4</v>
      </c>
      <c r="C44" s="1">
        <v>49.174999999999997</v>
      </c>
      <c r="D44" s="1">
        <v>11.063707560999999</v>
      </c>
      <c r="E44" s="1">
        <v>26.3</v>
      </c>
      <c r="F44" s="1">
        <v>73.099999999999994</v>
      </c>
      <c r="G44" s="1">
        <v>8.4749999999999996</v>
      </c>
      <c r="H44" s="1">
        <v>1.1571336713</v>
      </c>
      <c r="I44" s="1">
        <v>5.6</v>
      </c>
      <c r="J44" s="1">
        <v>10.4</v>
      </c>
      <c r="K44" s="26">
        <v>81.174999999999997</v>
      </c>
      <c r="L44" s="26">
        <v>18.285302612999999</v>
      </c>
      <c r="M44" s="26">
        <v>43.4</v>
      </c>
      <c r="N44" s="26">
        <v>120.7</v>
      </c>
      <c r="O44" s="26">
        <v>13.95</v>
      </c>
      <c r="P44" s="26">
        <v>1.8931895485000001</v>
      </c>
      <c r="Q44" s="26">
        <v>9.1999999999999993</v>
      </c>
      <c r="R44" s="26">
        <v>17.100000000000001</v>
      </c>
      <c r="T44" s="28">
        <f>96-K44</f>
        <v>14.825000000000003</v>
      </c>
      <c r="U44" s="28">
        <f>96-L44</f>
        <v>77.714697387000001</v>
      </c>
    </row>
    <row r="52" spans="2:2" x14ac:dyDescent="0.35">
      <c r="B52" s="8"/>
    </row>
  </sheetData>
  <mergeCells count="5">
    <mergeCell ref="C1:F1"/>
    <mergeCell ref="G1:J1"/>
    <mergeCell ref="K1:N1"/>
    <mergeCell ref="O1:R1"/>
    <mergeCell ref="T1:U1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1"/>
  <sheetViews>
    <sheetView topLeftCell="A165" zoomScale="92" workbookViewId="0">
      <selection activeCell="I138" sqref="I138"/>
    </sheetView>
  </sheetViews>
  <sheetFormatPr defaultColWidth="10.6640625" defaultRowHeight="15.5" x14ac:dyDescent="0.35"/>
  <cols>
    <col min="5" max="5" width="12.83203125" customWidth="1"/>
    <col min="6" max="6" width="13" customWidth="1"/>
    <col min="7" max="7" width="18.1640625" customWidth="1"/>
    <col min="12" max="12" width="15.33203125" customWidth="1"/>
  </cols>
  <sheetData>
    <row r="1" spans="1:14" x14ac:dyDescent="0.35">
      <c r="A1" s="3" t="s">
        <v>0</v>
      </c>
      <c r="B1" s="3" t="s">
        <v>1</v>
      </c>
      <c r="C1" s="3" t="s">
        <v>2</v>
      </c>
      <c r="D1" s="3" t="s">
        <v>355</v>
      </c>
      <c r="E1" s="3" t="s">
        <v>59</v>
      </c>
      <c r="F1" s="3" t="s">
        <v>60</v>
      </c>
      <c r="G1" s="3" t="s">
        <v>61</v>
      </c>
      <c r="H1" s="3" t="s">
        <v>62</v>
      </c>
      <c r="I1" s="3" t="s">
        <v>63</v>
      </c>
      <c r="J1" s="3" t="s">
        <v>64</v>
      </c>
      <c r="K1" s="3" t="s">
        <v>229</v>
      </c>
      <c r="L1" s="3" t="s">
        <v>230</v>
      </c>
      <c r="M1" s="3" t="s">
        <v>231</v>
      </c>
      <c r="N1" s="3" t="s">
        <v>232</v>
      </c>
    </row>
    <row r="2" spans="1:14" x14ac:dyDescent="0.35">
      <c r="A2" t="s">
        <v>3</v>
      </c>
      <c r="B2" t="s">
        <v>4</v>
      </c>
      <c r="C2" t="s">
        <v>317</v>
      </c>
      <c r="D2" t="s">
        <v>29</v>
      </c>
      <c r="E2">
        <v>4</v>
      </c>
      <c r="G2" s="5">
        <v>16.91</v>
      </c>
      <c r="H2" s="1">
        <v>5.5</v>
      </c>
      <c r="I2" s="1">
        <v>4.87</v>
      </c>
      <c r="J2" s="1">
        <v>8.8800000000000008</v>
      </c>
      <c r="K2" s="1">
        <f>(((0.8*E2)+0.6131)/2.7763)*5</f>
        <v>6.8672333681518571</v>
      </c>
      <c r="L2" s="1">
        <f>G2*0.226</f>
        <v>3.8216600000000001</v>
      </c>
      <c r="M2" s="1">
        <f>K2*1.1*15/10</f>
        <v>11.330935057450564</v>
      </c>
      <c r="N2" s="1">
        <f>L2*1.1*15/10</f>
        <v>6.3057390000000009</v>
      </c>
    </row>
    <row r="3" spans="1:14" x14ac:dyDescent="0.35">
      <c r="A3" t="s">
        <v>3</v>
      </c>
      <c r="B3" t="s">
        <v>4</v>
      </c>
      <c r="C3" t="s">
        <v>317</v>
      </c>
      <c r="D3" t="s">
        <v>30</v>
      </c>
      <c r="E3">
        <v>11.5</v>
      </c>
      <c r="G3" s="5">
        <v>15.6</v>
      </c>
      <c r="H3" s="1">
        <v>6.33</v>
      </c>
      <c r="I3" s="1">
        <v>2</v>
      </c>
      <c r="J3" s="1">
        <v>11</v>
      </c>
      <c r="K3" s="1">
        <f t="shared" ref="K3:K66" si="0">(((0.8*E3)+0.6131)/2.7763)*5</f>
        <v>17.672982026438067</v>
      </c>
      <c r="L3" s="1">
        <f t="shared" ref="L3:L66" si="1">G3*0.226</f>
        <v>3.5255999999999998</v>
      </c>
      <c r="M3" s="1">
        <f t="shared" ref="M3:M36" si="2">K3*1.1*15/10</f>
        <v>29.160420343622814</v>
      </c>
      <c r="N3" s="1">
        <f t="shared" ref="N3:N36" si="3">L3*1.1*15/10</f>
        <v>5.81724</v>
      </c>
    </row>
    <row r="4" spans="1:14" x14ac:dyDescent="0.35">
      <c r="A4" t="s">
        <v>3</v>
      </c>
      <c r="B4" t="s">
        <v>4</v>
      </c>
      <c r="C4" t="s">
        <v>317</v>
      </c>
      <c r="D4" t="s">
        <v>31</v>
      </c>
      <c r="E4">
        <v>8</v>
      </c>
      <c r="G4" s="5"/>
      <c r="H4" s="1">
        <v>5.24</v>
      </c>
      <c r="I4" s="1">
        <v>1.5</v>
      </c>
      <c r="J4" s="1">
        <v>5</v>
      </c>
      <c r="K4" s="1"/>
      <c r="L4" s="1"/>
      <c r="M4" s="1"/>
      <c r="N4" s="1"/>
    </row>
    <row r="5" spans="1:14" x14ac:dyDescent="0.35">
      <c r="A5" t="s">
        <v>3</v>
      </c>
      <c r="B5" t="s">
        <v>4</v>
      </c>
      <c r="C5" t="s">
        <v>317</v>
      </c>
      <c r="D5" t="s">
        <v>32</v>
      </c>
      <c r="E5">
        <v>14.5</v>
      </c>
      <c r="G5" s="5"/>
      <c r="H5" s="1">
        <v>6.24</v>
      </c>
      <c r="I5" s="1">
        <v>2.5</v>
      </c>
      <c r="J5" s="1">
        <v>10.88</v>
      </c>
      <c r="K5" s="1"/>
      <c r="L5" s="1"/>
      <c r="M5" s="1"/>
      <c r="N5" s="1"/>
    </row>
    <row r="6" spans="1:14" x14ac:dyDescent="0.35">
      <c r="A6" t="s">
        <v>3</v>
      </c>
      <c r="B6" t="s">
        <v>4</v>
      </c>
      <c r="C6" t="s">
        <v>317</v>
      </c>
      <c r="D6" t="s">
        <v>33</v>
      </c>
      <c r="E6">
        <v>13</v>
      </c>
      <c r="G6" s="5">
        <v>30.47</v>
      </c>
      <c r="H6" s="1">
        <v>5.3</v>
      </c>
      <c r="I6" s="1">
        <v>2</v>
      </c>
      <c r="J6" s="1">
        <v>11.13</v>
      </c>
      <c r="K6" s="1">
        <f t="shared" si="0"/>
        <v>19.834131758095307</v>
      </c>
      <c r="L6" s="1">
        <f t="shared" si="1"/>
        <v>6.8862199999999998</v>
      </c>
      <c r="M6" s="1">
        <f t="shared" si="2"/>
        <v>32.726317400857255</v>
      </c>
      <c r="N6" s="1">
        <f t="shared" si="3"/>
        <v>11.362263</v>
      </c>
    </row>
    <row r="7" spans="1:14" x14ac:dyDescent="0.35">
      <c r="A7" t="s">
        <v>3</v>
      </c>
      <c r="B7" t="s">
        <v>5</v>
      </c>
      <c r="C7" t="s">
        <v>333</v>
      </c>
      <c r="D7" t="s">
        <v>34</v>
      </c>
      <c r="E7">
        <v>3</v>
      </c>
      <c r="G7" s="5"/>
      <c r="H7" s="1">
        <v>6.64</v>
      </c>
      <c r="I7" s="1">
        <v>1.5</v>
      </c>
      <c r="J7" s="1">
        <v>14.75</v>
      </c>
      <c r="K7" s="1"/>
      <c r="L7" s="1"/>
      <c r="M7" s="1"/>
      <c r="N7" s="1"/>
    </row>
    <row r="8" spans="1:14" x14ac:dyDescent="0.35">
      <c r="A8" t="s">
        <v>3</v>
      </c>
      <c r="B8" t="s">
        <v>5</v>
      </c>
      <c r="C8" t="s">
        <v>333</v>
      </c>
      <c r="D8" t="s">
        <v>35</v>
      </c>
      <c r="E8">
        <v>5</v>
      </c>
      <c r="G8" s="5">
        <v>20.12</v>
      </c>
      <c r="H8" s="1">
        <v>6.1</v>
      </c>
      <c r="I8" s="1">
        <v>52.13</v>
      </c>
      <c r="J8" s="1">
        <v>14</v>
      </c>
      <c r="K8" s="1">
        <f t="shared" si="0"/>
        <v>8.3079998559233523</v>
      </c>
      <c r="L8" s="1">
        <f t="shared" si="1"/>
        <v>4.5471200000000005</v>
      </c>
      <c r="M8" s="1">
        <f t="shared" si="2"/>
        <v>13.708199762273532</v>
      </c>
      <c r="N8" s="1">
        <f t="shared" si="3"/>
        <v>7.5027480000000013</v>
      </c>
    </row>
    <row r="9" spans="1:14" x14ac:dyDescent="0.35">
      <c r="A9" t="s">
        <v>3</v>
      </c>
      <c r="B9" t="s">
        <v>5</v>
      </c>
      <c r="C9" t="s">
        <v>333</v>
      </c>
      <c r="D9" t="s">
        <v>36</v>
      </c>
      <c r="E9">
        <v>10</v>
      </c>
      <c r="G9" s="5"/>
      <c r="H9" s="1"/>
      <c r="I9" s="1"/>
      <c r="J9" s="1"/>
      <c r="K9" s="1"/>
      <c r="L9" s="1"/>
      <c r="M9" s="1"/>
      <c r="N9" s="1"/>
    </row>
    <row r="10" spans="1:14" x14ac:dyDescent="0.35">
      <c r="A10" t="s">
        <v>3</v>
      </c>
      <c r="B10" t="s">
        <v>5</v>
      </c>
      <c r="C10" t="s">
        <v>333</v>
      </c>
      <c r="D10" t="s">
        <v>37</v>
      </c>
      <c r="E10">
        <v>9.5</v>
      </c>
      <c r="G10" s="5">
        <v>47.5</v>
      </c>
      <c r="H10" s="1"/>
      <c r="I10" s="1"/>
      <c r="J10" s="1"/>
      <c r="K10" s="1"/>
      <c r="L10" s="1"/>
      <c r="M10" s="1"/>
      <c r="N10" s="1"/>
    </row>
    <row r="11" spans="1:14" x14ac:dyDescent="0.35">
      <c r="A11" t="s">
        <v>3</v>
      </c>
      <c r="B11" t="s">
        <v>5</v>
      </c>
      <c r="C11" t="s">
        <v>333</v>
      </c>
      <c r="D11" t="s">
        <v>38</v>
      </c>
      <c r="G11" s="5"/>
      <c r="H11" s="1"/>
      <c r="I11" s="1"/>
      <c r="J11" s="1"/>
      <c r="K11" s="1"/>
      <c r="L11" s="1"/>
      <c r="M11" s="1"/>
      <c r="N11" s="1"/>
    </row>
    <row r="12" spans="1:14" x14ac:dyDescent="0.35">
      <c r="A12" t="s">
        <v>3</v>
      </c>
      <c r="B12" t="s">
        <v>6</v>
      </c>
      <c r="C12" t="s">
        <v>334</v>
      </c>
      <c r="D12" t="s">
        <v>39</v>
      </c>
      <c r="E12">
        <v>10</v>
      </c>
      <c r="G12" s="5">
        <v>25.51</v>
      </c>
      <c r="H12" s="1"/>
      <c r="I12" s="1"/>
      <c r="J12" s="1"/>
      <c r="K12" s="1"/>
      <c r="L12" s="1"/>
      <c r="M12" s="1"/>
      <c r="N12" s="1"/>
    </row>
    <row r="13" spans="1:14" x14ac:dyDescent="0.35">
      <c r="A13" t="s">
        <v>3</v>
      </c>
      <c r="B13" t="s">
        <v>6</v>
      </c>
      <c r="C13" t="s">
        <v>334</v>
      </c>
      <c r="D13" t="s">
        <v>40</v>
      </c>
      <c r="E13">
        <v>17.5</v>
      </c>
      <c r="G13" s="5">
        <v>32.799999999999997</v>
      </c>
      <c r="H13" s="1"/>
      <c r="I13" s="1"/>
      <c r="J13" s="1"/>
      <c r="K13" s="1"/>
      <c r="L13" s="1"/>
      <c r="M13" s="1"/>
      <c r="N13" s="1"/>
    </row>
    <row r="14" spans="1:14" x14ac:dyDescent="0.35">
      <c r="A14" t="s">
        <v>3</v>
      </c>
      <c r="B14" t="s">
        <v>6</v>
      </c>
      <c r="C14" t="s">
        <v>334</v>
      </c>
      <c r="D14" t="s">
        <v>41</v>
      </c>
      <c r="E14">
        <v>7.5</v>
      </c>
      <c r="G14" s="5">
        <v>18.37</v>
      </c>
      <c r="H14" s="1"/>
      <c r="I14" s="1"/>
      <c r="J14" s="1"/>
      <c r="K14" s="1"/>
      <c r="L14" s="1"/>
      <c r="M14" s="1"/>
      <c r="N14" s="1"/>
    </row>
    <row r="15" spans="1:14" x14ac:dyDescent="0.35">
      <c r="A15" t="s">
        <v>3</v>
      </c>
      <c r="B15" t="s">
        <v>6</v>
      </c>
      <c r="C15" t="s">
        <v>334</v>
      </c>
      <c r="D15" t="s">
        <v>42</v>
      </c>
      <c r="E15">
        <v>72.5</v>
      </c>
      <c r="F15">
        <v>0.2</v>
      </c>
      <c r="G15" s="5"/>
      <c r="H15" s="1"/>
      <c r="I15" s="1"/>
      <c r="J15" s="1"/>
      <c r="K15" s="1"/>
      <c r="L15" s="1"/>
      <c r="M15" s="1"/>
      <c r="N15" s="1"/>
    </row>
    <row r="16" spans="1:14" x14ac:dyDescent="0.35">
      <c r="A16" t="s">
        <v>3</v>
      </c>
      <c r="B16" t="s">
        <v>6</v>
      </c>
      <c r="C16" t="s">
        <v>334</v>
      </c>
      <c r="D16" t="s">
        <v>43</v>
      </c>
      <c r="G16" s="5"/>
      <c r="H16" s="1"/>
      <c r="I16" s="1"/>
      <c r="J16" s="1"/>
      <c r="K16" s="1"/>
      <c r="L16" s="1"/>
      <c r="M16" s="1"/>
      <c r="N16" s="1"/>
    </row>
    <row r="17" spans="1:14" x14ac:dyDescent="0.35">
      <c r="A17" t="s">
        <v>3</v>
      </c>
      <c r="B17" t="s">
        <v>7</v>
      </c>
      <c r="C17" t="s">
        <v>335</v>
      </c>
      <c r="D17" t="s">
        <v>44</v>
      </c>
      <c r="E17">
        <v>13</v>
      </c>
      <c r="G17" s="5"/>
      <c r="H17" s="1"/>
      <c r="I17" s="1"/>
      <c r="J17" s="1"/>
      <c r="K17" s="1"/>
      <c r="L17" s="1"/>
      <c r="M17" s="1"/>
      <c r="N17" s="1"/>
    </row>
    <row r="18" spans="1:14" x14ac:dyDescent="0.35">
      <c r="A18" t="s">
        <v>3</v>
      </c>
      <c r="B18" t="s">
        <v>7</v>
      </c>
      <c r="C18" t="s">
        <v>335</v>
      </c>
      <c r="D18" t="s">
        <v>45</v>
      </c>
      <c r="E18">
        <v>4.5</v>
      </c>
      <c r="G18" s="5">
        <v>19.68</v>
      </c>
      <c r="H18" s="1"/>
      <c r="I18" s="1"/>
      <c r="J18" s="1"/>
      <c r="K18" s="1"/>
      <c r="L18" s="1"/>
      <c r="M18" s="1"/>
      <c r="N18" s="1"/>
    </row>
    <row r="19" spans="1:14" x14ac:dyDescent="0.35">
      <c r="A19" t="s">
        <v>3</v>
      </c>
      <c r="B19" t="s">
        <v>7</v>
      </c>
      <c r="C19" t="s">
        <v>335</v>
      </c>
      <c r="D19" t="s">
        <v>46</v>
      </c>
      <c r="E19">
        <v>9.5</v>
      </c>
      <c r="G19" s="5"/>
      <c r="H19" s="1"/>
      <c r="I19" s="1"/>
      <c r="J19" s="1"/>
      <c r="K19" s="1"/>
      <c r="L19" s="1"/>
      <c r="M19" s="1"/>
      <c r="N19" s="1"/>
    </row>
    <row r="20" spans="1:14" x14ac:dyDescent="0.35">
      <c r="A20" t="s">
        <v>3</v>
      </c>
      <c r="B20" t="s">
        <v>7</v>
      </c>
      <c r="C20" t="s">
        <v>335</v>
      </c>
      <c r="D20" t="s">
        <v>47</v>
      </c>
      <c r="E20">
        <v>5.5</v>
      </c>
      <c r="G20" s="5">
        <v>20.7</v>
      </c>
      <c r="H20" s="1"/>
      <c r="I20" s="1"/>
      <c r="J20" s="1"/>
      <c r="K20" s="1"/>
      <c r="L20" s="1"/>
      <c r="M20" s="1"/>
      <c r="N20" s="1"/>
    </row>
    <row r="21" spans="1:14" x14ac:dyDescent="0.35">
      <c r="A21" t="s">
        <v>3</v>
      </c>
      <c r="B21" t="s">
        <v>7</v>
      </c>
      <c r="C21" t="s">
        <v>335</v>
      </c>
      <c r="D21" t="s">
        <v>48</v>
      </c>
      <c r="E21">
        <v>7.5</v>
      </c>
      <c r="G21" s="5">
        <v>23.47</v>
      </c>
      <c r="H21" s="1"/>
      <c r="I21" s="1"/>
      <c r="J21" s="1"/>
      <c r="K21" s="1"/>
      <c r="L21" s="1"/>
      <c r="M21" s="1"/>
      <c r="N21" s="1"/>
    </row>
    <row r="22" spans="1:14" x14ac:dyDescent="0.35">
      <c r="A22" t="s">
        <v>3</v>
      </c>
      <c r="B22" t="s">
        <v>8</v>
      </c>
      <c r="C22" t="s">
        <v>336</v>
      </c>
      <c r="D22" t="s">
        <v>49</v>
      </c>
      <c r="E22">
        <v>13</v>
      </c>
      <c r="G22" s="5"/>
      <c r="H22" s="1"/>
      <c r="I22" s="1"/>
      <c r="J22" s="1"/>
      <c r="K22" s="1"/>
      <c r="L22" s="1"/>
      <c r="M22" s="1"/>
      <c r="N22" s="1"/>
    </row>
    <row r="23" spans="1:14" x14ac:dyDescent="0.35">
      <c r="A23" t="s">
        <v>3</v>
      </c>
      <c r="B23" t="s">
        <v>8</v>
      </c>
      <c r="C23" t="s">
        <v>336</v>
      </c>
      <c r="D23" t="s">
        <v>50</v>
      </c>
      <c r="E23">
        <v>13</v>
      </c>
      <c r="F23">
        <v>0.25</v>
      </c>
      <c r="G23" s="5">
        <v>16.03</v>
      </c>
      <c r="H23" s="1"/>
      <c r="I23" s="1"/>
      <c r="J23" s="1"/>
      <c r="K23" s="1"/>
      <c r="L23" s="1"/>
      <c r="M23" s="1"/>
      <c r="N23" s="1"/>
    </row>
    <row r="24" spans="1:14" x14ac:dyDescent="0.35">
      <c r="A24" t="s">
        <v>3</v>
      </c>
      <c r="B24" t="s">
        <v>8</v>
      </c>
      <c r="C24" t="s">
        <v>336</v>
      </c>
      <c r="D24" t="s">
        <v>51</v>
      </c>
      <c r="E24">
        <v>4</v>
      </c>
      <c r="G24" s="5"/>
      <c r="H24" s="1">
        <v>7.54</v>
      </c>
      <c r="I24" s="1">
        <v>3.87</v>
      </c>
      <c r="J24" s="1">
        <v>5.13</v>
      </c>
      <c r="K24" s="1"/>
      <c r="L24" s="1"/>
      <c r="M24" s="1"/>
      <c r="N24" s="1"/>
    </row>
    <row r="25" spans="1:14" x14ac:dyDescent="0.35">
      <c r="A25" t="s">
        <v>3</v>
      </c>
      <c r="B25" t="s">
        <v>8</v>
      </c>
      <c r="C25" t="s">
        <v>336</v>
      </c>
      <c r="D25" t="s">
        <v>52</v>
      </c>
      <c r="E25">
        <v>13</v>
      </c>
      <c r="G25" s="5">
        <v>26.09</v>
      </c>
      <c r="H25" s="1">
        <v>7.45</v>
      </c>
      <c r="I25" s="1">
        <v>3</v>
      </c>
      <c r="J25" s="1">
        <v>5</v>
      </c>
      <c r="K25" s="1">
        <f t="shared" si="0"/>
        <v>19.834131758095307</v>
      </c>
      <c r="L25" s="1">
        <f t="shared" si="1"/>
        <v>5.8963400000000004</v>
      </c>
      <c r="M25" s="1">
        <f t="shared" si="2"/>
        <v>32.726317400857255</v>
      </c>
      <c r="N25" s="1">
        <f t="shared" si="3"/>
        <v>9.7289610000000017</v>
      </c>
    </row>
    <row r="26" spans="1:14" x14ac:dyDescent="0.35">
      <c r="A26" t="s">
        <v>3</v>
      </c>
      <c r="B26" t="s">
        <v>8</v>
      </c>
      <c r="C26" t="s">
        <v>336</v>
      </c>
      <c r="D26" t="s">
        <v>53</v>
      </c>
      <c r="E26">
        <v>6.5</v>
      </c>
      <c r="G26" s="5">
        <v>25.36</v>
      </c>
      <c r="H26" s="1">
        <v>7.3</v>
      </c>
      <c r="I26" s="1">
        <v>4.25</v>
      </c>
      <c r="J26" s="1">
        <v>9.5</v>
      </c>
      <c r="K26" s="1">
        <f t="shared" si="0"/>
        <v>10.469149587580592</v>
      </c>
      <c r="L26" s="1">
        <f t="shared" si="1"/>
        <v>5.7313600000000005</v>
      </c>
      <c r="M26" s="1">
        <f t="shared" si="2"/>
        <v>17.274096819507982</v>
      </c>
      <c r="N26" s="1">
        <f t="shared" si="3"/>
        <v>9.4567440000000023</v>
      </c>
    </row>
    <row r="27" spans="1:14" x14ac:dyDescent="0.35">
      <c r="A27" t="s">
        <v>3</v>
      </c>
      <c r="B27" t="s">
        <v>9</v>
      </c>
      <c r="C27" t="s">
        <v>337</v>
      </c>
      <c r="D27" t="s">
        <v>54</v>
      </c>
      <c r="E27">
        <v>8.5</v>
      </c>
      <c r="G27" s="5">
        <v>25.95</v>
      </c>
      <c r="H27" s="1"/>
      <c r="I27" s="1"/>
      <c r="J27" s="1"/>
      <c r="K27" s="1">
        <f t="shared" ref="K27" si="4">(((0.8*E27)+0.6131)/2.7763)*5</f>
        <v>13.350682563123584</v>
      </c>
      <c r="L27" s="1">
        <f t="shared" ref="L27" si="5">G27*0.226</f>
        <v>5.8647</v>
      </c>
      <c r="M27" s="1">
        <f t="shared" si="2"/>
        <v>22.028626229153915</v>
      </c>
      <c r="N27" s="1">
        <f t="shared" si="3"/>
        <v>9.676755</v>
      </c>
    </row>
    <row r="28" spans="1:14" x14ac:dyDescent="0.35">
      <c r="A28" t="s">
        <v>3</v>
      </c>
      <c r="B28" t="s">
        <v>9</v>
      </c>
      <c r="C28" t="s">
        <v>337</v>
      </c>
      <c r="D28" t="s">
        <v>55</v>
      </c>
      <c r="E28">
        <v>4.5</v>
      </c>
      <c r="G28" s="5">
        <v>21.43</v>
      </c>
      <c r="H28" s="1">
        <v>6.9</v>
      </c>
      <c r="I28" s="1">
        <v>4.38</v>
      </c>
      <c r="J28" s="1">
        <v>10.63</v>
      </c>
      <c r="K28" s="1">
        <f t="shared" si="0"/>
        <v>7.5876166120376043</v>
      </c>
      <c r="L28" s="1">
        <f t="shared" si="1"/>
        <v>4.8431800000000003</v>
      </c>
      <c r="M28" s="1">
        <f t="shared" si="2"/>
        <v>12.519567409862047</v>
      </c>
      <c r="N28" s="1">
        <f t="shared" si="3"/>
        <v>7.9912469999999995</v>
      </c>
    </row>
    <row r="29" spans="1:14" x14ac:dyDescent="0.35">
      <c r="A29" t="s">
        <v>3</v>
      </c>
      <c r="B29" t="s">
        <v>9</v>
      </c>
      <c r="C29" t="s">
        <v>337</v>
      </c>
      <c r="D29" t="s">
        <v>56</v>
      </c>
      <c r="E29">
        <v>5.5</v>
      </c>
      <c r="G29" s="5">
        <v>24.78</v>
      </c>
      <c r="H29" s="1">
        <v>6.82</v>
      </c>
      <c r="I29" s="1">
        <v>8.5</v>
      </c>
      <c r="J29" s="1">
        <v>10.130000000000001</v>
      </c>
      <c r="K29" s="1">
        <f t="shared" si="0"/>
        <v>9.0283830998090995</v>
      </c>
      <c r="L29" s="1">
        <f t="shared" si="1"/>
        <v>5.6002800000000006</v>
      </c>
      <c r="M29" s="1">
        <f t="shared" si="2"/>
        <v>14.896832114685017</v>
      </c>
      <c r="N29" s="1">
        <f t="shared" si="3"/>
        <v>9.2404620000000026</v>
      </c>
    </row>
    <row r="30" spans="1:14" x14ac:dyDescent="0.35">
      <c r="A30" t="s">
        <v>3</v>
      </c>
      <c r="B30" t="s">
        <v>9</v>
      </c>
      <c r="C30" t="s">
        <v>337</v>
      </c>
      <c r="D30" t="s">
        <v>57</v>
      </c>
      <c r="E30">
        <v>11.5</v>
      </c>
      <c r="G30" s="5">
        <v>34.840000000000003</v>
      </c>
      <c r="H30" s="1">
        <v>6.91</v>
      </c>
      <c r="I30" s="1">
        <v>4.75</v>
      </c>
      <c r="J30" s="1">
        <v>22.75</v>
      </c>
      <c r="K30" s="1">
        <f t="shared" si="0"/>
        <v>17.672982026438067</v>
      </c>
      <c r="L30" s="1">
        <f t="shared" si="1"/>
        <v>7.8738400000000013</v>
      </c>
      <c r="M30" s="1">
        <f t="shared" si="2"/>
        <v>29.160420343622814</v>
      </c>
      <c r="N30" s="1">
        <f t="shared" si="3"/>
        <v>12.991836000000003</v>
      </c>
    </row>
    <row r="31" spans="1:14" x14ac:dyDescent="0.35">
      <c r="A31" t="s">
        <v>3</v>
      </c>
      <c r="B31" t="s">
        <v>9</v>
      </c>
      <c r="C31" t="s">
        <v>337</v>
      </c>
      <c r="D31" t="s">
        <v>58</v>
      </c>
      <c r="E31">
        <v>10</v>
      </c>
      <c r="G31" s="5"/>
      <c r="H31" s="1">
        <v>5.4</v>
      </c>
      <c r="I31" s="1">
        <v>1.88</v>
      </c>
      <c r="J31" s="1">
        <v>8.25</v>
      </c>
      <c r="K31" s="1"/>
      <c r="L31" s="1"/>
      <c r="M31" s="1"/>
      <c r="N31" s="1"/>
    </row>
    <row r="32" spans="1:14" x14ac:dyDescent="0.35">
      <c r="A32" t="s">
        <v>3</v>
      </c>
      <c r="B32" t="s">
        <v>10</v>
      </c>
      <c r="C32" t="s">
        <v>338</v>
      </c>
      <c r="D32" t="s">
        <v>29</v>
      </c>
      <c r="E32">
        <v>0</v>
      </c>
      <c r="G32" s="5"/>
      <c r="H32" s="1">
        <v>7.27</v>
      </c>
      <c r="I32" s="1">
        <v>2</v>
      </c>
      <c r="J32" s="1">
        <v>5.75</v>
      </c>
      <c r="K32" s="1"/>
      <c r="L32" s="1"/>
      <c r="M32" s="1"/>
      <c r="N32" s="1"/>
    </row>
    <row r="33" spans="1:14" x14ac:dyDescent="0.35">
      <c r="A33" t="s">
        <v>3</v>
      </c>
      <c r="B33" t="s">
        <v>10</v>
      </c>
      <c r="C33" t="s">
        <v>338</v>
      </c>
      <c r="D33" t="s">
        <v>30</v>
      </c>
      <c r="E33">
        <v>0</v>
      </c>
      <c r="G33" s="5"/>
      <c r="H33" s="1">
        <v>7.07</v>
      </c>
      <c r="I33" s="1">
        <v>3</v>
      </c>
      <c r="J33" s="1">
        <v>11.63</v>
      </c>
      <c r="K33" s="1"/>
      <c r="L33" s="1"/>
      <c r="M33" s="1"/>
      <c r="N33" s="1"/>
    </row>
    <row r="34" spans="1:14" x14ac:dyDescent="0.35">
      <c r="A34" t="s">
        <v>3</v>
      </c>
      <c r="B34" t="s">
        <v>10</v>
      </c>
      <c r="C34" t="s">
        <v>338</v>
      </c>
      <c r="D34" t="s">
        <v>31</v>
      </c>
      <c r="E34">
        <v>8.5</v>
      </c>
      <c r="G34" s="5">
        <v>17.350000000000001</v>
      </c>
      <c r="H34" s="1">
        <v>6.38</v>
      </c>
      <c r="I34" s="1">
        <v>1.5</v>
      </c>
      <c r="J34" s="1">
        <v>6.75</v>
      </c>
      <c r="K34" s="1">
        <f t="shared" si="0"/>
        <v>13.350682563123584</v>
      </c>
      <c r="L34" s="1">
        <f t="shared" si="1"/>
        <v>3.9211000000000005</v>
      </c>
      <c r="M34" s="1">
        <f t="shared" si="2"/>
        <v>22.028626229153915</v>
      </c>
      <c r="N34" s="1">
        <f t="shared" si="3"/>
        <v>6.4698150000000014</v>
      </c>
    </row>
    <row r="35" spans="1:14" x14ac:dyDescent="0.35">
      <c r="A35" t="s">
        <v>3</v>
      </c>
      <c r="B35" t="s">
        <v>10</v>
      </c>
      <c r="C35" t="s">
        <v>338</v>
      </c>
      <c r="D35" t="s">
        <v>32</v>
      </c>
      <c r="E35">
        <v>0</v>
      </c>
      <c r="G35" s="5"/>
      <c r="H35" s="1">
        <v>7.15</v>
      </c>
      <c r="I35" s="1">
        <v>5</v>
      </c>
      <c r="J35" s="1">
        <v>8.25</v>
      </c>
      <c r="K35" s="1"/>
      <c r="L35" s="1"/>
      <c r="M35" s="1"/>
      <c r="N35" s="1"/>
    </row>
    <row r="36" spans="1:14" x14ac:dyDescent="0.35">
      <c r="A36" t="s">
        <v>3</v>
      </c>
      <c r="B36" t="s">
        <v>10</v>
      </c>
      <c r="C36" t="s">
        <v>338</v>
      </c>
      <c r="D36" t="s">
        <v>33</v>
      </c>
      <c r="E36">
        <v>2</v>
      </c>
      <c r="G36" s="5">
        <v>17.64</v>
      </c>
      <c r="H36" s="1">
        <v>6.86</v>
      </c>
      <c r="I36" s="1">
        <v>0.75</v>
      </c>
      <c r="J36" s="1">
        <v>6.75</v>
      </c>
      <c r="K36" s="1">
        <f t="shared" si="0"/>
        <v>3.9857003926088677</v>
      </c>
      <c r="L36" s="1">
        <f t="shared" si="1"/>
        <v>3.9866400000000004</v>
      </c>
      <c r="M36" s="1">
        <f t="shared" si="2"/>
        <v>6.5764056478046324</v>
      </c>
      <c r="N36" s="1">
        <f t="shared" si="3"/>
        <v>6.5779560000000004</v>
      </c>
    </row>
    <row r="37" spans="1:14" x14ac:dyDescent="0.35">
      <c r="A37" t="s">
        <v>3</v>
      </c>
      <c r="B37" t="s">
        <v>11</v>
      </c>
      <c r="C37" t="s">
        <v>339</v>
      </c>
      <c r="D37" t="s">
        <v>34</v>
      </c>
      <c r="E37">
        <v>4.5</v>
      </c>
      <c r="G37" s="5">
        <v>23.03</v>
      </c>
      <c r="H37" s="1">
        <v>6.97</v>
      </c>
      <c r="I37" s="1">
        <v>1</v>
      </c>
      <c r="J37" s="1">
        <v>4.38</v>
      </c>
      <c r="K37" s="1">
        <f t="shared" si="0"/>
        <v>7.5876166120376043</v>
      </c>
      <c r="L37" s="1">
        <f t="shared" si="1"/>
        <v>5.2047800000000004</v>
      </c>
      <c r="M37" s="1">
        <f t="shared" ref="M37:M96" si="6">K37*1.1*15/10</f>
        <v>12.519567409862047</v>
      </c>
      <c r="N37" s="1">
        <f t="shared" ref="N37:N96" si="7">L37*1.1*15/10</f>
        <v>8.587887000000002</v>
      </c>
    </row>
    <row r="38" spans="1:14" x14ac:dyDescent="0.35">
      <c r="A38" t="s">
        <v>3</v>
      </c>
      <c r="B38" t="s">
        <v>11</v>
      </c>
      <c r="C38" t="s">
        <v>339</v>
      </c>
      <c r="D38" t="s">
        <v>35</v>
      </c>
      <c r="E38">
        <v>1.5</v>
      </c>
      <c r="G38" s="5">
        <v>21.43</v>
      </c>
      <c r="H38" s="1">
        <v>7.27</v>
      </c>
      <c r="I38" s="1">
        <v>2.37</v>
      </c>
      <c r="J38" s="1">
        <v>4.63</v>
      </c>
      <c r="K38" s="1">
        <f t="shared" si="0"/>
        <v>3.265317148723121</v>
      </c>
      <c r="L38" s="1">
        <f t="shared" si="1"/>
        <v>4.8431800000000003</v>
      </c>
      <c r="M38" s="1">
        <f t="shared" si="6"/>
        <v>5.387773295393151</v>
      </c>
      <c r="N38" s="1">
        <f t="shared" si="7"/>
        <v>7.9912469999999995</v>
      </c>
    </row>
    <row r="39" spans="1:14" x14ac:dyDescent="0.35">
      <c r="A39" t="s">
        <v>3</v>
      </c>
      <c r="B39" t="s">
        <v>11</v>
      </c>
      <c r="C39" t="s">
        <v>339</v>
      </c>
      <c r="D39" t="s">
        <v>36</v>
      </c>
      <c r="E39">
        <v>22</v>
      </c>
      <c r="G39" s="5">
        <v>47.08</v>
      </c>
      <c r="H39" s="1">
        <v>7.4</v>
      </c>
      <c r="I39" s="1">
        <v>1.1200000000000001</v>
      </c>
      <c r="J39" s="1">
        <v>4.63</v>
      </c>
      <c r="K39" s="1">
        <f t="shared" si="0"/>
        <v>32.801030148038762</v>
      </c>
      <c r="L39" s="1">
        <f t="shared" si="1"/>
        <v>10.640079999999999</v>
      </c>
      <c r="M39" s="1">
        <f t="shared" si="6"/>
        <v>54.121699744263957</v>
      </c>
      <c r="N39" s="1">
        <f t="shared" si="7"/>
        <v>17.556131999999998</v>
      </c>
    </row>
    <row r="40" spans="1:14" x14ac:dyDescent="0.35">
      <c r="A40" t="s">
        <v>3</v>
      </c>
      <c r="B40" t="s">
        <v>11</v>
      </c>
      <c r="C40" t="s">
        <v>339</v>
      </c>
      <c r="D40" t="s">
        <v>37</v>
      </c>
      <c r="E40">
        <v>10</v>
      </c>
      <c r="G40" s="5">
        <v>21.57</v>
      </c>
      <c r="H40" s="1">
        <v>5.4</v>
      </c>
      <c r="I40" s="1">
        <v>2.12</v>
      </c>
      <c r="J40" s="1">
        <v>9.8699999999999992</v>
      </c>
      <c r="K40" s="1">
        <f t="shared" si="0"/>
        <v>15.511832294780824</v>
      </c>
      <c r="L40" s="1">
        <f t="shared" si="1"/>
        <v>4.8748200000000006</v>
      </c>
      <c r="M40" s="1">
        <f t="shared" si="6"/>
        <v>25.594523286388362</v>
      </c>
      <c r="N40" s="1">
        <f t="shared" si="7"/>
        <v>8.0434530000000031</v>
      </c>
    </row>
    <row r="41" spans="1:14" x14ac:dyDescent="0.35">
      <c r="A41" t="s">
        <v>3</v>
      </c>
      <c r="B41" t="s">
        <v>11</v>
      </c>
      <c r="C41" t="s">
        <v>339</v>
      </c>
      <c r="D41" t="s">
        <v>38</v>
      </c>
      <c r="E41">
        <v>6.5</v>
      </c>
      <c r="G41" s="5"/>
      <c r="H41" s="1">
        <v>6.55</v>
      </c>
      <c r="I41" s="1">
        <v>2.5</v>
      </c>
      <c r="J41" s="1">
        <v>14.5</v>
      </c>
      <c r="K41" s="1"/>
      <c r="L41" s="1"/>
      <c r="M41" s="1"/>
      <c r="N41" s="1"/>
    </row>
    <row r="42" spans="1:14" x14ac:dyDescent="0.35">
      <c r="A42" t="s">
        <v>3</v>
      </c>
      <c r="B42" t="s">
        <v>12</v>
      </c>
      <c r="C42" t="s">
        <v>340</v>
      </c>
      <c r="D42" t="s">
        <v>39</v>
      </c>
      <c r="E42">
        <v>14.5</v>
      </c>
      <c r="G42" s="5">
        <v>26.68</v>
      </c>
      <c r="H42" s="1">
        <v>5.54</v>
      </c>
      <c r="I42" s="1">
        <v>4.38</v>
      </c>
      <c r="J42" s="1">
        <v>9.6300000000000008</v>
      </c>
      <c r="K42" s="1">
        <f t="shared" si="0"/>
        <v>21.99528148975255</v>
      </c>
      <c r="L42" s="1">
        <f t="shared" si="1"/>
        <v>6.0296799999999999</v>
      </c>
      <c r="M42" s="1">
        <f t="shared" si="6"/>
        <v>36.292214458091713</v>
      </c>
      <c r="N42" s="1">
        <f t="shared" si="7"/>
        <v>9.9489720000000013</v>
      </c>
    </row>
    <row r="43" spans="1:14" x14ac:dyDescent="0.35">
      <c r="A43" t="s">
        <v>3</v>
      </c>
      <c r="B43" t="s">
        <v>12</v>
      </c>
      <c r="C43" t="s">
        <v>340</v>
      </c>
      <c r="D43" t="s">
        <v>40</v>
      </c>
      <c r="E43">
        <v>4</v>
      </c>
      <c r="G43" s="5">
        <v>21.87</v>
      </c>
      <c r="H43" s="1">
        <v>7.28</v>
      </c>
      <c r="I43" s="1">
        <v>5.25</v>
      </c>
      <c r="J43" s="1">
        <v>9.6199999999999992</v>
      </c>
      <c r="K43" s="1">
        <f t="shared" si="0"/>
        <v>6.8672333681518571</v>
      </c>
      <c r="L43" s="1">
        <f t="shared" si="1"/>
        <v>4.9426200000000007</v>
      </c>
      <c r="M43" s="1">
        <f t="shared" si="6"/>
        <v>11.330935057450564</v>
      </c>
      <c r="N43" s="1">
        <f t="shared" si="7"/>
        <v>8.1553230000000028</v>
      </c>
    </row>
    <row r="44" spans="1:14" x14ac:dyDescent="0.35">
      <c r="A44" t="s">
        <v>3</v>
      </c>
      <c r="B44" t="s">
        <v>12</v>
      </c>
      <c r="C44" t="s">
        <v>340</v>
      </c>
      <c r="D44" t="s">
        <v>41</v>
      </c>
      <c r="E44">
        <v>6.5</v>
      </c>
      <c r="G44" s="5">
        <v>22.01</v>
      </c>
      <c r="H44" s="1">
        <v>7.01</v>
      </c>
      <c r="I44" s="1">
        <v>2.5</v>
      </c>
      <c r="J44" s="1">
        <v>8.25</v>
      </c>
      <c r="K44" s="1">
        <f t="shared" si="0"/>
        <v>10.469149587580592</v>
      </c>
      <c r="L44" s="1">
        <f t="shared" si="1"/>
        <v>4.9742600000000001</v>
      </c>
      <c r="M44" s="1">
        <f t="shared" si="6"/>
        <v>17.274096819507982</v>
      </c>
      <c r="N44" s="1">
        <f t="shared" si="7"/>
        <v>8.207529000000001</v>
      </c>
    </row>
    <row r="45" spans="1:14" x14ac:dyDescent="0.35">
      <c r="A45" t="s">
        <v>3</v>
      </c>
      <c r="B45" t="s">
        <v>12</v>
      </c>
      <c r="C45" t="s">
        <v>340</v>
      </c>
      <c r="D45" t="s">
        <v>42</v>
      </c>
      <c r="E45">
        <v>7.5</v>
      </c>
      <c r="G45" s="5">
        <v>25.07</v>
      </c>
      <c r="H45" s="1">
        <v>7.24</v>
      </c>
      <c r="I45" s="1">
        <v>1.25</v>
      </c>
      <c r="J45" s="1">
        <v>3.75</v>
      </c>
      <c r="K45" s="1">
        <f t="shared" si="0"/>
        <v>11.909916075352086</v>
      </c>
      <c r="L45" s="1">
        <f t="shared" si="1"/>
        <v>5.6658200000000001</v>
      </c>
      <c r="M45" s="1">
        <f t="shared" si="6"/>
        <v>19.651361524330945</v>
      </c>
      <c r="N45" s="1">
        <f t="shared" si="7"/>
        <v>9.3486030000000007</v>
      </c>
    </row>
    <row r="46" spans="1:14" x14ac:dyDescent="0.35">
      <c r="A46" t="s">
        <v>3</v>
      </c>
      <c r="B46" t="s">
        <v>12</v>
      </c>
      <c r="C46" t="s">
        <v>340</v>
      </c>
      <c r="D46" t="s">
        <v>43</v>
      </c>
      <c r="E46">
        <v>72.5</v>
      </c>
      <c r="G46" s="5"/>
      <c r="H46" s="1">
        <v>6.2</v>
      </c>
      <c r="I46" s="1">
        <v>2.87</v>
      </c>
      <c r="J46" s="1">
        <v>10.63</v>
      </c>
      <c r="K46" s="1"/>
      <c r="L46" s="1"/>
      <c r="M46" s="1"/>
      <c r="N46" s="1"/>
    </row>
    <row r="47" spans="1:14" x14ac:dyDescent="0.35">
      <c r="A47" t="s">
        <v>3</v>
      </c>
      <c r="B47" t="s">
        <v>13</v>
      </c>
      <c r="C47" t="s">
        <v>341</v>
      </c>
      <c r="D47" t="s">
        <v>29</v>
      </c>
      <c r="E47">
        <v>8</v>
      </c>
      <c r="G47" s="5">
        <v>11.73</v>
      </c>
      <c r="H47" s="1">
        <v>6.31</v>
      </c>
      <c r="I47" s="1">
        <v>2.75</v>
      </c>
      <c r="J47" s="1">
        <v>14.25</v>
      </c>
      <c r="K47" s="1">
        <f t="shared" si="0"/>
        <v>12.630299319237837</v>
      </c>
      <c r="L47" s="1">
        <f t="shared" si="1"/>
        <v>2.6509800000000001</v>
      </c>
      <c r="M47" s="1">
        <f t="shared" si="6"/>
        <v>20.839993876742433</v>
      </c>
      <c r="N47" s="1">
        <f t="shared" si="7"/>
        <v>4.374117</v>
      </c>
    </row>
    <row r="48" spans="1:14" x14ac:dyDescent="0.35">
      <c r="A48" t="s">
        <v>3</v>
      </c>
      <c r="B48" t="s">
        <v>13</v>
      </c>
      <c r="C48" t="s">
        <v>341</v>
      </c>
      <c r="D48" t="s">
        <v>30</v>
      </c>
      <c r="E48">
        <v>4</v>
      </c>
      <c r="G48" s="5">
        <v>13.91</v>
      </c>
      <c r="H48" s="1">
        <v>7.95</v>
      </c>
      <c r="I48" s="1">
        <v>5.12</v>
      </c>
      <c r="J48" s="1">
        <v>4.75</v>
      </c>
      <c r="K48" s="1">
        <f t="shared" si="0"/>
        <v>6.8672333681518571</v>
      </c>
      <c r="L48" s="1">
        <f t="shared" si="1"/>
        <v>3.1436600000000001</v>
      </c>
      <c r="M48" s="1">
        <f t="shared" si="6"/>
        <v>11.330935057450564</v>
      </c>
      <c r="N48" s="1">
        <f t="shared" si="7"/>
        <v>5.1870390000000004</v>
      </c>
    </row>
    <row r="49" spans="1:14" x14ac:dyDescent="0.35">
      <c r="A49" t="s">
        <v>3</v>
      </c>
      <c r="B49" t="s">
        <v>13</v>
      </c>
      <c r="C49" t="s">
        <v>341</v>
      </c>
      <c r="D49" t="s">
        <v>31</v>
      </c>
      <c r="E49">
        <v>3.5</v>
      </c>
      <c r="G49" s="5">
        <v>12.64</v>
      </c>
      <c r="H49" s="1">
        <v>5.85</v>
      </c>
      <c r="I49" s="1">
        <v>1.75</v>
      </c>
      <c r="J49" s="1">
        <v>8</v>
      </c>
      <c r="K49" s="1">
        <f t="shared" si="0"/>
        <v>6.14685012426611</v>
      </c>
      <c r="L49" s="1">
        <f t="shared" si="1"/>
        <v>2.8566400000000001</v>
      </c>
      <c r="M49" s="1">
        <f t="shared" si="6"/>
        <v>10.142302705039082</v>
      </c>
      <c r="N49" s="1">
        <f t="shared" si="7"/>
        <v>4.7134559999999999</v>
      </c>
    </row>
    <row r="50" spans="1:14" x14ac:dyDescent="0.35">
      <c r="A50" t="s">
        <v>3</v>
      </c>
      <c r="B50" t="s">
        <v>13</v>
      </c>
      <c r="C50" t="s">
        <v>341</v>
      </c>
      <c r="D50" t="s">
        <v>32</v>
      </c>
      <c r="E50">
        <v>4.5</v>
      </c>
      <c r="G50" s="5">
        <v>10.45</v>
      </c>
      <c r="H50" s="1">
        <v>5.62</v>
      </c>
      <c r="I50" s="1">
        <v>3.88</v>
      </c>
      <c r="J50" s="1">
        <v>9.5</v>
      </c>
      <c r="K50" s="1">
        <f t="shared" si="0"/>
        <v>7.5876166120376043</v>
      </c>
      <c r="L50" s="1">
        <f t="shared" si="1"/>
        <v>2.3616999999999999</v>
      </c>
      <c r="M50" s="1">
        <f t="shared" si="6"/>
        <v>12.519567409862047</v>
      </c>
      <c r="N50" s="1">
        <f t="shared" si="7"/>
        <v>3.8968049999999996</v>
      </c>
    </row>
    <row r="51" spans="1:14" x14ac:dyDescent="0.35">
      <c r="A51" t="s">
        <v>3</v>
      </c>
      <c r="B51" t="s">
        <v>13</v>
      </c>
      <c r="C51" t="s">
        <v>341</v>
      </c>
      <c r="D51" t="s">
        <v>33</v>
      </c>
      <c r="E51">
        <v>5</v>
      </c>
      <c r="G51" s="5"/>
      <c r="H51" s="1">
        <v>7.54</v>
      </c>
      <c r="I51" s="1">
        <v>2.37</v>
      </c>
      <c r="J51" s="1">
        <v>6</v>
      </c>
      <c r="K51" s="1"/>
      <c r="L51" s="1"/>
      <c r="M51" s="1"/>
      <c r="N51" s="1"/>
    </row>
    <row r="52" spans="1:14" x14ac:dyDescent="0.35">
      <c r="A52" t="s">
        <v>3</v>
      </c>
      <c r="B52" t="s">
        <v>14</v>
      </c>
      <c r="C52" t="s">
        <v>342</v>
      </c>
      <c r="D52" t="s">
        <v>34</v>
      </c>
      <c r="E52">
        <v>9</v>
      </c>
      <c r="G52" s="5"/>
      <c r="H52" s="1">
        <v>6.99</v>
      </c>
      <c r="I52" s="1">
        <v>1.87</v>
      </c>
      <c r="J52" s="1">
        <v>13.88</v>
      </c>
      <c r="K52" s="1"/>
      <c r="L52" s="1"/>
      <c r="M52" s="1"/>
      <c r="N52" s="1"/>
    </row>
    <row r="53" spans="1:14" x14ac:dyDescent="0.35">
      <c r="A53" t="s">
        <v>3</v>
      </c>
      <c r="B53" t="s">
        <v>14</v>
      </c>
      <c r="C53" t="s">
        <v>342</v>
      </c>
      <c r="D53" t="s">
        <v>35</v>
      </c>
      <c r="E53">
        <v>16</v>
      </c>
      <c r="G53" s="5">
        <v>25.36</v>
      </c>
      <c r="H53" s="1"/>
      <c r="I53" s="1"/>
      <c r="J53" s="1"/>
      <c r="K53" s="1"/>
      <c r="L53" s="1"/>
      <c r="M53" s="1"/>
      <c r="N53" s="1"/>
    </row>
    <row r="54" spans="1:14" x14ac:dyDescent="0.35">
      <c r="A54" t="s">
        <v>3</v>
      </c>
      <c r="B54" t="s">
        <v>14</v>
      </c>
      <c r="C54" t="s">
        <v>342</v>
      </c>
      <c r="D54" t="s">
        <v>36</v>
      </c>
      <c r="E54">
        <v>16</v>
      </c>
      <c r="G54" s="15">
        <v>20.82</v>
      </c>
      <c r="H54" s="13">
        <v>6.99</v>
      </c>
      <c r="I54" s="13">
        <v>3.25</v>
      </c>
      <c r="J54" s="13">
        <v>5.12</v>
      </c>
      <c r="K54" s="11">
        <f t="shared" si="0"/>
        <v>24.15643122140979</v>
      </c>
      <c r="L54" s="11">
        <f t="shared" si="1"/>
        <v>4.7053200000000004</v>
      </c>
      <c r="M54" s="1">
        <f t="shared" si="6"/>
        <v>39.858111515326158</v>
      </c>
      <c r="N54" s="1">
        <f t="shared" si="7"/>
        <v>7.7637780000000003</v>
      </c>
    </row>
    <row r="55" spans="1:14" x14ac:dyDescent="0.35">
      <c r="A55" t="s">
        <v>3</v>
      </c>
      <c r="B55" t="s">
        <v>14</v>
      </c>
      <c r="C55" t="s">
        <v>342</v>
      </c>
      <c r="D55" t="s">
        <v>37</v>
      </c>
      <c r="E55">
        <v>22</v>
      </c>
      <c r="G55" s="15">
        <v>35.450000000000003</v>
      </c>
      <c r="H55" s="13">
        <v>7.41</v>
      </c>
      <c r="I55" s="13">
        <v>5.38</v>
      </c>
      <c r="J55" s="13">
        <v>8.8800000000000008</v>
      </c>
      <c r="K55" s="11">
        <f t="shared" si="0"/>
        <v>32.801030148038762</v>
      </c>
      <c r="L55" s="11">
        <f t="shared" si="1"/>
        <v>8.0117000000000012</v>
      </c>
      <c r="M55" s="1">
        <f t="shared" si="6"/>
        <v>54.121699744263957</v>
      </c>
      <c r="N55" s="1">
        <f t="shared" si="7"/>
        <v>13.219305000000002</v>
      </c>
    </row>
    <row r="56" spans="1:14" x14ac:dyDescent="0.35">
      <c r="A56" t="s">
        <v>3</v>
      </c>
      <c r="B56" t="s">
        <v>14</v>
      </c>
      <c r="C56" t="s">
        <v>342</v>
      </c>
      <c r="D56" t="s">
        <v>38</v>
      </c>
      <c r="E56">
        <v>35</v>
      </c>
      <c r="G56" s="15">
        <v>39</v>
      </c>
      <c r="H56" s="13">
        <v>6.44</v>
      </c>
      <c r="I56" s="13">
        <v>2.13</v>
      </c>
      <c r="J56" s="13">
        <v>25.13</v>
      </c>
      <c r="K56" s="11">
        <f t="shared" si="0"/>
        <v>51.530994489068185</v>
      </c>
      <c r="L56" s="11">
        <f t="shared" si="1"/>
        <v>8.8140000000000001</v>
      </c>
      <c r="M56" s="1">
        <f t="shared" si="6"/>
        <v>85.02614090696251</v>
      </c>
      <c r="N56" s="1">
        <f t="shared" si="7"/>
        <v>14.543100000000001</v>
      </c>
    </row>
    <row r="57" spans="1:14" x14ac:dyDescent="0.35">
      <c r="A57" t="s">
        <v>3</v>
      </c>
      <c r="B57" t="s">
        <v>15</v>
      </c>
      <c r="C57" t="s">
        <v>343</v>
      </c>
      <c r="D57" t="s">
        <v>39</v>
      </c>
      <c r="E57">
        <v>50</v>
      </c>
      <c r="G57" s="15">
        <v>45.82</v>
      </c>
      <c r="H57" s="13">
        <v>7.4</v>
      </c>
      <c r="I57" s="13">
        <v>1.5</v>
      </c>
      <c r="J57" s="13">
        <v>4.12</v>
      </c>
      <c r="K57" s="11">
        <f t="shared" si="0"/>
        <v>73.142491805640603</v>
      </c>
      <c r="L57" s="11">
        <f t="shared" si="1"/>
        <v>10.355320000000001</v>
      </c>
      <c r="M57" s="1">
        <f t="shared" si="6"/>
        <v>120.68511147930698</v>
      </c>
      <c r="N57" s="1">
        <f t="shared" si="7"/>
        <v>17.086278000000004</v>
      </c>
    </row>
    <row r="58" spans="1:14" x14ac:dyDescent="0.35">
      <c r="A58" t="s">
        <v>3</v>
      </c>
      <c r="B58" t="s">
        <v>15</v>
      </c>
      <c r="C58" t="s">
        <v>343</v>
      </c>
      <c r="D58" t="s">
        <v>40</v>
      </c>
      <c r="E58">
        <v>17.5</v>
      </c>
      <c r="G58" s="15">
        <v>24.64</v>
      </c>
      <c r="H58" s="13">
        <v>7.48</v>
      </c>
      <c r="I58" s="13">
        <v>1.1200000000000001</v>
      </c>
      <c r="J58" s="13">
        <v>4.63</v>
      </c>
      <c r="K58" s="11">
        <f t="shared" si="0"/>
        <v>26.317580953067029</v>
      </c>
      <c r="L58" s="11">
        <f t="shared" si="1"/>
        <v>5.5686400000000003</v>
      </c>
      <c r="M58" s="1">
        <f t="shared" si="6"/>
        <v>43.424008572560595</v>
      </c>
      <c r="N58" s="1">
        <f t="shared" si="7"/>
        <v>9.1882560000000009</v>
      </c>
    </row>
    <row r="59" spans="1:14" x14ac:dyDescent="0.35">
      <c r="A59" t="s">
        <v>3</v>
      </c>
      <c r="B59" t="s">
        <v>15</v>
      </c>
      <c r="C59" t="s">
        <v>343</v>
      </c>
      <c r="D59" t="s">
        <v>41</v>
      </c>
      <c r="E59">
        <v>42.5</v>
      </c>
      <c r="G59" s="15">
        <v>45.36</v>
      </c>
      <c r="H59" s="13">
        <v>7.4</v>
      </c>
      <c r="I59" s="13">
        <v>3.88</v>
      </c>
      <c r="J59" s="13">
        <v>5.13</v>
      </c>
      <c r="K59" s="11">
        <f t="shared" si="0"/>
        <v>62.336743147354397</v>
      </c>
      <c r="L59" s="11">
        <f t="shared" si="1"/>
        <v>10.25136</v>
      </c>
      <c r="M59" s="1">
        <f t="shared" si="6"/>
        <v>102.85562619313475</v>
      </c>
      <c r="N59" s="1">
        <f t="shared" si="7"/>
        <v>16.914744000000002</v>
      </c>
    </row>
    <row r="60" spans="1:14" x14ac:dyDescent="0.35">
      <c r="A60" t="s">
        <v>3</v>
      </c>
      <c r="B60" t="s">
        <v>15</v>
      </c>
      <c r="C60" t="s">
        <v>343</v>
      </c>
      <c r="D60" t="s">
        <v>42</v>
      </c>
      <c r="G60" s="5"/>
      <c r="H60" s="1">
        <v>5.91</v>
      </c>
      <c r="I60" s="1">
        <v>3.25</v>
      </c>
      <c r="J60" s="1">
        <v>13.13</v>
      </c>
      <c r="K60" s="1"/>
      <c r="L60" s="1"/>
      <c r="M60" s="1"/>
      <c r="N60" s="1"/>
    </row>
    <row r="61" spans="1:14" x14ac:dyDescent="0.35">
      <c r="A61" t="s">
        <v>3</v>
      </c>
      <c r="B61" t="s">
        <v>15</v>
      </c>
      <c r="C61" t="s">
        <v>343</v>
      </c>
      <c r="D61" t="s">
        <v>43</v>
      </c>
      <c r="E61">
        <v>23.5</v>
      </c>
      <c r="G61" s="5">
        <v>33.82</v>
      </c>
      <c r="H61" s="1">
        <v>6.59</v>
      </c>
      <c r="I61" s="1">
        <v>2.62</v>
      </c>
      <c r="J61" s="1">
        <v>14.38</v>
      </c>
      <c r="K61" s="1">
        <f t="shared" si="0"/>
        <v>34.962179879696002</v>
      </c>
      <c r="L61" s="1">
        <f t="shared" si="1"/>
        <v>7.6433200000000001</v>
      </c>
      <c r="M61" s="1">
        <f t="shared" si="6"/>
        <v>57.687596801498408</v>
      </c>
      <c r="N61" s="1">
        <f t="shared" si="7"/>
        <v>12.611478000000002</v>
      </c>
    </row>
    <row r="62" spans="1:14" x14ac:dyDescent="0.35">
      <c r="A62" t="s">
        <v>3</v>
      </c>
      <c r="B62" t="s">
        <v>16</v>
      </c>
      <c r="C62" t="s">
        <v>344</v>
      </c>
      <c r="D62" t="s">
        <v>29</v>
      </c>
      <c r="E62">
        <v>5.5</v>
      </c>
      <c r="G62" s="5">
        <v>10.5</v>
      </c>
      <c r="H62" s="1">
        <v>7.52</v>
      </c>
      <c r="I62" s="1">
        <v>4.62</v>
      </c>
      <c r="J62" s="1">
        <v>5.5</v>
      </c>
      <c r="K62" s="1">
        <f t="shared" si="0"/>
        <v>9.0283830998090995</v>
      </c>
      <c r="L62" s="1">
        <f t="shared" si="1"/>
        <v>2.3730000000000002</v>
      </c>
      <c r="M62" s="1">
        <f t="shared" si="6"/>
        <v>14.896832114685017</v>
      </c>
      <c r="N62" s="1">
        <f t="shared" si="7"/>
        <v>3.9154500000000008</v>
      </c>
    </row>
    <row r="63" spans="1:14" x14ac:dyDescent="0.35">
      <c r="A63" t="s">
        <v>3</v>
      </c>
      <c r="B63" t="s">
        <v>16</v>
      </c>
      <c r="C63" t="s">
        <v>344</v>
      </c>
      <c r="D63" t="s">
        <v>30</v>
      </c>
      <c r="E63">
        <v>9</v>
      </c>
      <c r="F63">
        <v>0.65</v>
      </c>
      <c r="G63" s="5">
        <v>11.22</v>
      </c>
      <c r="H63" s="1">
        <v>7.7</v>
      </c>
      <c r="I63" s="1">
        <v>1.25</v>
      </c>
      <c r="J63" s="1">
        <v>3.5</v>
      </c>
      <c r="K63" s="1">
        <f t="shared" si="0"/>
        <v>14.07106580700933</v>
      </c>
      <c r="L63" s="1"/>
      <c r="M63" s="1"/>
      <c r="N63" s="1"/>
    </row>
    <row r="64" spans="1:14" x14ac:dyDescent="0.35">
      <c r="A64" t="s">
        <v>3</v>
      </c>
      <c r="B64" t="s">
        <v>16</v>
      </c>
      <c r="C64" t="s">
        <v>344</v>
      </c>
      <c r="D64" t="s">
        <v>31</v>
      </c>
      <c r="E64">
        <v>2.5</v>
      </c>
      <c r="G64" s="5">
        <v>8.02</v>
      </c>
      <c r="H64" s="1">
        <v>6.76</v>
      </c>
      <c r="I64" s="1">
        <v>3</v>
      </c>
      <c r="J64" s="1">
        <v>9</v>
      </c>
      <c r="K64" s="1">
        <f t="shared" si="0"/>
        <v>4.7060836364946157</v>
      </c>
      <c r="L64" s="1">
        <f t="shared" si="1"/>
        <v>1.8125199999999999</v>
      </c>
      <c r="M64" s="1">
        <f t="shared" si="6"/>
        <v>7.7650380002161175</v>
      </c>
      <c r="N64" s="1">
        <f t="shared" si="7"/>
        <v>2.9906580000000003</v>
      </c>
    </row>
    <row r="65" spans="1:14" x14ac:dyDescent="0.35">
      <c r="A65" t="s">
        <v>3</v>
      </c>
      <c r="B65" t="s">
        <v>16</v>
      </c>
      <c r="C65" t="s">
        <v>344</v>
      </c>
      <c r="D65" t="s">
        <v>32</v>
      </c>
      <c r="E65">
        <v>5.5</v>
      </c>
      <c r="G65" s="5">
        <v>5.54</v>
      </c>
      <c r="H65" s="1">
        <v>6.93</v>
      </c>
      <c r="I65" s="1">
        <v>0.88</v>
      </c>
      <c r="J65" s="1">
        <v>2.75</v>
      </c>
      <c r="K65" s="1">
        <f t="shared" si="0"/>
        <v>9.0283830998090995</v>
      </c>
      <c r="L65" s="1">
        <f t="shared" si="1"/>
        <v>1.25204</v>
      </c>
      <c r="M65" s="1">
        <f t="shared" si="6"/>
        <v>14.896832114685017</v>
      </c>
      <c r="N65" s="1">
        <f t="shared" si="7"/>
        <v>2.0658660000000002</v>
      </c>
    </row>
    <row r="66" spans="1:14" x14ac:dyDescent="0.35">
      <c r="A66" t="s">
        <v>3</v>
      </c>
      <c r="B66" t="s">
        <v>16</v>
      </c>
      <c r="C66" t="s">
        <v>344</v>
      </c>
      <c r="D66" t="s">
        <v>33</v>
      </c>
      <c r="E66">
        <v>6</v>
      </c>
      <c r="F66">
        <v>0.15</v>
      </c>
      <c r="G66" s="5">
        <v>8.4499999999999993</v>
      </c>
      <c r="H66" s="1">
        <v>7.2</v>
      </c>
      <c r="I66" s="1">
        <v>1.25</v>
      </c>
      <c r="J66" s="1">
        <v>7.13</v>
      </c>
      <c r="K66" s="1">
        <f t="shared" si="0"/>
        <v>9.7487663436948466</v>
      </c>
      <c r="L66" s="1">
        <f t="shared" si="1"/>
        <v>1.9097</v>
      </c>
      <c r="M66" s="1">
        <f t="shared" si="6"/>
        <v>16.085464467096497</v>
      </c>
      <c r="N66" s="1">
        <f t="shared" si="7"/>
        <v>3.1510050000000001</v>
      </c>
    </row>
    <row r="67" spans="1:14" x14ac:dyDescent="0.35">
      <c r="A67" t="s">
        <v>3</v>
      </c>
      <c r="B67" t="s">
        <v>17</v>
      </c>
      <c r="C67" t="s">
        <v>345</v>
      </c>
      <c r="D67" t="s">
        <v>34</v>
      </c>
      <c r="E67">
        <v>3</v>
      </c>
      <c r="G67" s="5">
        <v>11.22</v>
      </c>
      <c r="H67" s="1">
        <v>6.01</v>
      </c>
      <c r="I67" s="1">
        <v>3.5</v>
      </c>
      <c r="J67" s="1">
        <v>9.6300000000000008</v>
      </c>
      <c r="K67" s="1">
        <f t="shared" ref="K67:K121" si="8">(((0.8*E67)+0.6131)/2.7763)*5</f>
        <v>5.4264668803803628</v>
      </c>
      <c r="L67" s="1">
        <f t="shared" ref="L67:L121" si="9">G67*0.226</f>
        <v>2.5357200000000004</v>
      </c>
      <c r="M67" s="1">
        <f t="shared" si="6"/>
        <v>8.9536703526276007</v>
      </c>
      <c r="N67" s="1">
        <f t="shared" si="7"/>
        <v>4.1839380000000004</v>
      </c>
    </row>
    <row r="68" spans="1:14" x14ac:dyDescent="0.35">
      <c r="A68" t="s">
        <v>3</v>
      </c>
      <c r="B68" t="s">
        <v>17</v>
      </c>
      <c r="C68" t="s">
        <v>345</v>
      </c>
      <c r="D68" t="s">
        <v>35</v>
      </c>
      <c r="E68">
        <v>23.5</v>
      </c>
      <c r="F68">
        <v>0.45</v>
      </c>
      <c r="G68" s="5">
        <v>28.43</v>
      </c>
      <c r="H68" s="1">
        <v>5.79</v>
      </c>
      <c r="I68" s="1">
        <v>3.75</v>
      </c>
      <c r="J68" s="1">
        <v>15</v>
      </c>
      <c r="K68" s="1">
        <f t="shared" si="8"/>
        <v>34.962179879696002</v>
      </c>
      <c r="L68" s="1"/>
      <c r="M68" s="1"/>
      <c r="N68" s="1"/>
    </row>
    <row r="69" spans="1:14" x14ac:dyDescent="0.35">
      <c r="A69" t="s">
        <v>3</v>
      </c>
      <c r="B69" t="s">
        <v>17</v>
      </c>
      <c r="C69" t="s">
        <v>345</v>
      </c>
      <c r="D69" t="s">
        <v>36</v>
      </c>
      <c r="E69">
        <v>5</v>
      </c>
      <c r="F69">
        <v>0.15</v>
      </c>
      <c r="G69" s="5">
        <v>9.6199999999999992</v>
      </c>
      <c r="H69" s="1">
        <v>6.97</v>
      </c>
      <c r="I69" s="1">
        <v>1.1299999999999999</v>
      </c>
      <c r="J69" s="1">
        <v>7.25</v>
      </c>
      <c r="K69" s="1">
        <f t="shared" si="8"/>
        <v>8.3079998559233523</v>
      </c>
      <c r="L69" s="1">
        <f t="shared" si="9"/>
        <v>2.1741199999999998</v>
      </c>
      <c r="M69" s="1">
        <f t="shared" si="6"/>
        <v>13.708199762273532</v>
      </c>
      <c r="N69" s="1">
        <f t="shared" si="7"/>
        <v>3.5872980000000005</v>
      </c>
    </row>
    <row r="70" spans="1:14" x14ac:dyDescent="0.35">
      <c r="A70" t="s">
        <v>3</v>
      </c>
      <c r="B70" t="s">
        <v>17</v>
      </c>
      <c r="C70" t="s">
        <v>345</v>
      </c>
      <c r="D70" t="s">
        <v>37</v>
      </c>
      <c r="E70">
        <v>5.5</v>
      </c>
      <c r="G70" s="5">
        <v>8.31</v>
      </c>
      <c r="H70" s="1">
        <v>6.18</v>
      </c>
      <c r="I70" s="1">
        <v>1.75</v>
      </c>
      <c r="J70" s="1">
        <v>14.88</v>
      </c>
      <c r="K70" s="1">
        <f t="shared" si="8"/>
        <v>9.0283830998090995</v>
      </c>
      <c r="L70" s="1">
        <f t="shared" si="9"/>
        <v>1.8780600000000001</v>
      </c>
      <c r="M70" s="1">
        <f t="shared" si="6"/>
        <v>14.896832114685017</v>
      </c>
      <c r="N70" s="1">
        <f t="shared" si="7"/>
        <v>3.0987990000000005</v>
      </c>
    </row>
    <row r="71" spans="1:14" x14ac:dyDescent="0.35">
      <c r="A71" t="s">
        <v>3</v>
      </c>
      <c r="B71" t="s">
        <v>17</v>
      </c>
      <c r="C71" t="s">
        <v>345</v>
      </c>
      <c r="D71" t="s">
        <v>38</v>
      </c>
      <c r="E71">
        <v>1.5</v>
      </c>
      <c r="G71" s="5">
        <v>7.87</v>
      </c>
      <c r="H71" s="1">
        <v>7.2</v>
      </c>
      <c r="I71" s="1">
        <v>1</v>
      </c>
      <c r="J71" s="1">
        <v>2.75</v>
      </c>
      <c r="K71" s="1">
        <f t="shared" si="8"/>
        <v>3.265317148723121</v>
      </c>
      <c r="L71" s="1">
        <f t="shared" si="9"/>
        <v>1.7786200000000001</v>
      </c>
      <c r="M71" s="1">
        <f t="shared" si="6"/>
        <v>5.387773295393151</v>
      </c>
      <c r="N71" s="1">
        <f t="shared" si="7"/>
        <v>2.9347230000000004</v>
      </c>
    </row>
    <row r="72" spans="1:14" x14ac:dyDescent="0.35">
      <c r="A72" t="s">
        <v>3</v>
      </c>
      <c r="B72" t="s">
        <v>18</v>
      </c>
      <c r="C72" t="s">
        <v>346</v>
      </c>
      <c r="D72" t="s">
        <v>39</v>
      </c>
      <c r="E72">
        <v>4</v>
      </c>
      <c r="G72" s="5">
        <v>13.41</v>
      </c>
      <c r="H72" s="1">
        <v>6.76</v>
      </c>
      <c r="I72" s="1">
        <v>3</v>
      </c>
      <c r="J72" s="1">
        <v>9.25</v>
      </c>
      <c r="K72" s="1">
        <f t="shared" si="8"/>
        <v>6.8672333681518571</v>
      </c>
      <c r="L72" s="1">
        <f t="shared" si="9"/>
        <v>3.0306600000000001</v>
      </c>
      <c r="M72" s="1">
        <f t="shared" si="6"/>
        <v>11.330935057450564</v>
      </c>
      <c r="N72" s="1">
        <f t="shared" si="7"/>
        <v>5.0005890000000006</v>
      </c>
    </row>
    <row r="73" spans="1:14" x14ac:dyDescent="0.35">
      <c r="A73" t="s">
        <v>3</v>
      </c>
      <c r="B73" t="s">
        <v>18</v>
      </c>
      <c r="C73" t="s">
        <v>346</v>
      </c>
      <c r="D73" t="s">
        <v>40</v>
      </c>
      <c r="E73">
        <v>3</v>
      </c>
      <c r="G73" s="5">
        <v>14.29</v>
      </c>
      <c r="H73" s="1">
        <v>6.94</v>
      </c>
      <c r="I73" s="1">
        <v>5.87</v>
      </c>
      <c r="J73" s="1">
        <v>10.62</v>
      </c>
      <c r="K73" s="1">
        <f t="shared" si="8"/>
        <v>5.4264668803803628</v>
      </c>
      <c r="L73" s="1">
        <f t="shared" si="9"/>
        <v>3.2295400000000001</v>
      </c>
      <c r="M73" s="1">
        <f t="shared" si="6"/>
        <v>8.9536703526276007</v>
      </c>
      <c r="N73" s="1">
        <f t="shared" si="7"/>
        <v>5.3287409999999999</v>
      </c>
    </row>
    <row r="74" spans="1:14" x14ac:dyDescent="0.35">
      <c r="A74" t="s">
        <v>3</v>
      </c>
      <c r="B74" t="s">
        <v>18</v>
      </c>
      <c r="C74" t="s">
        <v>346</v>
      </c>
      <c r="D74" t="s">
        <v>41</v>
      </c>
      <c r="E74">
        <v>4</v>
      </c>
      <c r="G74" s="5">
        <v>8.16</v>
      </c>
      <c r="H74" s="1">
        <v>6.83</v>
      </c>
      <c r="I74" s="1">
        <v>3.25</v>
      </c>
      <c r="J74" s="1">
        <v>8.25</v>
      </c>
      <c r="K74" s="1">
        <f t="shared" si="8"/>
        <v>6.8672333681518571</v>
      </c>
      <c r="L74" s="1">
        <f t="shared" si="9"/>
        <v>1.84416</v>
      </c>
      <c r="M74" s="1">
        <f t="shared" si="6"/>
        <v>11.330935057450564</v>
      </c>
      <c r="N74" s="1">
        <f t="shared" si="7"/>
        <v>3.0428640000000002</v>
      </c>
    </row>
    <row r="75" spans="1:14" x14ac:dyDescent="0.35">
      <c r="A75" t="s">
        <v>3</v>
      </c>
      <c r="B75" t="s">
        <v>18</v>
      </c>
      <c r="C75" t="s">
        <v>346</v>
      </c>
      <c r="D75" t="s">
        <v>42</v>
      </c>
      <c r="E75">
        <v>5.5</v>
      </c>
      <c r="G75" s="5">
        <v>14.87</v>
      </c>
      <c r="H75" s="1">
        <v>7.42</v>
      </c>
      <c r="I75" s="1">
        <v>3.62</v>
      </c>
      <c r="J75" s="1">
        <v>6.62</v>
      </c>
      <c r="K75" s="1">
        <f t="shared" si="8"/>
        <v>9.0283830998090995</v>
      </c>
      <c r="L75" s="1">
        <f t="shared" si="9"/>
        <v>3.3606199999999999</v>
      </c>
      <c r="M75" s="1">
        <f t="shared" si="6"/>
        <v>14.896832114685017</v>
      </c>
      <c r="N75" s="1">
        <f t="shared" si="7"/>
        <v>5.5450229999999996</v>
      </c>
    </row>
    <row r="76" spans="1:14" x14ac:dyDescent="0.35">
      <c r="A76" t="s">
        <v>3</v>
      </c>
      <c r="B76" t="s">
        <v>18</v>
      </c>
      <c r="C76" t="s">
        <v>346</v>
      </c>
      <c r="D76" t="s">
        <v>43</v>
      </c>
      <c r="E76">
        <v>3.5</v>
      </c>
      <c r="G76" s="5">
        <v>18.95</v>
      </c>
      <c r="H76" s="1">
        <v>7.32</v>
      </c>
      <c r="I76" s="1">
        <v>5.5</v>
      </c>
      <c r="J76" s="1">
        <v>8.6300000000000008</v>
      </c>
      <c r="K76" s="1">
        <f t="shared" si="8"/>
        <v>6.14685012426611</v>
      </c>
      <c r="L76" s="1">
        <f t="shared" si="9"/>
        <v>4.2827000000000002</v>
      </c>
      <c r="M76" s="1">
        <f t="shared" si="6"/>
        <v>10.142302705039082</v>
      </c>
      <c r="N76" s="1">
        <f t="shared" si="7"/>
        <v>7.0664550000000004</v>
      </c>
    </row>
    <row r="77" spans="1:14" x14ac:dyDescent="0.35">
      <c r="A77" t="s">
        <v>3</v>
      </c>
      <c r="B77" t="s">
        <v>19</v>
      </c>
      <c r="C77" t="s">
        <v>323</v>
      </c>
      <c r="D77" t="s">
        <v>29</v>
      </c>
      <c r="E77">
        <v>1</v>
      </c>
      <c r="G77" s="5">
        <v>17.690000000000001</v>
      </c>
      <c r="H77" s="1">
        <v>7.05</v>
      </c>
      <c r="I77" s="1">
        <v>4.38</v>
      </c>
      <c r="J77" s="1">
        <v>9.6199999999999992</v>
      </c>
      <c r="K77" s="1">
        <f t="shared" si="8"/>
        <v>2.5449339048373738</v>
      </c>
      <c r="L77" s="1">
        <f t="shared" si="9"/>
        <v>3.9979400000000003</v>
      </c>
      <c r="M77" s="1">
        <f t="shared" si="6"/>
        <v>4.1991409429816668</v>
      </c>
      <c r="N77" s="1">
        <f t="shared" si="7"/>
        <v>6.5966010000000015</v>
      </c>
    </row>
    <row r="78" spans="1:14" x14ac:dyDescent="0.35">
      <c r="A78" t="s">
        <v>3</v>
      </c>
      <c r="B78" t="s">
        <v>19</v>
      </c>
      <c r="C78" t="s">
        <v>323</v>
      </c>
      <c r="D78" t="s">
        <v>30</v>
      </c>
      <c r="E78">
        <v>9.5</v>
      </c>
      <c r="G78" s="5">
        <v>31.12</v>
      </c>
      <c r="H78" s="1">
        <v>5.3</v>
      </c>
      <c r="I78" s="1">
        <v>0.38</v>
      </c>
      <c r="J78" s="1">
        <v>2.87</v>
      </c>
      <c r="K78" s="1">
        <f t="shared" si="8"/>
        <v>14.791449050895078</v>
      </c>
      <c r="L78" s="1">
        <f t="shared" si="9"/>
        <v>7.0331200000000003</v>
      </c>
      <c r="M78" s="1">
        <f t="shared" si="6"/>
        <v>24.405890933976881</v>
      </c>
      <c r="N78" s="1">
        <f t="shared" si="7"/>
        <v>11.604648000000001</v>
      </c>
    </row>
    <row r="79" spans="1:14" x14ac:dyDescent="0.35">
      <c r="A79" t="s">
        <v>3</v>
      </c>
      <c r="B79" t="s">
        <v>19</v>
      </c>
      <c r="C79" t="s">
        <v>323</v>
      </c>
      <c r="D79" t="s">
        <v>31</v>
      </c>
      <c r="E79">
        <v>6.5</v>
      </c>
      <c r="G79" s="5">
        <v>23.41</v>
      </c>
      <c r="H79" s="1">
        <v>5.38</v>
      </c>
      <c r="I79" s="1">
        <v>3.38</v>
      </c>
      <c r="J79" s="1">
        <v>9.75</v>
      </c>
      <c r="K79" s="1">
        <f t="shared" si="8"/>
        <v>10.469149587580592</v>
      </c>
      <c r="L79" s="1">
        <f t="shared" si="9"/>
        <v>5.2906599999999999</v>
      </c>
      <c r="M79" s="1">
        <f t="shared" si="6"/>
        <v>17.274096819507982</v>
      </c>
      <c r="N79" s="1">
        <f t="shared" si="7"/>
        <v>8.7295890000000007</v>
      </c>
    </row>
    <row r="80" spans="1:14" x14ac:dyDescent="0.35">
      <c r="A80" t="s">
        <v>3</v>
      </c>
      <c r="B80" t="s">
        <v>19</v>
      </c>
      <c r="C80" t="s">
        <v>323</v>
      </c>
      <c r="D80" t="s">
        <v>32</v>
      </c>
      <c r="E80">
        <v>6</v>
      </c>
      <c r="G80" s="5">
        <v>25.26</v>
      </c>
      <c r="H80" s="1">
        <v>6.97</v>
      </c>
      <c r="I80" s="1">
        <v>6.88</v>
      </c>
      <c r="J80" s="1">
        <v>9.5</v>
      </c>
      <c r="K80" s="1">
        <f t="shared" si="8"/>
        <v>9.7487663436948466</v>
      </c>
      <c r="L80" s="1">
        <f t="shared" si="9"/>
        <v>5.7087600000000007</v>
      </c>
      <c r="M80" s="1">
        <f t="shared" si="6"/>
        <v>16.085464467096497</v>
      </c>
      <c r="N80" s="1">
        <f t="shared" si="7"/>
        <v>9.4194540000000018</v>
      </c>
    </row>
    <row r="81" spans="1:14" x14ac:dyDescent="0.35">
      <c r="A81" t="s">
        <v>3</v>
      </c>
      <c r="B81" t="s">
        <v>19</v>
      </c>
      <c r="C81" t="s">
        <v>323</v>
      </c>
      <c r="D81" t="s">
        <v>33</v>
      </c>
      <c r="E81">
        <v>7</v>
      </c>
      <c r="G81" s="5">
        <v>25.05</v>
      </c>
      <c r="H81" s="1">
        <v>5.5</v>
      </c>
      <c r="I81" s="1">
        <v>0.34</v>
      </c>
      <c r="J81" s="1">
        <v>3.75</v>
      </c>
      <c r="K81" s="1">
        <f t="shared" si="8"/>
        <v>11.189532831466343</v>
      </c>
      <c r="L81" s="1">
        <f t="shared" si="9"/>
        <v>5.6613000000000007</v>
      </c>
      <c r="M81" s="1">
        <f t="shared" si="6"/>
        <v>18.462729171919467</v>
      </c>
      <c r="N81" s="1">
        <f t="shared" si="7"/>
        <v>9.3411450000000009</v>
      </c>
    </row>
    <row r="82" spans="1:14" x14ac:dyDescent="0.35">
      <c r="A82" t="s">
        <v>3</v>
      </c>
      <c r="B82" t="s">
        <v>20</v>
      </c>
      <c r="C82" t="s">
        <v>347</v>
      </c>
      <c r="D82" t="s">
        <v>34</v>
      </c>
      <c r="E82">
        <v>7</v>
      </c>
      <c r="G82" s="5">
        <v>26.66</v>
      </c>
      <c r="H82" s="1">
        <v>7.38</v>
      </c>
      <c r="I82" s="1">
        <v>1</v>
      </c>
      <c r="J82" s="1">
        <v>6</v>
      </c>
      <c r="K82" s="1">
        <f t="shared" si="8"/>
        <v>11.189532831466343</v>
      </c>
      <c r="L82" s="1">
        <f t="shared" si="9"/>
        <v>6.0251600000000005</v>
      </c>
      <c r="M82" s="1">
        <f t="shared" si="6"/>
        <v>18.462729171919467</v>
      </c>
      <c r="N82" s="1">
        <f t="shared" si="7"/>
        <v>9.9415140000000015</v>
      </c>
    </row>
    <row r="83" spans="1:14" x14ac:dyDescent="0.35">
      <c r="A83" t="s">
        <v>3</v>
      </c>
      <c r="B83" t="s">
        <v>20</v>
      </c>
      <c r="C83" t="s">
        <v>347</v>
      </c>
      <c r="D83" t="s">
        <v>35</v>
      </c>
      <c r="E83">
        <v>3</v>
      </c>
      <c r="G83" s="5">
        <v>24.45</v>
      </c>
      <c r="H83" s="1">
        <v>6.9</v>
      </c>
      <c r="I83" s="1">
        <v>1</v>
      </c>
      <c r="J83" s="1">
        <v>10.130000000000001</v>
      </c>
      <c r="K83" s="1">
        <f t="shared" si="8"/>
        <v>5.4264668803803628</v>
      </c>
      <c r="L83" s="1">
        <f t="shared" si="9"/>
        <v>5.5256999999999996</v>
      </c>
      <c r="M83" s="1">
        <f t="shared" si="6"/>
        <v>8.9536703526276007</v>
      </c>
      <c r="N83" s="1">
        <f t="shared" si="7"/>
        <v>9.1174049999999998</v>
      </c>
    </row>
    <row r="84" spans="1:14" x14ac:dyDescent="0.35">
      <c r="A84" t="s">
        <v>3</v>
      </c>
      <c r="B84" t="s">
        <v>20</v>
      </c>
      <c r="C84" t="s">
        <v>347</v>
      </c>
      <c r="D84" t="s">
        <v>36</v>
      </c>
      <c r="E84">
        <v>8</v>
      </c>
      <c r="G84" s="5">
        <v>27.07</v>
      </c>
      <c r="H84" s="1">
        <v>6.7</v>
      </c>
      <c r="I84" s="1">
        <v>2.38</v>
      </c>
      <c r="J84" s="1">
        <v>15.75</v>
      </c>
      <c r="K84" s="1">
        <f t="shared" si="8"/>
        <v>12.630299319237837</v>
      </c>
      <c r="L84" s="1">
        <f t="shared" si="9"/>
        <v>6.11782</v>
      </c>
      <c r="M84" s="1">
        <f t="shared" si="6"/>
        <v>20.839993876742433</v>
      </c>
      <c r="N84" s="1">
        <f t="shared" si="7"/>
        <v>10.094403000000002</v>
      </c>
    </row>
    <row r="85" spans="1:14" x14ac:dyDescent="0.35">
      <c r="A85" t="s">
        <v>3</v>
      </c>
      <c r="B85" t="s">
        <v>20</v>
      </c>
      <c r="C85" t="s">
        <v>347</v>
      </c>
      <c r="D85" t="s">
        <v>37</v>
      </c>
      <c r="E85">
        <v>5</v>
      </c>
      <c r="G85" s="5">
        <v>24.7</v>
      </c>
      <c r="H85" s="1">
        <v>5.43</v>
      </c>
      <c r="I85" s="1">
        <v>3.62</v>
      </c>
      <c r="J85" s="1">
        <v>9.5</v>
      </c>
      <c r="K85" s="1">
        <f t="shared" si="8"/>
        <v>8.3079998559233523</v>
      </c>
      <c r="L85" s="1">
        <f t="shared" si="9"/>
        <v>5.5822000000000003</v>
      </c>
      <c r="M85" s="1">
        <f t="shared" si="6"/>
        <v>13.708199762273532</v>
      </c>
      <c r="N85" s="1">
        <f t="shared" si="7"/>
        <v>9.2106300000000001</v>
      </c>
    </row>
    <row r="86" spans="1:14" x14ac:dyDescent="0.35">
      <c r="A86" t="s">
        <v>3</v>
      </c>
      <c r="B86" t="s">
        <v>20</v>
      </c>
      <c r="C86" t="s">
        <v>347</v>
      </c>
      <c r="D86" t="s">
        <v>38</v>
      </c>
      <c r="E86">
        <v>5</v>
      </c>
      <c r="G86" s="5">
        <v>27.09</v>
      </c>
      <c r="H86" s="1">
        <v>5.88</v>
      </c>
      <c r="I86" s="1">
        <v>5.75</v>
      </c>
      <c r="J86" s="1">
        <v>12.75</v>
      </c>
      <c r="K86" s="1">
        <f t="shared" si="8"/>
        <v>8.3079998559233523</v>
      </c>
      <c r="L86" s="1">
        <f t="shared" si="9"/>
        <v>6.1223400000000003</v>
      </c>
      <c r="M86" s="1">
        <f t="shared" si="6"/>
        <v>13.708199762273532</v>
      </c>
      <c r="N86" s="1">
        <f t="shared" si="7"/>
        <v>10.101861000000003</v>
      </c>
    </row>
    <row r="87" spans="1:14" x14ac:dyDescent="0.35">
      <c r="A87" t="s">
        <v>3</v>
      </c>
      <c r="B87" t="s">
        <v>21</v>
      </c>
      <c r="C87" t="s">
        <v>348</v>
      </c>
      <c r="D87" t="s">
        <v>39</v>
      </c>
      <c r="E87">
        <v>1.5</v>
      </c>
      <c r="G87" s="5">
        <v>20.95</v>
      </c>
      <c r="H87" s="1">
        <v>6.66</v>
      </c>
      <c r="I87" s="1">
        <v>2</v>
      </c>
      <c r="J87" s="1">
        <v>9.8699999999999992</v>
      </c>
      <c r="K87" s="1">
        <f t="shared" si="8"/>
        <v>3.265317148723121</v>
      </c>
      <c r="L87" s="1">
        <f t="shared" si="9"/>
        <v>4.7347000000000001</v>
      </c>
      <c r="M87" s="1">
        <f t="shared" si="6"/>
        <v>5.387773295393151</v>
      </c>
      <c r="N87" s="1">
        <f t="shared" si="7"/>
        <v>7.8122550000000022</v>
      </c>
    </row>
    <row r="88" spans="1:14" x14ac:dyDescent="0.35">
      <c r="A88" t="s">
        <v>3</v>
      </c>
      <c r="B88" t="s">
        <v>21</v>
      </c>
      <c r="C88" t="s">
        <v>348</v>
      </c>
      <c r="D88" t="s">
        <v>40</v>
      </c>
      <c r="E88">
        <v>7.5</v>
      </c>
      <c r="G88" s="5">
        <v>30.08</v>
      </c>
      <c r="H88" s="1">
        <v>5.71</v>
      </c>
      <c r="I88" s="1">
        <v>2.38</v>
      </c>
      <c r="J88" s="1">
        <v>10.5</v>
      </c>
      <c r="K88" s="1">
        <f t="shared" si="8"/>
        <v>11.909916075352086</v>
      </c>
      <c r="L88" s="1">
        <f t="shared" si="9"/>
        <v>6.7980799999999997</v>
      </c>
      <c r="M88" s="1">
        <f t="shared" si="6"/>
        <v>19.651361524330945</v>
      </c>
      <c r="N88" s="1">
        <f t="shared" si="7"/>
        <v>11.216832</v>
      </c>
    </row>
    <row r="89" spans="1:14" x14ac:dyDescent="0.35">
      <c r="A89" t="s">
        <v>3</v>
      </c>
      <c r="B89" t="s">
        <v>21</v>
      </c>
      <c r="C89" t="s">
        <v>348</v>
      </c>
      <c r="D89" t="s">
        <v>41</v>
      </c>
      <c r="E89">
        <v>5</v>
      </c>
      <c r="G89" s="5">
        <v>25.69</v>
      </c>
      <c r="H89" s="1">
        <v>6.74</v>
      </c>
      <c r="I89" s="1">
        <v>2.13</v>
      </c>
      <c r="J89" s="1">
        <v>9.6199999999999992</v>
      </c>
      <c r="K89" s="1">
        <f t="shared" si="8"/>
        <v>8.3079998559233523</v>
      </c>
      <c r="L89" s="1">
        <f t="shared" si="9"/>
        <v>5.8059400000000005</v>
      </c>
      <c r="M89" s="1">
        <f t="shared" si="6"/>
        <v>13.708199762273532</v>
      </c>
      <c r="N89" s="1">
        <f t="shared" si="7"/>
        <v>9.5798010000000016</v>
      </c>
    </row>
    <row r="90" spans="1:14" x14ac:dyDescent="0.35">
      <c r="A90" t="s">
        <v>3</v>
      </c>
      <c r="B90" t="s">
        <v>21</v>
      </c>
      <c r="C90" t="s">
        <v>348</v>
      </c>
      <c r="D90" t="s">
        <v>42</v>
      </c>
      <c r="E90">
        <v>2.5</v>
      </c>
      <c r="G90" s="5">
        <v>18.45</v>
      </c>
      <c r="H90" s="1">
        <v>6.01</v>
      </c>
      <c r="I90" s="1">
        <v>8.5</v>
      </c>
      <c r="J90" s="1">
        <v>12.25</v>
      </c>
      <c r="K90" s="1">
        <f t="shared" si="8"/>
        <v>4.7060836364946157</v>
      </c>
      <c r="L90" s="1">
        <f t="shared" si="9"/>
        <v>4.1696999999999997</v>
      </c>
      <c r="M90" s="1">
        <f t="shared" si="6"/>
        <v>7.7650380002161175</v>
      </c>
      <c r="N90" s="1">
        <f t="shared" si="7"/>
        <v>6.8800049999999997</v>
      </c>
    </row>
    <row r="91" spans="1:14" x14ac:dyDescent="0.35">
      <c r="A91" t="s">
        <v>3</v>
      </c>
      <c r="B91" t="s">
        <v>21</v>
      </c>
      <c r="C91" t="s">
        <v>348</v>
      </c>
      <c r="D91" t="s">
        <v>43</v>
      </c>
      <c r="E91">
        <v>16</v>
      </c>
      <c r="G91" s="5">
        <v>40.479999999999997</v>
      </c>
      <c r="H91" s="1">
        <v>6.87</v>
      </c>
      <c r="I91" s="1">
        <v>3.25</v>
      </c>
      <c r="J91" s="1">
        <v>9</v>
      </c>
      <c r="K91" s="1">
        <f t="shared" si="8"/>
        <v>24.15643122140979</v>
      </c>
      <c r="L91" s="1">
        <f t="shared" si="9"/>
        <v>9.1484799999999993</v>
      </c>
      <c r="M91" s="1">
        <f t="shared" si="6"/>
        <v>39.858111515326158</v>
      </c>
      <c r="N91" s="1">
        <f t="shared" si="7"/>
        <v>15.094992</v>
      </c>
    </row>
    <row r="92" spans="1:14" x14ac:dyDescent="0.35">
      <c r="A92" t="s">
        <v>3</v>
      </c>
      <c r="B92" t="s">
        <v>22</v>
      </c>
      <c r="C92" t="s">
        <v>349</v>
      </c>
      <c r="D92" t="s">
        <v>29</v>
      </c>
      <c r="E92">
        <v>4.5</v>
      </c>
      <c r="G92" s="5">
        <v>18.510000000000002</v>
      </c>
      <c r="H92" s="1">
        <v>5.22</v>
      </c>
      <c r="I92" s="1">
        <v>3</v>
      </c>
      <c r="J92" s="1">
        <v>9.3800000000000008</v>
      </c>
      <c r="K92" s="1">
        <f t="shared" si="8"/>
        <v>7.5876166120376043</v>
      </c>
      <c r="L92" s="1">
        <f t="shared" si="9"/>
        <v>4.1832600000000006</v>
      </c>
      <c r="M92" s="1">
        <f t="shared" si="6"/>
        <v>12.519567409862047</v>
      </c>
      <c r="N92" s="1">
        <f t="shared" si="7"/>
        <v>6.9023790000000016</v>
      </c>
    </row>
    <row r="93" spans="1:14" x14ac:dyDescent="0.35">
      <c r="A93" t="s">
        <v>3</v>
      </c>
      <c r="B93" t="s">
        <v>22</v>
      </c>
      <c r="C93" t="s">
        <v>349</v>
      </c>
      <c r="D93" t="s">
        <v>30</v>
      </c>
      <c r="E93">
        <v>6</v>
      </c>
      <c r="G93" s="5">
        <v>15.45</v>
      </c>
      <c r="H93" s="1">
        <v>5.84</v>
      </c>
      <c r="I93" s="1">
        <v>9.25</v>
      </c>
      <c r="J93" s="1">
        <v>12.13</v>
      </c>
      <c r="K93" s="1">
        <f t="shared" si="8"/>
        <v>9.7487663436948466</v>
      </c>
      <c r="L93" s="1">
        <f t="shared" si="9"/>
        <v>3.4916999999999998</v>
      </c>
      <c r="M93" s="1">
        <f t="shared" si="6"/>
        <v>16.085464467096497</v>
      </c>
      <c r="N93" s="1">
        <f t="shared" si="7"/>
        <v>5.7613050000000001</v>
      </c>
    </row>
    <row r="94" spans="1:14" x14ac:dyDescent="0.35">
      <c r="A94" t="s">
        <v>3</v>
      </c>
      <c r="B94" t="s">
        <v>22</v>
      </c>
      <c r="C94" t="s">
        <v>349</v>
      </c>
      <c r="D94" t="s">
        <v>31</v>
      </c>
      <c r="E94">
        <v>4</v>
      </c>
      <c r="G94" s="5">
        <v>17.93</v>
      </c>
      <c r="H94" s="1">
        <v>6.94</v>
      </c>
      <c r="I94" s="1">
        <v>6.37</v>
      </c>
      <c r="J94" s="1">
        <v>10</v>
      </c>
      <c r="K94" s="1">
        <f t="shared" si="8"/>
        <v>6.8672333681518571</v>
      </c>
      <c r="L94" s="1">
        <f t="shared" si="9"/>
        <v>4.0521799999999999</v>
      </c>
      <c r="M94" s="1">
        <f t="shared" si="6"/>
        <v>11.330935057450564</v>
      </c>
      <c r="N94" s="1">
        <f t="shared" si="7"/>
        <v>6.6860970000000011</v>
      </c>
    </row>
    <row r="95" spans="1:14" x14ac:dyDescent="0.35">
      <c r="A95" t="s">
        <v>3</v>
      </c>
      <c r="B95" t="s">
        <v>22</v>
      </c>
      <c r="C95" t="s">
        <v>349</v>
      </c>
      <c r="D95" t="s">
        <v>32</v>
      </c>
      <c r="E95">
        <v>6.5</v>
      </c>
      <c r="G95" s="5">
        <v>32.94</v>
      </c>
      <c r="H95" s="1">
        <v>5.94</v>
      </c>
      <c r="I95" s="1">
        <v>6.25</v>
      </c>
      <c r="J95" s="1">
        <v>13</v>
      </c>
      <c r="K95" s="1">
        <f t="shared" si="8"/>
        <v>10.469149587580592</v>
      </c>
      <c r="L95" s="1">
        <f t="shared" si="9"/>
        <v>7.4444399999999993</v>
      </c>
      <c r="M95" s="1">
        <f t="shared" si="6"/>
        <v>17.274096819507982</v>
      </c>
      <c r="N95" s="1">
        <f t="shared" si="7"/>
        <v>12.283325999999999</v>
      </c>
    </row>
    <row r="96" spans="1:14" x14ac:dyDescent="0.35">
      <c r="A96" t="s">
        <v>3</v>
      </c>
      <c r="B96" t="s">
        <v>22</v>
      </c>
      <c r="C96" t="s">
        <v>349</v>
      </c>
      <c r="D96" t="s">
        <v>33</v>
      </c>
      <c r="E96">
        <v>3.5</v>
      </c>
      <c r="G96" s="5">
        <v>28.28</v>
      </c>
      <c r="H96" s="1">
        <v>5.9</v>
      </c>
      <c r="I96" s="1">
        <v>6.75</v>
      </c>
      <c r="J96" s="1">
        <v>12.75</v>
      </c>
      <c r="K96" s="1">
        <f t="shared" si="8"/>
        <v>6.14685012426611</v>
      </c>
      <c r="L96" s="1">
        <f t="shared" si="9"/>
        <v>6.3912800000000001</v>
      </c>
      <c r="M96" s="1">
        <f t="shared" si="6"/>
        <v>10.142302705039082</v>
      </c>
      <c r="N96" s="1">
        <f t="shared" si="7"/>
        <v>10.545612000000002</v>
      </c>
    </row>
    <row r="97" spans="1:14" x14ac:dyDescent="0.35">
      <c r="A97" t="s">
        <v>3</v>
      </c>
      <c r="B97" t="s">
        <v>23</v>
      </c>
      <c r="C97" t="s">
        <v>350</v>
      </c>
      <c r="D97" t="s">
        <v>34</v>
      </c>
      <c r="E97">
        <v>3.5</v>
      </c>
      <c r="G97" s="5">
        <v>20.99</v>
      </c>
      <c r="H97" s="1"/>
      <c r="I97" s="1"/>
      <c r="J97" s="1"/>
      <c r="K97" s="1">
        <f t="shared" si="8"/>
        <v>6.14685012426611</v>
      </c>
      <c r="L97" s="1">
        <f t="shared" si="9"/>
        <v>4.7437399999999998</v>
      </c>
      <c r="M97" s="1">
        <f>K97*1.1*15/10</f>
        <v>10.142302705039082</v>
      </c>
      <c r="N97" s="1">
        <f>L97*1.1*15/10</f>
        <v>7.8271709999999999</v>
      </c>
    </row>
    <row r="98" spans="1:14" x14ac:dyDescent="0.35">
      <c r="A98" t="s">
        <v>3</v>
      </c>
      <c r="B98" t="s">
        <v>23</v>
      </c>
      <c r="C98" t="s">
        <v>350</v>
      </c>
      <c r="D98" t="s">
        <v>35</v>
      </c>
      <c r="E98">
        <v>5</v>
      </c>
      <c r="G98" s="5">
        <v>21.28</v>
      </c>
      <c r="H98" s="1"/>
      <c r="I98" s="1"/>
      <c r="J98" s="1"/>
      <c r="K98" s="1">
        <f t="shared" si="8"/>
        <v>8.3079998559233523</v>
      </c>
      <c r="L98" s="1">
        <f t="shared" si="9"/>
        <v>4.8092800000000002</v>
      </c>
      <c r="M98" s="1">
        <f t="shared" ref="M98" si="10">K98*1.1*15/10</f>
        <v>13.708199762273532</v>
      </c>
      <c r="N98" s="1">
        <f t="shared" ref="N98" si="11">L98*1.1*15/10</f>
        <v>7.9353120000000006</v>
      </c>
    </row>
    <row r="99" spans="1:14" x14ac:dyDescent="0.35">
      <c r="A99" t="s">
        <v>3</v>
      </c>
      <c r="B99" t="s">
        <v>23</v>
      </c>
      <c r="C99" t="s">
        <v>350</v>
      </c>
      <c r="D99" t="s">
        <v>36</v>
      </c>
      <c r="E99">
        <v>9</v>
      </c>
      <c r="F99">
        <v>0.05</v>
      </c>
      <c r="G99" s="5">
        <v>29.01</v>
      </c>
      <c r="H99" s="1"/>
      <c r="I99" s="1"/>
      <c r="J99" s="1"/>
      <c r="K99" s="1">
        <f t="shared" si="8"/>
        <v>14.07106580700933</v>
      </c>
      <c r="L99" s="1">
        <f t="shared" si="9"/>
        <v>6.5562600000000009</v>
      </c>
      <c r="M99" s="1">
        <f t="shared" ref="M99:M121" si="12">K99*1.1*15/10</f>
        <v>23.217258581565396</v>
      </c>
      <c r="N99" s="1">
        <f t="shared" ref="N99:N121" si="13">L99*1.1*15/10</f>
        <v>10.817829000000001</v>
      </c>
    </row>
    <row r="100" spans="1:14" x14ac:dyDescent="0.35">
      <c r="A100" t="s">
        <v>3</v>
      </c>
      <c r="B100" t="s">
        <v>23</v>
      </c>
      <c r="C100" t="s">
        <v>350</v>
      </c>
      <c r="D100" t="s">
        <v>37</v>
      </c>
      <c r="E100">
        <v>4</v>
      </c>
      <c r="G100" s="5">
        <v>16.760000000000002</v>
      </c>
      <c r="H100" s="1"/>
      <c r="I100" s="1"/>
      <c r="J100" s="1"/>
      <c r="K100" s="1">
        <f t="shared" si="8"/>
        <v>6.8672333681518571</v>
      </c>
      <c r="L100" s="1">
        <f t="shared" si="9"/>
        <v>3.7877600000000005</v>
      </c>
      <c r="M100" s="1">
        <f t="shared" si="12"/>
        <v>11.330935057450564</v>
      </c>
      <c r="N100" s="1">
        <f t="shared" si="13"/>
        <v>6.249804000000001</v>
      </c>
    </row>
    <row r="101" spans="1:14" x14ac:dyDescent="0.35">
      <c r="A101" t="s">
        <v>3</v>
      </c>
      <c r="B101" t="s">
        <v>23</v>
      </c>
      <c r="C101" t="s">
        <v>350</v>
      </c>
      <c r="D101" t="s">
        <v>38</v>
      </c>
      <c r="E101">
        <v>2.5</v>
      </c>
      <c r="G101" s="5">
        <v>17.059999999999999</v>
      </c>
      <c r="H101" s="1"/>
      <c r="I101" s="1"/>
      <c r="J101" s="1"/>
      <c r="K101" s="1">
        <f t="shared" si="8"/>
        <v>4.7060836364946157</v>
      </c>
      <c r="L101" s="1">
        <f t="shared" si="9"/>
        <v>3.8555599999999997</v>
      </c>
      <c r="M101" s="1">
        <f t="shared" si="12"/>
        <v>7.7650380002161175</v>
      </c>
      <c r="N101" s="1">
        <f t="shared" si="13"/>
        <v>6.3616739999999998</v>
      </c>
    </row>
    <row r="102" spans="1:14" x14ac:dyDescent="0.35">
      <c r="A102" t="s">
        <v>3</v>
      </c>
      <c r="B102" t="s">
        <v>24</v>
      </c>
      <c r="C102" t="s">
        <v>351</v>
      </c>
      <c r="D102" t="s">
        <v>39</v>
      </c>
      <c r="E102">
        <v>1.5</v>
      </c>
      <c r="G102" s="5">
        <v>17.93</v>
      </c>
      <c r="H102" s="1"/>
      <c r="I102" s="1"/>
      <c r="J102" s="1"/>
      <c r="K102" s="1">
        <f t="shared" si="8"/>
        <v>3.265317148723121</v>
      </c>
      <c r="L102" s="1">
        <f t="shared" si="9"/>
        <v>4.0521799999999999</v>
      </c>
      <c r="M102" s="1">
        <f t="shared" si="12"/>
        <v>5.387773295393151</v>
      </c>
      <c r="N102" s="1">
        <f t="shared" si="13"/>
        <v>6.6860970000000011</v>
      </c>
    </row>
    <row r="103" spans="1:14" x14ac:dyDescent="0.35">
      <c r="A103" t="s">
        <v>3</v>
      </c>
      <c r="B103" t="s">
        <v>24</v>
      </c>
      <c r="C103" t="s">
        <v>351</v>
      </c>
      <c r="D103" t="s">
        <v>40</v>
      </c>
      <c r="E103">
        <v>2</v>
      </c>
      <c r="G103" s="5">
        <v>21.43</v>
      </c>
      <c r="H103" s="1"/>
      <c r="I103" s="1"/>
      <c r="J103" s="1"/>
      <c r="K103" s="1">
        <f t="shared" si="8"/>
        <v>3.9857003926088677</v>
      </c>
      <c r="L103" s="1">
        <f t="shared" si="9"/>
        <v>4.8431800000000003</v>
      </c>
      <c r="M103" s="1">
        <f t="shared" si="12"/>
        <v>6.5764056478046324</v>
      </c>
      <c r="N103" s="1">
        <f t="shared" si="13"/>
        <v>7.9912469999999995</v>
      </c>
    </row>
    <row r="104" spans="1:14" x14ac:dyDescent="0.35">
      <c r="A104" t="s">
        <v>3</v>
      </c>
      <c r="B104" t="s">
        <v>24</v>
      </c>
      <c r="C104" t="s">
        <v>351</v>
      </c>
      <c r="D104" t="s">
        <v>41</v>
      </c>
      <c r="E104">
        <v>2</v>
      </c>
      <c r="G104" s="5">
        <v>23.62</v>
      </c>
      <c r="H104" s="1"/>
      <c r="I104" s="1"/>
      <c r="J104" s="1"/>
      <c r="K104" s="1">
        <f t="shared" si="8"/>
        <v>3.9857003926088677</v>
      </c>
      <c r="L104" s="1">
        <f t="shared" si="9"/>
        <v>5.33812</v>
      </c>
      <c r="M104" s="1">
        <f t="shared" si="12"/>
        <v>6.5764056478046324</v>
      </c>
      <c r="N104" s="1">
        <f t="shared" si="13"/>
        <v>8.8078979999999998</v>
      </c>
    </row>
    <row r="105" spans="1:14" x14ac:dyDescent="0.35">
      <c r="A105" t="s">
        <v>3</v>
      </c>
      <c r="B105" t="s">
        <v>24</v>
      </c>
      <c r="C105" t="s">
        <v>351</v>
      </c>
      <c r="D105" t="s">
        <v>42</v>
      </c>
      <c r="E105">
        <v>2</v>
      </c>
      <c r="G105" s="5">
        <v>17.350000000000001</v>
      </c>
      <c r="H105" s="1"/>
      <c r="I105" s="1"/>
      <c r="J105" s="1"/>
      <c r="K105" s="1">
        <f t="shared" si="8"/>
        <v>3.9857003926088677</v>
      </c>
      <c r="L105" s="1">
        <f t="shared" si="9"/>
        <v>3.9211000000000005</v>
      </c>
      <c r="M105" s="1">
        <f t="shared" si="12"/>
        <v>6.5764056478046324</v>
      </c>
      <c r="N105" s="1">
        <f t="shared" si="13"/>
        <v>6.4698150000000014</v>
      </c>
    </row>
    <row r="106" spans="1:14" x14ac:dyDescent="0.35">
      <c r="A106" t="s">
        <v>3</v>
      </c>
      <c r="B106" t="s">
        <v>24</v>
      </c>
      <c r="C106" t="s">
        <v>351</v>
      </c>
      <c r="D106" t="s">
        <v>43</v>
      </c>
      <c r="E106">
        <v>1</v>
      </c>
      <c r="G106" s="5">
        <v>14.58</v>
      </c>
      <c r="H106" s="1"/>
      <c r="I106" s="1"/>
      <c r="J106" s="1"/>
      <c r="K106" s="1">
        <f t="shared" si="8"/>
        <v>2.5449339048373738</v>
      </c>
      <c r="L106" s="1">
        <f t="shared" si="9"/>
        <v>3.29508</v>
      </c>
      <c r="M106" s="1">
        <f t="shared" si="12"/>
        <v>4.1991409429816668</v>
      </c>
      <c r="N106" s="1">
        <f t="shared" si="13"/>
        <v>5.4368819999999998</v>
      </c>
    </row>
    <row r="107" spans="1:14" x14ac:dyDescent="0.35">
      <c r="A107" t="s">
        <v>3</v>
      </c>
      <c r="B107" t="s">
        <v>25</v>
      </c>
      <c r="C107" t="s">
        <v>352</v>
      </c>
      <c r="D107" t="s">
        <v>29</v>
      </c>
      <c r="E107">
        <v>80</v>
      </c>
      <c r="G107" s="5"/>
      <c r="H107" s="1"/>
      <c r="I107" s="1"/>
      <c r="J107" s="1"/>
      <c r="K107" s="1"/>
      <c r="L107" s="1"/>
      <c r="M107" s="1"/>
      <c r="N107" s="1"/>
    </row>
    <row r="108" spans="1:14" x14ac:dyDescent="0.35">
      <c r="A108" t="s">
        <v>3</v>
      </c>
      <c r="B108" t="s">
        <v>25</v>
      </c>
      <c r="C108" t="s">
        <v>352</v>
      </c>
      <c r="D108" t="s">
        <v>30</v>
      </c>
      <c r="E108">
        <v>23.5</v>
      </c>
      <c r="G108" s="5">
        <v>46.06</v>
      </c>
      <c r="H108" s="1"/>
      <c r="I108" s="1"/>
      <c r="J108" s="1"/>
      <c r="K108" s="1">
        <f t="shared" si="8"/>
        <v>34.962179879696002</v>
      </c>
      <c r="L108" s="1">
        <f t="shared" si="9"/>
        <v>10.409560000000001</v>
      </c>
      <c r="M108" s="1">
        <f t="shared" si="12"/>
        <v>57.687596801498408</v>
      </c>
      <c r="N108" s="1">
        <f t="shared" si="13"/>
        <v>17.175774000000004</v>
      </c>
    </row>
    <row r="109" spans="1:14" x14ac:dyDescent="0.35">
      <c r="A109" t="s">
        <v>3</v>
      </c>
      <c r="B109" t="s">
        <v>25</v>
      </c>
      <c r="C109" t="s">
        <v>352</v>
      </c>
      <c r="D109" t="s">
        <v>31</v>
      </c>
      <c r="E109">
        <v>32.5</v>
      </c>
      <c r="G109" s="5">
        <v>88.78</v>
      </c>
      <c r="H109" s="1"/>
      <c r="I109" s="1"/>
      <c r="J109" s="1"/>
      <c r="K109" s="1">
        <f t="shared" si="8"/>
        <v>47.929078269639447</v>
      </c>
      <c r="L109" s="1">
        <f t="shared" si="9"/>
        <v>20.06428</v>
      </c>
      <c r="M109" s="1">
        <f t="shared" si="12"/>
        <v>79.082979144905096</v>
      </c>
      <c r="N109" s="1">
        <f t="shared" si="13"/>
        <v>33.106062000000001</v>
      </c>
    </row>
    <row r="110" spans="1:14" x14ac:dyDescent="0.35">
      <c r="A110" t="s">
        <v>3</v>
      </c>
      <c r="B110" t="s">
        <v>25</v>
      </c>
      <c r="C110" t="s">
        <v>352</v>
      </c>
      <c r="D110" t="s">
        <v>32</v>
      </c>
      <c r="E110">
        <v>25</v>
      </c>
      <c r="G110" s="5">
        <v>62.83</v>
      </c>
      <c r="H110" s="1"/>
      <c r="I110" s="1"/>
      <c r="J110" s="1"/>
      <c r="K110" s="1">
        <f t="shared" si="8"/>
        <v>37.123329611353235</v>
      </c>
      <c r="L110" s="1">
        <f t="shared" si="9"/>
        <v>14.199579999999999</v>
      </c>
      <c r="M110" s="1">
        <f t="shared" si="12"/>
        <v>61.253493858732838</v>
      </c>
      <c r="N110" s="1">
        <f t="shared" si="13"/>
        <v>23.429307000000001</v>
      </c>
    </row>
    <row r="111" spans="1:14" x14ac:dyDescent="0.35">
      <c r="A111" t="s">
        <v>3</v>
      </c>
      <c r="B111" t="s">
        <v>25</v>
      </c>
      <c r="C111" t="s">
        <v>352</v>
      </c>
      <c r="D111" t="s">
        <v>33</v>
      </c>
      <c r="E111">
        <v>16</v>
      </c>
      <c r="G111" s="5">
        <v>37.76</v>
      </c>
      <c r="H111" s="1"/>
      <c r="I111" s="1"/>
      <c r="J111" s="1"/>
      <c r="K111" s="1">
        <f t="shared" si="8"/>
        <v>24.15643122140979</v>
      </c>
      <c r="L111" s="1">
        <f t="shared" si="9"/>
        <v>8.5337599999999991</v>
      </c>
      <c r="M111" s="1">
        <f t="shared" si="12"/>
        <v>39.858111515326158</v>
      </c>
      <c r="N111" s="1">
        <f t="shared" si="13"/>
        <v>14.080704000000001</v>
      </c>
    </row>
    <row r="112" spans="1:14" x14ac:dyDescent="0.35">
      <c r="A112" t="s">
        <v>3</v>
      </c>
      <c r="B112" t="s">
        <v>26</v>
      </c>
      <c r="C112" t="s">
        <v>353</v>
      </c>
      <c r="D112" t="s">
        <v>34</v>
      </c>
      <c r="E112">
        <v>22</v>
      </c>
      <c r="G112" s="5">
        <v>50.44</v>
      </c>
      <c r="H112" s="1"/>
      <c r="I112" s="1"/>
      <c r="J112" s="1"/>
      <c r="K112" s="1">
        <f t="shared" si="8"/>
        <v>32.801030148038762</v>
      </c>
      <c r="L112" s="1">
        <f t="shared" si="9"/>
        <v>11.39944</v>
      </c>
      <c r="M112" s="1">
        <f t="shared" si="12"/>
        <v>54.121699744263957</v>
      </c>
      <c r="N112" s="1">
        <f t="shared" si="13"/>
        <v>18.809076000000001</v>
      </c>
    </row>
    <row r="113" spans="1:14" x14ac:dyDescent="0.35">
      <c r="A113" t="s">
        <v>3</v>
      </c>
      <c r="B113" t="s">
        <v>26</v>
      </c>
      <c r="C113" t="s">
        <v>353</v>
      </c>
      <c r="D113" t="s">
        <v>35</v>
      </c>
      <c r="E113">
        <v>19</v>
      </c>
      <c r="G113" s="5">
        <v>59.48</v>
      </c>
      <c r="H113" s="1"/>
      <c r="I113" s="1"/>
      <c r="J113" s="1"/>
      <c r="K113" s="1">
        <f t="shared" si="8"/>
        <v>28.478730684724276</v>
      </c>
      <c r="L113" s="1">
        <f t="shared" si="9"/>
        <v>13.44248</v>
      </c>
      <c r="M113" s="1">
        <f t="shared" si="12"/>
        <v>46.989905629795061</v>
      </c>
      <c r="N113" s="1">
        <f t="shared" si="13"/>
        <v>22.180091999999998</v>
      </c>
    </row>
    <row r="114" spans="1:14" x14ac:dyDescent="0.35">
      <c r="A114" t="s">
        <v>3</v>
      </c>
      <c r="B114" t="s">
        <v>26</v>
      </c>
      <c r="C114" t="s">
        <v>353</v>
      </c>
      <c r="D114" t="s">
        <v>36</v>
      </c>
      <c r="E114">
        <v>37.5</v>
      </c>
      <c r="G114" s="5">
        <v>80.03</v>
      </c>
      <c r="H114" s="1"/>
      <c r="I114" s="1"/>
      <c r="J114" s="1"/>
      <c r="K114" s="1">
        <f t="shared" si="8"/>
        <v>55.132910708496922</v>
      </c>
      <c r="L114" s="1">
        <f t="shared" si="9"/>
        <v>18.086780000000001</v>
      </c>
      <c r="M114" s="1">
        <f t="shared" si="12"/>
        <v>90.969302669019925</v>
      </c>
      <c r="N114" s="1">
        <f t="shared" si="13"/>
        <v>29.843187</v>
      </c>
    </row>
    <row r="115" spans="1:14" x14ac:dyDescent="0.35">
      <c r="A115" t="s">
        <v>3</v>
      </c>
      <c r="B115" t="s">
        <v>26</v>
      </c>
      <c r="C115" t="s">
        <v>353</v>
      </c>
      <c r="D115" t="s">
        <v>37</v>
      </c>
      <c r="E115">
        <v>17.5</v>
      </c>
      <c r="G115" s="5">
        <v>41.25</v>
      </c>
      <c r="H115" s="1"/>
      <c r="I115" s="1"/>
      <c r="J115" s="1"/>
      <c r="K115" s="1">
        <f t="shared" si="8"/>
        <v>26.317580953067029</v>
      </c>
      <c r="L115" s="1">
        <f t="shared" si="9"/>
        <v>9.3224999999999998</v>
      </c>
      <c r="M115" s="1">
        <f t="shared" si="12"/>
        <v>43.424008572560595</v>
      </c>
      <c r="N115" s="1">
        <f t="shared" si="13"/>
        <v>15.382125000000002</v>
      </c>
    </row>
    <row r="116" spans="1:14" x14ac:dyDescent="0.35">
      <c r="A116" t="s">
        <v>3</v>
      </c>
      <c r="B116" t="s">
        <v>26</v>
      </c>
      <c r="C116" t="s">
        <v>353</v>
      </c>
      <c r="D116" t="s">
        <v>38</v>
      </c>
      <c r="E116">
        <v>35</v>
      </c>
      <c r="G116" s="5">
        <v>68.510000000000005</v>
      </c>
      <c r="H116" s="1"/>
      <c r="I116" s="1"/>
      <c r="J116" s="1"/>
      <c r="K116" s="1">
        <f t="shared" si="8"/>
        <v>51.530994489068185</v>
      </c>
      <c r="L116" s="1">
        <f t="shared" si="9"/>
        <v>15.483260000000001</v>
      </c>
      <c r="M116" s="1">
        <f t="shared" si="12"/>
        <v>85.02614090696251</v>
      </c>
      <c r="N116" s="1">
        <f t="shared" si="13"/>
        <v>25.547379000000006</v>
      </c>
    </row>
    <row r="117" spans="1:14" x14ac:dyDescent="0.35">
      <c r="A117" t="s">
        <v>3</v>
      </c>
      <c r="B117" t="s">
        <v>27</v>
      </c>
      <c r="C117" t="s">
        <v>354</v>
      </c>
      <c r="D117" t="s">
        <v>39</v>
      </c>
      <c r="E117">
        <v>25</v>
      </c>
      <c r="G117" s="5">
        <v>38.19</v>
      </c>
      <c r="H117" s="1"/>
      <c r="I117" s="1"/>
      <c r="J117" s="1"/>
      <c r="K117" s="1">
        <f t="shared" si="8"/>
        <v>37.123329611353235</v>
      </c>
      <c r="L117" s="1">
        <f t="shared" si="9"/>
        <v>8.6309399999999989</v>
      </c>
      <c r="M117" s="1">
        <f t="shared" si="12"/>
        <v>61.253493858732838</v>
      </c>
      <c r="N117" s="1">
        <f t="shared" si="13"/>
        <v>14.241050999999999</v>
      </c>
    </row>
    <row r="118" spans="1:14" x14ac:dyDescent="0.35">
      <c r="A118" t="s">
        <v>3</v>
      </c>
      <c r="B118" t="s">
        <v>27</v>
      </c>
      <c r="C118" t="s">
        <v>354</v>
      </c>
      <c r="D118" t="s">
        <v>40</v>
      </c>
      <c r="E118">
        <v>22</v>
      </c>
      <c r="G118" s="5">
        <v>50.44</v>
      </c>
      <c r="H118" s="1"/>
      <c r="I118" s="1"/>
      <c r="J118" s="1"/>
      <c r="K118" s="1">
        <f t="shared" si="8"/>
        <v>32.801030148038762</v>
      </c>
      <c r="L118" s="1">
        <f t="shared" si="9"/>
        <v>11.39944</v>
      </c>
      <c r="M118" s="1">
        <f t="shared" si="12"/>
        <v>54.121699744263957</v>
      </c>
      <c r="N118" s="1">
        <f t="shared" si="13"/>
        <v>18.809076000000001</v>
      </c>
    </row>
    <row r="119" spans="1:14" x14ac:dyDescent="0.35">
      <c r="A119" t="s">
        <v>3</v>
      </c>
      <c r="B119" t="s">
        <v>27</v>
      </c>
      <c r="C119" t="s">
        <v>354</v>
      </c>
      <c r="D119" t="s">
        <v>41</v>
      </c>
      <c r="E119">
        <v>25</v>
      </c>
      <c r="G119" s="5">
        <v>43.73</v>
      </c>
      <c r="H119" s="1"/>
      <c r="I119" s="1"/>
      <c r="J119" s="1"/>
      <c r="K119" s="1">
        <f t="shared" si="8"/>
        <v>37.123329611353235</v>
      </c>
      <c r="L119" s="1">
        <f t="shared" si="9"/>
        <v>9.8829799999999999</v>
      </c>
      <c r="M119" s="1">
        <f t="shared" si="12"/>
        <v>61.253493858732838</v>
      </c>
      <c r="N119" s="1">
        <f t="shared" si="13"/>
        <v>16.306917000000002</v>
      </c>
    </row>
    <row r="120" spans="1:14" x14ac:dyDescent="0.35">
      <c r="A120" t="s">
        <v>3</v>
      </c>
      <c r="B120" t="s">
        <v>27</v>
      </c>
      <c r="C120" t="s">
        <v>354</v>
      </c>
      <c r="D120" t="s">
        <v>42</v>
      </c>
      <c r="E120">
        <v>32.5</v>
      </c>
      <c r="G120" s="5">
        <v>66.180000000000007</v>
      </c>
      <c r="H120" s="1"/>
      <c r="I120" s="1"/>
      <c r="J120" s="1"/>
      <c r="K120" s="1">
        <f t="shared" si="8"/>
        <v>47.929078269639447</v>
      </c>
      <c r="L120" s="1">
        <f t="shared" si="9"/>
        <v>14.956680000000002</v>
      </c>
      <c r="M120" s="1">
        <f t="shared" si="12"/>
        <v>79.082979144905096</v>
      </c>
      <c r="N120" s="1">
        <f t="shared" si="13"/>
        <v>24.678522000000008</v>
      </c>
    </row>
    <row r="121" spans="1:14" x14ac:dyDescent="0.35">
      <c r="A121" t="s">
        <v>3</v>
      </c>
      <c r="B121" t="s">
        <v>27</v>
      </c>
      <c r="C121" t="s">
        <v>354</v>
      </c>
      <c r="D121" t="s">
        <v>43</v>
      </c>
      <c r="E121">
        <v>35</v>
      </c>
      <c r="G121" s="5">
        <v>61.37</v>
      </c>
      <c r="H121" s="1"/>
      <c r="I121" s="1"/>
      <c r="J121" s="1"/>
      <c r="K121" s="1">
        <f t="shared" si="8"/>
        <v>51.530994489068185</v>
      </c>
      <c r="L121" s="1">
        <f t="shared" si="9"/>
        <v>13.869619999999999</v>
      </c>
      <c r="M121" s="1">
        <f t="shared" si="12"/>
        <v>85.02614090696251</v>
      </c>
      <c r="N121" s="1">
        <f t="shared" si="13"/>
        <v>22.884872999999999</v>
      </c>
    </row>
    <row r="122" spans="1:14" x14ac:dyDescent="0.35">
      <c r="A122" t="s">
        <v>3</v>
      </c>
      <c r="D122" t="s">
        <v>29</v>
      </c>
      <c r="E122">
        <v>3.5</v>
      </c>
    </row>
    <row r="123" spans="1:14" x14ac:dyDescent="0.35">
      <c r="A123" t="s">
        <v>3</v>
      </c>
      <c r="D123" t="s">
        <v>30</v>
      </c>
      <c r="E123">
        <v>9</v>
      </c>
    </row>
    <row r="124" spans="1:14" x14ac:dyDescent="0.35">
      <c r="A124" t="s">
        <v>3</v>
      </c>
      <c r="D124" t="s">
        <v>31</v>
      </c>
      <c r="E124">
        <v>3.5</v>
      </c>
    </row>
    <row r="125" spans="1:14" x14ac:dyDescent="0.35">
      <c r="A125" t="s">
        <v>3</v>
      </c>
      <c r="D125" t="s">
        <v>32</v>
      </c>
      <c r="E125">
        <v>3.5</v>
      </c>
    </row>
    <row r="126" spans="1:14" x14ac:dyDescent="0.35">
      <c r="A126" t="s">
        <v>3</v>
      </c>
      <c r="D126" t="s">
        <v>33</v>
      </c>
      <c r="E126">
        <v>3</v>
      </c>
    </row>
    <row r="127" spans="1:14" x14ac:dyDescent="0.35">
      <c r="A127" t="s">
        <v>3</v>
      </c>
      <c r="D127" t="s">
        <v>34</v>
      </c>
      <c r="E127">
        <v>5.5</v>
      </c>
    </row>
    <row r="128" spans="1:14" x14ac:dyDescent="0.35">
      <c r="A128" t="s">
        <v>3</v>
      </c>
      <c r="D128" t="s">
        <v>35</v>
      </c>
      <c r="E128">
        <v>10</v>
      </c>
    </row>
    <row r="129" spans="1:5" x14ac:dyDescent="0.35">
      <c r="A129" t="s">
        <v>3</v>
      </c>
      <c r="D129" t="s">
        <v>36</v>
      </c>
      <c r="E129">
        <v>5.5</v>
      </c>
    </row>
    <row r="130" spans="1:5" x14ac:dyDescent="0.35">
      <c r="A130" t="s">
        <v>3</v>
      </c>
      <c r="D130" t="s">
        <v>37</v>
      </c>
      <c r="E130">
        <v>4</v>
      </c>
    </row>
    <row r="131" spans="1:5" x14ac:dyDescent="0.35">
      <c r="A131" t="s">
        <v>3</v>
      </c>
      <c r="D131" t="s">
        <v>38</v>
      </c>
      <c r="E131">
        <v>6.5</v>
      </c>
    </row>
    <row r="132" spans="1:5" x14ac:dyDescent="0.35">
      <c r="A132" t="s">
        <v>3</v>
      </c>
      <c r="D132" t="s">
        <v>29</v>
      </c>
      <c r="E132">
        <v>8</v>
      </c>
    </row>
    <row r="133" spans="1:5" x14ac:dyDescent="0.35">
      <c r="A133" t="s">
        <v>3</v>
      </c>
      <c r="D133" t="s">
        <v>30</v>
      </c>
      <c r="E133">
        <v>2.5</v>
      </c>
    </row>
    <row r="134" spans="1:5" x14ac:dyDescent="0.35">
      <c r="A134" t="s">
        <v>3</v>
      </c>
      <c r="D134" t="s">
        <v>31</v>
      </c>
      <c r="E134">
        <v>13</v>
      </c>
    </row>
    <row r="135" spans="1:5" x14ac:dyDescent="0.35">
      <c r="A135" t="s">
        <v>3</v>
      </c>
      <c r="D135" t="s">
        <v>32</v>
      </c>
      <c r="E135">
        <v>3.5</v>
      </c>
    </row>
    <row r="136" spans="1:5" x14ac:dyDescent="0.35">
      <c r="A136" t="s">
        <v>3</v>
      </c>
      <c r="D136" t="s">
        <v>33</v>
      </c>
      <c r="E136">
        <v>9.5</v>
      </c>
    </row>
    <row r="137" spans="1:5" x14ac:dyDescent="0.35">
      <c r="A137" t="s">
        <v>3</v>
      </c>
      <c r="D137" t="s">
        <v>34</v>
      </c>
      <c r="E137">
        <v>6</v>
      </c>
    </row>
    <row r="138" spans="1:5" x14ac:dyDescent="0.35">
      <c r="A138" t="s">
        <v>3</v>
      </c>
      <c r="D138" t="s">
        <v>35</v>
      </c>
      <c r="E138">
        <v>16</v>
      </c>
    </row>
    <row r="139" spans="1:5" x14ac:dyDescent="0.35">
      <c r="A139" t="s">
        <v>3</v>
      </c>
      <c r="D139" t="s">
        <v>36</v>
      </c>
    </row>
    <row r="140" spans="1:5" x14ac:dyDescent="0.35">
      <c r="A140" t="s">
        <v>3</v>
      </c>
      <c r="D140" t="s">
        <v>37</v>
      </c>
      <c r="E140">
        <v>8.5</v>
      </c>
    </row>
    <row r="141" spans="1:5" x14ac:dyDescent="0.35">
      <c r="A141" t="s">
        <v>3</v>
      </c>
      <c r="D141" t="s">
        <v>38</v>
      </c>
      <c r="E141">
        <v>6.5</v>
      </c>
    </row>
  </sheetData>
  <phoneticPr fontId="4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"/>
  <sheetViews>
    <sheetView zoomScale="90" workbookViewId="0">
      <selection activeCell="E111" sqref="E111"/>
    </sheetView>
  </sheetViews>
  <sheetFormatPr defaultColWidth="10.6640625" defaultRowHeight="15.5" x14ac:dyDescent="0.35"/>
  <cols>
    <col min="1" max="2" width="22" customWidth="1"/>
    <col min="3" max="3" width="14.5" customWidth="1"/>
    <col min="4" max="4" width="14.33203125" customWidth="1"/>
    <col min="5" max="5" width="14.6640625" customWidth="1"/>
  </cols>
  <sheetData>
    <row r="1" spans="1:11" x14ac:dyDescent="0.35">
      <c r="A1" s="6" t="s">
        <v>332</v>
      </c>
      <c r="B1" s="3" t="s">
        <v>2</v>
      </c>
      <c r="C1" s="3" t="s">
        <v>226</v>
      </c>
      <c r="D1" s="3" t="s">
        <v>227</v>
      </c>
      <c r="E1" s="3" t="s">
        <v>126</v>
      </c>
      <c r="F1" s="3" t="s">
        <v>229</v>
      </c>
      <c r="G1" s="3" t="s">
        <v>233</v>
      </c>
      <c r="H1" s="3" t="s">
        <v>234</v>
      </c>
      <c r="I1" s="3" t="s">
        <v>62</v>
      </c>
      <c r="J1" s="3" t="s">
        <v>63</v>
      </c>
      <c r="K1" s="3" t="s">
        <v>64</v>
      </c>
    </row>
    <row r="2" spans="1:11" x14ac:dyDescent="0.35">
      <c r="A2" t="s">
        <v>131</v>
      </c>
      <c r="B2" t="s">
        <v>313</v>
      </c>
      <c r="C2">
        <v>1.5</v>
      </c>
      <c r="D2">
        <v>0.2</v>
      </c>
      <c r="E2" s="1">
        <v>4.46</v>
      </c>
      <c r="F2" s="1">
        <f>(((0.9*C2)+0.6131)/2.7763)*5</f>
        <v>3.5354608651802759</v>
      </c>
      <c r="G2" s="1">
        <f>E2*1.1*15/10</f>
        <v>7.359</v>
      </c>
      <c r="H2" s="1">
        <f>F2*1.1*15/10</f>
        <v>5.8335104275474556</v>
      </c>
      <c r="I2" s="1">
        <v>6.97</v>
      </c>
      <c r="J2" s="1">
        <v>1.1299999999999999</v>
      </c>
      <c r="K2" s="1">
        <v>7.25</v>
      </c>
    </row>
    <row r="3" spans="1:11" x14ac:dyDescent="0.35">
      <c r="A3" t="s">
        <v>132</v>
      </c>
      <c r="B3" t="s">
        <v>313</v>
      </c>
      <c r="C3">
        <v>2.5</v>
      </c>
      <c r="E3" s="1">
        <v>3.84</v>
      </c>
      <c r="F3" s="1">
        <f t="shared" ref="F3:F65" si="0">(((0.9*C3)+0.6131)/2.7763)*5</f>
        <v>5.1563231639232079</v>
      </c>
      <c r="G3" s="1">
        <f t="shared" ref="G3:G65" si="1">E3*1.1*15/10</f>
        <v>6.3360000000000003</v>
      </c>
      <c r="H3" s="1">
        <f t="shared" ref="H3:H65" si="2">F3*1.1*15/10</f>
        <v>8.5079332204732943</v>
      </c>
      <c r="I3" s="1">
        <v>5.85</v>
      </c>
      <c r="J3" s="1">
        <v>1.75</v>
      </c>
      <c r="K3" s="1">
        <v>8</v>
      </c>
    </row>
    <row r="4" spans="1:11" x14ac:dyDescent="0.35">
      <c r="A4" t="s">
        <v>133</v>
      </c>
      <c r="B4" t="s">
        <v>313</v>
      </c>
      <c r="C4">
        <v>5</v>
      </c>
      <c r="E4" s="1">
        <v>2.11</v>
      </c>
      <c r="F4" s="1">
        <f t="shared" si="0"/>
        <v>9.2084789107805349</v>
      </c>
      <c r="G4" s="1">
        <f t="shared" si="1"/>
        <v>3.4815000000000005</v>
      </c>
      <c r="H4" s="1">
        <f t="shared" si="2"/>
        <v>15.193990202787884</v>
      </c>
      <c r="I4" s="1">
        <v>5.4</v>
      </c>
      <c r="J4" s="1">
        <v>1.88</v>
      </c>
      <c r="K4" s="1">
        <v>8.25</v>
      </c>
    </row>
    <row r="5" spans="1:11" x14ac:dyDescent="0.35">
      <c r="A5" t="s">
        <v>134</v>
      </c>
      <c r="B5" t="s">
        <v>313</v>
      </c>
      <c r="C5">
        <v>3</v>
      </c>
      <c r="E5" s="1">
        <v>2.4300000000000002</v>
      </c>
      <c r="F5" s="1">
        <f t="shared" si="0"/>
        <v>5.9667543132946737</v>
      </c>
      <c r="G5" s="1">
        <f t="shared" si="1"/>
        <v>4.009500000000001</v>
      </c>
      <c r="H5" s="1">
        <f t="shared" si="2"/>
        <v>9.8451446169362118</v>
      </c>
      <c r="I5" s="1">
        <v>7.27</v>
      </c>
      <c r="J5" s="1">
        <v>2</v>
      </c>
      <c r="K5" s="1">
        <v>5.75</v>
      </c>
    </row>
    <row r="6" spans="1:11" x14ac:dyDescent="0.35">
      <c r="A6" t="s">
        <v>135</v>
      </c>
      <c r="B6" t="s">
        <v>313</v>
      </c>
      <c r="C6">
        <v>4</v>
      </c>
      <c r="D6">
        <v>0.3</v>
      </c>
      <c r="E6" s="7">
        <v>3.44</v>
      </c>
      <c r="F6" s="1"/>
      <c r="G6" s="1"/>
      <c r="H6" s="1"/>
      <c r="I6" s="1">
        <v>6.86</v>
      </c>
      <c r="J6" s="1">
        <v>0.75</v>
      </c>
      <c r="K6" s="1">
        <v>6.75</v>
      </c>
    </row>
    <row r="7" spans="1:11" x14ac:dyDescent="0.35">
      <c r="A7" t="s">
        <v>136</v>
      </c>
      <c r="B7" t="s">
        <v>314</v>
      </c>
      <c r="C7">
        <v>5</v>
      </c>
      <c r="E7" s="1">
        <v>5.39</v>
      </c>
      <c r="F7" s="1">
        <f t="shared" si="0"/>
        <v>9.2084789107805349</v>
      </c>
      <c r="G7" s="1">
        <f t="shared" si="1"/>
        <v>8.8934999999999995</v>
      </c>
      <c r="H7" s="1">
        <f t="shared" si="2"/>
        <v>15.193990202787884</v>
      </c>
      <c r="I7" s="1">
        <v>5.54</v>
      </c>
      <c r="J7" s="1">
        <v>4.38</v>
      </c>
      <c r="K7" s="1">
        <v>9.6300000000000008</v>
      </c>
    </row>
    <row r="8" spans="1:11" x14ac:dyDescent="0.35">
      <c r="A8" t="s">
        <v>137</v>
      </c>
      <c r="B8" t="s">
        <v>314</v>
      </c>
      <c r="C8">
        <v>9.5</v>
      </c>
      <c r="D8">
        <v>0.15</v>
      </c>
      <c r="E8" s="1">
        <v>11.3</v>
      </c>
      <c r="F8" s="1">
        <f t="shared" si="0"/>
        <v>16.502359255123725</v>
      </c>
      <c r="G8" s="1">
        <f t="shared" si="1"/>
        <v>18.645000000000003</v>
      </c>
      <c r="H8" s="1">
        <f t="shared" si="2"/>
        <v>27.228892770954143</v>
      </c>
      <c r="I8" s="1"/>
      <c r="J8" s="1"/>
      <c r="K8" s="1"/>
    </row>
    <row r="9" spans="1:11" x14ac:dyDescent="0.35">
      <c r="A9" t="s">
        <v>138</v>
      </c>
      <c r="B9" t="s">
        <v>314</v>
      </c>
      <c r="E9" s="1"/>
      <c r="F9" s="1"/>
      <c r="G9" s="1"/>
      <c r="H9" s="1"/>
      <c r="I9" s="1">
        <v>5.5</v>
      </c>
      <c r="J9" s="1">
        <v>4.87</v>
      </c>
      <c r="K9" s="1">
        <v>8.8800000000000008</v>
      </c>
    </row>
    <row r="10" spans="1:11" x14ac:dyDescent="0.35">
      <c r="A10" t="s">
        <v>139</v>
      </c>
      <c r="B10" t="s">
        <v>314</v>
      </c>
      <c r="C10">
        <v>2</v>
      </c>
      <c r="D10">
        <v>0.2</v>
      </c>
      <c r="E10" s="1">
        <v>5.55</v>
      </c>
      <c r="F10" s="1">
        <f t="shared" si="0"/>
        <v>4.3458920145517412</v>
      </c>
      <c r="G10" s="1">
        <f t="shared" si="1"/>
        <v>9.1575000000000006</v>
      </c>
      <c r="H10" s="1">
        <f t="shared" si="2"/>
        <v>7.1707218240103732</v>
      </c>
      <c r="I10" s="1">
        <v>6.83</v>
      </c>
      <c r="J10" s="1">
        <v>3.25</v>
      </c>
      <c r="K10" s="1">
        <v>8.25</v>
      </c>
    </row>
    <row r="11" spans="1:11" x14ac:dyDescent="0.35">
      <c r="A11" t="s">
        <v>140</v>
      </c>
      <c r="B11" t="s">
        <v>314</v>
      </c>
      <c r="C11">
        <v>2</v>
      </c>
      <c r="E11" s="1">
        <v>4.78</v>
      </c>
      <c r="F11" s="1">
        <f t="shared" si="0"/>
        <v>4.3458920145517412</v>
      </c>
      <c r="G11" s="1">
        <f t="shared" si="1"/>
        <v>7.8870000000000022</v>
      </c>
      <c r="H11" s="1">
        <f t="shared" si="2"/>
        <v>7.1707218240103732</v>
      </c>
      <c r="I11" s="1">
        <v>6.76</v>
      </c>
      <c r="J11" s="1">
        <v>3</v>
      </c>
      <c r="K11" s="1">
        <v>9</v>
      </c>
    </row>
    <row r="12" spans="1:11" x14ac:dyDescent="0.35">
      <c r="A12" t="s">
        <v>141</v>
      </c>
      <c r="B12" t="s">
        <v>315</v>
      </c>
      <c r="C12">
        <v>3</v>
      </c>
      <c r="E12" s="1"/>
      <c r="F12" s="1"/>
      <c r="G12" s="1"/>
      <c r="H12" s="1"/>
      <c r="I12" s="1">
        <v>6.33</v>
      </c>
      <c r="J12" s="1">
        <v>2</v>
      </c>
      <c r="K12" s="1">
        <v>11</v>
      </c>
    </row>
    <row r="13" spans="1:11" x14ac:dyDescent="0.35">
      <c r="A13" t="s">
        <v>142</v>
      </c>
      <c r="B13" t="s">
        <v>315</v>
      </c>
      <c r="C13">
        <v>2</v>
      </c>
      <c r="E13" s="1">
        <v>17.8</v>
      </c>
      <c r="F13" s="1">
        <f t="shared" si="0"/>
        <v>4.3458920145517412</v>
      </c>
      <c r="G13" s="1">
        <f t="shared" si="1"/>
        <v>29.370000000000005</v>
      </c>
      <c r="H13" s="1">
        <f t="shared" si="2"/>
        <v>7.1707218240103732</v>
      </c>
      <c r="I13" s="1">
        <v>5.24</v>
      </c>
      <c r="J13" s="1">
        <v>1.5</v>
      </c>
      <c r="K13" s="1">
        <v>5</v>
      </c>
    </row>
    <row r="14" spans="1:11" x14ac:dyDescent="0.35">
      <c r="A14" t="s">
        <v>143</v>
      </c>
      <c r="B14" t="s">
        <v>315</v>
      </c>
      <c r="C14">
        <v>5</v>
      </c>
      <c r="E14" s="1">
        <v>14.7</v>
      </c>
      <c r="F14" s="1">
        <f t="shared" si="0"/>
        <v>9.2084789107805349</v>
      </c>
      <c r="G14" s="1">
        <f t="shared" si="1"/>
        <v>24.255000000000003</v>
      </c>
      <c r="H14" s="1">
        <f t="shared" si="2"/>
        <v>15.193990202787884</v>
      </c>
      <c r="I14" s="1">
        <v>5.22</v>
      </c>
      <c r="J14" s="1">
        <v>3</v>
      </c>
      <c r="K14" s="1">
        <v>9.3800000000000008</v>
      </c>
    </row>
    <row r="15" spans="1:11" x14ac:dyDescent="0.35">
      <c r="A15" t="s">
        <v>144</v>
      </c>
      <c r="B15" t="s">
        <v>315</v>
      </c>
      <c r="E15" s="1"/>
      <c r="F15" s="1"/>
      <c r="G15" s="1"/>
      <c r="H15" s="1"/>
      <c r="I15" s="1">
        <v>6.24</v>
      </c>
      <c r="J15" s="1">
        <v>2.5</v>
      </c>
      <c r="K15" s="1">
        <v>10.88</v>
      </c>
    </row>
    <row r="16" spans="1:11" x14ac:dyDescent="0.35">
      <c r="A16" t="s">
        <v>145</v>
      </c>
      <c r="B16" t="s">
        <v>315</v>
      </c>
      <c r="E16" s="1"/>
      <c r="F16" s="1"/>
      <c r="G16" s="1"/>
      <c r="H16" s="1"/>
      <c r="I16" s="1">
        <v>5.3</v>
      </c>
      <c r="J16" s="1">
        <v>2</v>
      </c>
      <c r="K16" s="1">
        <v>11.13</v>
      </c>
    </row>
    <row r="17" spans="1:11" x14ac:dyDescent="0.35">
      <c r="A17" t="s">
        <v>146</v>
      </c>
      <c r="B17" t="s">
        <v>316</v>
      </c>
      <c r="C17">
        <v>2.5</v>
      </c>
      <c r="E17" s="1">
        <v>8.4</v>
      </c>
      <c r="F17" s="1">
        <f t="shared" si="0"/>
        <v>5.1563231639232079</v>
      </c>
      <c r="G17" s="1">
        <f t="shared" si="1"/>
        <v>13.860000000000003</v>
      </c>
      <c r="H17" s="1">
        <f t="shared" si="2"/>
        <v>8.5079332204732943</v>
      </c>
      <c r="I17" s="1">
        <v>5.71</v>
      </c>
      <c r="J17" s="1">
        <v>2.38</v>
      </c>
      <c r="K17" s="1">
        <v>10.5</v>
      </c>
    </row>
    <row r="18" spans="1:11" x14ac:dyDescent="0.35">
      <c r="A18" t="s">
        <v>147</v>
      </c>
      <c r="B18" t="s">
        <v>316</v>
      </c>
      <c r="C18">
        <v>7</v>
      </c>
      <c r="E18" s="1">
        <v>7.83</v>
      </c>
      <c r="F18" s="1">
        <f t="shared" si="0"/>
        <v>12.450203508266398</v>
      </c>
      <c r="G18" s="1">
        <f t="shared" si="1"/>
        <v>12.919500000000003</v>
      </c>
      <c r="H18" s="1">
        <f t="shared" si="2"/>
        <v>20.542835788639557</v>
      </c>
      <c r="I18" s="1">
        <v>5.62</v>
      </c>
      <c r="J18" s="1">
        <v>3.88</v>
      </c>
      <c r="K18" s="1">
        <v>9.5</v>
      </c>
    </row>
    <row r="19" spans="1:11" x14ac:dyDescent="0.35">
      <c r="A19" t="s">
        <v>148</v>
      </c>
      <c r="B19" t="s">
        <v>316</v>
      </c>
      <c r="C19">
        <v>9</v>
      </c>
      <c r="E19" s="1">
        <v>17.399999999999999</v>
      </c>
      <c r="F19" s="1">
        <f t="shared" si="0"/>
        <v>15.691928105752257</v>
      </c>
      <c r="G19" s="1">
        <f t="shared" si="1"/>
        <v>28.71</v>
      </c>
      <c r="H19" s="1">
        <f t="shared" si="2"/>
        <v>25.891681374491224</v>
      </c>
      <c r="I19" s="1">
        <v>5.38</v>
      </c>
      <c r="J19" s="1">
        <v>3.38</v>
      </c>
      <c r="K19" s="1">
        <v>9.75</v>
      </c>
    </row>
    <row r="20" spans="1:11" x14ac:dyDescent="0.35">
      <c r="A20" t="s">
        <v>149</v>
      </c>
      <c r="B20" t="s">
        <v>316</v>
      </c>
      <c r="C20">
        <v>4</v>
      </c>
      <c r="E20" s="1">
        <v>4.3600000000000003</v>
      </c>
      <c r="F20" s="1">
        <f t="shared" si="0"/>
        <v>7.5876166120376043</v>
      </c>
      <c r="G20" s="1">
        <f t="shared" si="1"/>
        <v>7.1940000000000008</v>
      </c>
      <c r="H20" s="1">
        <f t="shared" si="2"/>
        <v>12.519567409862047</v>
      </c>
      <c r="I20" s="1">
        <v>5.4</v>
      </c>
      <c r="J20" s="1">
        <v>2.12</v>
      </c>
      <c r="K20" s="1">
        <v>9.8699999999999992</v>
      </c>
    </row>
    <row r="21" spans="1:11" x14ac:dyDescent="0.35">
      <c r="A21" t="s">
        <v>150</v>
      </c>
      <c r="B21" t="s">
        <v>316</v>
      </c>
      <c r="C21">
        <v>2</v>
      </c>
      <c r="E21" s="1">
        <v>7.18</v>
      </c>
      <c r="F21" s="1">
        <f t="shared" si="0"/>
        <v>4.3458920145517412</v>
      </c>
      <c r="G21" s="1">
        <f t="shared" si="1"/>
        <v>11.847000000000001</v>
      </c>
      <c r="H21" s="1">
        <f t="shared" si="2"/>
        <v>7.1707218240103732</v>
      </c>
      <c r="I21" s="1">
        <v>5.43</v>
      </c>
      <c r="J21" s="1">
        <v>3.62</v>
      </c>
      <c r="K21" s="1">
        <v>9.5</v>
      </c>
    </row>
    <row r="22" spans="1:11" x14ac:dyDescent="0.35">
      <c r="A22" t="s">
        <v>151</v>
      </c>
      <c r="B22" t="s">
        <v>317</v>
      </c>
      <c r="C22">
        <v>1</v>
      </c>
      <c r="E22" s="1"/>
      <c r="F22" s="1"/>
      <c r="G22" s="1"/>
      <c r="H22" s="1"/>
      <c r="I22" s="1">
        <v>6.64</v>
      </c>
      <c r="J22" s="1">
        <v>1.5</v>
      </c>
      <c r="K22" s="1">
        <v>14.75</v>
      </c>
    </row>
    <row r="23" spans="1:11" x14ac:dyDescent="0.35">
      <c r="A23" t="s">
        <v>152</v>
      </c>
      <c r="B23" t="s">
        <v>317</v>
      </c>
      <c r="C23">
        <v>13</v>
      </c>
      <c r="E23" s="1"/>
      <c r="F23" s="1"/>
      <c r="G23" s="1"/>
      <c r="H23" s="1"/>
      <c r="I23" s="1">
        <v>6.1</v>
      </c>
      <c r="J23" s="1">
        <v>52.13</v>
      </c>
      <c r="K23" s="1">
        <v>14</v>
      </c>
    </row>
    <row r="24" spans="1:11" x14ac:dyDescent="0.35">
      <c r="A24" t="s">
        <v>153</v>
      </c>
      <c r="B24" t="s">
        <v>317</v>
      </c>
      <c r="C24">
        <v>7</v>
      </c>
      <c r="E24" s="1">
        <v>11.9</v>
      </c>
      <c r="F24" s="1">
        <f t="shared" si="0"/>
        <v>12.450203508266398</v>
      </c>
      <c r="G24" s="1">
        <f t="shared" si="1"/>
        <v>19.635000000000002</v>
      </c>
      <c r="H24" s="1">
        <f t="shared" si="2"/>
        <v>20.542835788639557</v>
      </c>
      <c r="I24" s="1">
        <v>6.18</v>
      </c>
      <c r="J24" s="1">
        <v>1.75</v>
      </c>
      <c r="K24" s="1">
        <v>14.88</v>
      </c>
    </row>
    <row r="25" spans="1:11" x14ac:dyDescent="0.35">
      <c r="A25" t="s">
        <v>154</v>
      </c>
      <c r="B25" t="s">
        <v>317</v>
      </c>
      <c r="C25">
        <v>7.5</v>
      </c>
      <c r="E25" s="1">
        <v>10.7</v>
      </c>
      <c r="F25" s="1">
        <f t="shared" si="0"/>
        <v>13.260634657637864</v>
      </c>
      <c r="G25" s="1">
        <f t="shared" si="1"/>
        <v>17.654999999999998</v>
      </c>
      <c r="H25" s="1">
        <f t="shared" si="2"/>
        <v>21.880047185102477</v>
      </c>
      <c r="I25" s="1">
        <v>5.91</v>
      </c>
      <c r="J25" s="1">
        <v>3.25</v>
      </c>
      <c r="K25" s="1">
        <v>13.13</v>
      </c>
    </row>
    <row r="26" spans="1:11" x14ac:dyDescent="0.35">
      <c r="A26" t="s">
        <v>155</v>
      </c>
      <c r="B26" t="s">
        <v>317</v>
      </c>
      <c r="C26">
        <v>13</v>
      </c>
      <c r="E26" s="1">
        <v>19.3</v>
      </c>
      <c r="F26" s="1">
        <f t="shared" si="0"/>
        <v>22.175377300723987</v>
      </c>
      <c r="G26" s="1">
        <f t="shared" si="1"/>
        <v>31.845000000000006</v>
      </c>
      <c r="H26" s="1">
        <f t="shared" si="2"/>
        <v>36.589372546194582</v>
      </c>
      <c r="I26" s="1">
        <v>5.79</v>
      </c>
      <c r="J26" s="1">
        <v>3.75</v>
      </c>
      <c r="K26" s="1">
        <v>15</v>
      </c>
    </row>
    <row r="27" spans="1:11" x14ac:dyDescent="0.35">
      <c r="A27" t="s">
        <v>156</v>
      </c>
      <c r="B27" t="s">
        <v>318</v>
      </c>
      <c r="C27">
        <v>2.5</v>
      </c>
      <c r="E27" s="1"/>
      <c r="F27" s="1"/>
      <c r="G27" s="1"/>
      <c r="H27" s="1"/>
      <c r="I27" s="1"/>
      <c r="J27" s="1"/>
      <c r="K27" s="1"/>
    </row>
    <row r="28" spans="1:11" x14ac:dyDescent="0.35">
      <c r="A28" t="s">
        <v>157</v>
      </c>
      <c r="B28" t="s">
        <v>318</v>
      </c>
      <c r="C28">
        <v>7.5</v>
      </c>
      <c r="E28" s="1"/>
      <c r="F28" s="1"/>
      <c r="G28" s="1"/>
      <c r="H28" s="1"/>
      <c r="I28" s="1"/>
      <c r="J28" s="1"/>
      <c r="K28" s="1"/>
    </row>
    <row r="29" spans="1:11" x14ac:dyDescent="0.35">
      <c r="A29" t="s">
        <v>158</v>
      </c>
      <c r="B29" t="s">
        <v>318</v>
      </c>
      <c r="C29">
        <v>3.5</v>
      </c>
      <c r="E29" s="1"/>
      <c r="F29" s="1"/>
      <c r="G29" s="1"/>
      <c r="H29" s="1"/>
      <c r="I29" s="1"/>
      <c r="J29" s="1"/>
      <c r="K29" s="1"/>
    </row>
    <row r="30" spans="1:11" x14ac:dyDescent="0.35">
      <c r="A30" t="s">
        <v>159</v>
      </c>
      <c r="B30" t="s">
        <v>318</v>
      </c>
      <c r="C30">
        <v>6</v>
      </c>
      <c r="D30">
        <v>0.15</v>
      </c>
      <c r="E30" s="1">
        <v>6.53</v>
      </c>
      <c r="F30" s="1">
        <f t="shared" si="0"/>
        <v>10.829341209523466</v>
      </c>
      <c r="G30" s="1">
        <f t="shared" si="1"/>
        <v>10.7745</v>
      </c>
      <c r="H30" s="1">
        <f t="shared" si="2"/>
        <v>17.868412995713722</v>
      </c>
      <c r="I30" s="1">
        <v>6.2</v>
      </c>
      <c r="J30" s="1">
        <v>2.87</v>
      </c>
      <c r="K30" s="1">
        <v>10.63</v>
      </c>
    </row>
    <row r="31" spans="1:11" x14ac:dyDescent="0.35">
      <c r="A31" t="s">
        <v>160</v>
      </c>
      <c r="B31" t="s">
        <v>318</v>
      </c>
      <c r="C31">
        <v>4</v>
      </c>
      <c r="D31">
        <v>0.15</v>
      </c>
      <c r="E31" s="1">
        <v>3.02</v>
      </c>
      <c r="F31" s="1">
        <f t="shared" si="0"/>
        <v>7.5876166120376043</v>
      </c>
      <c r="G31" s="1">
        <f t="shared" si="1"/>
        <v>4.9830000000000005</v>
      </c>
      <c r="H31" s="1">
        <f t="shared" si="2"/>
        <v>12.519567409862047</v>
      </c>
      <c r="I31" s="1">
        <v>7.07</v>
      </c>
      <c r="J31" s="1">
        <v>3</v>
      </c>
      <c r="K31" s="1">
        <v>11.63</v>
      </c>
    </row>
    <row r="32" spans="1:11" x14ac:dyDescent="0.35">
      <c r="A32" t="s">
        <v>161</v>
      </c>
      <c r="B32" t="s">
        <v>319</v>
      </c>
      <c r="E32" s="1"/>
      <c r="F32" s="1"/>
      <c r="G32" s="1"/>
      <c r="H32" s="1"/>
      <c r="I32" s="1"/>
      <c r="J32" s="1"/>
      <c r="K32" s="1"/>
    </row>
    <row r="33" spans="1:11" x14ac:dyDescent="0.35">
      <c r="A33" t="s">
        <v>162</v>
      </c>
      <c r="B33" t="s">
        <v>319</v>
      </c>
      <c r="C33">
        <v>7.5</v>
      </c>
      <c r="D33">
        <v>0.05</v>
      </c>
      <c r="E33" s="1">
        <v>11.6</v>
      </c>
      <c r="F33" s="1">
        <f t="shared" si="0"/>
        <v>13.260634657637864</v>
      </c>
      <c r="G33" s="1">
        <f t="shared" si="1"/>
        <v>19.14</v>
      </c>
      <c r="H33" s="1">
        <f t="shared" si="2"/>
        <v>21.880047185102477</v>
      </c>
      <c r="I33" s="1">
        <v>7.2</v>
      </c>
      <c r="J33" s="1">
        <v>1.25</v>
      </c>
      <c r="K33" s="1">
        <v>7.13</v>
      </c>
    </row>
    <row r="34" spans="1:11" x14ac:dyDescent="0.35">
      <c r="A34" t="s">
        <v>163</v>
      </c>
      <c r="B34" t="s">
        <v>319</v>
      </c>
      <c r="C34">
        <v>4</v>
      </c>
      <c r="D34">
        <v>0.15</v>
      </c>
      <c r="E34" s="1">
        <v>3.1</v>
      </c>
      <c r="F34" s="1">
        <f t="shared" si="0"/>
        <v>7.5876166120376043</v>
      </c>
      <c r="G34" s="1">
        <f t="shared" si="1"/>
        <v>5.1150000000000002</v>
      </c>
      <c r="H34" s="1">
        <f t="shared" si="2"/>
        <v>12.519567409862047</v>
      </c>
      <c r="I34" s="1">
        <v>6.38</v>
      </c>
      <c r="J34" s="1">
        <v>1.5</v>
      </c>
      <c r="K34" s="1">
        <v>6.75</v>
      </c>
    </row>
    <row r="35" spans="1:11" x14ac:dyDescent="0.35">
      <c r="A35" t="s">
        <v>164</v>
      </c>
      <c r="B35" t="s">
        <v>319</v>
      </c>
      <c r="C35">
        <v>2.5</v>
      </c>
      <c r="E35" s="1"/>
      <c r="F35" s="1"/>
      <c r="G35" s="1"/>
      <c r="H35" s="1"/>
      <c r="I35" s="1"/>
      <c r="J35" s="1"/>
      <c r="K35" s="1"/>
    </row>
    <row r="36" spans="1:11" x14ac:dyDescent="0.35">
      <c r="A36" t="s">
        <v>165</v>
      </c>
      <c r="B36" t="s">
        <v>319</v>
      </c>
      <c r="C36">
        <v>4.5</v>
      </c>
      <c r="E36" s="1"/>
      <c r="F36" s="1"/>
      <c r="G36" s="1"/>
      <c r="H36" s="1"/>
      <c r="I36" s="1"/>
      <c r="J36" s="1"/>
      <c r="K36" s="1"/>
    </row>
    <row r="37" spans="1:11" x14ac:dyDescent="0.35">
      <c r="A37" t="s">
        <v>166</v>
      </c>
      <c r="B37" t="s">
        <v>320</v>
      </c>
      <c r="C37">
        <v>4.5</v>
      </c>
      <c r="D37">
        <v>0.1</v>
      </c>
      <c r="E37" s="1">
        <v>6.74</v>
      </c>
      <c r="F37" s="1">
        <f t="shared" si="0"/>
        <v>8.3980477614090692</v>
      </c>
      <c r="G37" s="1">
        <f t="shared" si="1"/>
        <v>11.121</v>
      </c>
      <c r="H37" s="1">
        <f t="shared" si="2"/>
        <v>13.856778806324964</v>
      </c>
      <c r="I37" s="1">
        <v>6.44</v>
      </c>
      <c r="J37" s="1">
        <v>2.13</v>
      </c>
      <c r="K37" s="1">
        <v>25.13</v>
      </c>
    </row>
    <row r="38" spans="1:11" x14ac:dyDescent="0.35">
      <c r="A38" t="s">
        <v>167</v>
      </c>
      <c r="B38" t="s">
        <v>320</v>
      </c>
      <c r="C38">
        <v>4</v>
      </c>
      <c r="E38" s="1">
        <v>4.97</v>
      </c>
      <c r="F38" s="1">
        <f t="shared" si="0"/>
        <v>7.5876166120376043</v>
      </c>
      <c r="G38" s="1">
        <f t="shared" si="1"/>
        <v>8.2005000000000017</v>
      </c>
      <c r="H38" s="1">
        <f t="shared" si="2"/>
        <v>12.519567409862047</v>
      </c>
      <c r="I38" s="1">
        <v>6.31</v>
      </c>
      <c r="J38" s="1">
        <v>2.75</v>
      </c>
      <c r="K38" s="1">
        <v>14.25</v>
      </c>
    </row>
    <row r="39" spans="1:11" x14ac:dyDescent="0.35">
      <c r="A39" t="s">
        <v>168</v>
      </c>
      <c r="B39" t="s">
        <v>320</v>
      </c>
      <c r="C39">
        <v>4</v>
      </c>
      <c r="D39">
        <v>0.15</v>
      </c>
      <c r="E39" s="1">
        <v>4.3600000000000003</v>
      </c>
      <c r="F39" s="1">
        <f t="shared" si="0"/>
        <v>7.5876166120376043</v>
      </c>
      <c r="G39" s="1">
        <f t="shared" si="1"/>
        <v>7.1940000000000008</v>
      </c>
      <c r="H39" s="1">
        <f t="shared" si="2"/>
        <v>12.519567409862047</v>
      </c>
      <c r="I39" s="1">
        <v>6.55</v>
      </c>
      <c r="J39" s="1">
        <v>2.5</v>
      </c>
      <c r="K39" s="1">
        <v>14.5</v>
      </c>
    </row>
    <row r="40" spans="1:11" x14ac:dyDescent="0.35">
      <c r="A40" t="s">
        <v>169</v>
      </c>
      <c r="B40" t="s">
        <v>320</v>
      </c>
      <c r="C40">
        <v>4.5</v>
      </c>
      <c r="E40" s="1">
        <v>11.4</v>
      </c>
      <c r="F40" s="1">
        <f t="shared" si="0"/>
        <v>8.3980477614090692</v>
      </c>
      <c r="G40" s="1">
        <f t="shared" si="1"/>
        <v>18.810000000000002</v>
      </c>
      <c r="H40" s="1">
        <f t="shared" si="2"/>
        <v>13.856778806324964</v>
      </c>
      <c r="I40" s="1">
        <v>6.7</v>
      </c>
      <c r="J40" s="1">
        <v>2.38</v>
      </c>
      <c r="K40" s="1">
        <v>15.75</v>
      </c>
    </row>
    <row r="41" spans="1:11" x14ac:dyDescent="0.35">
      <c r="A41" t="s">
        <v>170</v>
      </c>
      <c r="B41" t="s">
        <v>320</v>
      </c>
      <c r="C41">
        <v>4</v>
      </c>
      <c r="E41" s="1"/>
      <c r="F41" s="1"/>
      <c r="G41" s="1"/>
      <c r="H41" s="1"/>
      <c r="I41" s="1"/>
      <c r="J41" s="1"/>
      <c r="K41" s="1"/>
    </row>
    <row r="42" spans="1:11" x14ac:dyDescent="0.35">
      <c r="A42" t="s">
        <v>171</v>
      </c>
      <c r="B42" t="s">
        <v>321</v>
      </c>
      <c r="C42">
        <v>3.5</v>
      </c>
      <c r="D42">
        <v>0.15</v>
      </c>
      <c r="E42" s="1">
        <v>6.3</v>
      </c>
      <c r="F42" s="1">
        <f t="shared" si="0"/>
        <v>6.7771854626661376</v>
      </c>
      <c r="G42" s="1">
        <f t="shared" si="1"/>
        <v>10.395</v>
      </c>
      <c r="H42" s="1">
        <f t="shared" si="2"/>
        <v>11.182356013399128</v>
      </c>
      <c r="I42" s="1">
        <v>6.59</v>
      </c>
      <c r="J42" s="1">
        <v>2.62</v>
      </c>
      <c r="K42" s="1">
        <v>14.38</v>
      </c>
    </row>
    <row r="43" spans="1:11" x14ac:dyDescent="0.35">
      <c r="A43" t="s">
        <v>172</v>
      </c>
      <c r="B43" t="s">
        <v>321</v>
      </c>
      <c r="C43">
        <v>2</v>
      </c>
      <c r="E43" s="1"/>
      <c r="F43" s="1"/>
      <c r="G43" s="1"/>
      <c r="H43" s="1"/>
      <c r="I43" s="1"/>
      <c r="J43" s="1"/>
      <c r="K43" s="1"/>
    </row>
    <row r="44" spans="1:11" x14ac:dyDescent="0.35">
      <c r="A44" t="s">
        <v>173</v>
      </c>
      <c r="B44" t="s">
        <v>321</v>
      </c>
      <c r="C44">
        <v>16</v>
      </c>
      <c r="E44" s="1"/>
      <c r="F44" s="1"/>
      <c r="G44" s="1"/>
      <c r="H44" s="1"/>
      <c r="I44" s="1"/>
      <c r="J44" s="1"/>
      <c r="K44" s="1"/>
    </row>
    <row r="45" spans="1:11" x14ac:dyDescent="0.35">
      <c r="A45" t="s">
        <v>174</v>
      </c>
      <c r="B45" t="s">
        <v>321</v>
      </c>
      <c r="C45">
        <v>1.5</v>
      </c>
      <c r="E45" s="1"/>
      <c r="F45" s="1"/>
      <c r="G45" s="1"/>
      <c r="H45" s="1"/>
      <c r="I45" s="1"/>
      <c r="J45" s="1"/>
      <c r="K45" s="1"/>
    </row>
    <row r="46" spans="1:11" x14ac:dyDescent="0.35">
      <c r="A46" t="s">
        <v>175</v>
      </c>
      <c r="B46" t="s">
        <v>321</v>
      </c>
      <c r="C46">
        <v>3.5</v>
      </c>
      <c r="D46">
        <v>0.15</v>
      </c>
      <c r="E46" s="1">
        <v>5.3</v>
      </c>
      <c r="F46" s="1">
        <f t="shared" si="0"/>
        <v>6.7771854626661376</v>
      </c>
      <c r="G46" s="1">
        <f t="shared" si="1"/>
        <v>8.745000000000001</v>
      </c>
      <c r="H46" s="1">
        <f t="shared" si="2"/>
        <v>11.182356013399128</v>
      </c>
      <c r="I46" s="1">
        <v>6.99</v>
      </c>
      <c r="J46" s="1">
        <v>1.87</v>
      </c>
      <c r="K46" s="1">
        <v>13.88</v>
      </c>
    </row>
    <row r="47" spans="1:11" x14ac:dyDescent="0.35">
      <c r="A47" t="s">
        <v>176</v>
      </c>
      <c r="B47" t="s">
        <v>322</v>
      </c>
      <c r="C47">
        <v>2.5</v>
      </c>
      <c r="E47" s="1">
        <v>3.54</v>
      </c>
      <c r="F47" s="1">
        <f t="shared" si="0"/>
        <v>5.1563231639232079</v>
      </c>
      <c r="G47" s="1">
        <f t="shared" si="1"/>
        <v>5.8410000000000011</v>
      </c>
      <c r="H47" s="1">
        <f t="shared" si="2"/>
        <v>8.5079332204732943</v>
      </c>
      <c r="I47" s="1">
        <v>7.01</v>
      </c>
      <c r="J47" s="1">
        <v>2.5</v>
      </c>
      <c r="K47" s="1">
        <v>8.25</v>
      </c>
    </row>
    <row r="48" spans="1:11" x14ac:dyDescent="0.35">
      <c r="A48" t="s">
        <v>177</v>
      </c>
      <c r="B48" t="s">
        <v>322</v>
      </c>
      <c r="C48">
        <v>7.5</v>
      </c>
      <c r="E48" s="1">
        <v>17.5</v>
      </c>
      <c r="F48" s="1">
        <f t="shared" si="0"/>
        <v>13.260634657637864</v>
      </c>
      <c r="G48" s="1">
        <f t="shared" si="1"/>
        <v>28.875</v>
      </c>
      <c r="H48" s="1">
        <f t="shared" si="2"/>
        <v>21.880047185102477</v>
      </c>
      <c r="I48" s="1">
        <v>6.66</v>
      </c>
      <c r="J48" s="1">
        <v>2</v>
      </c>
      <c r="K48" s="1">
        <v>9.8699999999999992</v>
      </c>
    </row>
    <row r="49" spans="1:11" x14ac:dyDescent="0.35">
      <c r="A49" t="s">
        <v>178</v>
      </c>
      <c r="B49" t="s">
        <v>322</v>
      </c>
      <c r="C49">
        <v>4.5</v>
      </c>
      <c r="E49" s="1"/>
      <c r="F49" s="1"/>
      <c r="G49" s="1"/>
      <c r="H49" s="1"/>
      <c r="I49" s="1"/>
      <c r="J49" s="1"/>
      <c r="K49" s="1"/>
    </row>
    <row r="50" spans="1:11" x14ac:dyDescent="0.35">
      <c r="A50" t="s">
        <v>179</v>
      </c>
      <c r="B50" t="s">
        <v>322</v>
      </c>
      <c r="C50">
        <v>6</v>
      </c>
      <c r="D50">
        <v>0.1</v>
      </c>
      <c r="E50" s="1">
        <v>15.4</v>
      </c>
      <c r="F50" s="1">
        <f t="shared" si="0"/>
        <v>10.829341209523466</v>
      </c>
      <c r="G50" s="1">
        <f t="shared" si="1"/>
        <v>25.410000000000004</v>
      </c>
      <c r="H50" s="1">
        <f t="shared" si="2"/>
        <v>17.868412995713722</v>
      </c>
      <c r="I50" s="1">
        <v>6.74</v>
      </c>
      <c r="J50" s="1">
        <v>2.13</v>
      </c>
      <c r="K50" s="1">
        <v>9.6199999999999992</v>
      </c>
    </row>
    <row r="51" spans="1:11" x14ac:dyDescent="0.35">
      <c r="A51" t="s">
        <v>180</v>
      </c>
      <c r="B51" t="s">
        <v>322</v>
      </c>
      <c r="C51">
        <v>11.5</v>
      </c>
      <c r="E51" s="1"/>
      <c r="F51" s="1"/>
      <c r="G51" s="1"/>
      <c r="H51" s="1"/>
      <c r="I51" s="1"/>
      <c r="J51" s="1"/>
      <c r="K51" s="1"/>
    </row>
    <row r="52" spans="1:11" x14ac:dyDescent="0.35">
      <c r="A52" t="s">
        <v>181</v>
      </c>
      <c r="B52" t="s">
        <v>323</v>
      </c>
      <c r="C52">
        <v>2</v>
      </c>
      <c r="E52" s="1"/>
      <c r="F52" s="1"/>
      <c r="G52" s="1"/>
      <c r="H52" s="1"/>
      <c r="I52" s="1"/>
      <c r="J52" s="1"/>
      <c r="K52" s="1"/>
    </row>
    <row r="53" spans="1:11" x14ac:dyDescent="0.35">
      <c r="A53" t="s">
        <v>182</v>
      </c>
      <c r="B53" t="s">
        <v>323</v>
      </c>
      <c r="C53">
        <v>8</v>
      </c>
      <c r="D53">
        <v>0.2</v>
      </c>
      <c r="E53" s="1">
        <v>15.8</v>
      </c>
      <c r="F53" s="1">
        <f t="shared" si="0"/>
        <v>14.07106580700933</v>
      </c>
      <c r="G53" s="1">
        <f t="shared" si="1"/>
        <v>26.070000000000004</v>
      </c>
      <c r="H53" s="1">
        <f t="shared" si="2"/>
        <v>23.217258581565396</v>
      </c>
      <c r="I53" s="1">
        <v>5.3</v>
      </c>
      <c r="J53" s="1">
        <v>0.38</v>
      </c>
      <c r="K53" s="1">
        <v>2.87</v>
      </c>
    </row>
    <row r="54" spans="1:11" x14ac:dyDescent="0.35">
      <c r="A54" t="s">
        <v>183</v>
      </c>
      <c r="B54" t="s">
        <v>323</v>
      </c>
      <c r="C54">
        <v>5</v>
      </c>
      <c r="E54" s="1"/>
      <c r="F54" s="1">
        <f t="shared" si="0"/>
        <v>9.2084789107805349</v>
      </c>
      <c r="G54" s="1">
        <f t="shared" si="1"/>
        <v>0</v>
      </c>
      <c r="H54" s="1">
        <f t="shared" si="2"/>
        <v>15.193990202787884</v>
      </c>
      <c r="I54" s="1"/>
      <c r="J54" s="1"/>
      <c r="K54" s="1"/>
    </row>
    <row r="55" spans="1:11" x14ac:dyDescent="0.35">
      <c r="A55" t="s">
        <v>184</v>
      </c>
      <c r="B55" t="s">
        <v>323</v>
      </c>
      <c r="C55">
        <v>7.5</v>
      </c>
      <c r="E55" s="1">
        <v>15.7</v>
      </c>
      <c r="F55" s="1">
        <f t="shared" si="0"/>
        <v>13.260634657637864</v>
      </c>
      <c r="G55" s="1">
        <f t="shared" si="1"/>
        <v>25.905000000000001</v>
      </c>
      <c r="H55" s="1">
        <f t="shared" si="2"/>
        <v>21.880047185102477</v>
      </c>
      <c r="I55" s="1">
        <v>5.5</v>
      </c>
      <c r="J55" s="1">
        <v>0.34</v>
      </c>
      <c r="K55" s="1">
        <v>3.75</v>
      </c>
    </row>
    <row r="56" spans="1:11" x14ac:dyDescent="0.35">
      <c r="A56" t="s">
        <v>185</v>
      </c>
      <c r="B56" t="s">
        <v>323</v>
      </c>
      <c r="C56">
        <v>6.5</v>
      </c>
      <c r="E56" s="1"/>
      <c r="F56" s="1"/>
      <c r="G56" s="1"/>
      <c r="H56" s="1"/>
      <c r="I56" s="1"/>
      <c r="J56" s="1"/>
      <c r="K56" s="1"/>
    </row>
    <row r="57" spans="1:11" x14ac:dyDescent="0.35">
      <c r="A57" t="s">
        <v>186</v>
      </c>
      <c r="B57" t="s">
        <v>324</v>
      </c>
      <c r="E57" s="1"/>
      <c r="F57" s="1"/>
      <c r="G57" s="1"/>
      <c r="H57" s="1"/>
      <c r="I57" s="1">
        <v>7.54</v>
      </c>
      <c r="J57" s="1">
        <v>3.87</v>
      </c>
      <c r="K57" s="1">
        <v>5.13</v>
      </c>
    </row>
    <row r="58" spans="1:11" x14ac:dyDescent="0.35">
      <c r="A58" t="s">
        <v>187</v>
      </c>
      <c r="B58" t="s">
        <v>324</v>
      </c>
      <c r="C58">
        <v>2</v>
      </c>
      <c r="D58">
        <v>0.1</v>
      </c>
      <c r="E58" s="1">
        <v>5.33</v>
      </c>
      <c r="F58" s="1">
        <f t="shared" si="0"/>
        <v>4.3458920145517412</v>
      </c>
      <c r="G58" s="1">
        <f t="shared" si="1"/>
        <v>8.7945000000000011</v>
      </c>
      <c r="H58" s="1">
        <f t="shared" si="2"/>
        <v>7.1707218240103732</v>
      </c>
      <c r="I58" s="1">
        <v>7.2</v>
      </c>
      <c r="J58" s="1">
        <v>1</v>
      </c>
      <c r="K58" s="1">
        <v>2.75</v>
      </c>
    </row>
    <row r="59" spans="1:11" x14ac:dyDescent="0.35">
      <c r="A59" t="s">
        <v>188</v>
      </c>
      <c r="B59" t="s">
        <v>324</v>
      </c>
      <c r="C59">
        <v>2</v>
      </c>
      <c r="D59">
        <v>0</v>
      </c>
      <c r="E59" s="1">
        <v>3.18</v>
      </c>
      <c r="F59" s="1">
        <f t="shared" si="0"/>
        <v>4.3458920145517412</v>
      </c>
      <c r="G59" s="1">
        <f t="shared" si="1"/>
        <v>5.2470000000000017</v>
      </c>
      <c r="H59" s="1">
        <f t="shared" si="2"/>
        <v>7.1707218240103732</v>
      </c>
      <c r="I59" s="1">
        <v>7.24</v>
      </c>
      <c r="J59" s="1">
        <v>1.25</v>
      </c>
      <c r="K59" s="1">
        <v>3.75</v>
      </c>
    </row>
    <row r="60" spans="1:11" x14ac:dyDescent="0.35">
      <c r="A60" t="s">
        <v>189</v>
      </c>
      <c r="B60" t="s">
        <v>324</v>
      </c>
      <c r="C60">
        <v>1</v>
      </c>
      <c r="D60">
        <v>0</v>
      </c>
      <c r="E60" s="1">
        <v>3.62</v>
      </c>
      <c r="F60" s="1">
        <f t="shared" si="0"/>
        <v>2.7250297158088106</v>
      </c>
      <c r="G60" s="1">
        <f t="shared" si="1"/>
        <v>5.9730000000000008</v>
      </c>
      <c r="H60" s="1">
        <f t="shared" si="2"/>
        <v>4.4962990310845381</v>
      </c>
      <c r="I60" s="1">
        <v>6.93</v>
      </c>
      <c r="J60" s="1">
        <v>0.88</v>
      </c>
      <c r="K60" s="1">
        <v>2.75</v>
      </c>
    </row>
    <row r="61" spans="1:11" x14ac:dyDescent="0.35">
      <c r="A61" t="s">
        <v>190</v>
      </c>
      <c r="B61" t="s">
        <v>324</v>
      </c>
      <c r="C61">
        <v>1.5</v>
      </c>
      <c r="D61">
        <v>0</v>
      </c>
      <c r="E61" s="1">
        <v>4.18</v>
      </c>
      <c r="F61" s="1">
        <f t="shared" si="0"/>
        <v>3.5354608651802759</v>
      </c>
      <c r="G61" s="1">
        <f t="shared" si="1"/>
        <v>6.8970000000000002</v>
      </c>
      <c r="H61" s="1">
        <f t="shared" si="2"/>
        <v>5.8335104275474556</v>
      </c>
      <c r="I61" s="1">
        <v>7.7</v>
      </c>
      <c r="J61" s="1">
        <v>1.25</v>
      </c>
      <c r="K61" s="1">
        <v>3.5</v>
      </c>
    </row>
    <row r="62" spans="1:11" x14ac:dyDescent="0.35">
      <c r="A62" t="s">
        <v>191</v>
      </c>
      <c r="B62" t="s">
        <v>325</v>
      </c>
      <c r="C62">
        <v>1.5</v>
      </c>
      <c r="D62">
        <v>0.1</v>
      </c>
      <c r="E62" s="1">
        <v>5.47</v>
      </c>
      <c r="F62" s="1">
        <f t="shared" si="0"/>
        <v>3.5354608651802759</v>
      </c>
      <c r="G62" s="1">
        <f t="shared" si="1"/>
        <v>9.025500000000001</v>
      </c>
      <c r="H62" s="1">
        <f t="shared" si="2"/>
        <v>5.8335104275474556</v>
      </c>
      <c r="I62" s="1">
        <v>7.05</v>
      </c>
      <c r="J62" s="1">
        <v>4.38</v>
      </c>
      <c r="K62" s="1">
        <v>9.6199999999999992</v>
      </c>
    </row>
    <row r="63" spans="1:11" x14ac:dyDescent="0.35">
      <c r="A63" t="s">
        <v>192</v>
      </c>
      <c r="B63" t="s">
        <v>325</v>
      </c>
      <c r="C63">
        <v>3.5</v>
      </c>
      <c r="D63">
        <v>0</v>
      </c>
      <c r="E63" s="1">
        <v>4.26</v>
      </c>
      <c r="F63" s="1">
        <f t="shared" si="0"/>
        <v>6.7771854626661376</v>
      </c>
      <c r="G63" s="1">
        <f t="shared" si="1"/>
        <v>7.028999999999999</v>
      </c>
      <c r="H63" s="1">
        <f t="shared" si="2"/>
        <v>11.182356013399128</v>
      </c>
      <c r="I63" s="1">
        <v>7.28</v>
      </c>
      <c r="J63" s="1">
        <v>5.25</v>
      </c>
      <c r="K63" s="1">
        <v>9.6199999999999992</v>
      </c>
    </row>
    <row r="64" spans="1:11" x14ac:dyDescent="0.35">
      <c r="A64" t="s">
        <v>193</v>
      </c>
      <c r="B64" t="s">
        <v>325</v>
      </c>
      <c r="C64">
        <v>2.5</v>
      </c>
      <c r="D64">
        <v>0.15</v>
      </c>
      <c r="E64" s="1">
        <v>6.63</v>
      </c>
      <c r="F64" s="1">
        <f t="shared" si="0"/>
        <v>5.1563231639232079</v>
      </c>
      <c r="G64" s="1">
        <f t="shared" si="1"/>
        <v>10.939499999999999</v>
      </c>
      <c r="H64" s="1">
        <f t="shared" si="2"/>
        <v>8.5079332204732943</v>
      </c>
      <c r="I64" s="1">
        <v>7.32</v>
      </c>
      <c r="J64" s="1">
        <v>5.5</v>
      </c>
      <c r="K64" s="1">
        <v>8.6300000000000008</v>
      </c>
    </row>
    <row r="65" spans="1:11" x14ac:dyDescent="0.35">
      <c r="A65" t="s">
        <v>194</v>
      </c>
      <c r="B65" t="s">
        <v>325</v>
      </c>
      <c r="C65">
        <v>3.5</v>
      </c>
      <c r="D65">
        <v>0.15</v>
      </c>
      <c r="E65" s="1">
        <v>7.55</v>
      </c>
      <c r="F65" s="1">
        <f t="shared" si="0"/>
        <v>6.7771854626661376</v>
      </c>
      <c r="G65" s="1">
        <f t="shared" si="1"/>
        <v>12.4575</v>
      </c>
      <c r="H65" s="1">
        <f t="shared" si="2"/>
        <v>11.182356013399128</v>
      </c>
      <c r="I65" s="1">
        <v>6.94</v>
      </c>
      <c r="J65" s="1">
        <v>5.87</v>
      </c>
      <c r="K65" s="1">
        <v>10.62</v>
      </c>
    </row>
    <row r="66" spans="1:11" x14ac:dyDescent="0.35">
      <c r="A66" t="s">
        <v>195</v>
      </c>
      <c r="B66" t="s">
        <v>325</v>
      </c>
      <c r="C66">
        <v>3</v>
      </c>
      <c r="D66">
        <v>0</v>
      </c>
      <c r="E66" s="1"/>
      <c r="F66" s="1"/>
      <c r="G66" s="1"/>
      <c r="H66" s="1"/>
      <c r="I66" s="1">
        <v>7.45</v>
      </c>
      <c r="J66" s="1">
        <v>3</v>
      </c>
      <c r="K66" s="1">
        <v>5</v>
      </c>
    </row>
    <row r="67" spans="1:11" x14ac:dyDescent="0.35">
      <c r="A67" t="s">
        <v>196</v>
      </c>
      <c r="B67" t="s">
        <v>326</v>
      </c>
      <c r="C67">
        <v>6</v>
      </c>
      <c r="D67">
        <v>0</v>
      </c>
      <c r="E67" s="1">
        <v>8.76</v>
      </c>
      <c r="F67" s="1">
        <f t="shared" ref="F67:F96" si="3">(((0.9*C67)+0.6131)/2.7763)*5</f>
        <v>10.829341209523466</v>
      </c>
      <c r="G67" s="1">
        <f t="shared" ref="G67:G96" si="4">E67*1.1*15/10</f>
        <v>14.454000000000002</v>
      </c>
      <c r="H67" s="1">
        <f t="shared" ref="H67:H96" si="5">F67*1.1*15/10</f>
        <v>17.868412995713722</v>
      </c>
      <c r="I67" s="1">
        <v>7.4</v>
      </c>
      <c r="J67" s="1">
        <v>3.88</v>
      </c>
      <c r="K67" s="1">
        <v>5.13</v>
      </c>
    </row>
    <row r="68" spans="1:11" x14ac:dyDescent="0.35">
      <c r="A68" t="s">
        <v>197</v>
      </c>
      <c r="B68" t="s">
        <v>326</v>
      </c>
      <c r="C68">
        <v>8.5</v>
      </c>
      <c r="D68">
        <v>0</v>
      </c>
      <c r="E68" s="1">
        <v>10.6</v>
      </c>
      <c r="F68" s="1">
        <f t="shared" si="3"/>
        <v>14.881496956380794</v>
      </c>
      <c r="G68" s="1">
        <f t="shared" si="4"/>
        <v>17.490000000000002</v>
      </c>
      <c r="H68" s="1">
        <f t="shared" si="5"/>
        <v>24.554469978028315</v>
      </c>
      <c r="I68" s="1">
        <v>6.99</v>
      </c>
      <c r="J68" s="1">
        <v>3.25</v>
      </c>
      <c r="K68" s="1">
        <v>5.12</v>
      </c>
    </row>
    <row r="69" spans="1:11" x14ac:dyDescent="0.35">
      <c r="A69" t="s">
        <v>198</v>
      </c>
      <c r="B69" t="s">
        <v>326</v>
      </c>
      <c r="C69">
        <v>7</v>
      </c>
      <c r="D69">
        <v>0</v>
      </c>
      <c r="E69" s="1">
        <v>7.69</v>
      </c>
      <c r="F69" s="1">
        <f t="shared" si="3"/>
        <v>12.450203508266398</v>
      </c>
      <c r="G69" s="1">
        <f t="shared" si="4"/>
        <v>12.688500000000001</v>
      </c>
      <c r="H69" s="1">
        <f t="shared" si="5"/>
        <v>20.542835788639557</v>
      </c>
      <c r="I69" s="1">
        <v>7.95</v>
      </c>
      <c r="J69" s="1">
        <v>5.12</v>
      </c>
      <c r="K69" s="1">
        <v>4.75</v>
      </c>
    </row>
    <row r="70" spans="1:11" x14ac:dyDescent="0.35">
      <c r="A70" t="s">
        <v>199</v>
      </c>
      <c r="B70" t="s">
        <v>326</v>
      </c>
      <c r="C70">
        <v>3.5</v>
      </c>
      <c r="D70">
        <v>0</v>
      </c>
      <c r="E70" s="1">
        <v>3.65</v>
      </c>
      <c r="F70" s="1">
        <f t="shared" si="3"/>
        <v>6.7771854626661376</v>
      </c>
      <c r="G70" s="1">
        <f t="shared" si="4"/>
        <v>6.0225000000000009</v>
      </c>
      <c r="H70" s="1">
        <f t="shared" si="5"/>
        <v>11.182356013399128</v>
      </c>
      <c r="I70" s="1">
        <v>6.97</v>
      </c>
      <c r="J70" s="1">
        <v>1</v>
      </c>
      <c r="K70" s="1">
        <v>4.38</v>
      </c>
    </row>
    <row r="71" spans="1:11" x14ac:dyDescent="0.35">
      <c r="A71" t="s">
        <v>200</v>
      </c>
      <c r="B71" t="s">
        <v>326</v>
      </c>
      <c r="C71">
        <v>10</v>
      </c>
      <c r="D71">
        <v>0.1</v>
      </c>
      <c r="E71" s="1"/>
      <c r="F71" s="1"/>
      <c r="G71" s="1"/>
      <c r="H71" s="1"/>
      <c r="I71" s="1">
        <v>7.3</v>
      </c>
      <c r="J71" s="1">
        <v>4.25</v>
      </c>
      <c r="K71" s="1">
        <v>9.5</v>
      </c>
    </row>
    <row r="72" spans="1:11" x14ac:dyDescent="0.35">
      <c r="A72" t="s">
        <v>201</v>
      </c>
      <c r="B72" s="14" t="s">
        <v>327</v>
      </c>
      <c r="C72">
        <v>3</v>
      </c>
      <c r="D72">
        <v>0</v>
      </c>
      <c r="E72" s="1">
        <v>5.83</v>
      </c>
      <c r="F72" s="1">
        <f t="shared" si="3"/>
        <v>5.9667543132946737</v>
      </c>
      <c r="G72" s="1">
        <f t="shared" si="4"/>
        <v>9.6195000000000004</v>
      </c>
      <c r="H72" s="1">
        <f t="shared" si="5"/>
        <v>9.8451446169362118</v>
      </c>
      <c r="I72" s="1">
        <v>7.52</v>
      </c>
      <c r="J72" s="1">
        <v>4.62</v>
      </c>
      <c r="K72" s="1">
        <v>5.5</v>
      </c>
    </row>
    <row r="73" spans="1:11" x14ac:dyDescent="0.35">
      <c r="A73" t="s">
        <v>202</v>
      </c>
      <c r="B73" s="14" t="s">
        <v>327</v>
      </c>
      <c r="C73">
        <v>4.5</v>
      </c>
      <c r="D73">
        <v>0</v>
      </c>
      <c r="E73" s="1">
        <v>3.55</v>
      </c>
      <c r="F73" s="1">
        <f t="shared" si="3"/>
        <v>8.3980477614090692</v>
      </c>
      <c r="G73" s="1">
        <f t="shared" si="4"/>
        <v>5.8574999999999999</v>
      </c>
      <c r="H73" s="1">
        <f t="shared" si="5"/>
        <v>13.856778806324964</v>
      </c>
      <c r="I73" s="1">
        <v>7.15</v>
      </c>
      <c r="J73" s="1">
        <v>5</v>
      </c>
      <c r="K73" s="1">
        <v>8.25</v>
      </c>
    </row>
    <row r="74" spans="1:11" x14ac:dyDescent="0.35">
      <c r="A74" t="s">
        <v>203</v>
      </c>
      <c r="B74" s="14" t="s">
        <v>327</v>
      </c>
      <c r="C74">
        <v>3</v>
      </c>
      <c r="D74">
        <v>0</v>
      </c>
      <c r="E74" s="1">
        <v>3.44</v>
      </c>
      <c r="F74" s="1">
        <f t="shared" si="3"/>
        <v>5.9667543132946737</v>
      </c>
      <c r="G74" s="1">
        <f t="shared" si="4"/>
        <v>5.6760000000000002</v>
      </c>
      <c r="H74" s="1">
        <f t="shared" si="5"/>
        <v>9.8451446169362118</v>
      </c>
      <c r="I74" s="1">
        <v>7.27</v>
      </c>
      <c r="J74" s="1">
        <v>2.37</v>
      </c>
      <c r="K74" s="1">
        <v>4.63</v>
      </c>
    </row>
    <row r="75" spans="1:11" x14ac:dyDescent="0.35">
      <c r="A75" t="s">
        <v>204</v>
      </c>
      <c r="B75" s="14" t="s">
        <v>327</v>
      </c>
      <c r="C75">
        <v>3</v>
      </c>
      <c r="D75">
        <v>0</v>
      </c>
      <c r="E75" s="1">
        <v>5.12</v>
      </c>
      <c r="F75" s="1">
        <f t="shared" si="3"/>
        <v>5.9667543132946737</v>
      </c>
      <c r="G75" s="1">
        <f t="shared" si="4"/>
        <v>8.4480000000000004</v>
      </c>
      <c r="H75" s="1">
        <f t="shared" si="5"/>
        <v>9.8451446169362118</v>
      </c>
      <c r="I75" s="1">
        <v>7.41</v>
      </c>
      <c r="J75" s="1">
        <v>5.38</v>
      </c>
      <c r="K75" s="1">
        <v>8.8800000000000008</v>
      </c>
    </row>
    <row r="76" spans="1:11" x14ac:dyDescent="0.35">
      <c r="A76" t="s">
        <v>205</v>
      </c>
      <c r="B76" s="14" t="s">
        <v>327</v>
      </c>
      <c r="C76">
        <v>1.5</v>
      </c>
      <c r="D76">
        <v>0</v>
      </c>
      <c r="E76" s="1">
        <v>4.8899999999999997</v>
      </c>
      <c r="F76" s="1">
        <f t="shared" si="3"/>
        <v>3.5354608651802759</v>
      </c>
      <c r="G76" s="1">
        <f t="shared" si="4"/>
        <v>8.0685000000000002</v>
      </c>
      <c r="H76" s="1">
        <f t="shared" si="5"/>
        <v>5.8335104275474556</v>
      </c>
      <c r="I76" s="1">
        <v>7.42</v>
      </c>
      <c r="J76" s="1">
        <v>3.62</v>
      </c>
      <c r="K76" s="1">
        <v>6.62</v>
      </c>
    </row>
    <row r="77" spans="1:11" x14ac:dyDescent="0.35">
      <c r="A77" t="s">
        <v>206</v>
      </c>
      <c r="B77" s="14" t="s">
        <v>328</v>
      </c>
      <c r="C77" s="2" t="s">
        <v>228</v>
      </c>
      <c r="E77" s="1"/>
      <c r="F77" s="1"/>
      <c r="G77" s="1"/>
      <c r="H77" s="1"/>
      <c r="I77" s="1"/>
      <c r="J77" s="1"/>
      <c r="K77" s="1"/>
    </row>
    <row r="78" spans="1:11" x14ac:dyDescent="0.35">
      <c r="A78" t="s">
        <v>207</v>
      </c>
      <c r="B78" s="14" t="s">
        <v>328</v>
      </c>
      <c r="C78">
        <v>1.5</v>
      </c>
      <c r="D78">
        <v>0.15</v>
      </c>
      <c r="E78" s="1">
        <v>4.41</v>
      </c>
      <c r="F78" s="1">
        <f t="shared" si="3"/>
        <v>3.5354608651802759</v>
      </c>
      <c r="G78" s="1">
        <f t="shared" si="4"/>
        <v>7.2765000000000013</v>
      </c>
      <c r="H78" s="1">
        <f t="shared" si="5"/>
        <v>5.8335104275474556</v>
      </c>
      <c r="I78" s="1">
        <v>6.01</v>
      </c>
      <c r="J78" s="1">
        <v>3.5</v>
      </c>
      <c r="K78" s="1">
        <v>9.6300000000000008</v>
      </c>
    </row>
    <row r="79" spans="1:11" x14ac:dyDescent="0.35">
      <c r="A79" t="s">
        <v>208</v>
      </c>
      <c r="B79" s="14" t="s">
        <v>328</v>
      </c>
      <c r="C79">
        <v>1.5</v>
      </c>
      <c r="D79">
        <v>0.25</v>
      </c>
      <c r="E79" s="1">
        <v>6.17</v>
      </c>
      <c r="F79" s="1">
        <f t="shared" si="3"/>
        <v>3.5354608651802759</v>
      </c>
      <c r="G79" s="1">
        <f t="shared" si="4"/>
        <v>10.1805</v>
      </c>
      <c r="H79" s="1">
        <f t="shared" si="5"/>
        <v>5.8335104275474556</v>
      </c>
      <c r="I79" s="1">
        <v>6.9</v>
      </c>
      <c r="J79" s="1">
        <v>1</v>
      </c>
      <c r="K79" s="1">
        <v>10.130000000000001</v>
      </c>
    </row>
    <row r="80" spans="1:11" x14ac:dyDescent="0.35">
      <c r="A80" t="s">
        <v>209</v>
      </c>
      <c r="B80" s="14" t="s">
        <v>328</v>
      </c>
      <c r="C80">
        <v>2</v>
      </c>
      <c r="D80">
        <v>0.1</v>
      </c>
      <c r="E80" s="1">
        <v>5.34</v>
      </c>
      <c r="F80" s="1">
        <f t="shared" si="3"/>
        <v>4.3458920145517412</v>
      </c>
      <c r="G80" s="1">
        <f t="shared" si="4"/>
        <v>8.8110000000000017</v>
      </c>
      <c r="H80" s="1">
        <f t="shared" si="5"/>
        <v>7.1707218240103732</v>
      </c>
      <c r="I80" s="1">
        <v>6.76</v>
      </c>
      <c r="J80" s="1">
        <v>3</v>
      </c>
      <c r="K80" s="1">
        <v>9.25</v>
      </c>
    </row>
    <row r="81" spans="1:11" x14ac:dyDescent="0.35">
      <c r="A81" t="s">
        <v>210</v>
      </c>
      <c r="B81" s="14" t="s">
        <v>328</v>
      </c>
      <c r="C81">
        <v>1.5</v>
      </c>
      <c r="D81">
        <v>0.2</v>
      </c>
      <c r="E81" s="1">
        <v>6.85</v>
      </c>
      <c r="F81" s="1">
        <f t="shared" si="3"/>
        <v>3.5354608651802759</v>
      </c>
      <c r="G81" s="1">
        <f t="shared" si="4"/>
        <v>11.3025</v>
      </c>
      <c r="H81" s="1">
        <f t="shared" si="5"/>
        <v>5.8335104275474556</v>
      </c>
      <c r="I81" s="1">
        <v>6.87</v>
      </c>
      <c r="J81" s="1">
        <v>3.25</v>
      </c>
      <c r="K81" s="1">
        <v>9</v>
      </c>
    </row>
    <row r="82" spans="1:11" x14ac:dyDescent="0.35">
      <c r="A82" t="s">
        <v>211</v>
      </c>
      <c r="B82" s="14" t="s">
        <v>329</v>
      </c>
      <c r="C82">
        <v>5.5</v>
      </c>
      <c r="D82">
        <v>0.2</v>
      </c>
      <c r="E82" s="1">
        <v>5.33</v>
      </c>
      <c r="F82" s="1">
        <f t="shared" si="3"/>
        <v>10.018910060152002</v>
      </c>
      <c r="G82" s="1">
        <f t="shared" si="4"/>
        <v>8.7945000000000011</v>
      </c>
      <c r="H82" s="1">
        <f t="shared" si="5"/>
        <v>16.531201599250807</v>
      </c>
      <c r="I82" s="1">
        <v>7.4</v>
      </c>
      <c r="J82" s="1">
        <v>1.1200000000000001</v>
      </c>
      <c r="K82" s="1">
        <v>4.63</v>
      </c>
    </row>
    <row r="83" spans="1:11" x14ac:dyDescent="0.35">
      <c r="A83" t="s">
        <v>212</v>
      </c>
      <c r="B83" s="14" t="s">
        <v>329</v>
      </c>
      <c r="C83">
        <v>4</v>
      </c>
      <c r="D83">
        <v>0.25</v>
      </c>
      <c r="E83" s="1">
        <v>6.5</v>
      </c>
      <c r="F83" s="1">
        <f t="shared" si="3"/>
        <v>7.5876166120376043</v>
      </c>
      <c r="G83" s="1">
        <f t="shared" si="4"/>
        <v>10.725</v>
      </c>
      <c r="H83" s="1">
        <f t="shared" si="5"/>
        <v>12.519567409862047</v>
      </c>
      <c r="I83" s="1">
        <v>7.48</v>
      </c>
      <c r="J83" s="1">
        <v>1.1200000000000001</v>
      </c>
      <c r="K83" s="1">
        <v>4.63</v>
      </c>
    </row>
    <row r="84" spans="1:11" x14ac:dyDescent="0.35">
      <c r="A84" t="s">
        <v>213</v>
      </c>
      <c r="B84" s="14" t="s">
        <v>329</v>
      </c>
      <c r="C84">
        <v>3</v>
      </c>
      <c r="D84">
        <v>0.25</v>
      </c>
      <c r="E84" s="1">
        <v>5.34</v>
      </c>
      <c r="F84" s="1">
        <f t="shared" si="3"/>
        <v>5.9667543132946737</v>
      </c>
      <c r="G84" s="1">
        <f t="shared" si="4"/>
        <v>8.8110000000000017</v>
      </c>
      <c r="H84" s="1">
        <f t="shared" si="5"/>
        <v>9.8451446169362118</v>
      </c>
      <c r="I84" s="1">
        <v>7.4</v>
      </c>
      <c r="J84" s="1">
        <v>1.5</v>
      </c>
      <c r="K84" s="1">
        <v>4.12</v>
      </c>
    </row>
    <row r="85" spans="1:11" x14ac:dyDescent="0.35">
      <c r="A85" t="s">
        <v>214</v>
      </c>
      <c r="B85" s="14" t="s">
        <v>329</v>
      </c>
      <c r="C85">
        <v>2</v>
      </c>
      <c r="D85">
        <v>0.2</v>
      </c>
      <c r="E85" s="1">
        <v>3.74</v>
      </c>
      <c r="F85" s="1">
        <f t="shared" si="3"/>
        <v>4.3458920145517412</v>
      </c>
      <c r="G85" s="1">
        <f t="shared" si="4"/>
        <v>6.1710000000000012</v>
      </c>
      <c r="H85" s="1">
        <f t="shared" si="5"/>
        <v>7.1707218240103732</v>
      </c>
      <c r="I85" s="1">
        <v>7.54</v>
      </c>
      <c r="J85" s="1">
        <v>2.37</v>
      </c>
      <c r="K85" s="1">
        <v>6</v>
      </c>
    </row>
    <row r="86" spans="1:11" x14ac:dyDescent="0.35">
      <c r="A86" t="s">
        <v>215</v>
      </c>
      <c r="B86" s="14" t="s">
        <v>329</v>
      </c>
      <c r="C86">
        <v>3.5</v>
      </c>
      <c r="D86">
        <v>0.25</v>
      </c>
      <c r="E86" s="1">
        <v>9.4700000000000006</v>
      </c>
      <c r="F86" s="1">
        <f t="shared" si="3"/>
        <v>6.7771854626661376</v>
      </c>
      <c r="G86" s="1">
        <f t="shared" si="4"/>
        <v>15.625500000000002</v>
      </c>
      <c r="H86" s="1">
        <f t="shared" si="5"/>
        <v>11.182356013399128</v>
      </c>
      <c r="I86" s="1">
        <v>7.38</v>
      </c>
      <c r="J86" s="1">
        <v>1</v>
      </c>
      <c r="K86" s="1">
        <v>6</v>
      </c>
    </row>
    <row r="87" spans="1:11" x14ac:dyDescent="0.35">
      <c r="A87" t="s">
        <v>216</v>
      </c>
      <c r="B87" t="s">
        <v>330</v>
      </c>
      <c r="C87">
        <v>8.5</v>
      </c>
      <c r="D87">
        <v>0</v>
      </c>
      <c r="E87" s="1">
        <v>16.899999999999999</v>
      </c>
      <c r="F87" s="1">
        <f t="shared" si="3"/>
        <v>14.881496956380794</v>
      </c>
      <c r="G87" s="1">
        <f t="shared" si="4"/>
        <v>27.885000000000002</v>
      </c>
      <c r="H87" s="1">
        <f t="shared" si="5"/>
        <v>24.554469978028315</v>
      </c>
      <c r="I87" s="1">
        <v>6.97</v>
      </c>
      <c r="J87" s="1">
        <v>6.88</v>
      </c>
      <c r="K87" s="1">
        <v>9.5</v>
      </c>
    </row>
    <row r="88" spans="1:11" x14ac:dyDescent="0.35">
      <c r="A88" t="s">
        <v>217</v>
      </c>
      <c r="B88" t="s">
        <v>330</v>
      </c>
      <c r="C88">
        <v>7</v>
      </c>
      <c r="D88">
        <v>0</v>
      </c>
      <c r="E88" s="1">
        <v>25.6</v>
      </c>
      <c r="F88" s="1">
        <f t="shared" si="3"/>
        <v>12.450203508266398</v>
      </c>
      <c r="G88" s="1">
        <f t="shared" si="4"/>
        <v>42.24</v>
      </c>
      <c r="H88" s="1">
        <f t="shared" si="5"/>
        <v>20.542835788639557</v>
      </c>
      <c r="I88" s="1">
        <v>6.9</v>
      </c>
      <c r="J88" s="1">
        <v>4.38</v>
      </c>
      <c r="K88" s="1">
        <v>10.63</v>
      </c>
    </row>
    <row r="89" spans="1:11" x14ac:dyDescent="0.35">
      <c r="A89" t="s">
        <v>218</v>
      </c>
      <c r="B89" t="s">
        <v>330</v>
      </c>
      <c r="C89">
        <v>1.5</v>
      </c>
      <c r="D89">
        <v>0.15</v>
      </c>
      <c r="E89" s="1">
        <v>15.8</v>
      </c>
      <c r="F89" s="1">
        <f t="shared" si="3"/>
        <v>3.5354608651802759</v>
      </c>
      <c r="G89" s="1">
        <f t="shared" si="4"/>
        <v>26.070000000000004</v>
      </c>
      <c r="H89" s="1">
        <f t="shared" si="5"/>
        <v>5.8335104275474556</v>
      </c>
      <c r="I89" s="1">
        <v>6.82</v>
      </c>
      <c r="J89" s="1">
        <v>8.5</v>
      </c>
      <c r="K89" s="1">
        <v>10.130000000000001</v>
      </c>
    </row>
    <row r="90" spans="1:11" x14ac:dyDescent="0.35">
      <c r="A90" t="s">
        <v>219</v>
      </c>
      <c r="B90" t="s">
        <v>330</v>
      </c>
      <c r="C90">
        <v>4</v>
      </c>
      <c r="D90">
        <v>0</v>
      </c>
      <c r="E90" s="1">
        <v>15</v>
      </c>
      <c r="F90" s="1">
        <f t="shared" si="3"/>
        <v>7.5876166120376043</v>
      </c>
      <c r="G90" s="1">
        <f t="shared" si="4"/>
        <v>24.75</v>
      </c>
      <c r="H90" s="1">
        <f t="shared" si="5"/>
        <v>12.519567409862047</v>
      </c>
      <c r="I90" s="1">
        <v>6.94</v>
      </c>
      <c r="J90" s="1">
        <v>6.37</v>
      </c>
      <c r="K90" s="1">
        <v>10</v>
      </c>
    </row>
    <row r="91" spans="1:11" x14ac:dyDescent="0.35">
      <c r="A91" t="s">
        <v>220</v>
      </c>
      <c r="B91" t="s">
        <v>330</v>
      </c>
      <c r="C91">
        <v>42.5</v>
      </c>
      <c r="D91">
        <v>0</v>
      </c>
      <c r="E91" s="1"/>
      <c r="F91" s="1">
        <f t="shared" si="3"/>
        <v>69.990815113640465</v>
      </c>
      <c r="G91" s="1">
        <f t="shared" si="4"/>
        <v>0</v>
      </c>
      <c r="H91" s="1">
        <f t="shared" si="5"/>
        <v>115.48484493750678</v>
      </c>
      <c r="I91" s="1"/>
      <c r="J91" s="1"/>
      <c r="K91" s="1"/>
    </row>
    <row r="92" spans="1:11" x14ac:dyDescent="0.35">
      <c r="A92" t="s">
        <v>221</v>
      </c>
      <c r="B92" t="s">
        <v>331</v>
      </c>
      <c r="C92">
        <v>1</v>
      </c>
      <c r="D92">
        <v>0</v>
      </c>
      <c r="E92" s="1">
        <v>7.73</v>
      </c>
      <c r="F92" s="1">
        <f t="shared" si="3"/>
        <v>2.7250297158088106</v>
      </c>
      <c r="G92" s="1">
        <f t="shared" si="4"/>
        <v>12.754500000000004</v>
      </c>
      <c r="H92" s="1">
        <f t="shared" si="5"/>
        <v>4.4962990310845381</v>
      </c>
      <c r="I92" s="1">
        <v>5.94</v>
      </c>
      <c r="J92" s="1">
        <v>6.25</v>
      </c>
      <c r="K92" s="1">
        <v>13</v>
      </c>
    </row>
    <row r="93" spans="1:11" x14ac:dyDescent="0.35">
      <c r="A93" t="s">
        <v>222</v>
      </c>
      <c r="B93" t="s">
        <v>331</v>
      </c>
      <c r="C93">
        <v>4</v>
      </c>
      <c r="D93">
        <v>0</v>
      </c>
      <c r="E93" s="1">
        <v>15.8</v>
      </c>
      <c r="F93" s="1">
        <f t="shared" si="3"/>
        <v>7.5876166120376043</v>
      </c>
      <c r="G93" s="1">
        <f t="shared" si="4"/>
        <v>26.070000000000004</v>
      </c>
      <c r="H93" s="1">
        <f t="shared" si="5"/>
        <v>12.519567409862047</v>
      </c>
      <c r="I93" s="1">
        <v>5.9</v>
      </c>
      <c r="J93" s="1">
        <v>6.75</v>
      </c>
      <c r="K93" s="1">
        <v>12.75</v>
      </c>
    </row>
    <row r="94" spans="1:11" x14ac:dyDescent="0.35">
      <c r="A94" t="s">
        <v>223</v>
      </c>
      <c r="B94" t="s">
        <v>331</v>
      </c>
      <c r="C94">
        <v>2.5</v>
      </c>
      <c r="D94">
        <v>0</v>
      </c>
      <c r="E94" s="1">
        <v>8.75</v>
      </c>
      <c r="F94" s="1">
        <f t="shared" si="3"/>
        <v>5.1563231639232079</v>
      </c>
      <c r="G94" s="1">
        <f t="shared" si="4"/>
        <v>14.4375</v>
      </c>
      <c r="H94" s="1">
        <f t="shared" si="5"/>
        <v>8.5079332204732943</v>
      </c>
      <c r="I94" s="1">
        <v>6.01</v>
      </c>
      <c r="J94" s="1">
        <v>8.5</v>
      </c>
      <c r="K94" s="1">
        <v>12.25</v>
      </c>
    </row>
    <row r="95" spans="1:11" x14ac:dyDescent="0.35">
      <c r="A95" t="s">
        <v>224</v>
      </c>
      <c r="B95" t="s">
        <v>331</v>
      </c>
      <c r="C95">
        <v>5</v>
      </c>
      <c r="D95">
        <v>0</v>
      </c>
      <c r="E95" s="1">
        <v>12.6</v>
      </c>
      <c r="F95" s="1">
        <f t="shared" si="3"/>
        <v>9.2084789107805349</v>
      </c>
      <c r="G95" s="1">
        <f t="shared" si="4"/>
        <v>20.79</v>
      </c>
      <c r="H95" s="1">
        <f t="shared" si="5"/>
        <v>15.193990202787884</v>
      </c>
      <c r="I95" s="1">
        <v>5.88</v>
      </c>
      <c r="J95" s="1">
        <v>5.75</v>
      </c>
      <c r="K95" s="1">
        <v>12.75</v>
      </c>
    </row>
    <row r="96" spans="1:11" x14ac:dyDescent="0.35">
      <c r="A96" t="s">
        <v>225</v>
      </c>
      <c r="B96" t="s">
        <v>331</v>
      </c>
      <c r="C96">
        <v>1.5</v>
      </c>
      <c r="D96">
        <v>0.1</v>
      </c>
      <c r="E96" s="1">
        <v>7.87</v>
      </c>
      <c r="F96" s="1">
        <f t="shared" si="3"/>
        <v>3.5354608651802759</v>
      </c>
      <c r="G96" s="1">
        <f t="shared" si="4"/>
        <v>12.985499999999998</v>
      </c>
      <c r="H96" s="1">
        <f t="shared" si="5"/>
        <v>5.8335104275474556</v>
      </c>
      <c r="I96" s="1">
        <v>5.84</v>
      </c>
      <c r="J96" s="1">
        <v>9.25</v>
      </c>
      <c r="K96" s="1">
        <v>12.13</v>
      </c>
    </row>
    <row r="97" spans="9:11" x14ac:dyDescent="0.35">
      <c r="I97" s="1"/>
      <c r="J97" s="1"/>
      <c r="K97" s="1"/>
    </row>
  </sheetData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workbookViewId="0">
      <selection activeCell="K28" sqref="K28"/>
    </sheetView>
  </sheetViews>
  <sheetFormatPr defaultColWidth="10.6640625" defaultRowHeight="15.5" x14ac:dyDescent="0.35"/>
  <cols>
    <col min="3" max="4" width="16.1640625" customWidth="1"/>
    <col min="8" max="8" width="17.83203125" customWidth="1"/>
    <col min="10" max="10" width="12.5" customWidth="1"/>
    <col min="12" max="12" width="16.6640625" customWidth="1"/>
    <col min="22" max="22" width="15.83203125" customWidth="1"/>
  </cols>
  <sheetData>
    <row r="1" spans="1:22" x14ac:dyDescent="0.35">
      <c r="A1" t="s">
        <v>28</v>
      </c>
      <c r="B1" t="s">
        <v>235</v>
      </c>
      <c r="C1" t="s">
        <v>306</v>
      </c>
      <c r="D1" s="17" t="s">
        <v>308</v>
      </c>
      <c r="E1" s="3" t="s">
        <v>309</v>
      </c>
      <c r="F1" s="3" t="s">
        <v>234</v>
      </c>
      <c r="G1" s="36" t="s">
        <v>310</v>
      </c>
      <c r="H1" s="36"/>
      <c r="I1" s="36" t="s">
        <v>311</v>
      </c>
      <c r="J1" s="36"/>
      <c r="K1" s="36" t="s">
        <v>312</v>
      </c>
      <c r="L1" s="36"/>
      <c r="M1" t="s">
        <v>3</v>
      </c>
      <c r="P1" t="s">
        <v>307</v>
      </c>
      <c r="S1" s="3" t="s">
        <v>129</v>
      </c>
      <c r="T1" s="3" t="s">
        <v>130</v>
      </c>
      <c r="U1" s="3" t="s">
        <v>3</v>
      </c>
      <c r="V1" s="3" t="s">
        <v>230</v>
      </c>
    </row>
    <row r="2" spans="1:22" x14ac:dyDescent="0.35">
      <c r="A2" t="s">
        <v>236</v>
      </c>
      <c r="B2" s="4">
        <v>128</v>
      </c>
      <c r="C2" s="1">
        <v>640</v>
      </c>
      <c r="G2" t="s">
        <v>356</v>
      </c>
      <c r="H2" t="s">
        <v>357</v>
      </c>
      <c r="I2" t="s">
        <v>356</v>
      </c>
      <c r="J2" t="s">
        <v>357</v>
      </c>
      <c r="K2" t="s">
        <v>356</v>
      </c>
      <c r="L2" t="s">
        <v>357</v>
      </c>
      <c r="S2" s="1">
        <v>5.2449999999999992</v>
      </c>
      <c r="T2" s="1">
        <v>26.224999999999994</v>
      </c>
      <c r="U2" s="1">
        <v>18.510000000000002</v>
      </c>
      <c r="V2" s="1">
        <f>U2*0.226</f>
        <v>4.1832600000000006</v>
      </c>
    </row>
    <row r="3" spans="1:22" x14ac:dyDescent="0.35">
      <c r="A3" t="s">
        <v>237</v>
      </c>
      <c r="B3" s="4">
        <v>1.0489999999999999</v>
      </c>
      <c r="C3" s="1">
        <v>5.2449999999999992</v>
      </c>
      <c r="D3" s="1">
        <f>C3</f>
        <v>5.2449999999999992</v>
      </c>
      <c r="E3" s="1">
        <f t="shared" ref="E3:E35" si="0">M3*0.226</f>
        <v>4.1832600000000006</v>
      </c>
      <c r="F3" s="1">
        <f t="shared" ref="F3:F35" si="1">(((N3*0.8)+0.6131)/2.7763)*5</f>
        <v>7.5876166120376043</v>
      </c>
      <c r="G3" s="1">
        <f>AVERAGE(D3:E3)</f>
        <v>4.7141299999999999</v>
      </c>
      <c r="H3" s="1">
        <f>D3-E3</f>
        <v>1.0617399999999986</v>
      </c>
      <c r="I3" s="1">
        <f>AVERAGE(D3,F3)</f>
        <v>6.4163083060188022</v>
      </c>
      <c r="J3" s="1">
        <f>D3-F3</f>
        <v>-2.3426166120376051</v>
      </c>
      <c r="K3" s="1">
        <f>AVERAGE(E3:F3)</f>
        <v>5.885438306018802</v>
      </c>
      <c r="L3" s="1">
        <f>E3-F3</f>
        <v>-3.4043566120376036</v>
      </c>
      <c r="M3">
        <v>18.510000000000002</v>
      </c>
      <c r="N3" s="1">
        <f>Ghana!E92</f>
        <v>4.5</v>
      </c>
      <c r="O3" s="1">
        <f>Ghana!F92</f>
        <v>0</v>
      </c>
      <c r="P3" s="1">
        <f>Ghana!G92</f>
        <v>18.510000000000002</v>
      </c>
      <c r="S3" s="1">
        <v>5.28</v>
      </c>
      <c r="T3" s="1">
        <v>26.400000000000002</v>
      </c>
      <c r="U3" s="1">
        <v>15.45</v>
      </c>
      <c r="V3" s="1">
        <f t="shared" ref="V3:V45" si="2">U3*0.226</f>
        <v>3.4916999999999998</v>
      </c>
    </row>
    <row r="4" spans="1:22" x14ac:dyDescent="0.35">
      <c r="A4" t="s">
        <v>238</v>
      </c>
      <c r="B4" s="4">
        <v>1.056</v>
      </c>
      <c r="C4" s="1">
        <v>5.28</v>
      </c>
      <c r="D4" s="1">
        <f t="shared" ref="D4:D64" si="3">C4</f>
        <v>5.28</v>
      </c>
      <c r="E4" s="1">
        <f t="shared" si="0"/>
        <v>3.4916999999999998</v>
      </c>
      <c r="F4" s="1">
        <f t="shared" si="1"/>
        <v>9.7487663436948466</v>
      </c>
      <c r="G4" s="1">
        <f t="shared" ref="G4:G64" si="4">AVERAGE(D4:E4)</f>
        <v>4.3858499999999996</v>
      </c>
      <c r="H4" s="1">
        <f t="shared" ref="H4:H64" si="5">D4-E4</f>
        <v>1.7883000000000004</v>
      </c>
      <c r="I4" s="1">
        <f t="shared" ref="I4:I64" si="6">AVERAGE(D4,F4)</f>
        <v>7.5143831718474239</v>
      </c>
      <c r="J4" s="1">
        <f t="shared" ref="J4:J64" si="7">D4-F4</f>
        <v>-4.4687663436948464</v>
      </c>
      <c r="K4" s="1">
        <f t="shared" ref="K4:K64" si="8">AVERAGE(E4:F4)</f>
        <v>6.6202331718474232</v>
      </c>
      <c r="L4" s="1">
        <f t="shared" ref="L4:L64" si="9">E4-F4</f>
        <v>-6.2570663436948468</v>
      </c>
      <c r="M4">
        <v>15.45</v>
      </c>
      <c r="N4" s="1">
        <f>Ghana!E93</f>
        <v>6</v>
      </c>
      <c r="O4" s="1">
        <f>Ghana!F93</f>
        <v>0</v>
      </c>
      <c r="P4" s="1">
        <f>Ghana!G93</f>
        <v>15.45</v>
      </c>
      <c r="S4" s="1">
        <v>0</v>
      </c>
      <c r="T4" s="1">
        <v>0</v>
      </c>
      <c r="U4" s="1">
        <v>17.93</v>
      </c>
      <c r="V4" s="1">
        <f t="shared" si="2"/>
        <v>4.0521799999999999</v>
      </c>
    </row>
    <row r="5" spans="1:22" x14ac:dyDescent="0.35">
      <c r="A5" t="s">
        <v>239</v>
      </c>
      <c r="B5" s="4">
        <v>0</v>
      </c>
      <c r="C5" s="1">
        <v>0</v>
      </c>
      <c r="D5" s="1">
        <f t="shared" si="3"/>
        <v>0</v>
      </c>
      <c r="E5" s="1">
        <f t="shared" si="0"/>
        <v>4.0521799999999999</v>
      </c>
      <c r="F5" s="1">
        <f t="shared" si="1"/>
        <v>6.8672333681518571</v>
      </c>
      <c r="G5" s="1">
        <f t="shared" si="4"/>
        <v>2.0260899999999999</v>
      </c>
      <c r="H5" s="1">
        <f t="shared" si="5"/>
        <v>-4.0521799999999999</v>
      </c>
      <c r="I5" s="1">
        <f t="shared" si="6"/>
        <v>3.4336166840759286</v>
      </c>
      <c r="J5" s="1">
        <f t="shared" si="7"/>
        <v>-6.8672333681518571</v>
      </c>
      <c r="K5" s="1">
        <f t="shared" si="8"/>
        <v>5.459706684075929</v>
      </c>
      <c r="L5" s="1">
        <f t="shared" si="9"/>
        <v>-2.8150533681518572</v>
      </c>
      <c r="M5">
        <v>17.93</v>
      </c>
      <c r="N5" s="1">
        <f>Ghana!E94</f>
        <v>4</v>
      </c>
      <c r="O5" s="1">
        <f>Ghana!F94</f>
        <v>0</v>
      </c>
      <c r="P5" s="1">
        <f>Ghana!G94</f>
        <v>17.93</v>
      </c>
      <c r="S5" s="1">
        <v>4.8250000000000002</v>
      </c>
      <c r="T5" s="1">
        <v>24.125</v>
      </c>
      <c r="U5" s="1">
        <v>32.94</v>
      </c>
      <c r="V5" s="1">
        <f t="shared" si="2"/>
        <v>7.4444399999999993</v>
      </c>
    </row>
    <row r="6" spans="1:22" x14ac:dyDescent="0.35">
      <c r="A6" t="s">
        <v>240</v>
      </c>
      <c r="B6" s="4">
        <v>0.96499999999999997</v>
      </c>
      <c r="C6" s="1">
        <v>4.8250000000000002</v>
      </c>
      <c r="D6" s="1">
        <f t="shared" si="3"/>
        <v>4.8250000000000002</v>
      </c>
      <c r="E6" s="1">
        <f t="shared" si="0"/>
        <v>7.4444399999999993</v>
      </c>
      <c r="F6" s="1">
        <f t="shared" si="1"/>
        <v>10.469149587580592</v>
      </c>
      <c r="G6" s="1">
        <f t="shared" si="4"/>
        <v>6.1347199999999997</v>
      </c>
      <c r="H6" s="1">
        <f t="shared" si="5"/>
        <v>-2.6194399999999991</v>
      </c>
      <c r="I6" s="1">
        <f t="shared" si="6"/>
        <v>7.6470747937902956</v>
      </c>
      <c r="J6" s="1">
        <f t="shared" si="7"/>
        <v>-5.6441495875805918</v>
      </c>
      <c r="K6" s="1">
        <f t="shared" si="8"/>
        <v>8.9567947937902961</v>
      </c>
      <c r="L6" s="1">
        <f t="shared" si="9"/>
        <v>-3.0247095875805927</v>
      </c>
      <c r="M6">
        <v>32.94</v>
      </c>
      <c r="N6" s="1">
        <f>Ghana!E95</f>
        <v>6.5</v>
      </c>
      <c r="O6" s="1">
        <f>Ghana!F95</f>
        <v>0</v>
      </c>
      <c r="P6" s="1">
        <f>Ghana!G95</f>
        <v>32.94</v>
      </c>
      <c r="S6" s="1">
        <v>20.495000000000001</v>
      </c>
      <c r="T6" s="1">
        <v>102.47500000000001</v>
      </c>
      <c r="U6" s="1">
        <v>28.28</v>
      </c>
      <c r="V6" s="1">
        <f t="shared" si="2"/>
        <v>6.3912800000000001</v>
      </c>
    </row>
    <row r="7" spans="1:22" x14ac:dyDescent="0.35">
      <c r="A7" t="s">
        <v>241</v>
      </c>
      <c r="B7" s="4">
        <v>4.0990000000000002</v>
      </c>
      <c r="C7" s="1">
        <v>20.495000000000001</v>
      </c>
      <c r="D7" s="1">
        <f t="shared" si="3"/>
        <v>20.495000000000001</v>
      </c>
      <c r="E7" s="1">
        <f t="shared" si="0"/>
        <v>6.3912800000000001</v>
      </c>
      <c r="F7" s="1">
        <f t="shared" si="1"/>
        <v>6.14685012426611</v>
      </c>
      <c r="G7" s="1">
        <f t="shared" si="4"/>
        <v>13.44314</v>
      </c>
      <c r="H7" s="1">
        <f t="shared" si="5"/>
        <v>14.103720000000001</v>
      </c>
      <c r="I7" s="1">
        <f t="shared" si="6"/>
        <v>13.320925062133055</v>
      </c>
      <c r="J7" s="1">
        <f t="shared" si="7"/>
        <v>14.348149875733892</v>
      </c>
      <c r="K7" s="1">
        <f t="shared" si="8"/>
        <v>6.2690650621330555</v>
      </c>
      <c r="L7" s="1">
        <f t="shared" si="9"/>
        <v>0.24442987573389008</v>
      </c>
      <c r="M7">
        <v>28.28</v>
      </c>
      <c r="N7" s="1">
        <f>Ghana!E96</f>
        <v>3.5</v>
      </c>
      <c r="O7" s="1">
        <f>Ghana!F96</f>
        <v>0</v>
      </c>
      <c r="P7" s="1">
        <f>Ghana!G96</f>
        <v>28.28</v>
      </c>
      <c r="S7" s="1">
        <v>4.33</v>
      </c>
      <c r="T7" s="1">
        <v>21.65</v>
      </c>
      <c r="U7" s="1">
        <v>20.99</v>
      </c>
      <c r="V7" s="1">
        <f t="shared" si="2"/>
        <v>4.7437399999999998</v>
      </c>
    </row>
    <row r="8" spans="1:22" x14ac:dyDescent="0.35">
      <c r="A8" t="s">
        <v>242</v>
      </c>
      <c r="B8" s="4">
        <v>0.86599999999999999</v>
      </c>
      <c r="C8" s="1">
        <v>4.33</v>
      </c>
      <c r="D8" s="1">
        <f t="shared" si="3"/>
        <v>4.33</v>
      </c>
      <c r="E8" s="1">
        <f t="shared" si="0"/>
        <v>4.7437399999999998</v>
      </c>
      <c r="F8" s="1">
        <f t="shared" si="1"/>
        <v>6.14685012426611</v>
      </c>
      <c r="G8" s="1">
        <f t="shared" si="4"/>
        <v>4.5368700000000004</v>
      </c>
      <c r="H8" s="1">
        <f t="shared" si="5"/>
        <v>-0.41373999999999977</v>
      </c>
      <c r="I8" s="1">
        <f t="shared" si="6"/>
        <v>5.2384250621330555</v>
      </c>
      <c r="J8" s="1">
        <f t="shared" si="7"/>
        <v>-1.8168501242661099</v>
      </c>
      <c r="K8" s="1">
        <f t="shared" si="8"/>
        <v>5.4452950621330549</v>
      </c>
      <c r="L8" s="1">
        <f t="shared" si="9"/>
        <v>-1.4031101242661101</v>
      </c>
      <c r="M8">
        <v>20.99</v>
      </c>
      <c r="N8" s="1">
        <f>Ghana!E97</f>
        <v>3.5</v>
      </c>
      <c r="O8" s="1">
        <f>Ghana!F97</f>
        <v>0</v>
      </c>
      <c r="P8" s="1">
        <f>Ghana!G97</f>
        <v>20.99</v>
      </c>
      <c r="S8" s="1">
        <v>8.16</v>
      </c>
      <c r="T8" s="1">
        <v>40.799999999999997</v>
      </c>
      <c r="U8" s="1">
        <v>21.28</v>
      </c>
      <c r="V8" s="1">
        <f t="shared" si="2"/>
        <v>4.8092800000000002</v>
      </c>
    </row>
    <row r="9" spans="1:22" x14ac:dyDescent="0.35">
      <c r="A9" t="s">
        <v>243</v>
      </c>
      <c r="B9" s="4">
        <v>1.6319999999999999</v>
      </c>
      <c r="C9" s="1">
        <v>8.16</v>
      </c>
      <c r="D9" s="1">
        <f t="shared" si="3"/>
        <v>8.16</v>
      </c>
      <c r="E9" s="1">
        <f t="shared" si="0"/>
        <v>4.8092800000000002</v>
      </c>
      <c r="F9" s="1">
        <f t="shared" si="1"/>
        <v>8.3079998559233523</v>
      </c>
      <c r="G9" s="1">
        <f t="shared" si="4"/>
        <v>6.4846400000000006</v>
      </c>
      <c r="H9" s="1">
        <f t="shared" si="5"/>
        <v>3.3507199999999999</v>
      </c>
      <c r="I9" s="1">
        <f t="shared" si="6"/>
        <v>8.2339999279616762</v>
      </c>
      <c r="J9" s="1">
        <f t="shared" si="7"/>
        <v>-0.14799985592335219</v>
      </c>
      <c r="K9" s="1">
        <f t="shared" si="8"/>
        <v>6.5586399279616767</v>
      </c>
      <c r="L9" s="1">
        <f t="shared" si="9"/>
        <v>-3.4987198559233521</v>
      </c>
      <c r="M9">
        <v>21.28</v>
      </c>
      <c r="N9" s="1">
        <f>Ghana!E98</f>
        <v>5</v>
      </c>
      <c r="O9" s="1">
        <f>Ghana!F98</f>
        <v>0</v>
      </c>
      <c r="P9" s="1">
        <f>Ghana!G98</f>
        <v>21.28</v>
      </c>
      <c r="S9" s="1">
        <v>5.1549999999999994</v>
      </c>
      <c r="T9" s="1">
        <v>25.774999999999999</v>
      </c>
      <c r="U9" s="1">
        <v>29.01</v>
      </c>
      <c r="V9" s="1">
        <f t="shared" si="2"/>
        <v>6.5562600000000009</v>
      </c>
    </row>
    <row r="10" spans="1:22" x14ac:dyDescent="0.35">
      <c r="A10" t="s">
        <v>244</v>
      </c>
      <c r="B10" s="4">
        <v>1.0309999999999999</v>
      </c>
      <c r="C10" s="1">
        <v>5.1549999999999994</v>
      </c>
      <c r="D10" s="1">
        <f t="shared" si="3"/>
        <v>5.1549999999999994</v>
      </c>
      <c r="E10" s="1">
        <f t="shared" si="0"/>
        <v>6.5562600000000009</v>
      </c>
      <c r="F10" s="1">
        <f t="shared" si="1"/>
        <v>14.07106580700933</v>
      </c>
      <c r="G10" s="1">
        <f t="shared" si="4"/>
        <v>5.8556299999999997</v>
      </c>
      <c r="H10" s="1">
        <f t="shared" si="5"/>
        <v>-1.4012600000000015</v>
      </c>
      <c r="I10" s="1">
        <f t="shared" si="6"/>
        <v>9.6130329035046636</v>
      </c>
      <c r="J10" s="1">
        <f t="shared" si="7"/>
        <v>-8.9160658070093302</v>
      </c>
      <c r="K10" s="1">
        <f t="shared" si="8"/>
        <v>10.313662903504666</v>
      </c>
      <c r="L10" s="1">
        <f t="shared" si="9"/>
        <v>-7.5148058070093287</v>
      </c>
      <c r="M10">
        <v>29.01</v>
      </c>
      <c r="N10" s="1">
        <f>Ghana!E99</f>
        <v>9</v>
      </c>
      <c r="O10" s="1">
        <f>Ghana!F99</f>
        <v>0.05</v>
      </c>
      <c r="P10" s="1">
        <f>Ghana!G99</f>
        <v>29.01</v>
      </c>
      <c r="S10" s="1">
        <v>4.0949999999999998</v>
      </c>
      <c r="T10" s="1">
        <v>20.474999999999998</v>
      </c>
      <c r="U10" s="1">
        <v>16.760000000000002</v>
      </c>
      <c r="V10" s="1">
        <f t="shared" si="2"/>
        <v>3.7877600000000005</v>
      </c>
    </row>
    <row r="11" spans="1:22" x14ac:dyDescent="0.35">
      <c r="A11" t="s">
        <v>245</v>
      </c>
      <c r="B11" s="4">
        <v>0.81899999999999995</v>
      </c>
      <c r="C11" s="1">
        <v>4.0949999999999998</v>
      </c>
      <c r="D11" s="1">
        <f t="shared" si="3"/>
        <v>4.0949999999999998</v>
      </c>
      <c r="E11" s="1">
        <f t="shared" si="0"/>
        <v>3.7877600000000005</v>
      </c>
      <c r="F11" s="1">
        <f t="shared" si="1"/>
        <v>6.8672333681518571</v>
      </c>
      <c r="G11" s="1">
        <f t="shared" si="4"/>
        <v>3.9413800000000001</v>
      </c>
      <c r="H11" s="1">
        <f t="shared" si="5"/>
        <v>0.30723999999999929</v>
      </c>
      <c r="I11" s="1">
        <f t="shared" si="6"/>
        <v>5.4811166840759284</v>
      </c>
      <c r="J11" s="1">
        <f t="shared" si="7"/>
        <v>-2.7722333681518574</v>
      </c>
      <c r="K11" s="1">
        <f t="shared" si="8"/>
        <v>5.3274966840759284</v>
      </c>
      <c r="L11" s="1">
        <f t="shared" si="9"/>
        <v>-3.0794733681518567</v>
      </c>
      <c r="M11">
        <v>16.760000000000002</v>
      </c>
      <c r="N11" s="1">
        <f>Ghana!E100</f>
        <v>4</v>
      </c>
      <c r="O11" s="1">
        <f>Ghana!F100</f>
        <v>0</v>
      </c>
      <c r="P11" s="1">
        <f>Ghana!G100</f>
        <v>16.760000000000002</v>
      </c>
      <c r="S11" s="1">
        <v>4.0250000000000004</v>
      </c>
      <c r="T11" s="1">
        <v>20.125</v>
      </c>
      <c r="U11" s="1">
        <v>17.059999999999999</v>
      </c>
      <c r="V11" s="1">
        <f t="shared" si="2"/>
        <v>3.8555599999999997</v>
      </c>
    </row>
    <row r="12" spans="1:22" x14ac:dyDescent="0.35">
      <c r="A12" t="s">
        <v>246</v>
      </c>
      <c r="B12" s="4">
        <v>0.80500000000000005</v>
      </c>
      <c r="C12" s="1">
        <v>4.0250000000000004</v>
      </c>
      <c r="D12" s="1">
        <f t="shared" si="3"/>
        <v>4.0250000000000004</v>
      </c>
      <c r="E12" s="1">
        <f t="shared" si="0"/>
        <v>3.8555599999999997</v>
      </c>
      <c r="F12" s="1">
        <f t="shared" si="1"/>
        <v>4.7060836364946157</v>
      </c>
      <c r="G12" s="1">
        <f t="shared" si="4"/>
        <v>3.94028</v>
      </c>
      <c r="H12" s="1">
        <f t="shared" si="5"/>
        <v>0.1694400000000007</v>
      </c>
      <c r="I12" s="1">
        <f t="shared" si="6"/>
        <v>4.3655418182473085</v>
      </c>
      <c r="J12" s="1">
        <f t="shared" si="7"/>
        <v>-0.68108363649461534</v>
      </c>
      <c r="K12" s="1">
        <f t="shared" si="8"/>
        <v>4.2808218182473077</v>
      </c>
      <c r="L12" s="1">
        <f t="shared" si="9"/>
        <v>-0.85052363649461604</v>
      </c>
      <c r="M12">
        <v>17.059999999999999</v>
      </c>
      <c r="N12" s="1">
        <f>Ghana!E101</f>
        <v>2.5</v>
      </c>
      <c r="O12" s="1">
        <f>Ghana!F101</f>
        <v>0</v>
      </c>
      <c r="P12" s="1">
        <f>Ghana!G101</f>
        <v>17.059999999999999</v>
      </c>
      <c r="S12" s="1">
        <v>4.22</v>
      </c>
      <c r="T12" s="1">
        <v>21.099999999999998</v>
      </c>
      <c r="U12" s="1">
        <v>17.93</v>
      </c>
      <c r="V12" s="1">
        <f t="shared" si="2"/>
        <v>4.0521799999999999</v>
      </c>
    </row>
    <row r="13" spans="1:22" x14ac:dyDescent="0.35">
      <c r="A13" t="s">
        <v>247</v>
      </c>
      <c r="B13" s="4">
        <v>0.84399999999999997</v>
      </c>
      <c r="C13" s="1">
        <v>4.22</v>
      </c>
      <c r="D13" s="1">
        <f t="shared" si="3"/>
        <v>4.22</v>
      </c>
      <c r="E13" s="1">
        <f t="shared" si="0"/>
        <v>4.0521799999999999</v>
      </c>
      <c r="F13" s="1">
        <f t="shared" si="1"/>
        <v>3.265317148723121</v>
      </c>
      <c r="G13" s="1">
        <f t="shared" si="4"/>
        <v>4.1360899999999994</v>
      </c>
      <c r="H13" s="1">
        <f t="shared" si="5"/>
        <v>0.16781999999999986</v>
      </c>
      <c r="I13" s="1">
        <f t="shared" si="6"/>
        <v>3.7426585743615606</v>
      </c>
      <c r="J13" s="1">
        <f t="shared" si="7"/>
        <v>0.9546828512768788</v>
      </c>
      <c r="K13" s="1">
        <f t="shared" si="8"/>
        <v>3.6587485743615602</v>
      </c>
      <c r="L13" s="1">
        <f t="shared" si="9"/>
        <v>0.78686285127687894</v>
      </c>
      <c r="M13">
        <v>17.93</v>
      </c>
      <c r="N13" s="1">
        <f>Ghana!E102</f>
        <v>1.5</v>
      </c>
      <c r="O13" s="1">
        <f>Ghana!F102</f>
        <v>0</v>
      </c>
      <c r="P13" s="1">
        <f>Ghana!G102</f>
        <v>17.93</v>
      </c>
      <c r="S13" s="1">
        <v>1.7150000000000001</v>
      </c>
      <c r="T13" s="1">
        <v>8.5750000000000011</v>
      </c>
      <c r="U13" s="1">
        <v>21.43</v>
      </c>
      <c r="V13" s="1">
        <f t="shared" si="2"/>
        <v>4.8431800000000003</v>
      </c>
    </row>
    <row r="14" spans="1:22" x14ac:dyDescent="0.35">
      <c r="A14" t="s">
        <v>248</v>
      </c>
      <c r="B14" s="4">
        <v>0.34300000000000003</v>
      </c>
      <c r="C14" s="1">
        <v>1.7150000000000001</v>
      </c>
      <c r="D14" s="1">
        <f t="shared" si="3"/>
        <v>1.7150000000000001</v>
      </c>
      <c r="E14" s="1">
        <f t="shared" si="0"/>
        <v>4.8431800000000003</v>
      </c>
      <c r="F14" s="1">
        <f t="shared" si="1"/>
        <v>3.9857003926088677</v>
      </c>
      <c r="G14" s="1">
        <f t="shared" si="4"/>
        <v>3.2790900000000001</v>
      </c>
      <c r="H14" s="1">
        <f t="shared" si="5"/>
        <v>-3.1281800000000004</v>
      </c>
      <c r="I14" s="1">
        <f t="shared" si="6"/>
        <v>2.8503501963044338</v>
      </c>
      <c r="J14" s="1">
        <f t="shared" si="7"/>
        <v>-2.2707003926088678</v>
      </c>
      <c r="K14" s="1">
        <f t="shared" si="8"/>
        <v>4.414440196304434</v>
      </c>
      <c r="L14" s="1">
        <f t="shared" si="9"/>
        <v>0.8574796073911326</v>
      </c>
      <c r="M14">
        <v>21.43</v>
      </c>
      <c r="N14" s="1">
        <f>Ghana!E103</f>
        <v>2</v>
      </c>
      <c r="O14" s="1">
        <f>Ghana!F103</f>
        <v>0</v>
      </c>
      <c r="P14" s="1">
        <f>Ghana!G103</f>
        <v>21.43</v>
      </c>
      <c r="S14" s="1">
        <v>3.07</v>
      </c>
      <c r="T14" s="1">
        <v>15.35</v>
      </c>
      <c r="U14" s="1">
        <v>23.62</v>
      </c>
      <c r="V14" s="1">
        <f t="shared" si="2"/>
        <v>5.33812</v>
      </c>
    </row>
    <row r="15" spans="1:22" x14ac:dyDescent="0.35">
      <c r="A15" t="s">
        <v>249</v>
      </c>
      <c r="B15" s="4">
        <v>0.61399999999999999</v>
      </c>
      <c r="C15" s="1">
        <v>3.07</v>
      </c>
      <c r="D15" s="1">
        <f t="shared" si="3"/>
        <v>3.07</v>
      </c>
      <c r="E15" s="1">
        <f t="shared" si="0"/>
        <v>5.33812</v>
      </c>
      <c r="F15" s="1">
        <f t="shared" si="1"/>
        <v>3.9857003926088677</v>
      </c>
      <c r="G15" s="1">
        <f t="shared" si="4"/>
        <v>4.2040600000000001</v>
      </c>
      <c r="H15" s="1">
        <f t="shared" si="5"/>
        <v>-2.2681200000000001</v>
      </c>
      <c r="I15" s="1">
        <f t="shared" si="6"/>
        <v>3.527850196304434</v>
      </c>
      <c r="J15" s="1">
        <f t="shared" si="7"/>
        <v>-0.91570039260886782</v>
      </c>
      <c r="K15" s="1">
        <f t="shared" si="8"/>
        <v>4.6619101963044338</v>
      </c>
      <c r="L15" s="1">
        <f t="shared" si="9"/>
        <v>1.3524196073911323</v>
      </c>
      <c r="M15">
        <v>23.62</v>
      </c>
      <c r="N15" s="1">
        <f>Ghana!E104</f>
        <v>2</v>
      </c>
      <c r="O15" s="1">
        <f>Ghana!F104</f>
        <v>0</v>
      </c>
      <c r="P15" s="1">
        <f>Ghana!G104</f>
        <v>23.62</v>
      </c>
      <c r="S15" s="1">
        <v>1.45</v>
      </c>
      <c r="T15" s="1">
        <v>7.25</v>
      </c>
      <c r="U15" s="1">
        <v>17.350000000000001</v>
      </c>
      <c r="V15" s="1">
        <f t="shared" si="2"/>
        <v>3.9211000000000005</v>
      </c>
    </row>
    <row r="16" spans="1:22" x14ac:dyDescent="0.35">
      <c r="A16" t="s">
        <v>250</v>
      </c>
      <c r="B16" s="4">
        <v>0.28999999999999998</v>
      </c>
      <c r="C16" s="1">
        <v>1.45</v>
      </c>
      <c r="D16" s="1">
        <f t="shared" si="3"/>
        <v>1.45</v>
      </c>
      <c r="E16" s="1">
        <f t="shared" si="0"/>
        <v>3.9211000000000005</v>
      </c>
      <c r="F16" s="1">
        <f t="shared" si="1"/>
        <v>3.9857003926088677</v>
      </c>
      <c r="G16" s="1">
        <f t="shared" si="4"/>
        <v>2.6855500000000001</v>
      </c>
      <c r="H16" s="1">
        <f t="shared" si="5"/>
        <v>-2.4711000000000007</v>
      </c>
      <c r="I16" s="1">
        <f t="shared" si="6"/>
        <v>2.7178501963044339</v>
      </c>
      <c r="J16" s="1">
        <f t="shared" si="7"/>
        <v>-2.5357003926088675</v>
      </c>
      <c r="K16" s="1">
        <f t="shared" si="8"/>
        <v>3.9534001963044343</v>
      </c>
      <c r="L16" s="1">
        <f t="shared" si="9"/>
        <v>-6.4600392608867185E-2</v>
      </c>
      <c r="M16">
        <v>17.350000000000001</v>
      </c>
      <c r="N16" s="1">
        <f>Ghana!E105</f>
        <v>2</v>
      </c>
      <c r="O16" s="1">
        <f>Ghana!F105</f>
        <v>0</v>
      </c>
      <c r="P16" s="1">
        <f>Ghana!G105</f>
        <v>17.350000000000001</v>
      </c>
      <c r="S16" s="1">
        <v>7.84</v>
      </c>
      <c r="T16" s="1">
        <v>39.200000000000003</v>
      </c>
      <c r="U16" s="1">
        <v>14.58</v>
      </c>
      <c r="V16" s="1">
        <f t="shared" si="2"/>
        <v>3.29508</v>
      </c>
    </row>
    <row r="17" spans="1:22" x14ac:dyDescent="0.35">
      <c r="A17" t="s">
        <v>251</v>
      </c>
      <c r="B17" s="4">
        <v>1.5680000000000001</v>
      </c>
      <c r="C17" s="1">
        <v>7.84</v>
      </c>
      <c r="D17" s="1">
        <f t="shared" si="3"/>
        <v>7.84</v>
      </c>
      <c r="E17" s="1">
        <f t="shared" si="0"/>
        <v>3.29508</v>
      </c>
      <c r="F17" s="1">
        <f t="shared" si="1"/>
        <v>2.5449339048373738</v>
      </c>
      <c r="G17" s="1">
        <f t="shared" si="4"/>
        <v>5.5675400000000002</v>
      </c>
      <c r="H17" s="1">
        <f t="shared" si="5"/>
        <v>4.5449199999999994</v>
      </c>
      <c r="I17" s="1">
        <f t="shared" si="6"/>
        <v>5.1924669524186866</v>
      </c>
      <c r="J17" s="1">
        <f t="shared" si="7"/>
        <v>5.2950660951626265</v>
      </c>
      <c r="K17" s="1">
        <f t="shared" si="8"/>
        <v>2.9200069524186869</v>
      </c>
      <c r="L17" s="1">
        <f t="shared" si="9"/>
        <v>0.7501460951626262</v>
      </c>
      <c r="M17">
        <v>14.58</v>
      </c>
      <c r="N17" s="1">
        <f>Ghana!E106</f>
        <v>1</v>
      </c>
      <c r="O17" s="1">
        <f>Ghana!F106</f>
        <v>0</v>
      </c>
      <c r="P17" s="1">
        <f>Ghana!G106</f>
        <v>14.58</v>
      </c>
      <c r="S17" s="1">
        <v>5.21</v>
      </c>
      <c r="T17" s="1">
        <v>26.05</v>
      </c>
      <c r="U17" s="1">
        <v>23.41</v>
      </c>
      <c r="V17" s="1">
        <f t="shared" si="2"/>
        <v>5.2906599999999999</v>
      </c>
    </row>
    <row r="18" spans="1:22" x14ac:dyDescent="0.35">
      <c r="A18" t="s">
        <v>252</v>
      </c>
      <c r="B18" s="4">
        <v>1.042</v>
      </c>
      <c r="C18" s="1">
        <v>5.21</v>
      </c>
      <c r="D18" s="1">
        <f t="shared" si="3"/>
        <v>5.21</v>
      </c>
      <c r="E18" s="1">
        <f t="shared" si="0"/>
        <v>5.2906599999999999</v>
      </c>
      <c r="F18" s="1">
        <f t="shared" si="1"/>
        <v>10.469149587580592</v>
      </c>
      <c r="G18" s="1">
        <f t="shared" si="4"/>
        <v>5.2503299999999999</v>
      </c>
      <c r="H18" s="1">
        <f t="shared" si="5"/>
        <v>-8.0659999999999954E-2</v>
      </c>
      <c r="I18" s="1">
        <f t="shared" si="6"/>
        <v>7.8395747937902964</v>
      </c>
      <c r="J18" s="1">
        <f t="shared" si="7"/>
        <v>-5.259149587580592</v>
      </c>
      <c r="K18" s="1">
        <f t="shared" si="8"/>
        <v>7.8799047937902955</v>
      </c>
      <c r="L18" s="1">
        <f t="shared" si="9"/>
        <v>-5.1784895875805921</v>
      </c>
      <c r="M18">
        <v>23.41</v>
      </c>
      <c r="N18" s="1">
        <f>Ghana!E79</f>
        <v>6.5</v>
      </c>
      <c r="O18" s="1">
        <f>Ghana!F79</f>
        <v>0</v>
      </c>
      <c r="P18" s="1">
        <f>Ghana!G79</f>
        <v>23.41</v>
      </c>
      <c r="S18" s="1">
        <v>6.2</v>
      </c>
      <c r="T18" s="1">
        <v>31</v>
      </c>
      <c r="U18" s="1">
        <v>25.26</v>
      </c>
      <c r="V18" s="1">
        <f t="shared" si="2"/>
        <v>5.7087600000000007</v>
      </c>
    </row>
    <row r="19" spans="1:22" x14ac:dyDescent="0.35">
      <c r="A19" t="s">
        <v>253</v>
      </c>
      <c r="B19" s="4">
        <v>1.24</v>
      </c>
      <c r="C19" s="1">
        <v>6.2</v>
      </c>
      <c r="D19" s="1">
        <f t="shared" si="3"/>
        <v>6.2</v>
      </c>
      <c r="E19" s="1">
        <f t="shared" si="0"/>
        <v>5.7087600000000007</v>
      </c>
      <c r="F19" s="1">
        <f t="shared" si="1"/>
        <v>9.7487663436948466</v>
      </c>
      <c r="G19" s="1">
        <f t="shared" si="4"/>
        <v>5.9543800000000005</v>
      </c>
      <c r="H19" s="1">
        <f t="shared" si="5"/>
        <v>0.49123999999999945</v>
      </c>
      <c r="I19" s="1">
        <f t="shared" si="6"/>
        <v>7.974383171847423</v>
      </c>
      <c r="J19" s="1">
        <f t="shared" si="7"/>
        <v>-3.5487663436948464</v>
      </c>
      <c r="K19" s="1">
        <f t="shared" si="8"/>
        <v>7.7287631718474241</v>
      </c>
      <c r="L19" s="1">
        <f t="shared" si="9"/>
        <v>-4.0400063436948459</v>
      </c>
      <c r="M19">
        <v>25.26</v>
      </c>
      <c r="N19" s="1">
        <f>Ghana!E80</f>
        <v>6</v>
      </c>
      <c r="O19" s="1">
        <f>Ghana!F80</f>
        <v>0</v>
      </c>
      <c r="P19" s="1">
        <f>Ghana!G80</f>
        <v>25.26</v>
      </c>
      <c r="S19" s="1">
        <v>4.4000000000000004</v>
      </c>
      <c r="T19" s="1">
        <v>22</v>
      </c>
      <c r="U19" s="1">
        <v>25.05</v>
      </c>
      <c r="V19" s="1">
        <f t="shared" si="2"/>
        <v>5.6613000000000007</v>
      </c>
    </row>
    <row r="20" spans="1:22" x14ac:dyDescent="0.35">
      <c r="A20" t="s">
        <v>254</v>
      </c>
      <c r="B20" s="4">
        <v>0.88</v>
      </c>
      <c r="C20" s="1">
        <v>4.4000000000000004</v>
      </c>
      <c r="D20" s="1">
        <f t="shared" si="3"/>
        <v>4.4000000000000004</v>
      </c>
      <c r="E20" s="1">
        <f t="shared" si="0"/>
        <v>5.6613000000000007</v>
      </c>
      <c r="F20" s="1">
        <f t="shared" si="1"/>
        <v>11.189532831466343</v>
      </c>
      <c r="G20" s="1">
        <f t="shared" si="4"/>
        <v>5.0306500000000005</v>
      </c>
      <c r="H20" s="1">
        <f t="shared" si="5"/>
        <v>-1.2613000000000003</v>
      </c>
      <c r="I20" s="1">
        <f t="shared" si="6"/>
        <v>7.7947664157331715</v>
      </c>
      <c r="J20" s="1">
        <f t="shared" si="7"/>
        <v>-6.7895328314663423</v>
      </c>
      <c r="K20" s="1">
        <f t="shared" si="8"/>
        <v>8.4254164157331708</v>
      </c>
      <c r="L20" s="1">
        <f t="shared" si="9"/>
        <v>-5.528232831466342</v>
      </c>
      <c r="M20">
        <v>25.05</v>
      </c>
      <c r="N20" s="1">
        <f>Ghana!E81</f>
        <v>7</v>
      </c>
      <c r="O20" s="1">
        <f>Ghana!F81</f>
        <v>0</v>
      </c>
      <c r="P20" s="1">
        <f>Ghana!G81</f>
        <v>25.05</v>
      </c>
      <c r="S20" s="1">
        <v>4.2299999999999995</v>
      </c>
      <c r="T20" s="1">
        <v>21.15</v>
      </c>
      <c r="U20" s="1">
        <v>26.66</v>
      </c>
      <c r="V20" s="1">
        <f t="shared" si="2"/>
        <v>6.0251600000000005</v>
      </c>
    </row>
    <row r="21" spans="1:22" x14ac:dyDescent="0.35">
      <c r="A21" t="s">
        <v>255</v>
      </c>
      <c r="B21" s="4">
        <v>0.84599999999999997</v>
      </c>
      <c r="C21" s="1">
        <v>4.2299999999999995</v>
      </c>
      <c r="D21" s="1">
        <f t="shared" si="3"/>
        <v>4.2299999999999995</v>
      </c>
      <c r="E21" s="1">
        <f t="shared" si="0"/>
        <v>6.0251600000000005</v>
      </c>
      <c r="F21" s="1">
        <f t="shared" si="1"/>
        <v>11.189532831466343</v>
      </c>
      <c r="G21" s="1">
        <f t="shared" si="4"/>
        <v>5.12758</v>
      </c>
      <c r="H21" s="1">
        <f t="shared" si="5"/>
        <v>-1.795160000000001</v>
      </c>
      <c r="I21" s="1">
        <f t="shared" si="6"/>
        <v>7.7097664157331707</v>
      </c>
      <c r="J21" s="1">
        <f t="shared" si="7"/>
        <v>-6.9595328314663432</v>
      </c>
      <c r="K21" s="1">
        <f t="shared" si="8"/>
        <v>8.6073464157331721</v>
      </c>
      <c r="L21" s="1">
        <f t="shared" si="9"/>
        <v>-5.1643728314663422</v>
      </c>
      <c r="M21">
        <v>26.66</v>
      </c>
      <c r="N21" s="1">
        <f>Ghana!E82</f>
        <v>7</v>
      </c>
      <c r="O21" s="1">
        <f>Ghana!F82</f>
        <v>0</v>
      </c>
      <c r="P21" s="1">
        <f>Ghana!G82</f>
        <v>26.66</v>
      </c>
      <c r="S21" s="1">
        <v>3.1150000000000002</v>
      </c>
      <c r="T21" s="1">
        <v>15.575000000000001</v>
      </c>
      <c r="U21" s="1">
        <v>24.45</v>
      </c>
      <c r="V21" s="1">
        <f t="shared" si="2"/>
        <v>5.5256999999999996</v>
      </c>
    </row>
    <row r="22" spans="1:22" x14ac:dyDescent="0.35">
      <c r="A22" t="s">
        <v>256</v>
      </c>
      <c r="B22" s="4">
        <v>0.623</v>
      </c>
      <c r="C22" s="1">
        <v>3.1150000000000002</v>
      </c>
      <c r="D22" s="1">
        <f t="shared" si="3"/>
        <v>3.1150000000000002</v>
      </c>
      <c r="E22" s="1">
        <f t="shared" si="0"/>
        <v>5.5256999999999996</v>
      </c>
      <c r="F22" s="1">
        <f t="shared" si="1"/>
        <v>5.4264668803803628</v>
      </c>
      <c r="G22" s="1">
        <f t="shared" si="4"/>
        <v>4.3203499999999995</v>
      </c>
      <c r="H22" s="1">
        <f t="shared" si="5"/>
        <v>-2.4106999999999994</v>
      </c>
      <c r="I22" s="1">
        <f t="shared" si="6"/>
        <v>4.2707334401901811</v>
      </c>
      <c r="J22" s="1">
        <f t="shared" si="7"/>
        <v>-2.3114668803803626</v>
      </c>
      <c r="K22" s="1">
        <f t="shared" si="8"/>
        <v>5.4760834401901812</v>
      </c>
      <c r="L22" s="1">
        <f t="shared" si="9"/>
        <v>9.9233119619636767E-2</v>
      </c>
      <c r="M22">
        <v>24.45</v>
      </c>
      <c r="N22" s="1">
        <f>Ghana!E83</f>
        <v>3</v>
      </c>
      <c r="O22" s="1">
        <f>Ghana!F83</f>
        <v>0</v>
      </c>
      <c r="P22" s="1">
        <f>Ghana!G83</f>
        <v>24.45</v>
      </c>
      <c r="S22" s="1">
        <v>11.695</v>
      </c>
      <c r="T22" s="1">
        <v>58.475000000000001</v>
      </c>
      <c r="U22" s="1">
        <v>27.07</v>
      </c>
      <c r="V22" s="1">
        <f t="shared" si="2"/>
        <v>6.11782</v>
      </c>
    </row>
    <row r="23" spans="1:22" x14ac:dyDescent="0.35">
      <c r="A23" t="s">
        <v>257</v>
      </c>
      <c r="B23" s="4">
        <v>2.339</v>
      </c>
      <c r="C23" s="1">
        <v>11.695</v>
      </c>
      <c r="D23" s="1">
        <f t="shared" si="3"/>
        <v>11.695</v>
      </c>
      <c r="E23" s="1">
        <f t="shared" si="0"/>
        <v>6.11782</v>
      </c>
      <c r="F23" s="1">
        <f t="shared" si="1"/>
        <v>12.630299319237837</v>
      </c>
      <c r="G23" s="1">
        <f t="shared" si="4"/>
        <v>8.906410000000001</v>
      </c>
      <c r="H23" s="1">
        <f t="shared" si="5"/>
        <v>5.5771800000000002</v>
      </c>
      <c r="I23" s="1">
        <f t="shared" si="6"/>
        <v>12.162649659618918</v>
      </c>
      <c r="J23" s="1">
        <f t="shared" si="7"/>
        <v>-0.93529931923783671</v>
      </c>
      <c r="K23" s="1">
        <f t="shared" si="8"/>
        <v>9.3740596596189185</v>
      </c>
      <c r="L23" s="1">
        <f t="shared" si="9"/>
        <v>-6.512479319237837</v>
      </c>
      <c r="M23">
        <v>27.07</v>
      </c>
      <c r="N23" s="1">
        <f>Ghana!E84</f>
        <v>8</v>
      </c>
      <c r="O23" s="1">
        <f>Ghana!F84</f>
        <v>0</v>
      </c>
      <c r="P23" s="1">
        <f>Ghana!G84</f>
        <v>27.07</v>
      </c>
      <c r="S23" s="1">
        <v>4.37</v>
      </c>
      <c r="T23" s="1">
        <v>21.85</v>
      </c>
      <c r="U23" s="1">
        <v>27.09</v>
      </c>
      <c r="V23" s="1">
        <f t="shared" si="2"/>
        <v>6.1223400000000003</v>
      </c>
    </row>
    <row r="24" spans="1:22" x14ac:dyDescent="0.35">
      <c r="A24" t="s">
        <v>258</v>
      </c>
      <c r="B24" s="4">
        <v>0.874</v>
      </c>
      <c r="C24" s="1">
        <v>4.37</v>
      </c>
      <c r="D24" s="1">
        <f t="shared" si="3"/>
        <v>4.37</v>
      </c>
      <c r="E24" s="1">
        <f t="shared" si="0"/>
        <v>6.1223400000000003</v>
      </c>
      <c r="F24" s="1">
        <f t="shared" si="1"/>
        <v>8.3079998559233523</v>
      </c>
      <c r="G24" s="1">
        <f t="shared" si="4"/>
        <v>5.2461700000000002</v>
      </c>
      <c r="H24" s="1">
        <f t="shared" si="5"/>
        <v>-1.7523400000000002</v>
      </c>
      <c r="I24" s="1">
        <f t="shared" si="6"/>
        <v>6.3389999279616767</v>
      </c>
      <c r="J24" s="1">
        <f t="shared" si="7"/>
        <v>-3.9379998559233522</v>
      </c>
      <c r="K24" s="1">
        <f t="shared" si="8"/>
        <v>7.2151699279616768</v>
      </c>
      <c r="L24" s="1">
        <f t="shared" si="9"/>
        <v>-2.185659855923352</v>
      </c>
      <c r="M24">
        <v>27.09</v>
      </c>
      <c r="N24" s="1">
        <f>Ghana!E86</f>
        <v>5</v>
      </c>
      <c r="O24" s="1">
        <f>Ghana!F86</f>
        <v>0</v>
      </c>
      <c r="P24" s="1">
        <f>Ghana!G86</f>
        <v>27.09</v>
      </c>
      <c r="S24" s="1">
        <v>1.4000000000000001</v>
      </c>
      <c r="T24" s="1">
        <v>7.0000000000000009</v>
      </c>
      <c r="U24" s="1">
        <v>20.95</v>
      </c>
      <c r="V24" s="1">
        <f>U24*0.226</f>
        <v>4.7347000000000001</v>
      </c>
    </row>
    <row r="25" spans="1:22" x14ac:dyDescent="0.35">
      <c r="A25" t="s">
        <v>259</v>
      </c>
      <c r="B25" s="4">
        <v>0.28000000000000003</v>
      </c>
      <c r="C25" s="1">
        <v>1.4000000000000001</v>
      </c>
      <c r="D25" s="1">
        <f t="shared" si="3"/>
        <v>1.4000000000000001</v>
      </c>
      <c r="E25" s="1">
        <f t="shared" si="0"/>
        <v>4.7347000000000001</v>
      </c>
      <c r="F25" s="1">
        <f t="shared" si="1"/>
        <v>3.265317148723121</v>
      </c>
      <c r="G25" s="1">
        <f t="shared" si="4"/>
        <v>3.0673500000000002</v>
      </c>
      <c r="H25" s="1">
        <f t="shared" si="5"/>
        <v>-3.3346999999999998</v>
      </c>
      <c r="I25" s="1">
        <f t="shared" si="6"/>
        <v>2.3326585743615604</v>
      </c>
      <c r="J25" s="1">
        <f t="shared" si="7"/>
        <v>-1.8653171487231208</v>
      </c>
      <c r="K25" s="1">
        <f t="shared" si="8"/>
        <v>4.0000085743615603</v>
      </c>
      <c r="L25" s="1">
        <f t="shared" si="9"/>
        <v>1.4693828512768792</v>
      </c>
      <c r="M25">
        <v>20.95</v>
      </c>
      <c r="N25" s="1">
        <f>Ghana!E87</f>
        <v>1.5</v>
      </c>
      <c r="O25" s="1">
        <f>Ghana!F87</f>
        <v>0</v>
      </c>
      <c r="P25" s="1">
        <f>Ghana!G87</f>
        <v>20.95</v>
      </c>
      <c r="S25" s="1">
        <v>11.445</v>
      </c>
      <c r="T25" s="1">
        <v>57.225000000000001</v>
      </c>
      <c r="U25" s="1">
        <v>30.08</v>
      </c>
      <c r="V25" s="1">
        <f t="shared" si="2"/>
        <v>6.7980799999999997</v>
      </c>
    </row>
    <row r="26" spans="1:22" x14ac:dyDescent="0.35">
      <c r="A26" t="s">
        <v>260</v>
      </c>
      <c r="B26" s="4">
        <v>2.2890000000000001</v>
      </c>
      <c r="C26" s="1">
        <v>11.445</v>
      </c>
      <c r="D26" s="1">
        <f t="shared" si="3"/>
        <v>11.445</v>
      </c>
      <c r="E26" s="1">
        <f t="shared" si="0"/>
        <v>6.7980799999999997</v>
      </c>
      <c r="F26" s="1">
        <f t="shared" si="1"/>
        <v>11.909916075352086</v>
      </c>
      <c r="G26" s="1">
        <f t="shared" si="4"/>
        <v>9.1215399999999995</v>
      </c>
      <c r="H26" s="1">
        <f t="shared" si="5"/>
        <v>4.6469200000000006</v>
      </c>
      <c r="I26" s="1">
        <f t="shared" si="6"/>
        <v>11.677458037676043</v>
      </c>
      <c r="J26" s="1">
        <f t="shared" si="7"/>
        <v>-0.46491607535208601</v>
      </c>
      <c r="K26" s="1">
        <f t="shared" si="8"/>
        <v>9.3539980376760425</v>
      </c>
      <c r="L26" s="1">
        <f t="shared" si="9"/>
        <v>-5.1118360753520866</v>
      </c>
      <c r="M26">
        <v>30.08</v>
      </c>
      <c r="N26" s="1">
        <f>Ghana!E88</f>
        <v>7.5</v>
      </c>
      <c r="O26" s="1">
        <f>Ghana!F88</f>
        <v>0</v>
      </c>
      <c r="P26" s="1">
        <f>Ghana!G88</f>
        <v>30.08</v>
      </c>
      <c r="S26" s="1">
        <v>7.9450000000000003</v>
      </c>
      <c r="T26" s="1">
        <v>39.725000000000001</v>
      </c>
      <c r="U26" s="1">
        <v>25.69</v>
      </c>
      <c r="V26" s="1">
        <f t="shared" si="2"/>
        <v>5.8059400000000005</v>
      </c>
    </row>
    <row r="27" spans="1:22" x14ac:dyDescent="0.35">
      <c r="A27" t="s">
        <v>261</v>
      </c>
      <c r="B27" s="4">
        <v>1.589</v>
      </c>
      <c r="C27" s="1">
        <v>7.9450000000000003</v>
      </c>
      <c r="D27" s="1">
        <f t="shared" si="3"/>
        <v>7.9450000000000003</v>
      </c>
      <c r="E27" s="1">
        <f t="shared" si="0"/>
        <v>5.8059400000000005</v>
      </c>
      <c r="F27" s="1">
        <f t="shared" si="1"/>
        <v>8.3079998559233523</v>
      </c>
      <c r="G27" s="1">
        <f t="shared" si="4"/>
        <v>6.87547</v>
      </c>
      <c r="H27" s="1">
        <f t="shared" si="5"/>
        <v>2.1390599999999997</v>
      </c>
      <c r="I27" s="1">
        <f t="shared" si="6"/>
        <v>8.1264999279616763</v>
      </c>
      <c r="J27" s="1">
        <f t="shared" si="7"/>
        <v>-0.36299985592335204</v>
      </c>
      <c r="K27" s="1">
        <f t="shared" si="8"/>
        <v>7.056969927961676</v>
      </c>
      <c r="L27" s="1">
        <f t="shared" si="9"/>
        <v>-2.5020598559233518</v>
      </c>
      <c r="M27">
        <v>25.69</v>
      </c>
      <c r="N27" s="1">
        <f>Ghana!E89</f>
        <v>5</v>
      </c>
      <c r="O27" s="1">
        <f>Ghana!F89</f>
        <v>0</v>
      </c>
      <c r="P27" s="1">
        <f>Ghana!G89</f>
        <v>25.69</v>
      </c>
      <c r="S27" s="1">
        <v>2.2749999999999999</v>
      </c>
      <c r="T27" s="1">
        <v>11.375</v>
      </c>
      <c r="U27" s="1">
        <v>18.45</v>
      </c>
      <c r="V27" s="1">
        <f t="shared" si="2"/>
        <v>4.1696999999999997</v>
      </c>
    </row>
    <row r="28" spans="1:22" x14ac:dyDescent="0.35">
      <c r="A28" t="s">
        <v>262</v>
      </c>
      <c r="B28" s="4">
        <v>0.45500000000000002</v>
      </c>
      <c r="C28" s="1">
        <v>2.2749999999999999</v>
      </c>
      <c r="D28" s="1">
        <f t="shared" si="3"/>
        <v>2.2749999999999999</v>
      </c>
      <c r="E28" s="1">
        <f t="shared" si="0"/>
        <v>4.1696999999999997</v>
      </c>
      <c r="F28" s="1">
        <f t="shared" si="1"/>
        <v>4.7060836364946157</v>
      </c>
      <c r="G28" s="1">
        <f t="shared" si="4"/>
        <v>3.2223499999999996</v>
      </c>
      <c r="H28" s="1">
        <f t="shared" si="5"/>
        <v>-1.8946999999999998</v>
      </c>
      <c r="I28" s="1">
        <f t="shared" si="6"/>
        <v>3.4905418182473076</v>
      </c>
      <c r="J28" s="1">
        <f t="shared" si="7"/>
        <v>-2.4310836364946158</v>
      </c>
      <c r="K28" s="1">
        <f t="shared" si="8"/>
        <v>4.4378918182473077</v>
      </c>
      <c r="L28" s="1">
        <f t="shared" si="9"/>
        <v>-0.53638363649461596</v>
      </c>
      <c r="M28">
        <v>18.45</v>
      </c>
      <c r="N28" s="1">
        <f>Ghana!E90</f>
        <v>2.5</v>
      </c>
      <c r="O28" s="1">
        <f>Ghana!F90</f>
        <v>0</v>
      </c>
      <c r="P28" s="1">
        <f>Ghana!G90</f>
        <v>18.45</v>
      </c>
      <c r="S28" s="1">
        <v>12.450000000000001</v>
      </c>
      <c r="T28" s="1">
        <v>62.250000000000007</v>
      </c>
      <c r="U28" s="1">
        <v>40.479999999999997</v>
      </c>
      <c r="V28" s="1">
        <f t="shared" si="2"/>
        <v>9.1484799999999993</v>
      </c>
    </row>
    <row r="29" spans="1:22" x14ac:dyDescent="0.35">
      <c r="A29" t="s">
        <v>263</v>
      </c>
      <c r="B29" s="4">
        <v>2.4900000000000002</v>
      </c>
      <c r="C29" s="1">
        <v>12.450000000000001</v>
      </c>
      <c r="D29" s="1">
        <f t="shared" si="3"/>
        <v>12.450000000000001</v>
      </c>
      <c r="E29" s="1">
        <f t="shared" si="0"/>
        <v>9.1484799999999993</v>
      </c>
      <c r="F29" s="1">
        <f t="shared" si="1"/>
        <v>24.15643122140979</v>
      </c>
      <c r="G29" s="1">
        <f t="shared" si="4"/>
        <v>10.799240000000001</v>
      </c>
      <c r="H29" s="1">
        <f t="shared" si="5"/>
        <v>3.3015200000000018</v>
      </c>
      <c r="I29" s="1">
        <f t="shared" si="6"/>
        <v>18.303215610704896</v>
      </c>
      <c r="J29" s="1">
        <f t="shared" si="7"/>
        <v>-11.706431221409789</v>
      </c>
      <c r="K29" s="1">
        <f t="shared" si="8"/>
        <v>16.652455610704894</v>
      </c>
      <c r="L29" s="1">
        <f t="shared" si="9"/>
        <v>-15.00795122140979</v>
      </c>
      <c r="M29">
        <v>40.479999999999997</v>
      </c>
      <c r="N29" s="1">
        <f>Ghana!E91</f>
        <v>16</v>
      </c>
      <c r="O29" s="1">
        <f>Ghana!F91</f>
        <v>0</v>
      </c>
      <c r="P29" s="1">
        <f>Ghana!G91</f>
        <v>40.479999999999997</v>
      </c>
      <c r="S29" s="1">
        <v>16.195</v>
      </c>
      <c r="T29" s="1">
        <v>80.974999999999994</v>
      </c>
      <c r="U29" s="1">
        <v>46.06</v>
      </c>
      <c r="V29" s="1">
        <f t="shared" si="2"/>
        <v>10.409560000000001</v>
      </c>
    </row>
    <row r="30" spans="1:22" x14ac:dyDescent="0.35">
      <c r="A30" t="s">
        <v>264</v>
      </c>
      <c r="B30" s="4">
        <v>3.2389999999999999</v>
      </c>
      <c r="C30" s="1">
        <v>16.195</v>
      </c>
      <c r="D30" s="1">
        <f t="shared" si="3"/>
        <v>16.195</v>
      </c>
      <c r="E30" s="1">
        <f t="shared" si="0"/>
        <v>10.409560000000001</v>
      </c>
      <c r="F30" s="1">
        <f t="shared" si="1"/>
        <v>34.962179879696002</v>
      </c>
      <c r="G30" s="1">
        <f t="shared" si="4"/>
        <v>13.30228</v>
      </c>
      <c r="H30" s="1">
        <f t="shared" si="5"/>
        <v>5.7854399999999995</v>
      </c>
      <c r="I30" s="1">
        <f t="shared" si="6"/>
        <v>25.578589939848001</v>
      </c>
      <c r="J30" s="1">
        <f t="shared" si="7"/>
        <v>-18.767179879696002</v>
      </c>
      <c r="K30" s="1">
        <f t="shared" si="8"/>
        <v>22.685869939848001</v>
      </c>
      <c r="L30" s="1">
        <f t="shared" si="9"/>
        <v>-24.552619879696003</v>
      </c>
      <c r="M30">
        <v>46.06</v>
      </c>
      <c r="N30" s="1">
        <f>Ghana!E108</f>
        <v>23.5</v>
      </c>
      <c r="O30" s="1">
        <f>Ghana!F108</f>
        <v>0</v>
      </c>
      <c r="P30" s="1">
        <f>Ghana!G108</f>
        <v>46.06</v>
      </c>
      <c r="S30" s="1">
        <v>52.914999999999999</v>
      </c>
      <c r="T30" s="1">
        <v>264.57499999999999</v>
      </c>
      <c r="U30" s="1">
        <v>80.03</v>
      </c>
      <c r="V30" s="1">
        <f t="shared" si="2"/>
        <v>18.086780000000001</v>
      </c>
    </row>
    <row r="31" spans="1:22" x14ac:dyDescent="0.35">
      <c r="A31" t="s">
        <v>265</v>
      </c>
      <c r="B31" s="4">
        <v>10.583</v>
      </c>
      <c r="C31" s="1">
        <v>52.914999999999999</v>
      </c>
      <c r="D31" s="1">
        <f t="shared" si="3"/>
        <v>52.914999999999999</v>
      </c>
      <c r="E31" s="1">
        <f t="shared" si="0"/>
        <v>18.086780000000001</v>
      </c>
      <c r="F31" s="1">
        <f t="shared" si="1"/>
        <v>55.132910708496922</v>
      </c>
      <c r="G31" s="1">
        <f t="shared" si="4"/>
        <v>35.500889999999998</v>
      </c>
      <c r="H31" s="1">
        <f t="shared" si="5"/>
        <v>34.828220000000002</v>
      </c>
      <c r="I31" s="1">
        <f t="shared" si="6"/>
        <v>54.023955354248457</v>
      </c>
      <c r="J31" s="1">
        <f t="shared" si="7"/>
        <v>-2.2179107084969232</v>
      </c>
      <c r="K31" s="1">
        <f t="shared" si="8"/>
        <v>36.609845354248463</v>
      </c>
      <c r="L31" s="1">
        <f t="shared" si="9"/>
        <v>-37.046130708496918</v>
      </c>
      <c r="M31">
        <v>80.03</v>
      </c>
      <c r="N31" s="1">
        <f>Ghana!E114</f>
        <v>37.5</v>
      </c>
      <c r="O31" s="1">
        <f>Ghana!F114</f>
        <v>0</v>
      </c>
      <c r="P31" s="1">
        <f>Ghana!G114</f>
        <v>80.03</v>
      </c>
      <c r="S31" s="1">
        <v>20.474999999999998</v>
      </c>
      <c r="T31" s="1">
        <v>102.37499999999999</v>
      </c>
      <c r="U31" s="1">
        <v>68.510000000000005</v>
      </c>
      <c r="V31" s="1">
        <f t="shared" si="2"/>
        <v>15.483260000000001</v>
      </c>
    </row>
    <row r="32" spans="1:22" x14ac:dyDescent="0.35">
      <c r="A32" t="s">
        <v>266</v>
      </c>
      <c r="B32" s="4">
        <v>4.0949999999999998</v>
      </c>
      <c r="C32" s="1">
        <v>20.474999999999998</v>
      </c>
      <c r="D32" s="1">
        <f t="shared" si="3"/>
        <v>20.474999999999998</v>
      </c>
      <c r="E32" s="1">
        <f t="shared" si="0"/>
        <v>15.483260000000001</v>
      </c>
      <c r="F32" s="1">
        <f t="shared" si="1"/>
        <v>51.530994489068185</v>
      </c>
      <c r="G32" s="1">
        <f t="shared" si="4"/>
        <v>17.979129999999998</v>
      </c>
      <c r="H32" s="1">
        <f t="shared" si="5"/>
        <v>4.9917399999999965</v>
      </c>
      <c r="I32" s="1">
        <f t="shared" si="6"/>
        <v>36.002997244534093</v>
      </c>
      <c r="J32" s="1">
        <f t="shared" si="7"/>
        <v>-31.055994489068187</v>
      </c>
      <c r="K32" s="1">
        <f t="shared" si="8"/>
        <v>33.50712724453409</v>
      </c>
      <c r="L32" s="1">
        <f t="shared" si="9"/>
        <v>-36.047734489068183</v>
      </c>
      <c r="M32">
        <v>68.510000000000005</v>
      </c>
      <c r="N32" s="1">
        <f>Ghana!E116</f>
        <v>35</v>
      </c>
      <c r="O32" s="1">
        <f>Ghana!F116</f>
        <v>0</v>
      </c>
      <c r="P32" s="1">
        <f>Ghana!G116</f>
        <v>68.510000000000005</v>
      </c>
      <c r="S32" s="1">
        <v>45.614999999999995</v>
      </c>
      <c r="T32" s="1">
        <v>228.07499999999999</v>
      </c>
      <c r="U32" s="1">
        <v>38.19</v>
      </c>
      <c r="V32" s="1">
        <f t="shared" si="2"/>
        <v>8.6309399999999989</v>
      </c>
    </row>
    <row r="33" spans="1:22" x14ac:dyDescent="0.35">
      <c r="A33" t="s">
        <v>267</v>
      </c>
      <c r="B33" s="4">
        <v>9.1229999999999993</v>
      </c>
      <c r="C33" s="1">
        <v>45.614999999999995</v>
      </c>
      <c r="D33" s="1">
        <f t="shared" si="3"/>
        <v>45.614999999999995</v>
      </c>
      <c r="E33" s="1">
        <f t="shared" si="0"/>
        <v>8.6309399999999989</v>
      </c>
      <c r="F33" s="1">
        <f t="shared" si="1"/>
        <v>37.123329611353235</v>
      </c>
      <c r="G33" s="1">
        <f t="shared" si="4"/>
        <v>27.122969999999995</v>
      </c>
      <c r="H33" s="1">
        <f t="shared" si="5"/>
        <v>36.984059999999999</v>
      </c>
      <c r="I33" s="1">
        <f t="shared" si="6"/>
        <v>41.369164805676618</v>
      </c>
      <c r="J33" s="1">
        <f t="shared" si="7"/>
        <v>8.4916703886467602</v>
      </c>
      <c r="K33" s="1">
        <f t="shared" si="8"/>
        <v>22.877134805676619</v>
      </c>
      <c r="L33" s="1">
        <f t="shared" si="9"/>
        <v>-28.492389611353236</v>
      </c>
      <c r="M33">
        <v>38.19</v>
      </c>
      <c r="N33" s="1">
        <f>Ghana!E117</f>
        <v>25</v>
      </c>
      <c r="O33" s="1">
        <f>Ghana!F117</f>
        <v>0</v>
      </c>
      <c r="P33" s="1">
        <f>Ghana!G117</f>
        <v>38.19</v>
      </c>
      <c r="S33" s="1">
        <v>10.555000000000001</v>
      </c>
      <c r="T33" s="1">
        <v>52.775000000000006</v>
      </c>
      <c r="U33" s="1">
        <v>43.73</v>
      </c>
      <c r="V33" s="1">
        <f t="shared" si="2"/>
        <v>9.8829799999999999</v>
      </c>
    </row>
    <row r="34" spans="1:22" x14ac:dyDescent="0.35">
      <c r="A34" t="s">
        <v>268</v>
      </c>
      <c r="B34" s="4">
        <v>2.1110000000000002</v>
      </c>
      <c r="C34" s="1">
        <v>10.555000000000001</v>
      </c>
      <c r="D34" s="1">
        <f t="shared" si="3"/>
        <v>10.555000000000001</v>
      </c>
      <c r="E34" s="1">
        <f t="shared" si="0"/>
        <v>9.8829799999999999</v>
      </c>
      <c r="F34" s="1">
        <f t="shared" si="1"/>
        <v>37.123329611353235</v>
      </c>
      <c r="G34" s="1">
        <f t="shared" si="4"/>
        <v>10.218990000000002</v>
      </c>
      <c r="H34" s="1">
        <f t="shared" si="5"/>
        <v>0.67202000000000162</v>
      </c>
      <c r="I34" s="1">
        <f t="shared" si="6"/>
        <v>23.839164805676617</v>
      </c>
      <c r="J34" s="1">
        <f t="shared" si="7"/>
        <v>-26.568329611353235</v>
      </c>
      <c r="K34" s="1">
        <f t="shared" si="8"/>
        <v>23.503154805676616</v>
      </c>
      <c r="L34" s="1">
        <f t="shared" si="9"/>
        <v>-27.240349611353235</v>
      </c>
      <c r="M34">
        <v>43.73</v>
      </c>
      <c r="N34" s="1">
        <f>Ghana!E119</f>
        <v>25</v>
      </c>
      <c r="O34" s="1">
        <f>Ghana!F119</f>
        <v>0</v>
      </c>
      <c r="P34" s="1">
        <f>Ghana!G119</f>
        <v>43.73</v>
      </c>
      <c r="S34" s="1">
        <v>19.384999999999998</v>
      </c>
      <c r="T34" s="1">
        <v>96.924999999999983</v>
      </c>
      <c r="U34" s="1">
        <v>66.180000000000007</v>
      </c>
      <c r="V34" s="1">
        <f t="shared" si="2"/>
        <v>14.956680000000002</v>
      </c>
    </row>
    <row r="35" spans="1:22" x14ac:dyDescent="0.35">
      <c r="A35" t="s">
        <v>269</v>
      </c>
      <c r="B35" s="4">
        <v>3.8769999999999998</v>
      </c>
      <c r="C35" s="1">
        <v>19.384999999999998</v>
      </c>
      <c r="D35" s="1">
        <f t="shared" si="3"/>
        <v>19.384999999999998</v>
      </c>
      <c r="E35" s="1">
        <f t="shared" si="0"/>
        <v>14.956680000000002</v>
      </c>
      <c r="F35" s="1">
        <f t="shared" si="1"/>
        <v>47.929078269639447</v>
      </c>
      <c r="G35" s="1">
        <f t="shared" si="4"/>
        <v>17.170839999999998</v>
      </c>
      <c r="H35" s="1">
        <f t="shared" si="5"/>
        <v>4.4283199999999958</v>
      </c>
      <c r="I35" s="1">
        <f t="shared" si="6"/>
        <v>33.657039134819726</v>
      </c>
      <c r="J35" s="1">
        <f t="shared" si="7"/>
        <v>-28.544078269639449</v>
      </c>
      <c r="K35" s="1">
        <f t="shared" si="8"/>
        <v>31.442879134819727</v>
      </c>
      <c r="L35" s="1">
        <f t="shared" si="9"/>
        <v>-32.972398269639442</v>
      </c>
      <c r="M35">
        <v>66.180000000000007</v>
      </c>
      <c r="N35" s="1">
        <f>Ghana!E120</f>
        <v>32.5</v>
      </c>
      <c r="O35" s="1">
        <f>Ghana!F120</f>
        <v>0</v>
      </c>
      <c r="P35" s="1">
        <f>Ghana!G120</f>
        <v>66.180000000000007</v>
      </c>
      <c r="S35" s="1">
        <v>8.6650000000000009</v>
      </c>
      <c r="T35" s="1">
        <v>43.325000000000003</v>
      </c>
      <c r="U35" s="1">
        <v>30.47</v>
      </c>
      <c r="V35" s="1">
        <f t="shared" si="2"/>
        <v>6.8862199999999998</v>
      </c>
    </row>
    <row r="36" spans="1:22" x14ac:dyDescent="0.35">
      <c r="A36" t="s">
        <v>270</v>
      </c>
      <c r="B36" s="4">
        <v>1.014</v>
      </c>
      <c r="C36" s="1">
        <v>5.07</v>
      </c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P36" s="1"/>
      <c r="S36" s="1">
        <v>3.83</v>
      </c>
      <c r="T36" s="1">
        <v>19.149999999999999</v>
      </c>
      <c r="U36" s="1">
        <v>17.690000000000001</v>
      </c>
      <c r="V36" s="1">
        <f t="shared" si="2"/>
        <v>3.9979400000000003</v>
      </c>
    </row>
    <row r="37" spans="1:22" x14ac:dyDescent="0.35">
      <c r="A37" t="s">
        <v>271</v>
      </c>
      <c r="B37" s="4">
        <v>3.109</v>
      </c>
      <c r="C37" s="1">
        <v>15.545</v>
      </c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P37" s="1"/>
      <c r="S37" s="1">
        <v>10.475000000000001</v>
      </c>
      <c r="T37" s="1">
        <v>52.375000000000007</v>
      </c>
      <c r="U37" s="1">
        <v>31.12</v>
      </c>
      <c r="V37" s="1">
        <f>U37*0.226</f>
        <v>7.0331200000000003</v>
      </c>
    </row>
    <row r="38" spans="1:22" x14ac:dyDescent="0.35">
      <c r="A38" t="s">
        <v>272</v>
      </c>
      <c r="B38" s="4">
        <v>0.45</v>
      </c>
      <c r="C38" s="1">
        <v>2.25</v>
      </c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P38" s="1"/>
      <c r="S38" s="1">
        <v>17.52</v>
      </c>
      <c r="T38" s="1">
        <v>87.6</v>
      </c>
      <c r="U38" s="1">
        <v>24.7</v>
      </c>
      <c r="V38" s="1">
        <f t="shared" si="2"/>
        <v>5.5822000000000003</v>
      </c>
    </row>
    <row r="39" spans="1:22" x14ac:dyDescent="0.35">
      <c r="A39" t="s">
        <v>273</v>
      </c>
      <c r="B39" s="4">
        <v>1.27</v>
      </c>
      <c r="C39" s="1">
        <v>6.35</v>
      </c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P39" s="1"/>
      <c r="S39" s="1">
        <v>8.98</v>
      </c>
      <c r="T39" s="1">
        <v>44.900000000000006</v>
      </c>
      <c r="U39" s="1">
        <v>20.95</v>
      </c>
      <c r="V39" s="1">
        <f t="shared" si="2"/>
        <v>4.7347000000000001</v>
      </c>
    </row>
    <row r="40" spans="1:22" x14ac:dyDescent="0.35">
      <c r="A40" t="s">
        <v>274</v>
      </c>
      <c r="B40" s="4">
        <v>2.0169999999999999</v>
      </c>
      <c r="C40" s="1">
        <v>10.084999999999999</v>
      </c>
      <c r="D40" s="1"/>
      <c r="E40" s="1"/>
      <c r="F40" s="1"/>
      <c r="G40" s="1"/>
      <c r="H40" s="1"/>
      <c r="I40" s="1"/>
      <c r="J40" s="1"/>
      <c r="K40" s="1"/>
      <c r="L40" s="1"/>
      <c r="S40" s="1">
        <v>29.6</v>
      </c>
      <c r="T40" s="1">
        <v>148</v>
      </c>
      <c r="U40" s="1">
        <v>88.78</v>
      </c>
      <c r="V40" s="1">
        <f t="shared" si="2"/>
        <v>20.06428</v>
      </c>
    </row>
    <row r="41" spans="1:22" x14ac:dyDescent="0.35">
      <c r="A41" t="s">
        <v>275</v>
      </c>
      <c r="B41" s="4">
        <v>1.1040000000000001</v>
      </c>
      <c r="C41" s="1">
        <v>5.5200000000000005</v>
      </c>
      <c r="D41" s="1"/>
      <c r="E41" s="1"/>
      <c r="F41" s="1"/>
      <c r="G41" s="1"/>
      <c r="H41" s="1"/>
      <c r="I41" s="1"/>
      <c r="J41" s="1"/>
      <c r="K41" s="1"/>
      <c r="L41" s="1"/>
      <c r="S41" s="1">
        <v>25.265000000000001</v>
      </c>
      <c r="T41" s="1">
        <v>126.325</v>
      </c>
      <c r="U41" s="1">
        <v>62.83</v>
      </c>
      <c r="V41" s="1">
        <f t="shared" si="2"/>
        <v>14.199579999999999</v>
      </c>
    </row>
    <row r="42" spans="1:22" x14ac:dyDescent="0.35">
      <c r="A42" t="s">
        <v>276</v>
      </c>
      <c r="B42" s="4">
        <v>1.39</v>
      </c>
      <c r="C42" s="1">
        <v>6.9499999999999993</v>
      </c>
      <c r="D42" s="1"/>
      <c r="E42" s="1"/>
      <c r="F42" s="1"/>
      <c r="G42" s="1"/>
      <c r="H42" s="1"/>
      <c r="I42" s="1"/>
      <c r="J42" s="1"/>
      <c r="K42" s="1"/>
      <c r="L42" s="1"/>
      <c r="S42" s="1">
        <v>2.3449999999999998</v>
      </c>
      <c r="T42" s="1">
        <v>11.724999999999998</v>
      </c>
      <c r="U42" s="1">
        <v>37.76</v>
      </c>
      <c r="V42" s="1">
        <f t="shared" si="2"/>
        <v>8.5337599999999991</v>
      </c>
    </row>
    <row r="43" spans="1:22" x14ac:dyDescent="0.35">
      <c r="A43" t="s">
        <v>277</v>
      </c>
      <c r="B43" s="4">
        <v>1.248</v>
      </c>
      <c r="C43" s="1">
        <v>6.24</v>
      </c>
      <c r="D43" s="1"/>
      <c r="E43" s="1"/>
      <c r="F43" s="1"/>
      <c r="G43" s="1"/>
      <c r="H43" s="1"/>
      <c r="I43" s="1"/>
      <c r="J43" s="1"/>
      <c r="K43" s="1"/>
      <c r="L43" s="1"/>
      <c r="S43" s="1">
        <v>24.125</v>
      </c>
      <c r="T43" s="1">
        <v>120.625</v>
      </c>
      <c r="U43" s="1">
        <v>50.44</v>
      </c>
      <c r="V43" s="1">
        <f t="shared" si="2"/>
        <v>11.39944</v>
      </c>
    </row>
    <row r="44" spans="1:22" x14ac:dyDescent="0.35">
      <c r="A44" t="s">
        <v>278</v>
      </c>
      <c r="B44" s="4">
        <v>0.50800000000000001</v>
      </c>
      <c r="C44" s="1">
        <v>2.54</v>
      </c>
      <c r="D44" s="1"/>
      <c r="E44" s="1"/>
      <c r="F44" s="1"/>
      <c r="G44" s="1"/>
      <c r="H44" s="1"/>
      <c r="I44" s="1"/>
      <c r="J44" s="1"/>
      <c r="K44" s="1"/>
      <c r="L44" s="1"/>
      <c r="S44" s="1">
        <v>28.5</v>
      </c>
      <c r="T44" s="1">
        <v>142.5</v>
      </c>
      <c r="U44" s="1">
        <v>59.48</v>
      </c>
      <c r="V44" s="1">
        <f t="shared" si="2"/>
        <v>13.44248</v>
      </c>
    </row>
    <row r="45" spans="1:22" x14ac:dyDescent="0.35">
      <c r="A45" t="s">
        <v>279</v>
      </c>
      <c r="B45" s="4">
        <v>3.7320000000000002</v>
      </c>
      <c r="C45" s="1">
        <v>18.66</v>
      </c>
      <c r="D45" s="1"/>
      <c r="E45" s="1"/>
      <c r="F45" s="1"/>
      <c r="G45" s="1"/>
      <c r="H45" s="1"/>
      <c r="I45" s="1"/>
      <c r="J45" s="1"/>
      <c r="K45" s="1"/>
      <c r="L45" s="1"/>
      <c r="S45" s="1">
        <v>39.78</v>
      </c>
      <c r="T45" s="1">
        <v>198.9</v>
      </c>
      <c r="U45" s="1">
        <v>50.44</v>
      </c>
      <c r="V45" s="1">
        <f t="shared" si="2"/>
        <v>11.39944</v>
      </c>
    </row>
    <row r="46" spans="1:22" x14ac:dyDescent="0.35">
      <c r="A46" t="s">
        <v>280</v>
      </c>
      <c r="B46" s="4">
        <v>1.4970000000000001</v>
      </c>
      <c r="C46" s="1">
        <v>7.4850000000000003</v>
      </c>
      <c r="D46" s="1"/>
      <c r="E46" s="1"/>
      <c r="F46" s="1"/>
      <c r="G46" s="1"/>
      <c r="H46" s="1"/>
      <c r="I46" s="1"/>
      <c r="J46" s="1"/>
      <c r="K46" s="1"/>
      <c r="L46" s="1"/>
    </row>
    <row r="47" spans="1:22" x14ac:dyDescent="0.35">
      <c r="A47" t="s">
        <v>281</v>
      </c>
      <c r="B47" s="4">
        <v>1.012</v>
      </c>
      <c r="C47" s="1">
        <v>5.0600000000000005</v>
      </c>
      <c r="D47" s="1"/>
      <c r="E47" s="1"/>
      <c r="F47" s="1"/>
      <c r="G47" s="1"/>
      <c r="H47" s="1"/>
      <c r="I47" s="1"/>
      <c r="J47" s="1"/>
      <c r="K47" s="1"/>
      <c r="L47" s="1"/>
    </row>
    <row r="48" spans="1:22" x14ac:dyDescent="0.35">
      <c r="A48" t="s">
        <v>282</v>
      </c>
      <c r="B48" s="4">
        <v>0.82699999999999996</v>
      </c>
      <c r="C48" s="1">
        <v>4.1349999999999998</v>
      </c>
      <c r="D48" s="1"/>
      <c r="E48" s="1"/>
      <c r="F48" s="1"/>
      <c r="G48" s="1"/>
      <c r="H48" s="1"/>
      <c r="I48" s="1"/>
      <c r="J48" s="1"/>
      <c r="K48" s="1"/>
      <c r="L48" s="1"/>
    </row>
    <row r="49" spans="1:16" x14ac:dyDescent="0.35">
      <c r="A49" t="s">
        <v>283</v>
      </c>
      <c r="B49" s="4">
        <v>1.7330000000000001</v>
      </c>
      <c r="C49" s="1">
        <v>8.6650000000000009</v>
      </c>
      <c r="D49" s="1">
        <f t="shared" si="3"/>
        <v>8.6650000000000009</v>
      </c>
      <c r="E49" s="1">
        <f>M49*0.226</f>
        <v>6.8862199999999998</v>
      </c>
      <c r="F49" s="1">
        <f>(((N49*0.8)+0.6131)/2.7763)*5</f>
        <v>19.834131758095307</v>
      </c>
      <c r="G49" s="1">
        <f t="shared" si="4"/>
        <v>7.7756100000000004</v>
      </c>
      <c r="H49" s="1">
        <f t="shared" si="5"/>
        <v>1.7787800000000011</v>
      </c>
      <c r="I49" s="1">
        <f t="shared" si="6"/>
        <v>14.249565879047655</v>
      </c>
      <c r="J49" s="1">
        <f t="shared" si="7"/>
        <v>-11.169131758095306</v>
      </c>
      <c r="K49" s="1">
        <f t="shared" si="8"/>
        <v>13.360175879047652</v>
      </c>
      <c r="L49" s="1">
        <f t="shared" si="9"/>
        <v>-12.947911758095307</v>
      </c>
      <c r="M49">
        <v>30.47</v>
      </c>
      <c r="N49" s="5">
        <f>Ghana!E6</f>
        <v>13</v>
      </c>
      <c r="O49" s="5">
        <f>Ghana!F6</f>
        <v>0</v>
      </c>
      <c r="P49" s="5">
        <f>Ghana!G6</f>
        <v>30.47</v>
      </c>
    </row>
    <row r="50" spans="1:16" x14ac:dyDescent="0.35">
      <c r="A50" t="s">
        <v>284</v>
      </c>
      <c r="B50" s="4">
        <v>2.06</v>
      </c>
      <c r="C50" s="1">
        <v>10.3</v>
      </c>
      <c r="D50" s="1"/>
      <c r="E50" s="1"/>
      <c r="F50" s="1"/>
      <c r="G50" s="1"/>
      <c r="H50" s="1"/>
      <c r="I50" s="1"/>
      <c r="J50" s="1"/>
      <c r="K50" s="1"/>
      <c r="L50" s="1"/>
    </row>
    <row r="51" spans="1:16" x14ac:dyDescent="0.35">
      <c r="A51" t="s">
        <v>285</v>
      </c>
      <c r="B51" s="4">
        <v>4.4809999999999999</v>
      </c>
      <c r="C51" s="1">
        <v>22.405000000000001</v>
      </c>
      <c r="D51" s="1"/>
      <c r="E51" s="1"/>
      <c r="F51" s="1"/>
      <c r="G51" s="1"/>
      <c r="H51" s="1"/>
      <c r="I51" s="1"/>
      <c r="J51" s="1"/>
      <c r="K51" s="1"/>
      <c r="L51" s="1"/>
    </row>
    <row r="52" spans="1:16" x14ac:dyDescent="0.35">
      <c r="A52" t="s">
        <v>286</v>
      </c>
      <c r="B52" s="4">
        <v>1.3149999999999999</v>
      </c>
      <c r="C52" s="1">
        <v>6.5749999999999993</v>
      </c>
      <c r="D52" s="1"/>
      <c r="E52" s="1"/>
      <c r="F52" s="1"/>
      <c r="G52" s="1"/>
      <c r="H52" s="1"/>
      <c r="I52" s="1"/>
      <c r="J52" s="1"/>
      <c r="K52" s="1"/>
      <c r="L52" s="1"/>
    </row>
    <row r="53" spans="1:16" x14ac:dyDescent="0.35">
      <c r="A53" t="s">
        <v>287</v>
      </c>
      <c r="B53" s="4">
        <v>2.8610000000000002</v>
      </c>
      <c r="C53" s="1">
        <v>14.305000000000001</v>
      </c>
      <c r="D53" s="1"/>
      <c r="E53" s="1"/>
      <c r="F53" s="1"/>
      <c r="G53" s="1"/>
      <c r="H53" s="1"/>
      <c r="I53" s="1"/>
      <c r="J53" s="1"/>
      <c r="K53" s="1"/>
      <c r="L53" s="1"/>
    </row>
    <row r="54" spans="1:16" x14ac:dyDescent="0.35">
      <c r="A54" t="s">
        <v>288</v>
      </c>
      <c r="B54" s="4">
        <v>0.76600000000000001</v>
      </c>
      <c r="C54" s="1">
        <v>3.83</v>
      </c>
      <c r="D54" s="1">
        <f t="shared" si="3"/>
        <v>3.83</v>
      </c>
      <c r="E54" s="1">
        <f>M54*0.226</f>
        <v>3.9979400000000003</v>
      </c>
      <c r="F54" s="1">
        <f>(((N54*0.8)+0.6131)/2.7763)*5</f>
        <v>2.5449339048373738</v>
      </c>
      <c r="G54" s="1">
        <f t="shared" si="4"/>
        <v>3.9139699999999999</v>
      </c>
      <c r="H54" s="1">
        <f t="shared" si="5"/>
        <v>-0.1679400000000002</v>
      </c>
      <c r="I54" s="1">
        <f t="shared" si="6"/>
        <v>3.1874669524186867</v>
      </c>
      <c r="J54" s="1">
        <f t="shared" si="7"/>
        <v>1.2850660951626263</v>
      </c>
      <c r="K54" s="1">
        <f t="shared" si="8"/>
        <v>3.271436952418687</v>
      </c>
      <c r="L54" s="1">
        <f t="shared" si="9"/>
        <v>1.4530060951626265</v>
      </c>
      <c r="M54">
        <v>17.690000000000001</v>
      </c>
      <c r="N54" s="5">
        <f>Ghana!E77</f>
        <v>1</v>
      </c>
      <c r="O54" s="5">
        <f>Ghana!F77</f>
        <v>0</v>
      </c>
      <c r="P54" s="5">
        <f>Ghana!G77</f>
        <v>17.690000000000001</v>
      </c>
    </row>
    <row r="55" spans="1:16" x14ac:dyDescent="0.35">
      <c r="A55" t="s">
        <v>289</v>
      </c>
      <c r="B55" s="4">
        <v>2.0950000000000002</v>
      </c>
      <c r="C55" s="1">
        <v>10.475000000000001</v>
      </c>
      <c r="D55" s="1">
        <f t="shared" si="3"/>
        <v>10.475000000000001</v>
      </c>
      <c r="E55" s="1">
        <f>M55*0.226</f>
        <v>7.0331200000000003</v>
      </c>
      <c r="F55" s="1">
        <f>(((N55*0.8)+0.6131)/2.7763)*5</f>
        <v>14.791449050895078</v>
      </c>
      <c r="G55" s="1">
        <f t="shared" si="4"/>
        <v>8.7540600000000008</v>
      </c>
      <c r="H55" s="1">
        <f t="shared" si="5"/>
        <v>3.4418800000000012</v>
      </c>
      <c r="I55" s="1">
        <f t="shared" si="6"/>
        <v>12.63322452544754</v>
      </c>
      <c r="J55" s="1">
        <f t="shared" si="7"/>
        <v>-4.316449050895077</v>
      </c>
      <c r="K55" s="1">
        <f t="shared" si="8"/>
        <v>10.912284525447539</v>
      </c>
      <c r="L55" s="1">
        <f t="shared" si="9"/>
        <v>-7.7583290508950782</v>
      </c>
      <c r="M55">
        <v>31.12</v>
      </c>
      <c r="N55" s="5">
        <f>Ghana!E78</f>
        <v>9.5</v>
      </c>
      <c r="O55" s="5">
        <f>Ghana!F78</f>
        <v>0</v>
      </c>
      <c r="P55" s="5">
        <f>Ghana!G78</f>
        <v>31.12</v>
      </c>
    </row>
    <row r="56" spans="1:16" x14ac:dyDescent="0.35">
      <c r="A56" t="s">
        <v>290</v>
      </c>
      <c r="B56" s="4">
        <v>3.504</v>
      </c>
      <c r="C56" s="1">
        <v>17.52</v>
      </c>
      <c r="D56" s="1">
        <f t="shared" si="3"/>
        <v>17.52</v>
      </c>
      <c r="E56" s="1">
        <f>M56*0.226</f>
        <v>5.5822000000000003</v>
      </c>
      <c r="F56" s="1">
        <f>(((N56*0.8)+0.6131)/2.7763)*5</f>
        <v>8.3079998559233523</v>
      </c>
      <c r="G56" s="1">
        <f t="shared" si="4"/>
        <v>11.5511</v>
      </c>
      <c r="H56" s="1">
        <f t="shared" si="5"/>
        <v>11.937799999999999</v>
      </c>
      <c r="I56" s="1">
        <f t="shared" si="6"/>
        <v>12.913999927961676</v>
      </c>
      <c r="J56" s="1">
        <f t="shared" si="7"/>
        <v>9.2120001440766472</v>
      </c>
      <c r="K56" s="1">
        <f t="shared" si="8"/>
        <v>6.9450999279616763</v>
      </c>
      <c r="L56" s="1">
        <f t="shared" si="9"/>
        <v>-2.7257998559233521</v>
      </c>
      <c r="M56">
        <v>24.7</v>
      </c>
      <c r="N56" s="5">
        <f>Ghana!E85</f>
        <v>5</v>
      </c>
      <c r="O56" s="5">
        <f>Ghana!F85</f>
        <v>0</v>
      </c>
      <c r="P56" s="5">
        <f>Ghana!G85</f>
        <v>24.7</v>
      </c>
    </row>
    <row r="57" spans="1:16" x14ac:dyDescent="0.35">
      <c r="A57" t="s">
        <v>291</v>
      </c>
      <c r="B57" s="4">
        <v>1.796</v>
      </c>
      <c r="C57" s="1">
        <v>8.98</v>
      </c>
      <c r="D57" s="1">
        <f t="shared" si="3"/>
        <v>8.98</v>
      </c>
      <c r="E57" s="1">
        <f>M57*0.226</f>
        <v>4.7347000000000001</v>
      </c>
      <c r="F57" s="1">
        <f>(((N57*0.8)+0.6131)/2.7763)*5</f>
        <v>3.265317148723121</v>
      </c>
      <c r="G57" s="1">
        <f t="shared" si="4"/>
        <v>6.8573500000000003</v>
      </c>
      <c r="H57" s="1">
        <f t="shared" si="5"/>
        <v>4.2453000000000003</v>
      </c>
      <c r="I57" s="1">
        <f t="shared" si="6"/>
        <v>6.1226585743615605</v>
      </c>
      <c r="J57" s="1">
        <f t="shared" si="7"/>
        <v>5.7146828512768799</v>
      </c>
      <c r="K57" s="1">
        <f t="shared" si="8"/>
        <v>4.0000085743615603</v>
      </c>
      <c r="L57" s="1">
        <f t="shared" si="9"/>
        <v>1.4693828512768792</v>
      </c>
      <c r="M57">
        <v>20.95</v>
      </c>
      <c r="N57" s="5">
        <f>Ghana!E87</f>
        <v>1.5</v>
      </c>
      <c r="O57" s="5">
        <f>Ghana!F87</f>
        <v>0</v>
      </c>
      <c r="P57" s="5">
        <f>Ghana!G87</f>
        <v>20.95</v>
      </c>
    </row>
    <row r="58" spans="1:16" x14ac:dyDescent="0.35">
      <c r="A58" t="s">
        <v>292</v>
      </c>
      <c r="B58" s="4">
        <v>47.247</v>
      </c>
      <c r="C58" s="1">
        <v>236.23500000000001</v>
      </c>
      <c r="D58" s="1"/>
      <c r="E58" s="1"/>
      <c r="F58" s="1"/>
      <c r="G58" s="1"/>
      <c r="H58" s="1"/>
      <c r="I58" s="1"/>
      <c r="J58" s="1"/>
      <c r="K58" s="1"/>
      <c r="L58" s="1"/>
    </row>
    <row r="59" spans="1:16" x14ac:dyDescent="0.35">
      <c r="A59" t="s">
        <v>293</v>
      </c>
      <c r="B59" s="4">
        <v>5.92</v>
      </c>
      <c r="C59" s="1">
        <v>29.6</v>
      </c>
      <c r="D59" s="1">
        <f t="shared" si="3"/>
        <v>29.6</v>
      </c>
      <c r="E59" s="1">
        <f t="shared" ref="E59:E64" si="10">M59*0.226</f>
        <v>20.06428</v>
      </c>
      <c r="F59" s="1">
        <f t="shared" ref="F59:F64" si="11">(((N59*0.8)+0.6131)/2.7763)*5</f>
        <v>47.929078269639447</v>
      </c>
      <c r="G59" s="1">
        <f t="shared" si="4"/>
        <v>24.832140000000003</v>
      </c>
      <c r="H59" s="1">
        <f t="shared" si="5"/>
        <v>9.5357200000000013</v>
      </c>
      <c r="I59" s="1">
        <f t="shared" si="6"/>
        <v>38.764539134819728</v>
      </c>
      <c r="J59" s="1">
        <f t="shared" si="7"/>
        <v>-18.329078269639446</v>
      </c>
      <c r="K59" s="1">
        <f t="shared" si="8"/>
        <v>33.996679134819722</v>
      </c>
      <c r="L59" s="1">
        <f t="shared" si="9"/>
        <v>-27.864798269639447</v>
      </c>
      <c r="M59">
        <v>88.78</v>
      </c>
      <c r="N59" s="5">
        <f>Ghana!E109</f>
        <v>32.5</v>
      </c>
      <c r="O59" s="5">
        <f>Ghana!F109</f>
        <v>0</v>
      </c>
      <c r="P59" s="5">
        <f>Ghana!G109</f>
        <v>88.78</v>
      </c>
    </row>
    <row r="60" spans="1:16" x14ac:dyDescent="0.35">
      <c r="A60" t="s">
        <v>294</v>
      </c>
      <c r="B60" s="4">
        <v>5.0529999999999999</v>
      </c>
      <c r="C60" s="1">
        <v>25.265000000000001</v>
      </c>
      <c r="D60" s="1">
        <f t="shared" si="3"/>
        <v>25.265000000000001</v>
      </c>
      <c r="E60" s="1">
        <f t="shared" si="10"/>
        <v>14.199579999999999</v>
      </c>
      <c r="F60" s="1">
        <f t="shared" si="11"/>
        <v>37.123329611353235</v>
      </c>
      <c r="G60" s="1">
        <f t="shared" si="4"/>
        <v>19.732289999999999</v>
      </c>
      <c r="H60" s="1">
        <f t="shared" si="5"/>
        <v>11.065420000000001</v>
      </c>
      <c r="I60" s="1">
        <f t="shared" si="6"/>
        <v>31.194164805676618</v>
      </c>
      <c r="J60" s="1">
        <f t="shared" si="7"/>
        <v>-11.858329611353234</v>
      </c>
      <c r="K60" s="1">
        <f t="shared" si="8"/>
        <v>25.661454805676616</v>
      </c>
      <c r="L60" s="1">
        <f t="shared" si="9"/>
        <v>-22.923749611353237</v>
      </c>
      <c r="M60">
        <v>62.83</v>
      </c>
      <c r="N60" s="5">
        <f>Ghana!E110</f>
        <v>25</v>
      </c>
      <c r="O60" s="5">
        <f>Ghana!F110</f>
        <v>0</v>
      </c>
      <c r="P60" s="5">
        <f>Ghana!G110</f>
        <v>62.83</v>
      </c>
    </row>
    <row r="61" spans="1:16" x14ac:dyDescent="0.35">
      <c r="A61" t="s">
        <v>295</v>
      </c>
      <c r="B61" s="4">
        <v>0.46899999999999997</v>
      </c>
      <c r="C61" s="1">
        <v>2.3449999999999998</v>
      </c>
      <c r="D61" s="1">
        <f t="shared" si="3"/>
        <v>2.3449999999999998</v>
      </c>
      <c r="E61" s="1">
        <f t="shared" si="10"/>
        <v>8.5337599999999991</v>
      </c>
      <c r="F61" s="1">
        <f t="shared" si="11"/>
        <v>24.15643122140979</v>
      </c>
      <c r="G61" s="1">
        <f t="shared" si="4"/>
        <v>5.4393799999999999</v>
      </c>
      <c r="H61" s="1">
        <f t="shared" si="5"/>
        <v>-6.1887599999999994</v>
      </c>
      <c r="I61" s="1">
        <f t="shared" si="6"/>
        <v>13.250715610704894</v>
      </c>
      <c r="J61" s="1">
        <f t="shared" si="7"/>
        <v>-21.811431221409791</v>
      </c>
      <c r="K61" s="1">
        <f t="shared" si="8"/>
        <v>16.345095610704895</v>
      </c>
      <c r="L61" s="1">
        <f t="shared" si="9"/>
        <v>-15.62267122140979</v>
      </c>
      <c r="M61">
        <v>37.76</v>
      </c>
      <c r="N61" s="5">
        <f>Ghana!E111</f>
        <v>16</v>
      </c>
      <c r="O61" s="5">
        <f>Ghana!F111</f>
        <v>0</v>
      </c>
      <c r="P61" s="5">
        <f>Ghana!G111</f>
        <v>37.76</v>
      </c>
    </row>
    <row r="62" spans="1:16" x14ac:dyDescent="0.35">
      <c r="A62" t="s">
        <v>296</v>
      </c>
      <c r="B62" s="4">
        <v>4.8250000000000002</v>
      </c>
      <c r="C62" s="1">
        <v>24.125</v>
      </c>
      <c r="D62" s="1">
        <f t="shared" si="3"/>
        <v>24.125</v>
      </c>
      <c r="E62" s="1">
        <f t="shared" si="10"/>
        <v>11.39944</v>
      </c>
      <c r="F62" s="1">
        <f t="shared" si="11"/>
        <v>32.801030148038762</v>
      </c>
      <c r="G62" s="1">
        <f t="shared" si="4"/>
        <v>17.762219999999999</v>
      </c>
      <c r="H62" s="1">
        <f t="shared" si="5"/>
        <v>12.72556</v>
      </c>
      <c r="I62" s="1">
        <f t="shared" si="6"/>
        <v>28.463015074019381</v>
      </c>
      <c r="J62" s="1">
        <f t="shared" si="7"/>
        <v>-8.6760301480387625</v>
      </c>
      <c r="K62" s="1">
        <f t="shared" si="8"/>
        <v>22.10023507401938</v>
      </c>
      <c r="L62" s="1">
        <f t="shared" si="9"/>
        <v>-21.401590148038764</v>
      </c>
      <c r="M62">
        <v>50.44</v>
      </c>
      <c r="N62" s="5">
        <f>Ghana!E112</f>
        <v>22</v>
      </c>
      <c r="O62" s="5">
        <f>Ghana!F112</f>
        <v>0</v>
      </c>
      <c r="P62" s="5">
        <f>Ghana!G112</f>
        <v>50.44</v>
      </c>
    </row>
    <row r="63" spans="1:16" x14ac:dyDescent="0.35">
      <c r="A63" t="s">
        <v>297</v>
      </c>
      <c r="B63" s="4">
        <v>5.7</v>
      </c>
      <c r="C63" s="1">
        <v>28.5</v>
      </c>
      <c r="D63" s="1">
        <f t="shared" si="3"/>
        <v>28.5</v>
      </c>
      <c r="E63" s="1">
        <f t="shared" si="10"/>
        <v>13.44248</v>
      </c>
      <c r="F63" s="1">
        <f t="shared" si="11"/>
        <v>28.478730684724276</v>
      </c>
      <c r="G63" s="1">
        <f t="shared" si="4"/>
        <v>20.971240000000002</v>
      </c>
      <c r="H63" s="1">
        <f t="shared" si="5"/>
        <v>15.05752</v>
      </c>
      <c r="I63" s="1">
        <f t="shared" si="6"/>
        <v>28.489365342362138</v>
      </c>
      <c r="J63" s="1">
        <f t="shared" si="7"/>
        <v>2.1269315275723955E-2</v>
      </c>
      <c r="K63" s="1">
        <f t="shared" si="8"/>
        <v>20.960605342362136</v>
      </c>
      <c r="L63" s="1">
        <f t="shared" si="9"/>
        <v>-15.036250684724276</v>
      </c>
      <c r="M63">
        <v>59.48</v>
      </c>
      <c r="N63" s="5">
        <f>Ghana!E113</f>
        <v>19</v>
      </c>
      <c r="O63" s="5">
        <f>Ghana!F113</f>
        <v>0</v>
      </c>
      <c r="P63" s="5">
        <f>Ghana!G113</f>
        <v>59.48</v>
      </c>
    </row>
    <row r="64" spans="1:16" x14ac:dyDescent="0.35">
      <c r="A64" t="s">
        <v>298</v>
      </c>
      <c r="B64" s="4">
        <v>7.9560000000000004</v>
      </c>
      <c r="C64" s="1">
        <v>39.78</v>
      </c>
      <c r="D64" s="1">
        <f t="shared" si="3"/>
        <v>39.78</v>
      </c>
      <c r="E64" s="1">
        <f t="shared" si="10"/>
        <v>11.39944</v>
      </c>
      <c r="F64" s="1">
        <f t="shared" si="11"/>
        <v>32.801030148038762</v>
      </c>
      <c r="G64" s="1">
        <f t="shared" si="4"/>
        <v>25.58972</v>
      </c>
      <c r="H64" s="1">
        <f t="shared" si="5"/>
        <v>28.380560000000003</v>
      </c>
      <c r="I64" s="1">
        <f t="shared" si="6"/>
        <v>36.290515074019382</v>
      </c>
      <c r="J64" s="1">
        <f t="shared" si="7"/>
        <v>6.9789698519612386</v>
      </c>
      <c r="K64" s="1">
        <f t="shared" si="8"/>
        <v>22.10023507401938</v>
      </c>
      <c r="L64" s="1">
        <f t="shared" si="9"/>
        <v>-21.401590148038764</v>
      </c>
      <c r="M64">
        <v>50.44</v>
      </c>
      <c r="N64" s="5">
        <f>Ghana!E112</f>
        <v>22</v>
      </c>
      <c r="O64" s="5">
        <f>Ghana!F112</f>
        <v>0</v>
      </c>
      <c r="P64" s="5">
        <f>Ghana!G112</f>
        <v>50.44</v>
      </c>
    </row>
    <row r="65" spans="1:12" x14ac:dyDescent="0.35">
      <c r="A65" t="s">
        <v>299</v>
      </c>
      <c r="B65" s="4">
        <v>1.085</v>
      </c>
      <c r="C65" s="1">
        <v>5.4249999999999998</v>
      </c>
      <c r="D65" s="1"/>
      <c r="E65" s="1"/>
      <c r="F65" s="1"/>
      <c r="G65" s="1"/>
      <c r="H65" s="1"/>
      <c r="I65" s="1"/>
      <c r="J65" s="1"/>
      <c r="K65" s="1"/>
      <c r="L65" s="1"/>
    </row>
    <row r="66" spans="1:12" x14ac:dyDescent="0.35">
      <c r="A66" t="s">
        <v>300</v>
      </c>
      <c r="B66" s="4">
        <v>1.2310000000000001</v>
      </c>
      <c r="C66" s="1">
        <v>6.1550000000000002</v>
      </c>
      <c r="D66" s="1"/>
      <c r="E66" s="1"/>
      <c r="F66" s="1"/>
      <c r="G66" s="1"/>
      <c r="H66" s="1"/>
      <c r="I66" s="1"/>
      <c r="J66" s="1"/>
      <c r="K66" s="1"/>
      <c r="L66" s="1"/>
    </row>
    <row r="67" spans="1:12" x14ac:dyDescent="0.35">
      <c r="A67" t="s">
        <v>301</v>
      </c>
      <c r="B67" s="4">
        <v>1.2629999999999999</v>
      </c>
      <c r="C67" s="1">
        <v>6.3149999999999995</v>
      </c>
      <c r="D67" s="1"/>
      <c r="E67" s="1"/>
      <c r="F67" s="1"/>
      <c r="G67" s="1"/>
      <c r="H67" s="1"/>
      <c r="I67" s="1"/>
      <c r="J67" s="1"/>
      <c r="K67" s="1"/>
      <c r="L67" s="1"/>
    </row>
    <row r="68" spans="1:12" x14ac:dyDescent="0.35">
      <c r="A68" t="s">
        <v>302</v>
      </c>
      <c r="B68" s="4">
        <v>2.6429999999999998</v>
      </c>
      <c r="C68" s="1">
        <v>13.215</v>
      </c>
      <c r="D68" s="1"/>
      <c r="E68" s="1"/>
      <c r="F68" s="1"/>
      <c r="G68" s="1"/>
      <c r="H68" s="1"/>
      <c r="I68" s="1"/>
      <c r="J68" s="1"/>
      <c r="K68" s="1"/>
      <c r="L68" s="1"/>
    </row>
    <row r="69" spans="1:12" x14ac:dyDescent="0.35">
      <c r="A69" t="s">
        <v>303</v>
      </c>
      <c r="B69" s="4">
        <v>3.274</v>
      </c>
      <c r="C69" s="1">
        <v>16.37</v>
      </c>
      <c r="D69" s="1"/>
      <c r="E69" s="1"/>
      <c r="F69" s="1"/>
      <c r="G69" s="1"/>
      <c r="H69" s="1"/>
      <c r="I69" s="1"/>
      <c r="J69" s="1"/>
      <c r="K69" s="1"/>
      <c r="L69" s="1"/>
    </row>
    <row r="70" spans="1:12" x14ac:dyDescent="0.35">
      <c r="A70" t="s">
        <v>304</v>
      </c>
      <c r="B70" s="4">
        <v>3.5840000000000001</v>
      </c>
      <c r="C70" s="1">
        <v>17.920000000000002</v>
      </c>
      <c r="D70" s="1"/>
      <c r="E70" s="1"/>
      <c r="F70" s="1"/>
      <c r="G70" s="1"/>
      <c r="H70" s="1"/>
      <c r="I70" s="1"/>
      <c r="J70" s="1"/>
      <c r="K70" s="1"/>
      <c r="L70" s="1"/>
    </row>
    <row r="71" spans="1:12" x14ac:dyDescent="0.35">
      <c r="A71" t="s">
        <v>305</v>
      </c>
      <c r="B71" s="4">
        <v>3.7320000000000002</v>
      </c>
      <c r="C71" s="1">
        <v>18.66</v>
      </c>
      <c r="D71" s="1"/>
      <c r="E71" s="1"/>
      <c r="F71" s="1"/>
      <c r="G71" s="1"/>
      <c r="H71" s="1"/>
      <c r="I71" s="1"/>
      <c r="J71" s="1"/>
      <c r="K71" s="1"/>
      <c r="L71" s="1"/>
    </row>
  </sheetData>
  <mergeCells count="3">
    <mergeCell ref="G1:H1"/>
    <mergeCell ref="I1:J1"/>
    <mergeCell ref="K1:L1"/>
  </mergeCells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L23" sqref="L23"/>
    </sheetView>
  </sheetViews>
  <sheetFormatPr defaultColWidth="10.6640625" defaultRowHeight="15.5" x14ac:dyDescent="0.35"/>
  <cols>
    <col min="1" max="1" width="14" customWidth="1"/>
    <col min="3" max="3" width="12.6640625" customWidth="1"/>
    <col min="4" max="4" width="11.83203125" customWidth="1"/>
    <col min="5" max="5" width="13.83203125" customWidth="1"/>
    <col min="6" max="6" width="12.1640625" customWidth="1"/>
  </cols>
  <sheetData>
    <row r="1" spans="1:11" x14ac:dyDescent="0.35">
      <c r="A1" s="6" t="s">
        <v>28</v>
      </c>
      <c r="B1" s="3" t="s">
        <v>65</v>
      </c>
      <c r="C1" s="3" t="s">
        <v>66</v>
      </c>
      <c r="D1" s="3" t="s">
        <v>125</v>
      </c>
      <c r="E1" s="3" t="s">
        <v>59</v>
      </c>
      <c r="F1" s="3" t="s">
        <v>60</v>
      </c>
      <c r="H1" t="s">
        <v>361</v>
      </c>
      <c r="I1" t="s">
        <v>362</v>
      </c>
      <c r="J1" t="s">
        <v>363</v>
      </c>
      <c r="K1" t="s">
        <v>364</v>
      </c>
    </row>
    <row r="2" spans="1:11" x14ac:dyDescent="0.35">
      <c r="A2" t="s">
        <v>67</v>
      </c>
      <c r="B2" s="1">
        <v>1.01</v>
      </c>
      <c r="C2">
        <v>0.05</v>
      </c>
      <c r="D2">
        <v>50</v>
      </c>
      <c r="E2">
        <v>35</v>
      </c>
      <c r="F2">
        <v>0.15</v>
      </c>
      <c r="H2" t="s">
        <v>76</v>
      </c>
      <c r="I2" s="8">
        <v>6617.6470588235288</v>
      </c>
      <c r="J2" s="8">
        <f>I2</f>
        <v>6617.6470588235288</v>
      </c>
      <c r="K2" s="19">
        <v>5.48</v>
      </c>
    </row>
    <row r="3" spans="1:11" x14ac:dyDescent="0.35">
      <c r="A3" t="s">
        <v>68</v>
      </c>
      <c r="B3" s="1">
        <v>1.01</v>
      </c>
      <c r="C3">
        <v>0.05</v>
      </c>
      <c r="D3">
        <v>50</v>
      </c>
      <c r="E3">
        <v>35</v>
      </c>
      <c r="F3">
        <v>0.1</v>
      </c>
      <c r="H3" t="s">
        <v>77</v>
      </c>
      <c r="I3" s="8">
        <v>6250</v>
      </c>
      <c r="J3" s="8">
        <f t="shared" ref="J3:J13" si="0">I3</f>
        <v>6250</v>
      </c>
      <c r="K3" s="19">
        <v>6.68</v>
      </c>
    </row>
    <row r="4" spans="1:11" x14ac:dyDescent="0.35">
      <c r="A4" t="s">
        <v>69</v>
      </c>
      <c r="B4" s="1">
        <v>0.99</v>
      </c>
      <c r="C4">
        <v>0.05</v>
      </c>
      <c r="D4">
        <v>50</v>
      </c>
      <c r="E4">
        <v>42.5</v>
      </c>
      <c r="F4">
        <v>0.05</v>
      </c>
      <c r="H4" t="s">
        <v>78</v>
      </c>
      <c r="I4" s="8">
        <v>6930.6930693069307</v>
      </c>
      <c r="J4" s="8">
        <f t="shared" si="0"/>
        <v>6930.6930693069307</v>
      </c>
      <c r="K4" s="19">
        <v>8.44</v>
      </c>
    </row>
    <row r="5" spans="1:11" x14ac:dyDescent="0.35">
      <c r="A5" t="s">
        <v>70</v>
      </c>
      <c r="B5" s="1">
        <v>1</v>
      </c>
      <c r="C5">
        <v>0.05</v>
      </c>
      <c r="D5">
        <v>50</v>
      </c>
      <c r="E5">
        <v>35</v>
      </c>
      <c r="H5" t="s">
        <v>79</v>
      </c>
      <c r="I5" s="8">
        <v>3282.8282828282827</v>
      </c>
      <c r="J5" s="8">
        <f t="shared" si="0"/>
        <v>3282.8282828282827</v>
      </c>
      <c r="K5">
        <v>0</v>
      </c>
    </row>
    <row r="6" spans="1:11" x14ac:dyDescent="0.35">
      <c r="A6" t="s">
        <v>71</v>
      </c>
      <c r="B6" s="1">
        <v>1</v>
      </c>
      <c r="C6">
        <v>0.05</v>
      </c>
      <c r="D6">
        <v>50</v>
      </c>
      <c r="E6">
        <v>35</v>
      </c>
      <c r="F6">
        <v>0</v>
      </c>
      <c r="H6" t="s">
        <v>80</v>
      </c>
      <c r="I6" s="8">
        <v>3125</v>
      </c>
      <c r="J6" s="8">
        <f t="shared" si="0"/>
        <v>3125</v>
      </c>
      <c r="K6">
        <v>0</v>
      </c>
    </row>
    <row r="7" spans="1:11" x14ac:dyDescent="0.35">
      <c r="A7" t="s">
        <v>72</v>
      </c>
      <c r="B7" s="1">
        <v>1</v>
      </c>
      <c r="C7">
        <v>0.05</v>
      </c>
      <c r="D7">
        <v>50</v>
      </c>
      <c r="E7">
        <v>37.5</v>
      </c>
      <c r="F7">
        <v>0.05</v>
      </c>
      <c r="H7" t="s">
        <v>81</v>
      </c>
      <c r="I7" s="8">
        <v>3535.3535353535353</v>
      </c>
      <c r="J7" s="8">
        <f t="shared" si="0"/>
        <v>3535.3535353535353</v>
      </c>
      <c r="K7">
        <v>0</v>
      </c>
    </row>
    <row r="8" spans="1:11" x14ac:dyDescent="0.35">
      <c r="A8" t="s">
        <v>73</v>
      </c>
      <c r="B8" s="1">
        <v>1</v>
      </c>
      <c r="C8">
        <v>0.05</v>
      </c>
      <c r="D8">
        <v>50</v>
      </c>
      <c r="E8">
        <v>37.5</v>
      </c>
      <c r="H8" t="s">
        <v>365</v>
      </c>
      <c r="I8" s="8">
        <f>AVERAGE(F8:F10)</f>
        <v>0.1</v>
      </c>
      <c r="J8" s="8">
        <f t="shared" si="0"/>
        <v>0.1</v>
      </c>
      <c r="K8" s="19">
        <v>16.100000000000001</v>
      </c>
    </row>
    <row r="9" spans="1:11" x14ac:dyDescent="0.35">
      <c r="A9" t="s">
        <v>74</v>
      </c>
      <c r="B9" s="1">
        <v>0.99</v>
      </c>
      <c r="C9">
        <v>0.05</v>
      </c>
      <c r="D9">
        <v>50</v>
      </c>
      <c r="E9">
        <v>45</v>
      </c>
      <c r="F9">
        <v>0.1</v>
      </c>
      <c r="H9" t="s">
        <v>366</v>
      </c>
      <c r="I9" s="8">
        <f>AVERAGE(F5:F7)</f>
        <v>2.5000000000000001E-2</v>
      </c>
      <c r="J9" s="8">
        <f t="shared" si="0"/>
        <v>2.5000000000000001E-2</v>
      </c>
      <c r="K9" s="19">
        <v>14.2</v>
      </c>
    </row>
    <row r="10" spans="1:11" x14ac:dyDescent="0.35">
      <c r="A10" t="s">
        <v>75</v>
      </c>
      <c r="B10" s="1">
        <v>1</v>
      </c>
      <c r="C10">
        <v>0.05</v>
      </c>
      <c r="D10">
        <v>50</v>
      </c>
      <c r="E10">
        <v>35</v>
      </c>
      <c r="F10">
        <v>0.1</v>
      </c>
      <c r="H10" t="s">
        <v>367</v>
      </c>
      <c r="I10" s="8">
        <f>AVERAGE(F2:F4)</f>
        <v>9.9999999999999992E-2</v>
      </c>
      <c r="J10" s="8">
        <f t="shared" si="0"/>
        <v>9.9999999999999992E-2</v>
      </c>
      <c r="K10" s="19">
        <v>14.4</v>
      </c>
    </row>
    <row r="11" spans="1:11" x14ac:dyDescent="0.35">
      <c r="A11" t="s">
        <v>76</v>
      </c>
      <c r="B11" s="1">
        <v>1.02</v>
      </c>
      <c r="C11">
        <v>0.1</v>
      </c>
      <c r="D11">
        <v>50</v>
      </c>
      <c r="E11">
        <v>67.5</v>
      </c>
      <c r="H11" t="s">
        <v>368</v>
      </c>
      <c r="I11" s="8">
        <f>AVERAGE(F17:F19)</f>
        <v>6.6666666666666666E-2</v>
      </c>
      <c r="J11" s="8">
        <f t="shared" si="0"/>
        <v>6.6666666666666666E-2</v>
      </c>
      <c r="K11" s="19">
        <v>17.3</v>
      </c>
    </row>
    <row r="12" spans="1:11" x14ac:dyDescent="0.35">
      <c r="A12" t="s">
        <v>77</v>
      </c>
      <c r="B12" s="1">
        <v>1</v>
      </c>
      <c r="C12">
        <v>0.1</v>
      </c>
      <c r="D12">
        <v>50</v>
      </c>
      <c r="E12">
        <v>62.5</v>
      </c>
      <c r="H12" t="s">
        <v>369</v>
      </c>
      <c r="I12" s="8" t="e">
        <f>AVERAGE(F20:F22)</f>
        <v>#DIV/0!</v>
      </c>
      <c r="J12" s="8" t="e">
        <f t="shared" si="0"/>
        <v>#DIV/0!</v>
      </c>
      <c r="K12" s="19">
        <v>18.100000000000001</v>
      </c>
    </row>
    <row r="13" spans="1:11" x14ac:dyDescent="0.35">
      <c r="A13" t="s">
        <v>78</v>
      </c>
      <c r="B13" s="1">
        <v>1.01</v>
      </c>
      <c r="C13">
        <v>0.1</v>
      </c>
      <c r="D13">
        <v>50</v>
      </c>
      <c r="E13">
        <v>70</v>
      </c>
      <c r="H13" t="s">
        <v>370</v>
      </c>
      <c r="I13" s="8" t="e">
        <f>AVERAGE(F23:F25)</f>
        <v>#DIV/0!</v>
      </c>
      <c r="J13" s="8" t="e">
        <f t="shared" si="0"/>
        <v>#DIV/0!</v>
      </c>
      <c r="K13" s="19">
        <v>21.5</v>
      </c>
    </row>
    <row r="14" spans="1:11" x14ac:dyDescent="0.35">
      <c r="A14" t="s">
        <v>79</v>
      </c>
      <c r="B14" s="1">
        <v>0.99</v>
      </c>
      <c r="C14">
        <v>0.05</v>
      </c>
      <c r="D14">
        <v>50</v>
      </c>
      <c r="E14">
        <v>65</v>
      </c>
      <c r="F14">
        <v>0.05</v>
      </c>
    </row>
    <row r="15" spans="1:11" x14ac:dyDescent="0.35">
      <c r="A15" t="s">
        <v>80</v>
      </c>
      <c r="B15" s="1">
        <v>1</v>
      </c>
      <c r="C15">
        <v>0.05</v>
      </c>
      <c r="D15">
        <v>50</v>
      </c>
      <c r="E15">
        <v>62.5</v>
      </c>
    </row>
    <row r="16" spans="1:11" x14ac:dyDescent="0.35">
      <c r="A16" t="s">
        <v>81</v>
      </c>
      <c r="B16" s="1">
        <v>0.99</v>
      </c>
      <c r="C16">
        <v>0.05</v>
      </c>
      <c r="D16">
        <v>50</v>
      </c>
      <c r="E16">
        <v>70</v>
      </c>
    </row>
    <row r="17" spans="1:6" x14ac:dyDescent="0.35">
      <c r="A17" t="s">
        <v>82</v>
      </c>
      <c r="B17" s="1">
        <v>1</v>
      </c>
      <c r="C17">
        <v>0.05</v>
      </c>
      <c r="D17">
        <v>50</v>
      </c>
      <c r="E17">
        <v>72.5</v>
      </c>
      <c r="F17">
        <v>0.05</v>
      </c>
    </row>
    <row r="18" spans="1:6" x14ac:dyDescent="0.35">
      <c r="A18" t="s">
        <v>83</v>
      </c>
      <c r="B18" s="1">
        <v>0.99</v>
      </c>
      <c r="C18">
        <v>0.05</v>
      </c>
      <c r="D18">
        <v>50</v>
      </c>
      <c r="E18">
        <v>62.5</v>
      </c>
      <c r="F18">
        <v>0.1</v>
      </c>
    </row>
    <row r="19" spans="1:6" x14ac:dyDescent="0.35">
      <c r="A19" t="s">
        <v>84</v>
      </c>
      <c r="B19" s="1">
        <v>1</v>
      </c>
      <c r="C19">
        <v>0.05</v>
      </c>
      <c r="D19">
        <v>50</v>
      </c>
      <c r="E19">
        <v>70</v>
      </c>
      <c r="F19">
        <v>0.05</v>
      </c>
    </row>
    <row r="20" spans="1:6" x14ac:dyDescent="0.35">
      <c r="A20" t="s">
        <v>85</v>
      </c>
      <c r="B20" s="1">
        <v>0.99</v>
      </c>
      <c r="C20">
        <v>0.05</v>
      </c>
      <c r="D20">
        <v>50</v>
      </c>
      <c r="E20">
        <v>65</v>
      </c>
    </row>
    <row r="21" spans="1:6" x14ac:dyDescent="0.35">
      <c r="A21" t="s">
        <v>86</v>
      </c>
      <c r="B21" s="1">
        <v>1.01</v>
      </c>
      <c r="C21">
        <v>0.05</v>
      </c>
      <c r="D21">
        <v>50</v>
      </c>
      <c r="E21">
        <v>72.5</v>
      </c>
    </row>
    <row r="22" spans="1:6" x14ac:dyDescent="0.35">
      <c r="A22" t="s">
        <v>87</v>
      </c>
      <c r="B22" s="1">
        <v>0.99</v>
      </c>
      <c r="C22">
        <v>0.05</v>
      </c>
      <c r="D22">
        <v>50</v>
      </c>
      <c r="E22">
        <v>57.5</v>
      </c>
    </row>
    <row r="23" spans="1:6" x14ac:dyDescent="0.35">
      <c r="A23" t="s">
        <v>88</v>
      </c>
      <c r="B23" s="1">
        <v>0.99</v>
      </c>
      <c r="C23">
        <v>0.05</v>
      </c>
      <c r="D23">
        <v>50</v>
      </c>
      <c r="E23">
        <v>57.5</v>
      </c>
    </row>
    <row r="24" spans="1:6" x14ac:dyDescent="0.35">
      <c r="A24" t="s">
        <v>89</v>
      </c>
      <c r="B24" s="1">
        <v>1</v>
      </c>
      <c r="C24">
        <v>0.05</v>
      </c>
      <c r="D24">
        <v>50</v>
      </c>
      <c r="E24">
        <v>75</v>
      </c>
    </row>
    <row r="25" spans="1:6" x14ac:dyDescent="0.35">
      <c r="A25" t="s">
        <v>90</v>
      </c>
      <c r="B25" s="1">
        <v>1</v>
      </c>
      <c r="C25">
        <v>0.05</v>
      </c>
      <c r="D25">
        <v>50</v>
      </c>
      <c r="E25">
        <v>82.5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zoomScale="84" workbookViewId="0">
      <selection activeCell="O24" sqref="O24"/>
    </sheetView>
  </sheetViews>
  <sheetFormatPr defaultColWidth="10.6640625" defaultRowHeight="15.5" x14ac:dyDescent="0.35"/>
  <cols>
    <col min="1" max="1" width="17.1640625" customWidth="1"/>
    <col min="2" max="2" width="13.1640625" customWidth="1"/>
    <col min="3" max="3" width="15.33203125" customWidth="1"/>
    <col min="4" max="5" width="16.6640625" customWidth="1"/>
    <col min="7" max="7" width="12.1640625" customWidth="1"/>
  </cols>
  <sheetData>
    <row r="1" spans="1:12" x14ac:dyDescent="0.35">
      <c r="A1" s="3" t="s">
        <v>28</v>
      </c>
      <c r="B1" s="3" t="s">
        <v>128</v>
      </c>
      <c r="C1" s="3" t="s">
        <v>59</v>
      </c>
      <c r="D1" s="3" t="s">
        <v>127</v>
      </c>
      <c r="E1" s="3" t="s">
        <v>125</v>
      </c>
      <c r="F1" s="3" t="s">
        <v>91</v>
      </c>
      <c r="G1" s="3" t="s">
        <v>60</v>
      </c>
      <c r="H1" s="3" t="s">
        <v>126</v>
      </c>
    </row>
    <row r="2" spans="1:12" x14ac:dyDescent="0.35">
      <c r="A2" t="s">
        <v>92</v>
      </c>
      <c r="B2">
        <v>2.5</v>
      </c>
      <c r="C2">
        <v>22</v>
      </c>
      <c r="D2">
        <v>50</v>
      </c>
      <c r="E2">
        <f>D2/B2</f>
        <v>20</v>
      </c>
      <c r="F2">
        <v>5</v>
      </c>
      <c r="G2">
        <v>0</v>
      </c>
      <c r="H2" s="8">
        <v>1311.37</v>
      </c>
      <c r="I2" s="8">
        <f>H2*0.226</f>
        <v>296.36962</v>
      </c>
      <c r="J2" s="8">
        <f>((C2*0.8)*0.226)*E2*F2</f>
        <v>397.76000000000005</v>
      </c>
      <c r="K2" s="8">
        <f>AVERAGE(I2:J2)</f>
        <v>347.06481000000002</v>
      </c>
      <c r="L2" s="8">
        <f>I2-J2</f>
        <v>-101.39038000000005</v>
      </c>
    </row>
    <row r="3" spans="1:12" x14ac:dyDescent="0.35">
      <c r="A3" t="s">
        <v>93</v>
      </c>
      <c r="B3">
        <v>2.5</v>
      </c>
      <c r="C3">
        <v>30</v>
      </c>
      <c r="D3">
        <v>50</v>
      </c>
      <c r="E3">
        <f t="shared" ref="E3:E34" si="0">D3/B3</f>
        <v>20</v>
      </c>
      <c r="F3">
        <v>5</v>
      </c>
      <c r="G3">
        <v>0</v>
      </c>
      <c r="H3" s="8">
        <v>1288.6400000000001</v>
      </c>
      <c r="I3" s="8">
        <f t="shared" ref="I3:I32" si="1">H3*0.226</f>
        <v>291.23264</v>
      </c>
      <c r="J3" s="8">
        <f t="shared" ref="J3:J32" si="2">((C3*0.8)*0.226)*E3*F3</f>
        <v>542.4</v>
      </c>
      <c r="K3" s="8">
        <f t="shared" ref="K3:K32" si="3">AVERAGE(I3:J3)</f>
        <v>416.81632000000002</v>
      </c>
      <c r="L3" s="8">
        <f t="shared" ref="L3:L32" si="4">I3-J3</f>
        <v>-251.16735999999997</v>
      </c>
    </row>
    <row r="4" spans="1:12" x14ac:dyDescent="0.35">
      <c r="A4" t="s">
        <v>94</v>
      </c>
      <c r="B4">
        <v>2.5</v>
      </c>
      <c r="C4">
        <v>25</v>
      </c>
      <c r="D4">
        <v>50</v>
      </c>
      <c r="E4">
        <f t="shared" si="0"/>
        <v>20</v>
      </c>
      <c r="F4">
        <v>5</v>
      </c>
      <c r="G4">
        <v>0</v>
      </c>
      <c r="H4" s="8"/>
      <c r="I4" s="8"/>
      <c r="J4" s="8"/>
      <c r="K4" s="8"/>
      <c r="L4" s="8"/>
    </row>
    <row r="5" spans="1:12" x14ac:dyDescent="0.35">
      <c r="A5" t="s">
        <v>95</v>
      </c>
      <c r="B5">
        <v>2.5</v>
      </c>
      <c r="C5">
        <v>17.5</v>
      </c>
      <c r="D5">
        <v>50</v>
      </c>
      <c r="E5">
        <f t="shared" si="0"/>
        <v>20</v>
      </c>
      <c r="F5">
        <v>5</v>
      </c>
      <c r="G5">
        <v>0</v>
      </c>
      <c r="H5" s="8"/>
      <c r="I5" s="8"/>
      <c r="J5" s="8"/>
      <c r="K5" s="8"/>
      <c r="L5" s="8"/>
    </row>
    <row r="6" spans="1:12" x14ac:dyDescent="0.35">
      <c r="A6" t="s">
        <v>96</v>
      </c>
      <c r="B6">
        <v>2.5</v>
      </c>
      <c r="C6">
        <v>32.5</v>
      </c>
      <c r="D6">
        <v>50</v>
      </c>
      <c r="E6">
        <f t="shared" si="0"/>
        <v>20</v>
      </c>
      <c r="F6">
        <v>5</v>
      </c>
      <c r="G6">
        <v>0</v>
      </c>
      <c r="H6" s="8"/>
      <c r="I6" s="8"/>
      <c r="J6" s="8"/>
      <c r="K6" s="8"/>
      <c r="L6" s="8"/>
    </row>
    <row r="7" spans="1:12" x14ac:dyDescent="0.35">
      <c r="A7" t="s">
        <v>97</v>
      </c>
      <c r="B7">
        <v>2.5</v>
      </c>
      <c r="C7">
        <v>23.5</v>
      </c>
      <c r="D7">
        <v>50</v>
      </c>
      <c r="E7">
        <f t="shared" si="0"/>
        <v>20</v>
      </c>
      <c r="F7">
        <v>5</v>
      </c>
      <c r="G7">
        <v>0</v>
      </c>
      <c r="H7" s="8">
        <v>1063.6400000000001</v>
      </c>
      <c r="I7" s="8">
        <f t="shared" si="1"/>
        <v>240.38264000000004</v>
      </c>
      <c r="J7" s="8">
        <f t="shared" si="2"/>
        <v>424.88</v>
      </c>
      <c r="K7" s="8">
        <f t="shared" si="3"/>
        <v>332.63132000000002</v>
      </c>
      <c r="L7" s="8">
        <f t="shared" si="4"/>
        <v>-184.49735999999996</v>
      </c>
    </row>
    <row r="8" spans="1:12" x14ac:dyDescent="0.35">
      <c r="A8" t="s">
        <v>98</v>
      </c>
      <c r="B8">
        <v>2.5</v>
      </c>
      <c r="C8">
        <v>25</v>
      </c>
      <c r="D8">
        <v>50</v>
      </c>
      <c r="E8">
        <f t="shared" si="0"/>
        <v>20</v>
      </c>
      <c r="F8">
        <v>5</v>
      </c>
      <c r="G8">
        <v>0</v>
      </c>
      <c r="H8" s="8">
        <v>1231.82</v>
      </c>
      <c r="I8" s="8">
        <f t="shared" si="1"/>
        <v>278.39132000000001</v>
      </c>
      <c r="J8" s="8">
        <f t="shared" si="2"/>
        <v>452</v>
      </c>
      <c r="K8" s="8">
        <f t="shared" si="3"/>
        <v>365.19565999999998</v>
      </c>
      <c r="L8" s="8">
        <f t="shared" si="4"/>
        <v>-173.60867999999999</v>
      </c>
    </row>
    <row r="9" spans="1:12" x14ac:dyDescent="0.35">
      <c r="A9" t="s">
        <v>99</v>
      </c>
      <c r="B9">
        <v>2.5</v>
      </c>
      <c r="C9">
        <v>35</v>
      </c>
      <c r="D9">
        <v>50</v>
      </c>
      <c r="E9">
        <f t="shared" si="0"/>
        <v>20</v>
      </c>
      <c r="F9">
        <v>5</v>
      </c>
      <c r="G9">
        <v>0</v>
      </c>
      <c r="H9" s="8">
        <v>1340.91</v>
      </c>
      <c r="I9" s="8">
        <f t="shared" si="1"/>
        <v>303.04566000000005</v>
      </c>
      <c r="J9" s="8">
        <f t="shared" si="2"/>
        <v>632.79999999999995</v>
      </c>
      <c r="K9" s="8">
        <f t="shared" si="3"/>
        <v>467.92282999999998</v>
      </c>
      <c r="L9" s="8">
        <f t="shared" si="4"/>
        <v>-329.7543399999999</v>
      </c>
    </row>
    <row r="10" spans="1:12" x14ac:dyDescent="0.35">
      <c r="A10" t="s">
        <v>100</v>
      </c>
      <c r="B10">
        <v>2.5</v>
      </c>
      <c r="C10">
        <v>30</v>
      </c>
      <c r="D10">
        <v>50</v>
      </c>
      <c r="E10">
        <f t="shared" si="0"/>
        <v>20</v>
      </c>
      <c r="F10">
        <v>5</v>
      </c>
      <c r="G10">
        <v>0</v>
      </c>
      <c r="H10" s="8">
        <v>1220.45</v>
      </c>
      <c r="I10" s="8">
        <f t="shared" si="1"/>
        <v>275.82170000000002</v>
      </c>
      <c r="J10" s="8">
        <f t="shared" si="2"/>
        <v>542.4</v>
      </c>
      <c r="K10" s="8">
        <f t="shared" si="3"/>
        <v>409.11085000000003</v>
      </c>
      <c r="L10" s="8">
        <f t="shared" si="4"/>
        <v>-266.57829999999996</v>
      </c>
    </row>
    <row r="11" spans="1:12" x14ac:dyDescent="0.35">
      <c r="A11" t="s">
        <v>101</v>
      </c>
      <c r="B11">
        <v>2.5</v>
      </c>
      <c r="C11">
        <v>23.5</v>
      </c>
      <c r="D11">
        <v>50</v>
      </c>
      <c r="E11">
        <f t="shared" si="0"/>
        <v>20</v>
      </c>
      <c r="F11">
        <v>5.2</v>
      </c>
      <c r="G11">
        <v>0</v>
      </c>
      <c r="H11" s="8">
        <v>761.36</v>
      </c>
      <c r="I11" s="8">
        <f t="shared" si="1"/>
        <v>172.06736000000001</v>
      </c>
      <c r="J11" s="8">
        <f t="shared" si="2"/>
        <v>441.87520000000001</v>
      </c>
      <c r="K11" s="8">
        <f t="shared" si="3"/>
        <v>306.97127999999998</v>
      </c>
      <c r="L11" s="8">
        <f t="shared" si="4"/>
        <v>-269.80784</v>
      </c>
    </row>
    <row r="12" spans="1:12" x14ac:dyDescent="0.35">
      <c r="A12" t="s">
        <v>102</v>
      </c>
      <c r="B12">
        <v>2.5</v>
      </c>
      <c r="C12">
        <v>25</v>
      </c>
      <c r="D12">
        <v>50</v>
      </c>
      <c r="E12">
        <f t="shared" si="0"/>
        <v>20</v>
      </c>
      <c r="F12">
        <v>5</v>
      </c>
      <c r="G12">
        <v>0</v>
      </c>
      <c r="H12" s="8"/>
      <c r="I12" s="8"/>
      <c r="J12" s="8"/>
      <c r="K12" s="8"/>
      <c r="L12" s="8"/>
    </row>
    <row r="13" spans="1:12" x14ac:dyDescent="0.35">
      <c r="A13" t="s">
        <v>103</v>
      </c>
      <c r="B13">
        <v>2.5</v>
      </c>
      <c r="C13">
        <v>23.5</v>
      </c>
      <c r="D13">
        <v>50</v>
      </c>
      <c r="E13">
        <f t="shared" si="0"/>
        <v>20</v>
      </c>
      <c r="F13">
        <v>5</v>
      </c>
      <c r="G13">
        <v>0</v>
      </c>
      <c r="H13" s="8">
        <v>859.09</v>
      </c>
      <c r="I13" s="8">
        <f t="shared" si="1"/>
        <v>194.15434000000002</v>
      </c>
      <c r="J13" s="8">
        <f t="shared" si="2"/>
        <v>424.88</v>
      </c>
      <c r="K13" s="8">
        <f t="shared" si="3"/>
        <v>309.51717000000002</v>
      </c>
      <c r="L13" s="8">
        <f t="shared" si="4"/>
        <v>-230.72565999999998</v>
      </c>
    </row>
    <row r="14" spans="1:12" x14ac:dyDescent="0.35">
      <c r="A14" t="s">
        <v>104</v>
      </c>
      <c r="B14">
        <v>2.5</v>
      </c>
      <c r="D14">
        <v>50</v>
      </c>
      <c r="E14">
        <f t="shared" si="0"/>
        <v>20</v>
      </c>
      <c r="G14">
        <v>0</v>
      </c>
      <c r="H14" s="8"/>
      <c r="I14" s="8"/>
      <c r="J14" s="8"/>
      <c r="K14" s="8"/>
      <c r="L14" s="8"/>
    </row>
    <row r="15" spans="1:12" x14ac:dyDescent="0.35">
      <c r="A15" t="s">
        <v>105</v>
      </c>
      <c r="B15">
        <v>2.5</v>
      </c>
      <c r="C15">
        <v>23.5</v>
      </c>
      <c r="D15">
        <v>50</v>
      </c>
      <c r="E15">
        <f t="shared" si="0"/>
        <v>20</v>
      </c>
      <c r="F15">
        <v>5</v>
      </c>
      <c r="G15">
        <v>0</v>
      </c>
      <c r="H15" s="8">
        <v>670.45</v>
      </c>
      <c r="I15" s="8">
        <f t="shared" si="1"/>
        <v>151.52170000000001</v>
      </c>
      <c r="J15" s="8">
        <f t="shared" si="2"/>
        <v>424.88</v>
      </c>
      <c r="K15" s="8">
        <f t="shared" si="3"/>
        <v>288.20085</v>
      </c>
      <c r="L15" s="8">
        <f t="shared" si="4"/>
        <v>-273.35829999999999</v>
      </c>
    </row>
    <row r="16" spans="1:12" x14ac:dyDescent="0.35">
      <c r="A16" t="s">
        <v>106</v>
      </c>
      <c r="B16">
        <v>2.5</v>
      </c>
      <c r="C16">
        <v>20.5</v>
      </c>
      <c r="D16">
        <v>50</v>
      </c>
      <c r="E16">
        <f t="shared" si="0"/>
        <v>20</v>
      </c>
      <c r="F16">
        <v>5</v>
      </c>
      <c r="G16">
        <v>0</v>
      </c>
      <c r="H16" s="8">
        <v>706.82</v>
      </c>
      <c r="I16" s="8">
        <f t="shared" si="1"/>
        <v>159.74132</v>
      </c>
      <c r="J16" s="8">
        <f t="shared" si="2"/>
        <v>370.6400000000001</v>
      </c>
      <c r="K16" s="8">
        <f t="shared" si="3"/>
        <v>265.19066000000004</v>
      </c>
      <c r="L16" s="8">
        <f t="shared" si="4"/>
        <v>-210.8986800000001</v>
      </c>
    </row>
    <row r="17" spans="1:12" x14ac:dyDescent="0.35">
      <c r="A17" t="s">
        <v>107</v>
      </c>
      <c r="B17">
        <v>2.5</v>
      </c>
      <c r="C17">
        <v>13</v>
      </c>
      <c r="D17">
        <v>50</v>
      </c>
      <c r="E17">
        <f t="shared" si="0"/>
        <v>20</v>
      </c>
      <c r="F17">
        <v>5</v>
      </c>
      <c r="G17">
        <v>0</v>
      </c>
      <c r="H17" s="8">
        <v>790.91</v>
      </c>
      <c r="I17" s="8">
        <f t="shared" si="1"/>
        <v>178.74565999999999</v>
      </c>
      <c r="J17" s="8">
        <f t="shared" si="2"/>
        <v>235.04000000000002</v>
      </c>
      <c r="K17" s="8">
        <f t="shared" si="3"/>
        <v>206.89283</v>
      </c>
      <c r="L17" s="8">
        <f t="shared" si="4"/>
        <v>-56.294340000000034</v>
      </c>
    </row>
    <row r="18" spans="1:12" x14ac:dyDescent="0.35">
      <c r="A18" t="s">
        <v>108</v>
      </c>
      <c r="B18">
        <v>2.5</v>
      </c>
      <c r="C18">
        <v>16</v>
      </c>
      <c r="D18">
        <v>50</v>
      </c>
      <c r="E18">
        <f t="shared" si="0"/>
        <v>20</v>
      </c>
      <c r="F18">
        <v>5</v>
      </c>
      <c r="G18">
        <v>0</v>
      </c>
      <c r="H18" s="8">
        <v>797.73</v>
      </c>
      <c r="I18" s="8">
        <f t="shared" si="1"/>
        <v>180.28698</v>
      </c>
      <c r="J18" s="8">
        <f t="shared" si="2"/>
        <v>289.28000000000003</v>
      </c>
      <c r="K18" s="8">
        <f t="shared" si="3"/>
        <v>234.78349000000003</v>
      </c>
      <c r="L18" s="8">
        <f t="shared" si="4"/>
        <v>-108.99302000000003</v>
      </c>
    </row>
    <row r="19" spans="1:12" x14ac:dyDescent="0.35">
      <c r="A19" t="s">
        <v>109</v>
      </c>
      <c r="B19">
        <v>2.5</v>
      </c>
      <c r="C19">
        <v>20.5</v>
      </c>
      <c r="D19">
        <v>50</v>
      </c>
      <c r="E19">
        <f t="shared" si="0"/>
        <v>20</v>
      </c>
      <c r="F19">
        <v>5</v>
      </c>
      <c r="G19">
        <v>0</v>
      </c>
      <c r="H19" s="8">
        <v>943.18</v>
      </c>
      <c r="I19" s="8">
        <f t="shared" si="1"/>
        <v>213.15868</v>
      </c>
      <c r="J19" s="8">
        <f t="shared" si="2"/>
        <v>370.6400000000001</v>
      </c>
      <c r="K19" s="8">
        <f t="shared" si="3"/>
        <v>291.89934000000005</v>
      </c>
      <c r="L19" s="8">
        <f t="shared" si="4"/>
        <v>-157.4813200000001</v>
      </c>
    </row>
    <row r="20" spans="1:12" x14ac:dyDescent="0.35">
      <c r="A20" t="s">
        <v>110</v>
      </c>
      <c r="B20">
        <v>2.5</v>
      </c>
      <c r="C20">
        <v>17.5</v>
      </c>
      <c r="D20">
        <v>50</v>
      </c>
      <c r="E20">
        <f t="shared" si="0"/>
        <v>20</v>
      </c>
      <c r="F20">
        <v>5</v>
      </c>
      <c r="G20">
        <v>0</v>
      </c>
      <c r="H20" s="8">
        <v>847.73</v>
      </c>
      <c r="I20" s="8">
        <f t="shared" si="1"/>
        <v>191.58698000000001</v>
      </c>
      <c r="J20" s="8">
        <f t="shared" si="2"/>
        <v>316.39999999999998</v>
      </c>
      <c r="K20" s="8">
        <f t="shared" si="3"/>
        <v>253.99349000000001</v>
      </c>
      <c r="L20" s="8">
        <f t="shared" si="4"/>
        <v>-124.81301999999997</v>
      </c>
    </row>
    <row r="21" spans="1:12" x14ac:dyDescent="0.35">
      <c r="A21" t="s">
        <v>111</v>
      </c>
      <c r="B21">
        <v>2.5</v>
      </c>
      <c r="C21">
        <v>16</v>
      </c>
      <c r="D21">
        <v>50</v>
      </c>
      <c r="E21">
        <f t="shared" si="0"/>
        <v>20</v>
      </c>
      <c r="F21">
        <v>5</v>
      </c>
      <c r="G21">
        <v>0</v>
      </c>
      <c r="H21" s="8">
        <v>793.18</v>
      </c>
      <c r="I21" s="8">
        <f t="shared" si="1"/>
        <v>179.25868</v>
      </c>
      <c r="J21" s="8">
        <f t="shared" si="2"/>
        <v>289.28000000000003</v>
      </c>
      <c r="K21" s="8">
        <f t="shared" si="3"/>
        <v>234.26934</v>
      </c>
      <c r="L21" s="8">
        <f t="shared" si="4"/>
        <v>-110.02132000000003</v>
      </c>
    </row>
    <row r="22" spans="1:12" x14ac:dyDescent="0.35">
      <c r="A22" t="s">
        <v>112</v>
      </c>
      <c r="B22">
        <v>2.5</v>
      </c>
      <c r="C22">
        <v>23.5</v>
      </c>
      <c r="D22">
        <v>50</v>
      </c>
      <c r="E22">
        <f t="shared" si="0"/>
        <v>20</v>
      </c>
      <c r="F22">
        <v>5</v>
      </c>
      <c r="G22">
        <v>0</v>
      </c>
      <c r="H22" s="8">
        <v>779.55</v>
      </c>
      <c r="I22" s="8">
        <f t="shared" si="1"/>
        <v>176.17830000000001</v>
      </c>
      <c r="J22" s="8">
        <f t="shared" si="2"/>
        <v>424.88</v>
      </c>
      <c r="K22" s="8">
        <f t="shared" si="3"/>
        <v>300.52915000000002</v>
      </c>
      <c r="L22" s="8">
        <f t="shared" si="4"/>
        <v>-248.70169999999999</v>
      </c>
    </row>
    <row r="23" spans="1:12" x14ac:dyDescent="0.35">
      <c r="A23" t="s">
        <v>113</v>
      </c>
      <c r="B23">
        <v>2.5</v>
      </c>
      <c r="C23">
        <v>8</v>
      </c>
      <c r="D23">
        <v>50</v>
      </c>
      <c r="E23">
        <f t="shared" si="0"/>
        <v>20</v>
      </c>
      <c r="F23">
        <v>5</v>
      </c>
      <c r="G23">
        <v>0</v>
      </c>
      <c r="H23" s="8">
        <v>613.64</v>
      </c>
      <c r="I23" s="8">
        <f t="shared" si="1"/>
        <v>138.68263999999999</v>
      </c>
      <c r="J23" s="8">
        <f t="shared" si="2"/>
        <v>144.64000000000001</v>
      </c>
      <c r="K23" s="8">
        <f t="shared" si="3"/>
        <v>141.66131999999999</v>
      </c>
      <c r="L23" s="8">
        <f t="shared" si="4"/>
        <v>-5.9573600000000226</v>
      </c>
    </row>
    <row r="24" spans="1:12" x14ac:dyDescent="0.35">
      <c r="A24" t="s">
        <v>114</v>
      </c>
      <c r="B24">
        <v>2.5</v>
      </c>
      <c r="C24">
        <v>9.5</v>
      </c>
      <c r="D24">
        <v>50</v>
      </c>
      <c r="E24">
        <f t="shared" si="0"/>
        <v>20</v>
      </c>
      <c r="F24">
        <v>5</v>
      </c>
      <c r="G24">
        <v>0</v>
      </c>
      <c r="H24" s="8">
        <v>611.36</v>
      </c>
      <c r="I24" s="8">
        <f t="shared" si="1"/>
        <v>138.16736</v>
      </c>
      <c r="J24" s="8">
        <f t="shared" si="2"/>
        <v>171.76000000000002</v>
      </c>
      <c r="K24" s="8">
        <f t="shared" si="3"/>
        <v>154.96368000000001</v>
      </c>
      <c r="L24" s="8">
        <f t="shared" si="4"/>
        <v>-33.592640000000017</v>
      </c>
    </row>
    <row r="25" spans="1:12" x14ac:dyDescent="0.35">
      <c r="A25" t="s">
        <v>115</v>
      </c>
      <c r="B25">
        <v>2.5</v>
      </c>
      <c r="C25">
        <v>6.5</v>
      </c>
      <c r="D25">
        <v>50</v>
      </c>
      <c r="E25">
        <f t="shared" si="0"/>
        <v>20</v>
      </c>
      <c r="F25">
        <v>6</v>
      </c>
      <c r="G25">
        <v>0</v>
      </c>
      <c r="H25" s="8">
        <v>565.91</v>
      </c>
      <c r="I25" s="8">
        <f t="shared" si="1"/>
        <v>127.89565999999999</v>
      </c>
      <c r="J25" s="8">
        <f t="shared" si="2"/>
        <v>141.024</v>
      </c>
      <c r="K25" s="8">
        <f t="shared" si="3"/>
        <v>134.45983000000001</v>
      </c>
      <c r="L25" s="8">
        <f t="shared" si="4"/>
        <v>-13.128340000000009</v>
      </c>
    </row>
    <row r="26" spans="1:12" x14ac:dyDescent="0.35">
      <c r="A26" t="s">
        <v>116</v>
      </c>
      <c r="B26">
        <v>2.5</v>
      </c>
      <c r="C26">
        <v>20.5</v>
      </c>
      <c r="D26">
        <v>50</v>
      </c>
      <c r="E26">
        <f t="shared" si="0"/>
        <v>20</v>
      </c>
      <c r="F26">
        <v>5</v>
      </c>
      <c r="G26">
        <v>0</v>
      </c>
      <c r="H26" s="8">
        <v>1213.6400000000001</v>
      </c>
      <c r="I26" s="8">
        <f t="shared" si="1"/>
        <v>274.28264000000001</v>
      </c>
      <c r="J26" s="8">
        <f t="shared" si="2"/>
        <v>370.6400000000001</v>
      </c>
      <c r="K26" s="8">
        <f t="shared" si="3"/>
        <v>322.46132000000006</v>
      </c>
      <c r="L26" s="8">
        <f t="shared" si="4"/>
        <v>-96.357360000000085</v>
      </c>
    </row>
    <row r="27" spans="1:12" x14ac:dyDescent="0.35">
      <c r="A27" t="s">
        <v>117</v>
      </c>
      <c r="B27">
        <v>2.5</v>
      </c>
      <c r="C27">
        <v>23.5</v>
      </c>
      <c r="D27">
        <v>50</v>
      </c>
      <c r="E27">
        <f t="shared" si="0"/>
        <v>20</v>
      </c>
      <c r="F27">
        <v>5</v>
      </c>
      <c r="G27">
        <v>0</v>
      </c>
      <c r="H27" s="8">
        <v>1390.91</v>
      </c>
      <c r="I27" s="8">
        <f t="shared" si="1"/>
        <v>314.34566000000001</v>
      </c>
      <c r="J27" s="8">
        <f t="shared" si="2"/>
        <v>424.88</v>
      </c>
      <c r="K27" s="8">
        <f t="shared" si="3"/>
        <v>369.61283000000003</v>
      </c>
      <c r="L27" s="8">
        <f t="shared" si="4"/>
        <v>-110.53433999999999</v>
      </c>
    </row>
    <row r="28" spans="1:12" x14ac:dyDescent="0.35">
      <c r="A28" t="s">
        <v>118</v>
      </c>
      <c r="B28">
        <v>2.5</v>
      </c>
      <c r="C28">
        <v>20.5</v>
      </c>
      <c r="D28">
        <v>50</v>
      </c>
      <c r="E28">
        <f t="shared" si="0"/>
        <v>20</v>
      </c>
      <c r="F28">
        <v>5.4</v>
      </c>
      <c r="G28">
        <v>0</v>
      </c>
      <c r="H28" s="8">
        <v>1190.9100000000001</v>
      </c>
      <c r="I28" s="8">
        <f t="shared" si="1"/>
        <v>269.14566000000002</v>
      </c>
      <c r="J28" s="8">
        <f t="shared" si="2"/>
        <v>400.29120000000012</v>
      </c>
      <c r="K28" s="8">
        <f t="shared" si="3"/>
        <v>334.71843000000007</v>
      </c>
      <c r="L28" s="8">
        <f t="shared" si="4"/>
        <v>-131.1455400000001</v>
      </c>
    </row>
    <row r="29" spans="1:12" x14ac:dyDescent="0.35">
      <c r="A29" t="s">
        <v>119</v>
      </c>
      <c r="B29">
        <v>2.5</v>
      </c>
      <c r="C29">
        <v>17.5</v>
      </c>
      <c r="D29">
        <v>50</v>
      </c>
      <c r="E29">
        <f t="shared" si="0"/>
        <v>20</v>
      </c>
      <c r="F29">
        <v>25</v>
      </c>
      <c r="G29" s="9">
        <v>2.2999999999999998</v>
      </c>
      <c r="H29" s="10">
        <v>1084.0899999999999</v>
      </c>
      <c r="I29" s="8"/>
      <c r="J29" s="8"/>
      <c r="K29" s="8"/>
      <c r="L29" s="8"/>
    </row>
    <row r="30" spans="1:12" x14ac:dyDescent="0.35">
      <c r="A30" t="s">
        <v>120</v>
      </c>
      <c r="B30">
        <v>2.5</v>
      </c>
      <c r="C30">
        <v>19</v>
      </c>
      <c r="D30">
        <v>50</v>
      </c>
      <c r="E30">
        <f t="shared" si="0"/>
        <v>20</v>
      </c>
      <c r="F30">
        <v>25</v>
      </c>
      <c r="G30" s="9">
        <v>2.9</v>
      </c>
      <c r="H30" s="10">
        <v>1393.18</v>
      </c>
      <c r="I30" s="8"/>
      <c r="J30" s="8"/>
      <c r="K30" s="8"/>
      <c r="L30" s="8"/>
    </row>
    <row r="31" spans="1:12" x14ac:dyDescent="0.35">
      <c r="A31" t="s">
        <v>121</v>
      </c>
      <c r="B31">
        <v>2.5</v>
      </c>
      <c r="C31">
        <v>25</v>
      </c>
      <c r="D31">
        <v>50</v>
      </c>
      <c r="E31">
        <f t="shared" si="0"/>
        <v>20</v>
      </c>
      <c r="F31">
        <v>25</v>
      </c>
      <c r="G31" s="9">
        <v>2.9</v>
      </c>
      <c r="H31" s="10">
        <v>2050</v>
      </c>
      <c r="I31" s="8"/>
      <c r="J31" s="8"/>
      <c r="K31" s="8"/>
      <c r="L31" s="8"/>
    </row>
    <row r="32" spans="1:12" x14ac:dyDescent="0.35">
      <c r="A32" t="s">
        <v>122</v>
      </c>
      <c r="B32">
        <v>2.5</v>
      </c>
      <c r="C32">
        <v>0.5</v>
      </c>
      <c r="D32">
        <v>50</v>
      </c>
      <c r="E32">
        <f t="shared" si="0"/>
        <v>20</v>
      </c>
      <c r="F32">
        <v>5</v>
      </c>
      <c r="G32">
        <v>0</v>
      </c>
      <c r="H32" s="8">
        <v>6.82</v>
      </c>
      <c r="I32" s="8">
        <f t="shared" si="1"/>
        <v>1.54132</v>
      </c>
      <c r="J32" s="8">
        <f t="shared" si="2"/>
        <v>9.0400000000000009</v>
      </c>
      <c r="K32" s="8">
        <f t="shared" si="3"/>
        <v>5.2906600000000008</v>
      </c>
      <c r="L32" s="8">
        <f t="shared" si="4"/>
        <v>-7.4986800000000011</v>
      </c>
    </row>
    <row r="33" spans="1:9" x14ac:dyDescent="0.35">
      <c r="A33" t="s">
        <v>123</v>
      </c>
      <c r="B33">
        <v>2.5</v>
      </c>
      <c r="C33">
        <v>0</v>
      </c>
      <c r="D33">
        <v>50</v>
      </c>
      <c r="E33">
        <f t="shared" si="0"/>
        <v>20</v>
      </c>
      <c r="F33">
        <v>1</v>
      </c>
      <c r="G33">
        <v>0</v>
      </c>
      <c r="H33" s="8"/>
      <c r="I33" s="8"/>
    </row>
    <row r="34" spans="1:9" x14ac:dyDescent="0.35">
      <c r="A34" t="s">
        <v>124</v>
      </c>
      <c r="B34">
        <v>2.5</v>
      </c>
      <c r="C34">
        <v>0.5</v>
      </c>
      <c r="D34">
        <v>50</v>
      </c>
      <c r="E34">
        <f t="shared" si="0"/>
        <v>20</v>
      </c>
      <c r="F34">
        <v>1</v>
      </c>
      <c r="G34">
        <v>0</v>
      </c>
      <c r="H34" s="8"/>
      <c r="I34" s="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.6640625" defaultRowHeight="15.5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5"/>
  <sheetViews>
    <sheetView tabSelected="1" workbookViewId="0">
      <selection activeCell="K27" sqref="K27"/>
    </sheetView>
  </sheetViews>
  <sheetFormatPr defaultColWidth="10.6640625" defaultRowHeight="15.5" x14ac:dyDescent="0.35"/>
  <sheetData>
    <row r="1" spans="1:1" x14ac:dyDescent="0.35">
      <c r="A1" t="s">
        <v>360</v>
      </c>
    </row>
    <row r="35" spans="1:1" x14ac:dyDescent="0.35">
      <c r="A3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Compiled for analysis</vt:lpstr>
      <vt:lpstr>Calculation of N needs</vt:lpstr>
      <vt:lpstr>Ghana</vt:lpstr>
      <vt:lpstr>Kenya</vt:lpstr>
      <vt:lpstr>UK Lab - Ghana Lab</vt:lpstr>
      <vt:lpstr>Compost (Kenya)</vt:lpstr>
      <vt:lpstr>Compost (Ghana)</vt:lpstr>
      <vt:lpstr>SOM_GIS</vt:lpstr>
      <vt:lpstr>GIS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Mallory, Adrian</cp:lastModifiedBy>
  <dcterms:created xsi:type="dcterms:W3CDTF">2020-03-18T10:00:40Z</dcterms:created>
  <dcterms:modified xsi:type="dcterms:W3CDTF">2020-07-22T09:44:51Z</dcterms:modified>
</cp:coreProperties>
</file>