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eryser/Documents/Cranfield/Research/Quality Control : Peer Review/ScienceJustice submission/"/>
    </mc:Choice>
  </mc:AlternateContent>
  <xr:revisionPtr revIDLastSave="0" documentId="8_{4D363C04-61AB-466F-A65D-50F0A61547C5}" xr6:coauthVersionLast="47" xr6:coauthVersionMax="47" xr10:uidLastSave="{00000000-0000-0000-0000-000000000000}"/>
  <bookViews>
    <workbookView xWindow="500" yWindow="460" windowWidth="33100" windowHeight="20540" xr2:uid="{36D95913-1F0F-4C46-A503-705ED787C150}"/>
  </bookViews>
  <sheets>
    <sheet name="Q1-15" sheetId="3" r:id="rId1"/>
    <sheet name="Q16-Q29" sheetId="2" r:id="rId2"/>
    <sheet name="Ark7" sheetId="7" state="hidden" r:id="rId3"/>
    <sheet name="Ark6" sheetId="6" state="hidden" r:id="rId4"/>
    <sheet name="Ark4" sheetId="4" state="hidden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54" i="2" l="1"/>
  <c r="L53" i="2"/>
  <c r="L52" i="2"/>
  <c r="L51" i="2"/>
  <c r="L29" i="2"/>
  <c r="L7" i="2"/>
  <c r="L6" i="2"/>
  <c r="L5" i="2"/>
  <c r="L4" i="2"/>
  <c r="L8" i="2" s="1"/>
  <c r="J91" i="2"/>
  <c r="K89" i="2" s="1"/>
  <c r="J85" i="2"/>
  <c r="K82" i="2" s="1"/>
  <c r="J79" i="2"/>
  <c r="K77" i="2" s="1"/>
  <c r="J73" i="2"/>
  <c r="K71" i="2" s="1"/>
  <c r="J67" i="2"/>
  <c r="K64" i="2" s="1"/>
  <c r="J61" i="2"/>
  <c r="K60" i="2" s="1"/>
  <c r="J55" i="2"/>
  <c r="K51" i="2" s="1"/>
  <c r="I65" i="2"/>
  <c r="I66" i="2"/>
  <c r="I63" i="2"/>
  <c r="I67" i="2" s="1"/>
  <c r="I52" i="2"/>
  <c r="H91" i="2"/>
  <c r="I88" i="2" s="1"/>
  <c r="H85" i="2"/>
  <c r="I82" i="2" s="1"/>
  <c r="H79" i="2"/>
  <c r="I77" i="2" s="1"/>
  <c r="H73" i="2"/>
  <c r="I70" i="2" s="1"/>
  <c r="H67" i="2"/>
  <c r="I64" i="2" s="1"/>
  <c r="H61" i="2"/>
  <c r="I58" i="2" s="1"/>
  <c r="H55" i="2"/>
  <c r="I53" i="2" s="1"/>
  <c r="J44" i="2"/>
  <c r="K41" i="2" s="1"/>
  <c r="J38" i="2"/>
  <c r="K35" i="2" s="1"/>
  <c r="J32" i="2"/>
  <c r="K29" i="2" s="1"/>
  <c r="J26" i="2"/>
  <c r="K23" i="2" s="1"/>
  <c r="J20" i="2"/>
  <c r="K16" i="2" s="1"/>
  <c r="J14" i="2"/>
  <c r="K13" i="2" s="1"/>
  <c r="J8" i="2"/>
  <c r="K6" i="2" s="1"/>
  <c r="I12" i="2"/>
  <c r="H44" i="2"/>
  <c r="I43" i="2" s="1"/>
  <c r="H38" i="2"/>
  <c r="I35" i="2" s="1"/>
  <c r="H32" i="2"/>
  <c r="I30" i="2" s="1"/>
  <c r="H26" i="2"/>
  <c r="I26" i="2" s="1"/>
  <c r="H20" i="2"/>
  <c r="I18" i="2" s="1"/>
  <c r="H14" i="2"/>
  <c r="I13" i="2" s="1"/>
  <c r="H8" i="2"/>
  <c r="I8" i="2" s="1"/>
  <c r="J78" i="3"/>
  <c r="J77" i="3"/>
  <c r="J76" i="3"/>
  <c r="I78" i="3"/>
  <c r="I73" i="3"/>
  <c r="J72" i="3" s="1"/>
  <c r="J62" i="3"/>
  <c r="J63" i="3"/>
  <c r="J64" i="3"/>
  <c r="J65" i="3"/>
  <c r="J66" i="3"/>
  <c r="J61" i="3"/>
  <c r="I66" i="3"/>
  <c r="J55" i="3"/>
  <c r="J56" i="3"/>
  <c r="J57" i="3"/>
  <c r="J58" i="3"/>
  <c r="J59" i="3"/>
  <c r="J54" i="3"/>
  <c r="I59" i="3"/>
  <c r="I52" i="3"/>
  <c r="J47" i="3" s="1"/>
  <c r="I44" i="3"/>
  <c r="J40" i="3" s="1"/>
  <c r="I37" i="3"/>
  <c r="J36" i="3" s="1"/>
  <c r="I29" i="3"/>
  <c r="I28" i="3"/>
  <c r="I27" i="3"/>
  <c r="I26" i="3"/>
  <c r="J20" i="3"/>
  <c r="J21" i="3"/>
  <c r="J22" i="3"/>
  <c r="I24" i="3"/>
  <c r="J23" i="3" s="1"/>
  <c r="J15" i="3"/>
  <c r="J16" i="3"/>
  <c r="J14" i="3"/>
  <c r="J8" i="3"/>
  <c r="J9" i="3"/>
  <c r="J10" i="3"/>
  <c r="J11" i="3"/>
  <c r="J7" i="3"/>
  <c r="J3" i="3"/>
  <c r="J4" i="3"/>
  <c r="J5" i="3"/>
  <c r="J2" i="3"/>
  <c r="I16" i="3"/>
  <c r="I11" i="3"/>
  <c r="I5" i="3"/>
  <c r="C61" i="2"/>
  <c r="C73" i="2"/>
  <c r="D91" i="2"/>
  <c r="D85" i="2"/>
  <c r="D79" i="2"/>
  <c r="D73" i="2"/>
  <c r="D67" i="2"/>
  <c r="D61" i="2"/>
  <c r="D55" i="2"/>
  <c r="C55" i="2"/>
  <c r="D30" i="3"/>
  <c r="D24" i="3"/>
  <c r="E23" i="3"/>
  <c r="D17" i="3"/>
  <c r="D11" i="3"/>
  <c r="D5" i="3"/>
  <c r="D37" i="3"/>
  <c r="E72" i="3"/>
  <c r="D73" i="3"/>
  <c r="D66" i="3"/>
  <c r="D59" i="3"/>
  <c r="D52" i="3"/>
  <c r="D44" i="3"/>
  <c r="J68" i="3" l="1"/>
  <c r="J73" i="3"/>
  <c r="J71" i="3"/>
  <c r="J70" i="3"/>
  <c r="J69" i="3"/>
  <c r="L57" i="2"/>
  <c r="L58" i="2"/>
  <c r="L59" i="2"/>
  <c r="K59" i="2"/>
  <c r="L66" i="2"/>
  <c r="L70" i="2"/>
  <c r="I11" i="2"/>
  <c r="L71" i="2"/>
  <c r="L16" i="2"/>
  <c r="I19" i="2"/>
  <c r="K17" i="2"/>
  <c r="L22" i="2"/>
  <c r="L72" i="2"/>
  <c r="K11" i="2"/>
  <c r="I20" i="2"/>
  <c r="K18" i="2"/>
  <c r="L23" i="2"/>
  <c r="L75" i="2"/>
  <c r="K12" i="2"/>
  <c r="I16" i="2"/>
  <c r="L24" i="2"/>
  <c r="L76" i="2"/>
  <c r="K19" i="2"/>
  <c r="L18" i="2"/>
  <c r="I17" i="2"/>
  <c r="L19" i="2"/>
  <c r="K52" i="2"/>
  <c r="L25" i="2"/>
  <c r="L77" i="2"/>
  <c r="K57" i="2"/>
  <c r="L28" i="2"/>
  <c r="L78" i="2"/>
  <c r="L43" i="2"/>
  <c r="L42" i="2"/>
  <c r="I42" i="2"/>
  <c r="I41" i="2"/>
  <c r="L81" i="2"/>
  <c r="L82" i="2"/>
  <c r="K25" i="2"/>
  <c r="L10" i="2"/>
  <c r="L34" i="2"/>
  <c r="L60" i="2"/>
  <c r="L61" i="2" s="1"/>
  <c r="L83" i="2"/>
  <c r="L11" i="2"/>
  <c r="L35" i="2"/>
  <c r="L63" i="2"/>
  <c r="L84" i="2"/>
  <c r="L55" i="2"/>
  <c r="L30" i="2"/>
  <c r="L31" i="2"/>
  <c r="L12" i="2"/>
  <c r="L36" i="2"/>
  <c r="L64" i="2"/>
  <c r="L87" i="2"/>
  <c r="L13" i="2"/>
  <c r="L37" i="2"/>
  <c r="L65" i="2"/>
  <c r="L88" i="2"/>
  <c r="K54" i="2"/>
  <c r="L40" i="2"/>
  <c r="L89" i="2"/>
  <c r="K53" i="2"/>
  <c r="K55" i="2" s="1"/>
  <c r="L17" i="2"/>
  <c r="L20" i="2" s="1"/>
  <c r="L41" i="2"/>
  <c r="L69" i="2"/>
  <c r="L90" i="2"/>
  <c r="K28" i="2"/>
  <c r="I84" i="2"/>
  <c r="K58" i="2"/>
  <c r="I76" i="2"/>
  <c r="I81" i="2"/>
  <c r="K31" i="2"/>
  <c r="I83" i="2"/>
  <c r="K66" i="2"/>
  <c r="K88" i="2"/>
  <c r="I10" i="2"/>
  <c r="K30" i="2"/>
  <c r="I14" i="2"/>
  <c r="I25" i="2"/>
  <c r="K65" i="2"/>
  <c r="I24" i="2"/>
  <c r="I32" i="2"/>
  <c r="K72" i="2"/>
  <c r="I28" i="2"/>
  <c r="I23" i="2"/>
  <c r="I34" i="2"/>
  <c r="I4" i="2"/>
  <c r="I37" i="2"/>
  <c r="I87" i="2"/>
  <c r="K63" i="2"/>
  <c r="K76" i="2"/>
  <c r="I38" i="2"/>
  <c r="I90" i="2"/>
  <c r="K84" i="2"/>
  <c r="I29" i="2"/>
  <c r="K78" i="2"/>
  <c r="I7" i="2"/>
  <c r="I36" i="2"/>
  <c r="K69" i="2"/>
  <c r="I6" i="2"/>
  <c r="I89" i="2"/>
  <c r="K75" i="2"/>
  <c r="K83" i="2"/>
  <c r="K70" i="2"/>
  <c r="I5" i="2"/>
  <c r="K5" i="2"/>
  <c r="K81" i="2"/>
  <c r="I31" i="2"/>
  <c r="I22" i="2"/>
  <c r="K10" i="2"/>
  <c r="K87" i="2"/>
  <c r="I40" i="2"/>
  <c r="I44" i="2"/>
  <c r="K90" i="2"/>
  <c r="I57" i="2"/>
  <c r="I59" i="2"/>
  <c r="I69" i="2"/>
  <c r="I71" i="2"/>
  <c r="I72" i="2"/>
  <c r="I51" i="2"/>
  <c r="I75" i="2"/>
  <c r="I60" i="2"/>
  <c r="I54" i="2"/>
  <c r="I78" i="2"/>
  <c r="K40" i="2"/>
  <c r="K43" i="2"/>
  <c r="K42" i="2"/>
  <c r="K37" i="2"/>
  <c r="K34" i="2"/>
  <c r="K36" i="2"/>
  <c r="K22" i="2"/>
  <c r="K24" i="2"/>
  <c r="K4" i="2"/>
  <c r="K7" i="2"/>
  <c r="I30" i="3"/>
  <c r="J30" i="3" s="1"/>
  <c r="J19" i="3"/>
  <c r="J24" i="3"/>
  <c r="J51" i="3"/>
  <c r="J50" i="3"/>
  <c r="J49" i="3"/>
  <c r="J34" i="3"/>
  <c r="J33" i="3"/>
  <c r="J35" i="3"/>
  <c r="J48" i="3"/>
  <c r="J52" i="3"/>
  <c r="J43" i="3"/>
  <c r="J42" i="3"/>
  <c r="J39" i="3"/>
  <c r="J44" i="3"/>
  <c r="J41" i="3"/>
  <c r="J37" i="3"/>
  <c r="J32" i="3"/>
  <c r="K20" i="2" l="1"/>
  <c r="K61" i="2"/>
  <c r="L73" i="2"/>
  <c r="L44" i="2"/>
  <c r="L14" i="2"/>
  <c r="L79" i="2"/>
  <c r="L26" i="2"/>
  <c r="L67" i="2"/>
  <c r="K14" i="2"/>
  <c r="L91" i="2"/>
  <c r="L85" i="2"/>
  <c r="L38" i="2"/>
  <c r="L32" i="2"/>
  <c r="K67" i="2"/>
  <c r="K85" i="2"/>
  <c r="I85" i="2"/>
  <c r="K32" i="2"/>
  <c r="K26" i="2"/>
  <c r="K44" i="2"/>
  <c r="K73" i="2"/>
  <c r="K91" i="2"/>
  <c r="I91" i="2"/>
  <c r="K79" i="2"/>
  <c r="I79" i="2"/>
  <c r="I73" i="2"/>
  <c r="I55" i="2"/>
  <c r="I61" i="2"/>
  <c r="K38" i="2"/>
  <c r="K8" i="2"/>
  <c r="J29" i="3"/>
  <c r="J28" i="3"/>
  <c r="J27" i="3"/>
  <c r="J26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Nina Sunde</author>
  </authors>
  <commentList>
    <comment ref="A2" authorId="0" shapeId="0" xr:uid="{C09067DF-448C-4D9B-BFA6-356B57A18639}">
      <text>
        <r>
          <rPr>
            <b/>
            <sz val="9"/>
            <color indexed="81"/>
            <rFont val="Tahoma"/>
            <family val="2"/>
          </rPr>
          <t>Nina Sunde:</t>
        </r>
        <r>
          <rPr>
            <sz val="9"/>
            <color indexed="81"/>
            <rFont val="Tahoma"/>
            <family val="2"/>
          </rPr>
          <t xml:space="preserve">
1. Where in the police organisation are you situated?</t>
        </r>
      </text>
    </comment>
    <comment ref="A7" authorId="0" shapeId="0" xr:uid="{4446186B-9B90-4A99-B9A5-DCCBD5DC6AAD}">
      <text>
        <r>
          <rPr>
            <b/>
            <sz val="9"/>
            <color indexed="81"/>
            <rFont val="Tahoma"/>
            <family val="2"/>
          </rPr>
          <t>Nina Sunde:</t>
        </r>
        <r>
          <rPr>
            <sz val="9"/>
            <color indexed="81"/>
            <rFont val="Tahoma"/>
            <family val="2"/>
          </rPr>
          <t xml:space="preserve">
2. What is your role?</t>
        </r>
      </text>
    </comment>
    <comment ref="A13" authorId="0" shapeId="0" xr:uid="{2C5C1555-D51D-4B11-B79E-D72D79669DB9}">
      <text>
        <r>
          <rPr>
            <b/>
            <sz val="9"/>
            <color indexed="81"/>
            <rFont val="Tahoma"/>
            <family val="2"/>
          </rPr>
          <t>Nina Sunde:</t>
        </r>
        <r>
          <rPr>
            <sz val="9"/>
            <color indexed="81"/>
            <rFont val="Tahoma"/>
            <family val="2"/>
          </rPr>
          <t xml:space="preserve">
3. What is your professional background?
With ‘professional background’ we mean education and type of position.
</t>
        </r>
      </text>
    </comment>
    <comment ref="A19" authorId="0" shapeId="0" xr:uid="{B774F928-2E6F-4E59-8C74-6CF8EB259478}">
      <text>
        <r>
          <rPr>
            <b/>
            <sz val="9"/>
            <color indexed="81"/>
            <rFont val="Tahoma"/>
            <family val="2"/>
          </rPr>
          <t>Nina Sunde:</t>
        </r>
        <r>
          <rPr>
            <sz val="9"/>
            <color indexed="81"/>
            <rFont val="Tahoma"/>
            <family val="2"/>
          </rPr>
          <t xml:space="preserve">
4. What is your highest academic degree?</t>
        </r>
      </text>
    </comment>
    <comment ref="A26" authorId="0" shapeId="0" xr:uid="{901FB919-41AE-48AC-9433-CB6B529DB617}">
      <text>
        <r>
          <rPr>
            <b/>
            <sz val="9"/>
            <color indexed="81"/>
            <rFont val="Tahoma"/>
            <family val="2"/>
          </rPr>
          <t>Nina Sunde:</t>
        </r>
        <r>
          <rPr>
            <sz val="9"/>
            <color indexed="81"/>
            <rFont val="Tahoma"/>
            <family val="2"/>
          </rPr>
          <t xml:space="preserve">
5 .How many years of experience do you have within the digital forensics discipline?</t>
        </r>
      </text>
    </comment>
    <comment ref="A32" authorId="0" shapeId="0" xr:uid="{4710C72D-199A-4388-918A-411A4BDD57F7}">
      <text>
        <r>
          <rPr>
            <b/>
            <sz val="9"/>
            <color indexed="81"/>
            <rFont val="Tahoma"/>
            <family val="2"/>
          </rPr>
          <t>Nina Sunde:</t>
        </r>
        <r>
          <rPr>
            <sz val="9"/>
            <color indexed="81"/>
            <rFont val="Tahoma"/>
            <family val="2"/>
          </rPr>
          <t xml:space="preserve">
8. In my unit, there is sufficient documentation available such as procedures, routines, templates describing and facilitating quality control of digital forensic work performed at the unit. (remarks)</t>
        </r>
      </text>
    </comment>
    <comment ref="A39" authorId="0" shapeId="0" xr:uid="{7076C842-8E2F-4CFE-B395-7C75AC1D2177}">
      <text>
        <r>
          <rPr>
            <b/>
            <sz val="9"/>
            <color indexed="81"/>
            <rFont val="Tahoma"/>
            <family val="2"/>
          </rPr>
          <t>Nina Sunde:</t>
        </r>
        <r>
          <rPr>
            <sz val="9"/>
            <color indexed="81"/>
            <rFont val="Tahoma"/>
            <family val="2"/>
          </rPr>
          <t xml:space="preserve">
9. In my unit, the reports undergo systematic quality control. This question concerns reports resulting from examination/analysis of the evidence file, which involves technical analysis and/or content analysis performed by an employee at a digital forensics unit.(remarks</t>
        </r>
      </text>
    </comment>
    <comment ref="A47" authorId="0" shapeId="0" xr:uid="{5C92CD66-3154-4560-BC84-DEAD4E096C6D}">
      <text>
        <r>
          <rPr>
            <b/>
            <sz val="9"/>
            <color indexed="81"/>
            <rFont val="Tahoma"/>
            <family val="2"/>
          </rPr>
          <t>Nina Sunde:</t>
        </r>
        <r>
          <rPr>
            <sz val="9"/>
            <color indexed="81"/>
            <rFont val="Tahoma"/>
            <family val="2"/>
          </rPr>
          <t xml:space="preserve">
11. At my unit, we have enough time to perform quality control of the casework. (remarks</t>
        </r>
      </text>
    </comment>
    <comment ref="A54" authorId="0" shapeId="0" xr:uid="{F525620E-A791-4AB3-BA7B-7CBAD9E836E9}">
      <text>
        <r>
          <rPr>
            <b/>
            <sz val="9"/>
            <color indexed="81"/>
            <rFont val="Tahoma"/>
            <family val="2"/>
          </rPr>
          <t>Nina Sunde:</t>
        </r>
        <r>
          <rPr>
            <sz val="9"/>
            <color indexed="81"/>
            <rFont val="Tahoma"/>
            <family val="2"/>
          </rPr>
          <t xml:space="preserve">
12. Quality control should be integrated into the work processes at digital forensics units. (remarks)</t>
        </r>
      </text>
    </comment>
    <comment ref="A61" authorId="0" shapeId="0" xr:uid="{65D7DCE9-DD15-4143-B517-50AA63E83690}">
      <text>
        <r>
          <rPr>
            <b/>
            <sz val="9"/>
            <color indexed="81"/>
            <rFont val="Tahoma"/>
            <family val="2"/>
          </rPr>
          <t>Nina Sunde:</t>
        </r>
        <r>
          <rPr>
            <sz val="9"/>
            <color indexed="81"/>
            <rFont val="Tahoma"/>
            <family val="2"/>
          </rPr>
          <t xml:space="preserve">
13. Quality control of results prior to being used in a criminal investigation should be a natural part of the work flow in the police district. (remarks)</t>
        </r>
      </text>
    </comment>
    <comment ref="A68" authorId="0" shapeId="0" xr:uid="{E0CD3CAB-D68B-4C53-A7BC-ECCEE40523E9}">
      <text>
        <r>
          <rPr>
            <b/>
            <sz val="9"/>
            <color indexed="81"/>
            <rFont val="Tahoma"/>
            <family val="2"/>
          </rPr>
          <t>Nina Sunde:</t>
        </r>
        <r>
          <rPr>
            <sz val="9"/>
            <color indexed="81"/>
            <rFont val="Tahoma"/>
            <family val="2"/>
          </rPr>
          <t xml:space="preserve">
14. What is the role of those performing quality control at your unit? (remarks)</t>
        </r>
      </text>
    </comment>
    <comment ref="A76" authorId="0" shapeId="0" xr:uid="{3C39E523-7D54-4351-A3DF-06CDA8D802A6}">
      <text>
        <r>
          <rPr>
            <b/>
            <sz val="9"/>
            <color indexed="81"/>
            <rFont val="Tahoma"/>
            <family val="2"/>
          </rPr>
          <t>Nina Sunde:</t>
        </r>
        <r>
          <rPr>
            <sz val="9"/>
            <color indexed="81"/>
            <rFont val="Tahoma"/>
            <family val="2"/>
          </rPr>
          <t xml:space="preserve">
15. During the last 12 months, have you initiated quality control of own reports?</t>
        </r>
      </text>
    </comment>
  </commentList>
</comments>
</file>

<file path=xl/sharedStrings.xml><?xml version="1.0" encoding="utf-8"?>
<sst xmlns="http://schemas.openxmlformats.org/spreadsheetml/2006/main" count="274" uniqueCount="91">
  <si>
    <t>Question in NO survey</t>
  </si>
  <si>
    <t>n</t>
  </si>
  <si>
    <t>percent</t>
  </si>
  <si>
    <t>persent of those replying</t>
  </si>
  <si>
    <t>remarks in no survey</t>
  </si>
  <si>
    <t>Question in UK survey</t>
  </si>
  <si>
    <t>percent of those replying</t>
  </si>
  <si>
    <t>remarks in uk survey</t>
  </si>
  <si>
    <t xml:space="preserve">law enforcement </t>
  </si>
  <si>
    <t>private</t>
  </si>
  <si>
    <t>other</t>
  </si>
  <si>
    <t>employee</t>
  </si>
  <si>
    <t>Practitioner</t>
  </si>
  <si>
    <t>manager</t>
  </si>
  <si>
    <t>Manager</t>
  </si>
  <si>
    <t>Technician</t>
  </si>
  <si>
    <t>Other</t>
  </si>
  <si>
    <t>police with additional background</t>
  </si>
  <si>
    <t>civil</t>
  </si>
  <si>
    <t>Civil</t>
  </si>
  <si>
    <t xml:space="preserve">police  </t>
  </si>
  <si>
    <t>Law Enforcment</t>
  </si>
  <si>
    <t>civil with bachelors degree for Poice univ. college</t>
  </si>
  <si>
    <t>BSc</t>
  </si>
  <si>
    <t>yes</t>
  </si>
  <si>
    <t>Msc</t>
  </si>
  <si>
    <t>Phd</t>
  </si>
  <si>
    <t>No degree</t>
  </si>
  <si>
    <t>Others</t>
  </si>
  <si>
    <t>no answer</t>
  </si>
  <si>
    <t>0-2</t>
  </si>
  <si>
    <t xml:space="preserve">Adaptation of the UK survey : The answers are collated following the NO survey. </t>
  </si>
  <si>
    <t>3-5</t>
  </si>
  <si>
    <t>6-8</t>
  </si>
  <si>
    <t>9+</t>
  </si>
  <si>
    <t>completely disagree</t>
  </si>
  <si>
    <t>partly disagree</t>
  </si>
  <si>
    <t>neutral</t>
  </si>
  <si>
    <t>partly agree</t>
  </si>
  <si>
    <t>completely agree</t>
  </si>
  <si>
    <t>Completely disagree</t>
  </si>
  <si>
    <t>Partly disagree</t>
  </si>
  <si>
    <t>Neutral</t>
  </si>
  <si>
    <t>Partly agree</t>
  </si>
  <si>
    <t>Completely agree</t>
  </si>
  <si>
    <t>Manager at DF unit</t>
  </si>
  <si>
    <t>Employee at DF unit</t>
  </si>
  <si>
    <t>Practioner</t>
  </si>
  <si>
    <t>Prosecution</t>
  </si>
  <si>
    <t>no</t>
  </si>
  <si>
    <t xml:space="preserve">Question in NO survey </t>
  </si>
  <si>
    <t>ALL</t>
  </si>
  <si>
    <t>MANAGERS</t>
  </si>
  <si>
    <t>MANAGER/all</t>
  </si>
  <si>
    <t>19 (Adm.check / managers)</t>
  </si>
  <si>
    <t>None</t>
  </si>
  <si>
    <t xml:space="preserve"> (Adm.check / managers)</t>
  </si>
  <si>
    <t>A few</t>
  </si>
  <si>
    <t>Most</t>
  </si>
  <si>
    <t>All</t>
  </si>
  <si>
    <t xml:space="preserve">20 (Proof check / managers) </t>
  </si>
  <si>
    <t xml:space="preserve">(Proof check / managers) </t>
  </si>
  <si>
    <t xml:space="preserve">21 ( Sense review / managers) </t>
  </si>
  <si>
    <t>19bis</t>
  </si>
  <si>
    <t xml:space="preserve">( Sense review / managers) </t>
  </si>
  <si>
    <t xml:space="preserve">22 (Conceptual review / managers) </t>
  </si>
  <si>
    <t xml:space="preserve"> (Conceptual review / managers) </t>
  </si>
  <si>
    <t xml:space="preserve">23 (Sampled verification / managers) </t>
  </si>
  <si>
    <t xml:space="preserve"> (Sampled verification / managers) </t>
  </si>
  <si>
    <t>(24 full verification / managers)</t>
  </si>
  <si>
    <t>(full verification / managers)</t>
  </si>
  <si>
    <t xml:space="preserve">25 (re examination  / managers)  </t>
  </si>
  <si>
    <t xml:space="preserve">(re examination  / managers)  </t>
  </si>
  <si>
    <t>Questin in NO survey</t>
  </si>
  <si>
    <t>PRACTIONERS</t>
  </si>
  <si>
    <t>PRACTITIONERS</t>
  </si>
  <si>
    <t>PRACTITIONERS/All</t>
  </si>
  <si>
    <t xml:space="preserve">26 (adm. Check / practitioners) </t>
  </si>
  <si>
    <t>0</t>
  </si>
  <si>
    <t>1-5</t>
  </si>
  <si>
    <t>6-9</t>
  </si>
  <si>
    <t>6-10</t>
  </si>
  <si>
    <t>10+</t>
  </si>
  <si>
    <t>11+</t>
  </si>
  <si>
    <t>27 (proof check / practitioners)</t>
  </si>
  <si>
    <t>28 (sense review / practitioners)</t>
  </si>
  <si>
    <t>29 (conceptual review / practitioners)</t>
  </si>
  <si>
    <t xml:space="preserve">30 (sampled verification / practitioners) </t>
  </si>
  <si>
    <t>(31 (full verification  / practitioners)</t>
  </si>
  <si>
    <t>32 (re examination / practitioners)</t>
  </si>
  <si>
    <t>Norway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</si>
</sst>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0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Times New Roman"/>
      <family val="1"/>
    </font>
    <font>
      <sz val="11"/>
      <color rgb="FF363534"/>
      <name val="Times New Roman"/>
      <family val="1"/>
    </font>
    <font>
      <sz val="11"/>
      <color rgb="FFFF0000"/>
      <name val="Times New Roman"/>
      <family val="1"/>
    </font>
    <font>
      <sz val="11"/>
      <color rgb="FF000000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70">
    <xf numFmtId="0" fontId="0" fillId="0" borderId="0" xfId="0"/>
    <xf numFmtId="0" fontId="2" fillId="0" borderId="0" xfId="0" applyFont="1"/>
    <xf numFmtId="49" fontId="0" fillId="0" borderId="0" xfId="0" applyNumberFormat="1"/>
    <xf numFmtId="0" fontId="0" fillId="2" borderId="0" xfId="0" applyFill="1"/>
    <xf numFmtId="0" fontId="0" fillId="3" borderId="0" xfId="0" applyFill="1"/>
    <xf numFmtId="0" fontId="1" fillId="3" borderId="0" xfId="0" applyFont="1" applyFill="1"/>
    <xf numFmtId="0" fontId="1" fillId="2" borderId="0" xfId="0" applyFont="1" applyFill="1"/>
    <xf numFmtId="0" fontId="0" fillId="0" borderId="0" xfId="0" applyAlignment="1">
      <alignment horizontal="center"/>
    </xf>
    <xf numFmtId="9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1" fontId="0" fillId="2" borderId="0" xfId="0" applyNumberFormat="1" applyFill="1" applyAlignment="1">
      <alignment horizontal="center"/>
    </xf>
    <xf numFmtId="9" fontId="0" fillId="2" borderId="0" xfId="0" applyNumberFormat="1" applyFill="1" applyAlignment="1">
      <alignment horizontal="center"/>
    </xf>
    <xf numFmtId="49" fontId="0" fillId="0" borderId="0" xfId="0" applyNumberFormat="1" applyAlignment="1">
      <alignment horizontal="center"/>
    </xf>
    <xf numFmtId="49" fontId="0" fillId="3" borderId="0" xfId="0" applyNumberFormat="1" applyFill="1" applyAlignment="1">
      <alignment horizontal="center"/>
    </xf>
    <xf numFmtId="1" fontId="0" fillId="3" borderId="0" xfId="0" applyNumberFormat="1" applyFill="1" applyAlignment="1">
      <alignment horizontal="center"/>
    </xf>
    <xf numFmtId="9" fontId="0" fillId="3" borderId="0" xfId="0" applyNumberFormat="1" applyFill="1" applyAlignment="1">
      <alignment horizontal="center"/>
    </xf>
    <xf numFmtId="0" fontId="0" fillId="3" borderId="0" xfId="0" applyFill="1" applyAlignment="1">
      <alignment horizontal="center"/>
    </xf>
    <xf numFmtId="0" fontId="3" fillId="0" borderId="1" xfId="0" applyFont="1" applyBorder="1" applyAlignment="1">
      <alignment vertical="center" wrapText="1"/>
    </xf>
    <xf numFmtId="0" fontId="3" fillId="0" borderId="2" xfId="0" applyFont="1" applyBorder="1" applyAlignment="1">
      <alignment vertical="center" wrapText="1"/>
    </xf>
    <xf numFmtId="0" fontId="4" fillId="0" borderId="4" xfId="0" applyFont="1" applyBorder="1" applyAlignment="1">
      <alignment vertical="center" wrapText="1"/>
    </xf>
    <xf numFmtId="0" fontId="3" fillId="0" borderId="6" xfId="0" applyFont="1" applyBorder="1" applyAlignment="1">
      <alignment vertical="center" wrapText="1"/>
    </xf>
    <xf numFmtId="0" fontId="3" fillId="0" borderId="5" xfId="0" applyFont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0" fontId="5" fillId="0" borderId="4" xfId="0" applyFont="1" applyBorder="1" applyAlignment="1">
      <alignment vertical="center" wrapText="1"/>
    </xf>
    <xf numFmtId="0" fontId="5" fillId="0" borderId="6" xfId="0" applyFont="1" applyBorder="1" applyAlignment="1">
      <alignment vertical="center" wrapText="1"/>
    </xf>
    <xf numFmtId="0" fontId="5" fillId="0" borderId="5" xfId="0" applyFont="1" applyBorder="1" applyAlignment="1">
      <alignment vertical="center" wrapText="1"/>
    </xf>
    <xf numFmtId="0" fontId="5" fillId="0" borderId="3" xfId="0" applyFont="1" applyBorder="1" applyAlignment="1">
      <alignment vertical="center" wrapText="1"/>
    </xf>
    <xf numFmtId="0" fontId="6" fillId="0" borderId="4" xfId="0" applyFont="1" applyBorder="1" applyAlignment="1">
      <alignment vertical="center" wrapText="1"/>
    </xf>
    <xf numFmtId="0" fontId="6" fillId="0" borderId="3" xfId="0" applyFont="1" applyBorder="1" applyAlignment="1">
      <alignment vertical="center" wrapText="1"/>
    </xf>
    <xf numFmtId="0" fontId="3" fillId="0" borderId="3" xfId="0" applyFont="1" applyBorder="1" applyAlignment="1">
      <alignment vertical="center" wrapText="1"/>
    </xf>
    <xf numFmtId="0" fontId="3" fillId="0" borderId="0" xfId="0" applyFont="1" applyAlignment="1">
      <alignment vertical="center"/>
    </xf>
    <xf numFmtId="0" fontId="0" fillId="0" borderId="0" xfId="0" applyAlignment="1">
      <alignment horizontal="center" wrapText="1"/>
    </xf>
    <xf numFmtId="9" fontId="0" fillId="3" borderId="0" xfId="0" applyNumberFormat="1" applyFill="1" applyAlignment="1">
      <alignment horizontal="center" wrapText="1"/>
    </xf>
    <xf numFmtId="9" fontId="0" fillId="0" borderId="0" xfId="0" applyNumberFormat="1" applyAlignment="1">
      <alignment horizontal="center" wrapText="1"/>
    </xf>
    <xf numFmtId="1" fontId="1" fillId="3" borderId="0" xfId="0" applyNumberFormat="1" applyFont="1" applyFill="1" applyAlignment="1">
      <alignment horizontal="center"/>
    </xf>
    <xf numFmtId="9" fontId="1" fillId="3" borderId="0" xfId="0" applyNumberFormat="1" applyFont="1" applyFill="1" applyAlignment="1">
      <alignment horizontal="center"/>
    </xf>
    <xf numFmtId="0" fontId="1" fillId="3" borderId="0" xfId="0" applyFont="1" applyFill="1" applyAlignment="1">
      <alignment horizontal="center" wrapText="1"/>
    </xf>
    <xf numFmtId="49" fontId="1" fillId="3" borderId="0" xfId="0" applyNumberFormat="1" applyFont="1" applyFill="1" applyAlignment="1">
      <alignment horizontal="center"/>
    </xf>
    <xf numFmtId="0" fontId="1" fillId="3" borderId="0" xfId="0" applyFont="1" applyFill="1" applyAlignment="1">
      <alignment horizontal="center" vertical="top" wrapText="1"/>
    </xf>
    <xf numFmtId="49" fontId="1" fillId="3" borderId="0" xfId="0" applyNumberFormat="1" applyFont="1" applyFill="1" applyAlignment="1">
      <alignment vertical="top"/>
    </xf>
    <xf numFmtId="0" fontId="1" fillId="3" borderId="0" xfId="0" applyFont="1" applyFill="1" applyAlignment="1">
      <alignment horizontal="center" vertical="top"/>
    </xf>
    <xf numFmtId="9" fontId="1" fillId="3" borderId="0" xfId="0" applyNumberFormat="1" applyFont="1" applyFill="1" applyAlignment="1">
      <alignment horizontal="center" vertical="top"/>
    </xf>
    <xf numFmtId="9" fontId="1" fillId="3" borderId="0" xfId="0" applyNumberFormat="1" applyFont="1" applyFill="1" applyAlignment="1">
      <alignment horizontal="center" vertical="top" wrapText="1"/>
    </xf>
    <xf numFmtId="0" fontId="1" fillId="3" borderId="0" xfId="0" applyFont="1" applyFill="1" applyAlignment="1">
      <alignment vertical="top"/>
    </xf>
    <xf numFmtId="0" fontId="1" fillId="3" borderId="0" xfId="0" applyFont="1" applyFill="1" applyAlignment="1">
      <alignment vertical="top" wrapText="1"/>
    </xf>
    <xf numFmtId="49" fontId="9" fillId="0" borderId="0" xfId="0" applyNumberFormat="1" applyFont="1"/>
    <xf numFmtId="0" fontId="2" fillId="0" borderId="0" xfId="0" applyFont="1" applyAlignment="1">
      <alignment horizontal="left"/>
    </xf>
    <xf numFmtId="0" fontId="0" fillId="0" borderId="0" xfId="0" applyAlignment="1">
      <alignment horizontal="left" wrapText="1"/>
    </xf>
    <xf numFmtId="9" fontId="9" fillId="3" borderId="0" xfId="0" applyNumberFormat="1" applyFont="1" applyFill="1" applyAlignment="1">
      <alignment horizontal="center"/>
    </xf>
    <xf numFmtId="164" fontId="1" fillId="3" borderId="0" xfId="0" applyNumberFormat="1" applyFont="1" applyFill="1" applyAlignment="1">
      <alignment vertical="top"/>
    </xf>
    <xf numFmtId="164" fontId="0" fillId="0" borderId="0" xfId="0" applyNumberFormat="1"/>
    <xf numFmtId="164" fontId="0" fillId="3" borderId="0" xfId="0" applyNumberFormat="1" applyFill="1"/>
    <xf numFmtId="164" fontId="1" fillId="3" borderId="0" xfId="0" applyNumberFormat="1" applyFont="1" applyFill="1"/>
    <xf numFmtId="164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 wrapText="1"/>
    </xf>
    <xf numFmtId="164" fontId="1" fillId="3" borderId="0" xfId="0" applyNumberFormat="1" applyFont="1" applyFill="1" applyAlignment="1">
      <alignment horizontal="center"/>
    </xf>
    <xf numFmtId="0" fontId="3" fillId="0" borderId="8" xfId="0" applyFont="1" applyBorder="1" applyAlignment="1">
      <alignment vertical="center" wrapText="1"/>
    </xf>
    <xf numFmtId="0" fontId="0" fillId="0" borderId="0" xfId="0" applyAlignment="1">
      <alignment wrapText="1"/>
    </xf>
    <xf numFmtId="0" fontId="4" fillId="0" borderId="7" xfId="0" applyFont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0" fontId="3" fillId="0" borderId="7" xfId="0" applyFont="1" applyBorder="1" applyAlignment="1">
      <alignment vertical="center" wrapText="1"/>
    </xf>
    <xf numFmtId="0" fontId="3" fillId="0" borderId="3" xfId="0" applyFont="1" applyBorder="1" applyAlignment="1">
      <alignment vertical="center" wrapText="1"/>
    </xf>
    <xf numFmtId="0" fontId="5" fillId="0" borderId="7" xfId="0" applyFont="1" applyBorder="1" applyAlignment="1">
      <alignment vertical="center" wrapText="1"/>
    </xf>
    <xf numFmtId="0" fontId="5" fillId="0" borderId="3" xfId="0" applyFont="1" applyBorder="1" applyAlignment="1">
      <alignment vertical="center" wrapText="1"/>
    </xf>
    <xf numFmtId="0" fontId="5" fillId="0" borderId="4" xfId="0" applyFont="1" applyBorder="1" applyAlignment="1">
      <alignment vertical="center" wrapText="1"/>
    </xf>
    <xf numFmtId="0" fontId="4" fillId="0" borderId="4" xfId="0" applyFont="1" applyBorder="1" applyAlignment="1">
      <alignment vertical="center" wrapText="1"/>
    </xf>
    <xf numFmtId="0" fontId="3" fillId="0" borderId="4" xfId="0" applyFont="1" applyBorder="1" applyAlignment="1">
      <alignment vertical="center" wrapText="1"/>
    </xf>
    <xf numFmtId="0" fontId="6" fillId="0" borderId="7" xfId="0" applyFont="1" applyBorder="1" applyAlignment="1">
      <alignment vertical="center" wrapText="1"/>
    </xf>
    <xf numFmtId="0" fontId="6" fillId="0" borderId="4" xfId="0" applyFont="1" applyBorder="1" applyAlignment="1">
      <alignment vertical="center" wrapText="1"/>
    </xf>
    <xf numFmtId="0" fontId="6" fillId="0" borderId="3" xfId="0" applyFont="1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A5C43F-46EE-4478-AA3D-4D846372A334}">
  <dimension ref="A1:M80"/>
  <sheetViews>
    <sheetView tabSelected="1" workbookViewId="0">
      <selection activeCell="K70" sqref="K70"/>
    </sheetView>
  </sheetViews>
  <sheetFormatPr defaultColWidth="11.42578125" defaultRowHeight="15"/>
  <cols>
    <col min="1" max="1" width="11.42578125" style="31"/>
    <col min="2" max="2" width="58.42578125" style="2" customWidth="1"/>
    <col min="3" max="3" width="11.42578125" style="7"/>
    <col min="4" max="4" width="11.42578125" style="8"/>
    <col min="5" max="5" width="16.42578125" style="33" customWidth="1"/>
    <col min="6" max="6" width="11.42578125" style="31"/>
    <col min="7" max="7" width="10.85546875" style="31" customWidth="1"/>
    <col min="8" max="8" width="16.42578125" style="31" bestFit="1" customWidth="1"/>
    <col min="10" max="10" width="14.140625" style="50" customWidth="1"/>
  </cols>
  <sheetData>
    <row r="1" spans="1:12" s="43" customFormat="1" ht="48">
      <c r="A1" s="38" t="s">
        <v>0</v>
      </c>
      <c r="B1" s="39"/>
      <c r="C1" s="40" t="s">
        <v>1</v>
      </c>
      <c r="D1" s="41" t="s">
        <v>2</v>
      </c>
      <c r="E1" s="42" t="s">
        <v>3</v>
      </c>
      <c r="F1" s="38" t="s">
        <v>4</v>
      </c>
      <c r="G1" s="38" t="s">
        <v>5</v>
      </c>
      <c r="H1" s="38"/>
      <c r="I1" s="43" t="s">
        <v>1</v>
      </c>
      <c r="J1" s="49" t="s">
        <v>2</v>
      </c>
      <c r="K1" s="44" t="s">
        <v>6</v>
      </c>
      <c r="L1" s="38" t="s">
        <v>7</v>
      </c>
    </row>
    <row r="2" spans="1:12">
      <c r="A2" s="31">
        <v>1</v>
      </c>
      <c r="B2" s="2" t="s">
        <v>8</v>
      </c>
      <c r="C2" s="7">
        <v>60</v>
      </c>
      <c r="D2" s="8">
        <v>1</v>
      </c>
      <c r="G2" s="31">
        <v>1</v>
      </c>
      <c r="H2" s="2" t="s">
        <v>8</v>
      </c>
      <c r="I2">
        <v>46</v>
      </c>
      <c r="J2" s="50">
        <f>(I2/$I$5)</f>
        <v>0.86792452830188682</v>
      </c>
    </row>
    <row r="3" spans="1:12">
      <c r="B3" s="2" t="s">
        <v>9</v>
      </c>
      <c r="C3" s="7">
        <v>0</v>
      </c>
      <c r="D3" s="8">
        <v>0</v>
      </c>
      <c r="H3" s="2" t="s">
        <v>9</v>
      </c>
      <c r="I3">
        <v>6</v>
      </c>
      <c r="J3" s="50">
        <f t="shared" ref="J3:J5" si="0">(I3/$I$5)</f>
        <v>0.11320754716981132</v>
      </c>
    </row>
    <row r="4" spans="1:12">
      <c r="H4" s="2" t="s">
        <v>10</v>
      </c>
      <c r="I4">
        <v>1</v>
      </c>
      <c r="J4" s="50">
        <f t="shared" si="0"/>
        <v>1.8867924528301886E-2</v>
      </c>
    </row>
    <row r="5" spans="1:12">
      <c r="C5" s="16">
        <v>60</v>
      </c>
      <c r="D5" s="15">
        <f>SUM(D2:D3)</f>
        <v>1</v>
      </c>
      <c r="H5" s="2"/>
      <c r="I5" s="4">
        <f>SUM(I2:I4)</f>
        <v>53</v>
      </c>
      <c r="J5" s="51">
        <f t="shared" si="0"/>
        <v>1</v>
      </c>
    </row>
    <row r="7" spans="1:12" ht="15.95">
      <c r="A7" s="31">
        <v>2</v>
      </c>
      <c r="B7" s="2" t="s">
        <v>11</v>
      </c>
      <c r="C7" s="7">
        <v>50</v>
      </c>
      <c r="D7" s="8">
        <v>0.83</v>
      </c>
      <c r="G7" s="31">
        <v>2</v>
      </c>
      <c r="H7" s="31" t="s">
        <v>12</v>
      </c>
      <c r="I7">
        <v>28</v>
      </c>
      <c r="J7" s="50">
        <f>(I7/$I$11)</f>
        <v>0.52830188679245282</v>
      </c>
    </row>
    <row r="8" spans="1:12" ht="15.95">
      <c r="B8" s="2" t="s">
        <v>13</v>
      </c>
      <c r="C8" s="7">
        <v>10</v>
      </c>
      <c r="D8" s="8">
        <v>0.17</v>
      </c>
      <c r="H8" s="31" t="s">
        <v>14</v>
      </c>
      <c r="I8">
        <v>16</v>
      </c>
      <c r="J8" s="50">
        <f t="shared" ref="J8:J11" si="1">(I8/$I$11)</f>
        <v>0.30188679245283018</v>
      </c>
    </row>
    <row r="9" spans="1:12" ht="15.95">
      <c r="H9" s="31" t="s">
        <v>15</v>
      </c>
      <c r="I9">
        <v>5</v>
      </c>
      <c r="J9" s="50">
        <f t="shared" si="1"/>
        <v>9.4339622641509441E-2</v>
      </c>
    </row>
    <row r="10" spans="1:12" ht="15.95">
      <c r="H10" s="31" t="s">
        <v>16</v>
      </c>
      <c r="I10">
        <v>4</v>
      </c>
      <c r="J10" s="50">
        <f t="shared" si="1"/>
        <v>7.5471698113207544E-2</v>
      </c>
    </row>
    <row r="11" spans="1:12">
      <c r="C11" s="16">
        <v>60</v>
      </c>
      <c r="D11" s="15">
        <f>SUM(D7:D8)</f>
        <v>1</v>
      </c>
      <c r="I11" s="4">
        <f>SUM(I7:I10)</f>
        <v>53</v>
      </c>
      <c r="J11" s="51">
        <f t="shared" si="1"/>
        <v>1</v>
      </c>
    </row>
    <row r="13" spans="1:12">
      <c r="A13" s="31">
        <v>3</v>
      </c>
      <c r="B13" s="2" t="s">
        <v>17</v>
      </c>
      <c r="C13" s="7">
        <v>12</v>
      </c>
      <c r="D13" s="8">
        <v>0.2</v>
      </c>
      <c r="G13" s="31">
        <v>3</v>
      </c>
    </row>
    <row r="14" spans="1:12" ht="15.95">
      <c r="B14" s="2" t="s">
        <v>18</v>
      </c>
      <c r="C14" s="7">
        <v>30</v>
      </c>
      <c r="D14" s="8">
        <v>0.5</v>
      </c>
      <c r="H14" s="31" t="s">
        <v>19</v>
      </c>
      <c r="I14">
        <v>42</v>
      </c>
      <c r="J14" s="50">
        <f>(I14/$I$16)</f>
        <v>0.79245283018867929</v>
      </c>
    </row>
    <row r="15" spans="1:12" ht="15.95">
      <c r="B15" s="2" t="s">
        <v>20</v>
      </c>
      <c r="C15" s="7">
        <v>18</v>
      </c>
      <c r="D15" s="8">
        <v>0.3</v>
      </c>
      <c r="H15" s="31" t="s">
        <v>21</v>
      </c>
      <c r="I15">
        <v>11</v>
      </c>
      <c r="J15" s="50">
        <f t="shared" ref="J15:J16" si="2">(I15/$I$16)</f>
        <v>0.20754716981132076</v>
      </c>
    </row>
    <row r="16" spans="1:12">
      <c r="B16" s="2" t="s">
        <v>22</v>
      </c>
      <c r="C16" s="7">
        <v>0</v>
      </c>
      <c r="D16" s="8">
        <v>0</v>
      </c>
      <c r="I16" s="4">
        <f>SUM(I14:I15)</f>
        <v>53</v>
      </c>
      <c r="J16" s="51">
        <f t="shared" si="2"/>
        <v>1</v>
      </c>
    </row>
    <row r="17" spans="1:13">
      <c r="C17" s="16">
        <v>60</v>
      </c>
      <c r="D17" s="15">
        <f>SUM(D13:D16)</f>
        <v>1</v>
      </c>
    </row>
    <row r="19" spans="1:13">
      <c r="A19" s="31">
        <v>4</v>
      </c>
      <c r="B19" s="2" t="s">
        <v>23</v>
      </c>
      <c r="C19" s="7">
        <v>12</v>
      </c>
      <c r="D19" s="8">
        <v>0.2</v>
      </c>
      <c r="E19" s="8">
        <v>0.4</v>
      </c>
      <c r="G19" s="31">
        <v>4</v>
      </c>
      <c r="H19" s="2" t="s">
        <v>23</v>
      </c>
      <c r="I19">
        <v>17</v>
      </c>
      <c r="J19" s="50">
        <f>I19/$I$24</f>
        <v>0.32075471698113206</v>
      </c>
      <c r="L19" t="s">
        <v>24</v>
      </c>
    </row>
    <row r="20" spans="1:13">
      <c r="B20" s="2" t="s">
        <v>25</v>
      </c>
      <c r="C20" s="7">
        <v>11</v>
      </c>
      <c r="D20" s="8">
        <v>0.18</v>
      </c>
      <c r="E20" s="8">
        <v>0.37</v>
      </c>
      <c r="H20" s="2" t="s">
        <v>25</v>
      </c>
      <c r="I20">
        <v>10</v>
      </c>
      <c r="J20" s="50">
        <f t="shared" ref="J20:J24" si="3">I20/$I$24</f>
        <v>0.18867924528301888</v>
      </c>
    </row>
    <row r="21" spans="1:13">
      <c r="B21" s="2" t="s">
        <v>26</v>
      </c>
      <c r="C21" s="7">
        <v>0</v>
      </c>
      <c r="D21" s="8">
        <v>0</v>
      </c>
      <c r="E21" s="8">
        <v>0</v>
      </c>
      <c r="H21" s="2" t="s">
        <v>26</v>
      </c>
      <c r="I21">
        <v>1</v>
      </c>
      <c r="J21" s="50">
        <f t="shared" si="3"/>
        <v>1.8867924528301886E-2</v>
      </c>
    </row>
    <row r="22" spans="1:13">
      <c r="B22" s="2" t="s">
        <v>27</v>
      </c>
      <c r="C22" s="7">
        <v>7</v>
      </c>
      <c r="D22" s="8">
        <v>0.12</v>
      </c>
      <c r="E22" s="8">
        <v>0.23</v>
      </c>
      <c r="H22" s="2" t="s">
        <v>28</v>
      </c>
      <c r="I22">
        <v>25</v>
      </c>
      <c r="J22" s="50">
        <f t="shared" si="3"/>
        <v>0.47169811320754718</v>
      </c>
    </row>
    <row r="23" spans="1:13">
      <c r="B23" s="2" t="s">
        <v>29</v>
      </c>
      <c r="C23" s="7">
        <v>30</v>
      </c>
      <c r="D23" s="8">
        <v>0.5</v>
      </c>
      <c r="E23" s="32">
        <f>SUM(E19:E22)</f>
        <v>1</v>
      </c>
      <c r="H23" s="2" t="s">
        <v>29</v>
      </c>
      <c r="I23">
        <v>0</v>
      </c>
      <c r="J23" s="50">
        <f t="shared" si="3"/>
        <v>0</v>
      </c>
    </row>
    <row r="24" spans="1:13">
      <c r="C24" s="16">
        <v>60</v>
      </c>
      <c r="D24" s="15">
        <f>SUM(D19:D23)</f>
        <v>1</v>
      </c>
      <c r="E24" s="8"/>
      <c r="I24" s="4">
        <f>SUM(I19:I23)</f>
        <v>53</v>
      </c>
      <c r="J24" s="51">
        <f t="shared" si="3"/>
        <v>1</v>
      </c>
    </row>
    <row r="26" spans="1:13">
      <c r="A26" s="31">
        <v>5</v>
      </c>
      <c r="B26" s="2" t="s">
        <v>30</v>
      </c>
      <c r="C26" s="7">
        <v>11</v>
      </c>
      <c r="D26" s="8">
        <v>0.18</v>
      </c>
      <c r="G26" s="31">
        <v>5</v>
      </c>
      <c r="H26" s="2" t="s">
        <v>30</v>
      </c>
      <c r="I26">
        <f>2+3+4</f>
        <v>9</v>
      </c>
      <c r="J26" s="50">
        <f>I26/$I$30</f>
        <v>0.16981132075471697</v>
      </c>
      <c r="M26" t="s">
        <v>31</v>
      </c>
    </row>
    <row r="27" spans="1:13">
      <c r="B27" s="2" t="s">
        <v>32</v>
      </c>
      <c r="C27" s="7">
        <v>10</v>
      </c>
      <c r="D27" s="8">
        <v>0.17</v>
      </c>
      <c r="H27" s="2" t="s">
        <v>32</v>
      </c>
      <c r="I27">
        <f>2+9+4</f>
        <v>15</v>
      </c>
      <c r="J27" s="50">
        <f t="shared" ref="J27:J30" si="4">I27/$I$30</f>
        <v>0.28301886792452829</v>
      </c>
    </row>
    <row r="28" spans="1:13">
      <c r="B28" s="2" t="s">
        <v>33</v>
      </c>
      <c r="C28" s="7">
        <v>19</v>
      </c>
      <c r="D28" s="8">
        <v>0.32</v>
      </c>
      <c r="H28" s="2" t="s">
        <v>33</v>
      </c>
      <c r="I28">
        <f>2+3+5</f>
        <v>10</v>
      </c>
      <c r="J28" s="50">
        <f t="shared" si="4"/>
        <v>0.18867924528301888</v>
      </c>
    </row>
    <row r="29" spans="1:13">
      <c r="B29" s="2" t="s">
        <v>34</v>
      </c>
      <c r="C29" s="7">
        <v>20</v>
      </c>
      <c r="D29" s="8">
        <v>0.33</v>
      </c>
      <c r="H29" s="2" t="s">
        <v>34</v>
      </c>
      <c r="I29">
        <f>2+17</f>
        <v>19</v>
      </c>
      <c r="J29" s="50">
        <f t="shared" si="4"/>
        <v>0.35849056603773582</v>
      </c>
    </row>
    <row r="30" spans="1:13">
      <c r="C30" s="16">
        <v>60</v>
      </c>
      <c r="D30" s="15">
        <f>SUM(D26:D29)</f>
        <v>1</v>
      </c>
      <c r="I30" s="4">
        <f>SUM(I26:I29)</f>
        <v>53</v>
      </c>
      <c r="J30" s="51">
        <f t="shared" si="4"/>
        <v>1</v>
      </c>
    </row>
    <row r="32" spans="1:13" ht="15.95">
      <c r="A32" s="31">
        <v>8</v>
      </c>
      <c r="B32" s="45" t="s">
        <v>35</v>
      </c>
      <c r="C32" s="7">
        <v>10</v>
      </c>
      <c r="D32" s="8">
        <v>0.17</v>
      </c>
      <c r="F32" s="31" t="s">
        <v>24</v>
      </c>
      <c r="G32" s="31">
        <v>8</v>
      </c>
      <c r="H32" s="2" t="s">
        <v>35</v>
      </c>
      <c r="I32">
        <v>2</v>
      </c>
      <c r="J32" s="50">
        <f>I32/$I$37</f>
        <v>0.05</v>
      </c>
    </row>
    <row r="33" spans="1:10">
      <c r="B33" s="2" t="s">
        <v>36</v>
      </c>
      <c r="C33" s="7">
        <v>27</v>
      </c>
      <c r="D33" s="8">
        <v>0.45</v>
      </c>
      <c r="H33" s="2" t="s">
        <v>36</v>
      </c>
      <c r="I33">
        <v>3</v>
      </c>
      <c r="J33" s="50">
        <f t="shared" ref="J33:J37" si="5">I33/$I$37</f>
        <v>7.4999999999999997E-2</v>
      </c>
    </row>
    <row r="34" spans="1:10">
      <c r="B34" s="2" t="s">
        <v>37</v>
      </c>
      <c r="C34" s="7">
        <v>4</v>
      </c>
      <c r="D34" s="8">
        <v>7.0000000000000007E-2</v>
      </c>
      <c r="H34" s="2" t="s">
        <v>37</v>
      </c>
      <c r="I34">
        <v>2</v>
      </c>
      <c r="J34" s="50">
        <f t="shared" si="5"/>
        <v>0.05</v>
      </c>
    </row>
    <row r="35" spans="1:10">
      <c r="B35" s="2" t="s">
        <v>38</v>
      </c>
      <c r="C35" s="7">
        <v>17</v>
      </c>
      <c r="D35" s="8">
        <v>0.28000000000000003</v>
      </c>
      <c r="H35" s="2" t="s">
        <v>38</v>
      </c>
      <c r="I35">
        <v>12</v>
      </c>
      <c r="J35" s="50">
        <f t="shared" si="5"/>
        <v>0.3</v>
      </c>
    </row>
    <row r="36" spans="1:10">
      <c r="B36" s="45" t="s">
        <v>39</v>
      </c>
      <c r="C36" s="7">
        <v>2</v>
      </c>
      <c r="D36" s="8">
        <v>0.03</v>
      </c>
      <c r="H36" s="2" t="s">
        <v>39</v>
      </c>
      <c r="I36">
        <v>21</v>
      </c>
      <c r="J36" s="50">
        <f t="shared" si="5"/>
        <v>0.52500000000000002</v>
      </c>
    </row>
    <row r="37" spans="1:10">
      <c r="C37" s="16">
        <v>60</v>
      </c>
      <c r="D37" s="15">
        <f>SUM(D32:D36)</f>
        <v>1</v>
      </c>
      <c r="I37" s="4">
        <f>SUM(I32:I36)</f>
        <v>40</v>
      </c>
      <c r="J37" s="51">
        <f t="shared" si="5"/>
        <v>1</v>
      </c>
    </row>
    <row r="39" spans="1:10" ht="15.95">
      <c r="A39" s="31">
        <v>9</v>
      </c>
      <c r="B39" s="45" t="s">
        <v>35</v>
      </c>
      <c r="C39" s="7">
        <v>19</v>
      </c>
      <c r="D39" s="8">
        <v>0.32</v>
      </c>
      <c r="F39" s="31" t="s">
        <v>24</v>
      </c>
      <c r="G39" s="31">
        <v>9</v>
      </c>
      <c r="H39" s="2" t="s">
        <v>35</v>
      </c>
      <c r="I39">
        <v>1</v>
      </c>
      <c r="J39" s="50">
        <f>I39/$I$44</f>
        <v>2.5000000000000001E-2</v>
      </c>
    </row>
    <row r="40" spans="1:10">
      <c r="B40" s="2" t="s">
        <v>36</v>
      </c>
      <c r="C40" s="7">
        <v>24</v>
      </c>
      <c r="D40" s="8">
        <v>0.4</v>
      </c>
      <c r="H40" s="2" t="s">
        <v>36</v>
      </c>
      <c r="I40">
        <v>1</v>
      </c>
      <c r="J40" s="50">
        <f t="shared" ref="J40:J44" si="6">I40/$I$44</f>
        <v>2.5000000000000001E-2</v>
      </c>
    </row>
    <row r="41" spans="1:10">
      <c r="B41" s="2" t="s">
        <v>37</v>
      </c>
      <c r="C41" s="7">
        <v>4</v>
      </c>
      <c r="D41" s="8">
        <v>7.0000000000000007E-2</v>
      </c>
      <c r="H41" s="2" t="s">
        <v>37</v>
      </c>
      <c r="I41">
        <v>1</v>
      </c>
      <c r="J41" s="50">
        <f t="shared" si="6"/>
        <v>2.5000000000000001E-2</v>
      </c>
    </row>
    <row r="42" spans="1:10">
      <c r="B42" s="2" t="s">
        <v>38</v>
      </c>
      <c r="C42" s="7">
        <v>10</v>
      </c>
      <c r="D42" s="8">
        <v>0.17</v>
      </c>
      <c r="H42" s="2" t="s">
        <v>38</v>
      </c>
      <c r="I42">
        <v>12</v>
      </c>
      <c r="J42" s="50">
        <f t="shared" si="6"/>
        <v>0.3</v>
      </c>
    </row>
    <row r="43" spans="1:10">
      <c r="B43" s="45" t="s">
        <v>39</v>
      </c>
      <c r="C43" s="7">
        <v>3</v>
      </c>
      <c r="D43" s="8">
        <v>0.05</v>
      </c>
      <c r="H43" s="2" t="s">
        <v>39</v>
      </c>
      <c r="I43">
        <v>25</v>
      </c>
      <c r="J43" s="50">
        <f t="shared" si="6"/>
        <v>0.625</v>
      </c>
    </row>
    <row r="44" spans="1:10">
      <c r="C44" s="16">
        <v>60</v>
      </c>
      <c r="D44" s="15">
        <f>SUM(D39:D43)</f>
        <v>1.01</v>
      </c>
      <c r="I44" s="4">
        <f>SUM(I39:I43)</f>
        <v>40</v>
      </c>
      <c r="J44" s="51">
        <f t="shared" si="6"/>
        <v>1</v>
      </c>
    </row>
    <row r="47" spans="1:10" ht="15.95">
      <c r="A47" s="31">
        <v>11</v>
      </c>
      <c r="B47" s="45" t="s">
        <v>35</v>
      </c>
      <c r="C47" s="7">
        <v>19</v>
      </c>
      <c r="D47" s="8">
        <v>0.32</v>
      </c>
      <c r="F47" s="31" t="s">
        <v>24</v>
      </c>
      <c r="G47" s="31">
        <v>10</v>
      </c>
      <c r="H47" s="2" t="s">
        <v>35</v>
      </c>
      <c r="I47">
        <v>3</v>
      </c>
      <c r="J47" s="50">
        <f>I47/$I$52</f>
        <v>7.4999999999999997E-2</v>
      </c>
    </row>
    <row r="48" spans="1:10">
      <c r="B48" s="2" t="s">
        <v>36</v>
      </c>
      <c r="C48" s="7">
        <v>16</v>
      </c>
      <c r="D48" s="8">
        <v>0.27</v>
      </c>
      <c r="H48" s="2" t="s">
        <v>36</v>
      </c>
      <c r="I48">
        <v>1</v>
      </c>
      <c r="J48" s="50">
        <f t="shared" ref="J48:J51" si="7">I48/$I$52</f>
        <v>2.5000000000000001E-2</v>
      </c>
    </row>
    <row r="49" spans="1:10">
      <c r="B49" s="2" t="s">
        <v>37</v>
      </c>
      <c r="C49" s="7">
        <v>9</v>
      </c>
      <c r="D49" s="8">
        <v>0.15</v>
      </c>
      <c r="H49" s="2" t="s">
        <v>37</v>
      </c>
      <c r="I49">
        <v>3</v>
      </c>
      <c r="J49" s="50">
        <f t="shared" si="7"/>
        <v>7.4999999999999997E-2</v>
      </c>
    </row>
    <row r="50" spans="1:10">
      <c r="B50" s="2" t="s">
        <v>38</v>
      </c>
      <c r="C50" s="7">
        <v>10</v>
      </c>
      <c r="D50" s="8">
        <v>0.17</v>
      </c>
      <c r="H50" s="2" t="s">
        <v>38</v>
      </c>
      <c r="I50">
        <v>20</v>
      </c>
      <c r="J50" s="50">
        <f t="shared" si="7"/>
        <v>0.5</v>
      </c>
    </row>
    <row r="51" spans="1:10">
      <c r="B51" s="45" t="s">
        <v>39</v>
      </c>
      <c r="C51" s="7">
        <v>6</v>
      </c>
      <c r="D51" s="8">
        <v>0.1</v>
      </c>
      <c r="H51" s="2" t="s">
        <v>39</v>
      </c>
      <c r="I51">
        <v>13</v>
      </c>
      <c r="J51" s="50">
        <f t="shared" si="7"/>
        <v>0.32500000000000001</v>
      </c>
    </row>
    <row r="52" spans="1:10">
      <c r="C52" s="16">
        <v>60</v>
      </c>
      <c r="D52" s="15">
        <f>SUM(D47:D51)</f>
        <v>1.0100000000000002</v>
      </c>
      <c r="I52" s="4">
        <f>SUM(I47:I51)</f>
        <v>40</v>
      </c>
      <c r="J52" s="51">
        <f>I52/$I$52</f>
        <v>1</v>
      </c>
    </row>
    <row r="54" spans="1:10" ht="15.95">
      <c r="A54" s="31">
        <v>12</v>
      </c>
      <c r="B54" s="1" t="s">
        <v>40</v>
      </c>
      <c r="C54" s="7">
        <v>0</v>
      </c>
      <c r="D54" s="8">
        <v>0</v>
      </c>
      <c r="F54" s="31" t="s">
        <v>24</v>
      </c>
      <c r="G54" s="31">
        <v>11</v>
      </c>
      <c r="H54" s="1" t="s">
        <v>40</v>
      </c>
      <c r="I54">
        <v>1</v>
      </c>
      <c r="J54" s="50">
        <f>I54/$I$59</f>
        <v>2.5000000000000001E-2</v>
      </c>
    </row>
    <row r="55" spans="1:10">
      <c r="B55" s="1" t="s">
        <v>41</v>
      </c>
      <c r="C55" s="7">
        <v>0</v>
      </c>
      <c r="D55" s="8">
        <v>0</v>
      </c>
      <c r="H55" s="1" t="s">
        <v>41</v>
      </c>
      <c r="I55">
        <v>0</v>
      </c>
      <c r="J55" s="50">
        <f t="shared" ref="J55:J59" si="8">I55/$I$59</f>
        <v>0</v>
      </c>
    </row>
    <row r="56" spans="1:10">
      <c r="B56" s="1" t="s">
        <v>42</v>
      </c>
      <c r="C56" s="7">
        <v>0</v>
      </c>
      <c r="D56" s="8">
        <v>0</v>
      </c>
      <c r="H56" s="1" t="s">
        <v>42</v>
      </c>
      <c r="I56">
        <v>1</v>
      </c>
      <c r="J56" s="50">
        <f t="shared" si="8"/>
        <v>2.5000000000000001E-2</v>
      </c>
    </row>
    <row r="57" spans="1:10">
      <c r="B57" s="1" t="s">
        <v>43</v>
      </c>
      <c r="C57" s="7">
        <v>8</v>
      </c>
      <c r="D57" s="8">
        <v>0.13</v>
      </c>
      <c r="H57" s="1" t="s">
        <v>43</v>
      </c>
      <c r="I57">
        <v>3</v>
      </c>
      <c r="J57" s="50">
        <f t="shared" si="8"/>
        <v>7.4999999999999997E-2</v>
      </c>
    </row>
    <row r="58" spans="1:10">
      <c r="B58" s="1" t="s">
        <v>44</v>
      </c>
      <c r="C58" s="7">
        <v>52</v>
      </c>
      <c r="D58" s="8">
        <v>0.87</v>
      </c>
      <c r="H58" s="1" t="s">
        <v>44</v>
      </c>
      <c r="I58">
        <v>35</v>
      </c>
      <c r="J58" s="50">
        <f t="shared" si="8"/>
        <v>0.875</v>
      </c>
    </row>
    <row r="59" spans="1:10">
      <c r="C59" s="16">
        <v>60</v>
      </c>
      <c r="D59" s="15">
        <f>SUM(D54:D58)</f>
        <v>1</v>
      </c>
      <c r="I59" s="4">
        <f>SUM(I54:I58)</f>
        <v>40</v>
      </c>
      <c r="J59" s="51">
        <f t="shared" si="8"/>
        <v>1</v>
      </c>
    </row>
    <row r="61" spans="1:10" ht="15.95">
      <c r="A61" s="31">
        <v>13</v>
      </c>
      <c r="B61" s="1" t="s">
        <v>40</v>
      </c>
      <c r="C61" s="7">
        <v>0</v>
      </c>
      <c r="D61" s="8">
        <v>0</v>
      </c>
      <c r="F61" s="31" t="s">
        <v>24</v>
      </c>
      <c r="G61" s="31">
        <v>12</v>
      </c>
      <c r="H61" s="1" t="s">
        <v>40</v>
      </c>
      <c r="I61">
        <v>1</v>
      </c>
      <c r="J61" s="50">
        <f>I61/$I$66</f>
        <v>2.5000000000000001E-2</v>
      </c>
    </row>
    <row r="62" spans="1:10">
      <c r="B62" s="1" t="s">
        <v>41</v>
      </c>
      <c r="C62" s="7">
        <v>2</v>
      </c>
      <c r="D62" s="8">
        <v>0.03</v>
      </c>
      <c r="H62" s="1" t="s">
        <v>41</v>
      </c>
      <c r="I62">
        <v>0</v>
      </c>
      <c r="J62" s="50">
        <f t="shared" ref="J62:J66" si="9">I62/$I$66</f>
        <v>0</v>
      </c>
    </row>
    <row r="63" spans="1:10">
      <c r="B63" s="1" t="s">
        <v>42</v>
      </c>
      <c r="C63" s="7">
        <v>1</v>
      </c>
      <c r="D63" s="8">
        <v>0.02</v>
      </c>
      <c r="H63" s="1" t="s">
        <v>42</v>
      </c>
      <c r="I63">
        <v>3</v>
      </c>
      <c r="J63" s="50">
        <f t="shared" si="9"/>
        <v>7.4999999999999997E-2</v>
      </c>
    </row>
    <row r="64" spans="1:10">
      <c r="B64" s="1" t="s">
        <v>43</v>
      </c>
      <c r="C64" s="7">
        <v>6</v>
      </c>
      <c r="D64" s="8">
        <v>0.1</v>
      </c>
      <c r="H64" s="1" t="s">
        <v>43</v>
      </c>
      <c r="I64">
        <v>3</v>
      </c>
      <c r="J64" s="50">
        <f t="shared" si="9"/>
        <v>7.4999999999999997E-2</v>
      </c>
    </row>
    <row r="65" spans="1:12">
      <c r="B65" s="1" t="s">
        <v>44</v>
      </c>
      <c r="C65" s="7">
        <v>51</v>
      </c>
      <c r="D65" s="8">
        <v>0.85</v>
      </c>
      <c r="H65" s="1" t="s">
        <v>44</v>
      </c>
      <c r="I65">
        <v>33</v>
      </c>
      <c r="J65" s="50">
        <f t="shared" si="9"/>
        <v>0.82499999999999996</v>
      </c>
    </row>
    <row r="66" spans="1:12">
      <c r="C66" s="16">
        <v>60</v>
      </c>
      <c r="D66" s="15">
        <f>SUM(D61:D65)</f>
        <v>1</v>
      </c>
      <c r="I66" s="4">
        <f>SUM(I61:I65)</f>
        <v>40</v>
      </c>
      <c r="J66" s="51">
        <f t="shared" si="9"/>
        <v>1</v>
      </c>
    </row>
    <row r="68" spans="1:12" ht="15.95">
      <c r="A68" s="31">
        <v>14</v>
      </c>
      <c r="B68" s="1" t="s">
        <v>45</v>
      </c>
      <c r="C68" s="7">
        <v>7</v>
      </c>
      <c r="D68" s="8">
        <v>0.12</v>
      </c>
      <c r="E68" s="33">
        <v>0.41</v>
      </c>
      <c r="F68" s="31" t="s">
        <v>24</v>
      </c>
      <c r="G68" s="31">
        <v>13</v>
      </c>
      <c r="H68" s="46" t="s">
        <v>45</v>
      </c>
      <c r="I68">
        <v>3</v>
      </c>
      <c r="J68" s="50">
        <f>I68/$I$73</f>
        <v>7.4999999999999997E-2</v>
      </c>
      <c r="L68" t="s">
        <v>24</v>
      </c>
    </row>
    <row r="69" spans="1:12">
      <c r="B69" s="1" t="s">
        <v>46</v>
      </c>
      <c r="C69" s="7">
        <v>9</v>
      </c>
      <c r="D69" s="8">
        <v>0.15</v>
      </c>
      <c r="E69" s="33">
        <v>0.53</v>
      </c>
      <c r="H69" s="46" t="s">
        <v>47</v>
      </c>
      <c r="I69">
        <v>23</v>
      </c>
      <c r="J69" s="50">
        <f t="shared" ref="J69:J73" si="10">I69/$I$73</f>
        <v>0.57499999999999996</v>
      </c>
    </row>
    <row r="70" spans="1:12" ht="15.95">
      <c r="B70" s="1" t="s">
        <v>48</v>
      </c>
      <c r="C70" s="7">
        <v>1</v>
      </c>
      <c r="D70" s="8">
        <v>0.02</v>
      </c>
      <c r="E70" s="33">
        <v>0.06</v>
      </c>
      <c r="H70" s="47" t="s">
        <v>15</v>
      </c>
      <c r="I70">
        <v>3</v>
      </c>
      <c r="J70" s="50">
        <f t="shared" si="10"/>
        <v>7.4999999999999997E-2</v>
      </c>
    </row>
    <row r="71" spans="1:12" ht="15.95">
      <c r="B71" s="1" t="s">
        <v>16</v>
      </c>
      <c r="C71" s="7">
        <v>0</v>
      </c>
      <c r="D71" s="8">
        <v>0</v>
      </c>
      <c r="E71" s="33">
        <v>0</v>
      </c>
      <c r="H71" s="47" t="s">
        <v>16</v>
      </c>
      <c r="I71">
        <v>11</v>
      </c>
      <c r="J71" s="50">
        <f t="shared" si="10"/>
        <v>0.27500000000000002</v>
      </c>
    </row>
    <row r="72" spans="1:12" ht="15.95">
      <c r="B72" s="1" t="s">
        <v>29</v>
      </c>
      <c r="C72" s="7">
        <v>43</v>
      </c>
      <c r="D72" s="8">
        <v>0.72</v>
      </c>
      <c r="E72" s="32">
        <f>SUM(E68:E71)</f>
        <v>1</v>
      </c>
      <c r="H72" s="47" t="s">
        <v>29</v>
      </c>
      <c r="I72">
        <v>0</v>
      </c>
      <c r="J72" s="50">
        <f t="shared" si="10"/>
        <v>0</v>
      </c>
    </row>
    <row r="73" spans="1:12">
      <c r="B73" s="1"/>
      <c r="C73" s="16">
        <v>60</v>
      </c>
      <c r="D73" s="48">
        <f>SUM(D68:D72)</f>
        <v>1.01</v>
      </c>
      <c r="I73" s="4">
        <f>SUM(I68:I72)</f>
        <v>40</v>
      </c>
      <c r="J73" s="51">
        <f t="shared" si="10"/>
        <v>1</v>
      </c>
    </row>
    <row r="76" spans="1:12" ht="15.95">
      <c r="A76" s="31">
        <v>15</v>
      </c>
      <c r="B76" s="1" t="s">
        <v>24</v>
      </c>
      <c r="C76" s="7">
        <v>40</v>
      </c>
      <c r="D76" s="8">
        <v>0.67</v>
      </c>
      <c r="G76" s="31">
        <v>15</v>
      </c>
      <c r="H76" s="31" t="s">
        <v>24</v>
      </c>
      <c r="I76">
        <v>29</v>
      </c>
      <c r="J76" s="50">
        <f>I76/I78</f>
        <v>0.72499999999999998</v>
      </c>
    </row>
    <row r="77" spans="1:12" ht="15.95">
      <c r="B77" s="1" t="s">
        <v>49</v>
      </c>
      <c r="C77" s="7">
        <v>20</v>
      </c>
      <c r="D77" s="8">
        <v>0.33</v>
      </c>
      <c r="H77" s="31" t="s">
        <v>49</v>
      </c>
      <c r="I77">
        <v>11</v>
      </c>
      <c r="J77" s="50">
        <f>I77/I78</f>
        <v>0.27500000000000002</v>
      </c>
    </row>
    <row r="78" spans="1:12">
      <c r="B78" s="1"/>
      <c r="C78" s="16">
        <v>60</v>
      </c>
      <c r="D78" s="15">
        <v>1</v>
      </c>
      <c r="I78">
        <f>SUM(I76:I77)</f>
        <v>40</v>
      </c>
      <c r="J78" s="50">
        <f>SUM(J76:J77)</f>
        <v>1</v>
      </c>
    </row>
    <row r="79" spans="1:12">
      <c r="B79" s="1"/>
    </row>
    <row r="80" spans="1:12">
      <c r="B80" s="1"/>
    </row>
  </sheetData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19013B-FE4C-418D-91E2-A5754E032555}">
  <dimension ref="A1:L91"/>
  <sheetViews>
    <sheetView workbookViewId="0">
      <selection activeCell="C47" sqref="C47"/>
    </sheetView>
  </sheetViews>
  <sheetFormatPr defaultColWidth="11.42578125" defaultRowHeight="15"/>
  <cols>
    <col min="1" max="1" width="42.28515625" customWidth="1"/>
    <col min="3" max="3" width="11.42578125" style="9"/>
    <col min="4" max="4" width="11.42578125" style="8"/>
    <col min="5" max="5" width="11.42578125" style="31"/>
    <col min="6" max="6" width="21.7109375" bestFit="1" customWidth="1"/>
    <col min="7" max="7" width="5.140625" bestFit="1" customWidth="1"/>
    <col min="8" max="8" width="11.42578125" style="9"/>
    <col min="9" max="9" width="11.42578125" style="53"/>
    <col min="10" max="10" width="15.140625" style="9" customWidth="1"/>
    <col min="11" max="11" width="19.28515625" style="54" customWidth="1"/>
    <col min="12" max="12" width="24.28515625" bestFit="1" customWidth="1"/>
  </cols>
  <sheetData>
    <row r="1" spans="1:12" s="5" customFormat="1" ht="32.1">
      <c r="A1" s="5" t="s">
        <v>50</v>
      </c>
      <c r="C1" s="34"/>
      <c r="D1" s="35"/>
      <c r="E1" s="36" t="s">
        <v>5</v>
      </c>
      <c r="H1" s="52" t="s">
        <v>51</v>
      </c>
      <c r="I1" s="52" t="s">
        <v>51</v>
      </c>
      <c r="J1" s="52" t="s">
        <v>52</v>
      </c>
      <c r="K1" s="52" t="s">
        <v>52</v>
      </c>
      <c r="L1" s="52" t="s">
        <v>53</v>
      </c>
    </row>
    <row r="2" spans="1:12">
      <c r="L2" s="54"/>
    </row>
    <row r="3" spans="1:12">
      <c r="A3" s="6"/>
      <c r="B3" s="3"/>
      <c r="C3" s="10"/>
      <c r="D3" s="11"/>
      <c r="L3" s="54"/>
    </row>
    <row r="4" spans="1:12">
      <c r="A4" s="3" t="s">
        <v>54</v>
      </c>
      <c r="B4" s="3" t="s">
        <v>55</v>
      </c>
      <c r="C4" s="10">
        <v>0</v>
      </c>
      <c r="D4" s="11">
        <v>0</v>
      </c>
      <c r="E4" s="31">
        <v>16</v>
      </c>
      <c r="F4" s="3" t="s">
        <v>56</v>
      </c>
      <c r="G4" s="3" t="s">
        <v>55</v>
      </c>
      <c r="H4" s="9">
        <v>4</v>
      </c>
      <c r="I4" s="53">
        <f>H4/$H$8</f>
        <v>0.12903225806451613</v>
      </c>
      <c r="J4" s="9">
        <v>3</v>
      </c>
      <c r="K4" s="54">
        <f>J4/J$8</f>
        <v>0.25</v>
      </c>
      <c r="L4" s="54">
        <f>J4/H$8</f>
        <v>9.6774193548387094E-2</v>
      </c>
    </row>
    <row r="5" spans="1:12">
      <c r="A5" s="3"/>
      <c r="B5" s="3" t="s">
        <v>57</v>
      </c>
      <c r="C5" s="10">
        <v>4</v>
      </c>
      <c r="D5" s="11">
        <v>0.4</v>
      </c>
      <c r="F5" s="3"/>
      <c r="G5" s="3" t="s">
        <v>57</v>
      </c>
      <c r="H5" s="9">
        <v>5</v>
      </c>
      <c r="I5" s="53">
        <f t="shared" ref="I5:I8" si="0">H5/$H$8</f>
        <v>0.16129032258064516</v>
      </c>
      <c r="J5" s="9">
        <v>2</v>
      </c>
      <c r="K5" s="54">
        <f t="shared" ref="K5:K7" si="1">J5/J$8</f>
        <v>0.16666666666666666</v>
      </c>
      <c r="L5" s="54">
        <f t="shared" ref="L5:L7" si="2">J5/H$8</f>
        <v>6.4516129032258063E-2</v>
      </c>
    </row>
    <row r="6" spans="1:12">
      <c r="A6" s="3"/>
      <c r="B6" s="3" t="s">
        <v>58</v>
      </c>
      <c r="C6" s="10">
        <v>4</v>
      </c>
      <c r="D6" s="11">
        <v>0.4</v>
      </c>
      <c r="F6" s="3"/>
      <c r="G6" s="3" t="s">
        <v>58</v>
      </c>
      <c r="H6" s="9">
        <v>5</v>
      </c>
      <c r="I6" s="53">
        <f t="shared" si="0"/>
        <v>0.16129032258064516</v>
      </c>
      <c r="J6" s="9">
        <v>2</v>
      </c>
      <c r="K6" s="54">
        <f t="shared" si="1"/>
        <v>0.16666666666666666</v>
      </c>
      <c r="L6" s="54">
        <f t="shared" si="2"/>
        <v>6.4516129032258063E-2</v>
      </c>
    </row>
    <row r="7" spans="1:12">
      <c r="A7" s="3"/>
      <c r="B7" s="3" t="s">
        <v>59</v>
      </c>
      <c r="C7" s="10">
        <v>2</v>
      </c>
      <c r="D7" s="11">
        <v>0.2</v>
      </c>
      <c r="F7" s="3"/>
      <c r="G7" s="3" t="s">
        <v>59</v>
      </c>
      <c r="H7" s="9">
        <v>17</v>
      </c>
      <c r="I7" s="53">
        <f t="shared" si="0"/>
        <v>0.54838709677419351</v>
      </c>
      <c r="J7" s="9">
        <v>5</v>
      </c>
      <c r="K7" s="54">
        <f t="shared" si="1"/>
        <v>0.41666666666666669</v>
      </c>
      <c r="L7" s="54">
        <f t="shared" si="2"/>
        <v>0.16129032258064516</v>
      </c>
    </row>
    <row r="8" spans="1:12">
      <c r="A8" s="3"/>
      <c r="B8" s="3"/>
      <c r="C8" s="10">
        <v>10</v>
      </c>
      <c r="D8" s="11">
        <v>1</v>
      </c>
      <c r="F8" s="3"/>
      <c r="G8" s="3"/>
      <c r="H8" s="9">
        <f>SUM(H4:H7)</f>
        <v>31</v>
      </c>
      <c r="I8" s="53">
        <f t="shared" si="0"/>
        <v>1</v>
      </c>
      <c r="J8" s="9">
        <f>SUM(J4:J7)</f>
        <v>12</v>
      </c>
      <c r="K8" s="54">
        <f>SUM(K4:K7)</f>
        <v>1</v>
      </c>
      <c r="L8" s="54">
        <f>SUM(L4:L7)</f>
        <v>0.38709677419354838</v>
      </c>
    </row>
    <row r="9" spans="1:12">
      <c r="A9" s="3"/>
      <c r="B9" s="3"/>
      <c r="C9" s="10"/>
      <c r="D9" s="11"/>
      <c r="L9" s="54"/>
    </row>
    <row r="10" spans="1:12">
      <c r="A10" s="3" t="s">
        <v>60</v>
      </c>
      <c r="B10" s="3" t="s">
        <v>55</v>
      </c>
      <c r="C10" s="10">
        <v>0</v>
      </c>
      <c r="D10" s="11">
        <v>0</v>
      </c>
      <c r="E10" s="31">
        <v>18</v>
      </c>
      <c r="F10" s="3" t="s">
        <v>61</v>
      </c>
      <c r="G10" s="3" t="s">
        <v>55</v>
      </c>
      <c r="H10" s="9">
        <v>6</v>
      </c>
      <c r="I10" s="53">
        <f>H10/$H$14</f>
        <v>0.19354838709677419</v>
      </c>
      <c r="J10" s="9">
        <v>5</v>
      </c>
      <c r="K10" s="54">
        <f>J10/J$14</f>
        <v>0.41666666666666669</v>
      </c>
      <c r="L10" s="54">
        <f>J10/H$14</f>
        <v>0.16129032258064516</v>
      </c>
    </row>
    <row r="11" spans="1:12">
      <c r="A11" s="3"/>
      <c r="B11" s="3" t="s">
        <v>57</v>
      </c>
      <c r="C11" s="10">
        <v>5</v>
      </c>
      <c r="D11" s="11">
        <v>0.5</v>
      </c>
      <c r="F11" s="3"/>
      <c r="G11" s="3" t="s">
        <v>57</v>
      </c>
      <c r="H11" s="9">
        <v>3</v>
      </c>
      <c r="I11" s="53">
        <f t="shared" ref="I11:I14" si="3">H11/$H$14</f>
        <v>9.6774193548387094E-2</v>
      </c>
      <c r="J11" s="9">
        <v>1</v>
      </c>
      <c r="K11" s="54">
        <f t="shared" ref="K11:K13" si="4">J11/J$14</f>
        <v>8.3333333333333329E-2</v>
      </c>
      <c r="L11" s="54">
        <f t="shared" ref="L11:L13" si="5">J11/H$14</f>
        <v>3.2258064516129031E-2</v>
      </c>
    </row>
    <row r="12" spans="1:12">
      <c r="A12" s="3"/>
      <c r="B12" s="3" t="s">
        <v>58</v>
      </c>
      <c r="C12" s="10">
        <v>4</v>
      </c>
      <c r="D12" s="11">
        <v>0.4</v>
      </c>
      <c r="F12" s="3"/>
      <c r="G12" s="3" t="s">
        <v>58</v>
      </c>
      <c r="H12" s="9">
        <v>6</v>
      </c>
      <c r="I12" s="53">
        <f t="shared" si="3"/>
        <v>0.19354838709677419</v>
      </c>
      <c r="J12" s="9">
        <v>2</v>
      </c>
      <c r="K12" s="54">
        <f t="shared" si="4"/>
        <v>0.16666666666666666</v>
      </c>
      <c r="L12" s="54">
        <f t="shared" si="5"/>
        <v>6.4516129032258063E-2</v>
      </c>
    </row>
    <row r="13" spans="1:12">
      <c r="A13" s="3"/>
      <c r="B13" s="3" t="s">
        <v>59</v>
      </c>
      <c r="C13" s="10">
        <v>1</v>
      </c>
      <c r="D13" s="11">
        <v>0.1</v>
      </c>
      <c r="F13" s="3"/>
      <c r="G13" s="3" t="s">
        <v>59</v>
      </c>
      <c r="H13" s="9">
        <v>16</v>
      </c>
      <c r="I13" s="53">
        <f t="shared" si="3"/>
        <v>0.5161290322580645</v>
      </c>
      <c r="J13" s="9">
        <v>4</v>
      </c>
      <c r="K13" s="54">
        <f t="shared" si="4"/>
        <v>0.33333333333333331</v>
      </c>
      <c r="L13" s="54">
        <f t="shared" si="5"/>
        <v>0.12903225806451613</v>
      </c>
    </row>
    <row r="14" spans="1:12">
      <c r="A14" s="3"/>
      <c r="B14" s="3"/>
      <c r="C14" s="10">
        <v>10</v>
      </c>
      <c r="D14" s="11">
        <v>1</v>
      </c>
      <c r="F14" s="3"/>
      <c r="G14" s="3"/>
      <c r="H14" s="9">
        <f>SUM(H10:H13)</f>
        <v>31</v>
      </c>
      <c r="I14" s="53">
        <f t="shared" si="3"/>
        <v>1</v>
      </c>
      <c r="J14" s="9">
        <f>SUM(J10:J13)</f>
        <v>12</v>
      </c>
      <c r="K14" s="54">
        <f>SUM(K10:K13)</f>
        <v>1</v>
      </c>
      <c r="L14" s="54">
        <f>SUM(L10:L13)</f>
        <v>0.38709677419354838</v>
      </c>
    </row>
    <row r="15" spans="1:12">
      <c r="A15" s="3"/>
      <c r="B15" s="3"/>
      <c r="C15" s="10"/>
      <c r="D15" s="11"/>
      <c r="F15" s="3"/>
      <c r="G15" s="3"/>
      <c r="L15" s="54"/>
    </row>
    <row r="16" spans="1:12" ht="15.95">
      <c r="A16" s="3" t="s">
        <v>62</v>
      </c>
      <c r="B16" s="3" t="s">
        <v>55</v>
      </c>
      <c r="C16" s="10">
        <v>0</v>
      </c>
      <c r="D16" s="11">
        <v>0</v>
      </c>
      <c r="E16" s="31" t="s">
        <v>63</v>
      </c>
      <c r="F16" s="3" t="s">
        <v>64</v>
      </c>
      <c r="G16" s="3" t="s">
        <v>55</v>
      </c>
      <c r="H16" s="9">
        <v>5</v>
      </c>
      <c r="I16" s="53">
        <f>H16/$H$20</f>
        <v>0.16129032258064516</v>
      </c>
      <c r="J16" s="9">
        <v>3</v>
      </c>
      <c r="K16" s="54">
        <f>J16/J$20</f>
        <v>0.25</v>
      </c>
      <c r="L16" s="54">
        <f>J16/H$20</f>
        <v>9.6774193548387094E-2</v>
      </c>
    </row>
    <row r="17" spans="1:12">
      <c r="A17" s="3"/>
      <c r="B17" s="3" t="s">
        <v>57</v>
      </c>
      <c r="C17" s="10">
        <v>6</v>
      </c>
      <c r="D17" s="11">
        <v>0.6</v>
      </c>
      <c r="F17" s="3"/>
      <c r="G17" s="3" t="s">
        <v>57</v>
      </c>
      <c r="H17" s="9">
        <v>4</v>
      </c>
      <c r="I17" s="53">
        <f t="shared" ref="I17:I20" si="6">H17/$H$20</f>
        <v>0.12903225806451613</v>
      </c>
      <c r="J17" s="9">
        <v>1</v>
      </c>
      <c r="K17" s="54">
        <f t="shared" ref="K17:K19" si="7">J17/J$20</f>
        <v>8.3333333333333329E-2</v>
      </c>
      <c r="L17" s="54">
        <f t="shared" ref="L17:L19" si="8">J17/H$20</f>
        <v>3.2258064516129031E-2</v>
      </c>
    </row>
    <row r="18" spans="1:12">
      <c r="A18" s="3"/>
      <c r="B18" s="3" t="s">
        <v>58</v>
      </c>
      <c r="C18" s="10">
        <v>4</v>
      </c>
      <c r="D18" s="11">
        <v>0.4</v>
      </c>
      <c r="F18" s="3"/>
      <c r="G18" s="3" t="s">
        <v>58</v>
      </c>
      <c r="H18" s="9">
        <v>5</v>
      </c>
      <c r="I18" s="53">
        <f t="shared" si="6"/>
        <v>0.16129032258064516</v>
      </c>
      <c r="J18" s="9">
        <v>2</v>
      </c>
      <c r="K18" s="54">
        <f t="shared" si="7"/>
        <v>0.16666666666666666</v>
      </c>
      <c r="L18" s="54">
        <f t="shared" si="8"/>
        <v>6.4516129032258063E-2</v>
      </c>
    </row>
    <row r="19" spans="1:12">
      <c r="A19" s="3"/>
      <c r="B19" s="3" t="s">
        <v>59</v>
      </c>
      <c r="C19" s="10">
        <v>0</v>
      </c>
      <c r="D19" s="11">
        <v>1</v>
      </c>
      <c r="F19" s="3"/>
      <c r="G19" s="3" t="s">
        <v>59</v>
      </c>
      <c r="H19" s="9">
        <v>17</v>
      </c>
      <c r="I19" s="53">
        <f t="shared" si="6"/>
        <v>0.54838709677419351</v>
      </c>
      <c r="J19" s="9">
        <v>6</v>
      </c>
      <c r="K19" s="54">
        <f t="shared" si="7"/>
        <v>0.5</v>
      </c>
      <c r="L19" s="54">
        <f t="shared" si="8"/>
        <v>0.19354838709677419</v>
      </c>
    </row>
    <row r="20" spans="1:12">
      <c r="A20" s="3"/>
      <c r="B20" s="3"/>
      <c r="C20" s="10">
        <v>10</v>
      </c>
      <c r="D20" s="11"/>
      <c r="F20" s="3"/>
      <c r="G20" s="3"/>
      <c r="H20" s="9">
        <f>SUM(H16:H19)</f>
        <v>31</v>
      </c>
      <c r="I20" s="53">
        <f t="shared" si="6"/>
        <v>1</v>
      </c>
      <c r="J20" s="9">
        <f>SUM(J16:J19)</f>
        <v>12</v>
      </c>
      <c r="K20" s="54">
        <f>SUM(K16:K19)</f>
        <v>1</v>
      </c>
      <c r="L20" s="54">
        <f>SUM(L16:L19)</f>
        <v>0.38709677419354838</v>
      </c>
    </row>
    <row r="21" spans="1:12">
      <c r="A21" s="3"/>
      <c r="B21" s="3"/>
      <c r="C21" s="10"/>
      <c r="D21" s="11"/>
      <c r="F21" s="3"/>
      <c r="G21" s="3"/>
      <c r="L21" s="54"/>
    </row>
    <row r="22" spans="1:12">
      <c r="A22" s="3" t="s">
        <v>65</v>
      </c>
      <c r="B22" s="3" t="s">
        <v>55</v>
      </c>
      <c r="C22" s="10">
        <v>0</v>
      </c>
      <c r="D22" s="11">
        <v>0</v>
      </c>
      <c r="E22" s="31">
        <v>21</v>
      </c>
      <c r="F22" s="3" t="s">
        <v>66</v>
      </c>
      <c r="G22" s="3" t="s">
        <v>55</v>
      </c>
      <c r="H22" s="9">
        <v>6</v>
      </c>
      <c r="I22" s="53">
        <f>H22/$H$26</f>
        <v>0.19354838709677419</v>
      </c>
      <c r="J22" s="9">
        <v>3</v>
      </c>
      <c r="K22" s="54">
        <f>J22/J$26</f>
        <v>0.25</v>
      </c>
      <c r="L22" s="54">
        <f>J22/H$26</f>
        <v>9.6774193548387094E-2</v>
      </c>
    </row>
    <row r="23" spans="1:12">
      <c r="A23" s="3"/>
      <c r="B23" s="3" t="s">
        <v>57</v>
      </c>
      <c r="C23" s="10">
        <v>9</v>
      </c>
      <c r="D23" s="11">
        <v>0.9</v>
      </c>
      <c r="F23" s="3"/>
      <c r="G23" s="3" t="s">
        <v>57</v>
      </c>
      <c r="H23" s="9">
        <v>4</v>
      </c>
      <c r="I23" s="53">
        <f t="shared" ref="I23:I26" si="9">H23/$H$26</f>
        <v>0.12903225806451613</v>
      </c>
      <c r="J23" s="9">
        <v>1</v>
      </c>
      <c r="K23" s="54">
        <f t="shared" ref="K23:K25" si="10">J23/J$26</f>
        <v>8.3333333333333329E-2</v>
      </c>
      <c r="L23" s="54">
        <f t="shared" ref="L23:L25" si="11">J23/H$26</f>
        <v>3.2258064516129031E-2</v>
      </c>
    </row>
    <row r="24" spans="1:12">
      <c r="A24" s="3"/>
      <c r="B24" s="3" t="s">
        <v>58</v>
      </c>
      <c r="C24" s="10">
        <v>1</v>
      </c>
      <c r="D24" s="11">
        <v>0.1</v>
      </c>
      <c r="F24" s="3"/>
      <c r="G24" s="3" t="s">
        <v>58</v>
      </c>
      <c r="H24" s="9">
        <v>4</v>
      </c>
      <c r="I24" s="53">
        <f t="shared" si="9"/>
        <v>0.12903225806451613</v>
      </c>
      <c r="J24" s="9">
        <v>2</v>
      </c>
      <c r="K24" s="54">
        <f t="shared" si="10"/>
        <v>0.16666666666666666</v>
      </c>
      <c r="L24" s="54">
        <f t="shared" si="11"/>
        <v>6.4516129032258063E-2</v>
      </c>
    </row>
    <row r="25" spans="1:12">
      <c r="A25" s="3"/>
      <c r="B25" s="3" t="s">
        <v>59</v>
      </c>
      <c r="C25" s="10">
        <v>0</v>
      </c>
      <c r="D25" s="11">
        <v>0</v>
      </c>
      <c r="F25" s="3"/>
      <c r="G25" s="3" t="s">
        <v>59</v>
      </c>
      <c r="H25" s="9">
        <v>17</v>
      </c>
      <c r="I25" s="53">
        <f t="shared" si="9"/>
        <v>0.54838709677419351</v>
      </c>
      <c r="J25" s="9">
        <v>6</v>
      </c>
      <c r="K25" s="54">
        <f t="shared" si="10"/>
        <v>0.5</v>
      </c>
      <c r="L25" s="54">
        <f t="shared" si="11"/>
        <v>0.19354838709677419</v>
      </c>
    </row>
    <row r="26" spans="1:12">
      <c r="A26" s="3"/>
      <c r="B26" s="3"/>
      <c r="C26" s="10">
        <v>10</v>
      </c>
      <c r="D26" s="11">
        <v>1</v>
      </c>
      <c r="F26" s="3"/>
      <c r="G26" s="3"/>
      <c r="H26" s="9">
        <f>SUM(H22:H25)</f>
        <v>31</v>
      </c>
      <c r="I26" s="53">
        <f t="shared" si="9"/>
        <v>1</v>
      </c>
      <c r="J26" s="9">
        <f>SUM(J22:J25)</f>
        <v>12</v>
      </c>
      <c r="K26" s="54">
        <f>SUM(K22:K25)</f>
        <v>1</v>
      </c>
      <c r="L26" s="54">
        <f>SUM(L22:L25)</f>
        <v>0.38709677419354838</v>
      </c>
    </row>
    <row r="27" spans="1:12">
      <c r="A27" s="3"/>
      <c r="B27" s="3"/>
      <c r="C27" s="10"/>
      <c r="D27" s="11"/>
      <c r="F27" s="3"/>
      <c r="G27" s="3"/>
      <c r="L27" s="54"/>
    </row>
    <row r="28" spans="1:12">
      <c r="A28" s="3" t="s">
        <v>67</v>
      </c>
      <c r="B28" s="3" t="s">
        <v>55</v>
      </c>
      <c r="C28" s="10">
        <v>3</v>
      </c>
      <c r="D28" s="11">
        <v>0.3</v>
      </c>
      <c r="E28" s="31">
        <v>23</v>
      </c>
      <c r="F28" s="3" t="s">
        <v>68</v>
      </c>
      <c r="G28" s="3" t="s">
        <v>55</v>
      </c>
      <c r="H28" s="9">
        <v>16</v>
      </c>
      <c r="I28" s="53">
        <f>H28/$H$32</f>
        <v>0.5161290322580645</v>
      </c>
      <c r="J28" s="9">
        <v>5</v>
      </c>
      <c r="K28" s="54">
        <f>J28/J$32</f>
        <v>0.41666666666666669</v>
      </c>
      <c r="L28" s="54">
        <f>J28/H$32</f>
        <v>0.16129032258064516</v>
      </c>
    </row>
    <row r="29" spans="1:12">
      <c r="A29" s="3"/>
      <c r="B29" s="3" t="s">
        <v>57</v>
      </c>
      <c r="C29" s="10">
        <v>6</v>
      </c>
      <c r="D29" s="11">
        <v>0.6</v>
      </c>
      <c r="F29" s="3"/>
      <c r="G29" s="3" t="s">
        <v>57</v>
      </c>
      <c r="H29" s="9">
        <v>10</v>
      </c>
      <c r="I29" s="53">
        <f t="shared" ref="I29:I32" si="12">H29/$H$32</f>
        <v>0.32258064516129031</v>
      </c>
      <c r="J29" s="9">
        <v>5</v>
      </c>
      <c r="K29" s="54">
        <f t="shared" ref="K29:K31" si="13">J29/J$32</f>
        <v>0.41666666666666669</v>
      </c>
      <c r="L29" s="54">
        <f t="shared" ref="L29:L31" si="14">J29/H$32</f>
        <v>0.16129032258064516</v>
      </c>
    </row>
    <row r="30" spans="1:12">
      <c r="A30" s="3"/>
      <c r="B30" s="3" t="s">
        <v>58</v>
      </c>
      <c r="C30" s="10">
        <v>1</v>
      </c>
      <c r="D30" s="11">
        <v>0.1</v>
      </c>
      <c r="F30" s="3"/>
      <c r="G30" s="3" t="s">
        <v>58</v>
      </c>
      <c r="H30" s="9">
        <v>1</v>
      </c>
      <c r="I30" s="53">
        <f t="shared" si="12"/>
        <v>3.2258064516129031E-2</v>
      </c>
      <c r="J30" s="9">
        <v>1</v>
      </c>
      <c r="K30" s="54">
        <f t="shared" si="13"/>
        <v>8.3333333333333329E-2</v>
      </c>
      <c r="L30" s="54">
        <f t="shared" si="14"/>
        <v>3.2258064516129031E-2</v>
      </c>
    </row>
    <row r="31" spans="1:12">
      <c r="A31" s="3"/>
      <c r="B31" s="3" t="s">
        <v>59</v>
      </c>
      <c r="C31" s="10">
        <v>0</v>
      </c>
      <c r="D31" s="11">
        <v>0</v>
      </c>
      <c r="F31" s="3"/>
      <c r="G31" s="3" t="s">
        <v>59</v>
      </c>
      <c r="H31" s="9">
        <v>4</v>
      </c>
      <c r="I31" s="53">
        <f t="shared" si="12"/>
        <v>0.12903225806451613</v>
      </c>
      <c r="J31" s="9">
        <v>1</v>
      </c>
      <c r="K31" s="54">
        <f t="shared" si="13"/>
        <v>8.3333333333333329E-2</v>
      </c>
      <c r="L31" s="54">
        <f t="shared" si="14"/>
        <v>3.2258064516129031E-2</v>
      </c>
    </row>
    <row r="32" spans="1:12">
      <c r="A32" s="3"/>
      <c r="B32" s="3"/>
      <c r="C32" s="10">
        <v>10</v>
      </c>
      <c r="D32" s="11">
        <v>1</v>
      </c>
      <c r="F32" s="3"/>
      <c r="G32" s="3"/>
      <c r="H32" s="9">
        <f>SUM(H28:H31)</f>
        <v>31</v>
      </c>
      <c r="I32" s="53">
        <f t="shared" si="12"/>
        <v>1</v>
      </c>
      <c r="J32" s="9">
        <f>SUM(J28:J31)</f>
        <v>12</v>
      </c>
      <c r="K32" s="54">
        <f>SUM(K28:K31)</f>
        <v>1</v>
      </c>
      <c r="L32" s="54">
        <f>SUM(L28:L31)</f>
        <v>0.38709677419354838</v>
      </c>
    </row>
    <row r="33" spans="1:12">
      <c r="A33" s="3"/>
      <c r="B33" s="3"/>
      <c r="C33" s="10"/>
      <c r="D33" s="11"/>
      <c r="F33" s="3"/>
      <c r="G33" s="3"/>
      <c r="L33" s="54"/>
    </row>
    <row r="34" spans="1:12">
      <c r="A34" s="3" t="s">
        <v>69</v>
      </c>
      <c r="B34" s="3" t="s">
        <v>55</v>
      </c>
      <c r="C34" s="10">
        <v>5</v>
      </c>
      <c r="D34" s="11">
        <v>0.5</v>
      </c>
      <c r="E34" s="31">
        <v>25</v>
      </c>
      <c r="F34" s="3" t="s">
        <v>70</v>
      </c>
      <c r="G34" s="3" t="s">
        <v>55</v>
      </c>
      <c r="H34" s="9">
        <v>19</v>
      </c>
      <c r="I34" s="53">
        <f>H34/$H$38</f>
        <v>0.61290322580645162</v>
      </c>
      <c r="J34" s="9">
        <v>7</v>
      </c>
      <c r="K34" s="54">
        <f>J34/J$38</f>
        <v>0.58333333333333337</v>
      </c>
      <c r="L34" s="54">
        <f>J34/H$38</f>
        <v>0.22580645161290322</v>
      </c>
    </row>
    <row r="35" spans="1:12">
      <c r="A35" s="3"/>
      <c r="B35" s="3" t="s">
        <v>57</v>
      </c>
      <c r="C35" s="10">
        <v>5</v>
      </c>
      <c r="D35" s="11">
        <v>0.5</v>
      </c>
      <c r="F35" s="3"/>
      <c r="G35" s="3" t="s">
        <v>57</v>
      </c>
      <c r="H35" s="9">
        <v>8</v>
      </c>
      <c r="I35" s="53">
        <f t="shared" ref="I35:I38" si="15">H35/$H$38</f>
        <v>0.25806451612903225</v>
      </c>
      <c r="J35" s="9">
        <v>4</v>
      </c>
      <c r="K35" s="54">
        <f t="shared" ref="K35:K37" si="16">J35/J$38</f>
        <v>0.33333333333333331</v>
      </c>
      <c r="L35" s="54">
        <f t="shared" ref="L35:L37" si="17">J35/H$38</f>
        <v>0.12903225806451613</v>
      </c>
    </row>
    <row r="36" spans="1:12">
      <c r="A36" s="3"/>
      <c r="B36" s="3" t="s">
        <v>58</v>
      </c>
      <c r="C36" s="10">
        <v>0</v>
      </c>
      <c r="D36" s="11">
        <v>0</v>
      </c>
      <c r="F36" s="3"/>
      <c r="G36" s="3" t="s">
        <v>58</v>
      </c>
      <c r="H36" s="9">
        <v>3</v>
      </c>
      <c r="I36" s="53">
        <f t="shared" si="15"/>
        <v>9.6774193548387094E-2</v>
      </c>
      <c r="J36" s="9">
        <v>1</v>
      </c>
      <c r="K36" s="54">
        <f t="shared" si="16"/>
        <v>8.3333333333333329E-2</v>
      </c>
      <c r="L36" s="54">
        <f t="shared" si="17"/>
        <v>3.2258064516129031E-2</v>
      </c>
    </row>
    <row r="37" spans="1:12">
      <c r="A37" s="3"/>
      <c r="B37" s="3" t="s">
        <v>59</v>
      </c>
      <c r="C37" s="10">
        <v>0</v>
      </c>
      <c r="D37" s="11">
        <v>0</v>
      </c>
      <c r="F37" s="3"/>
      <c r="G37" s="3" t="s">
        <v>59</v>
      </c>
      <c r="H37" s="9">
        <v>1</v>
      </c>
      <c r="I37" s="53">
        <f t="shared" si="15"/>
        <v>3.2258064516129031E-2</v>
      </c>
      <c r="J37" s="9">
        <v>0</v>
      </c>
      <c r="K37" s="54">
        <f t="shared" si="16"/>
        <v>0</v>
      </c>
      <c r="L37" s="54">
        <f t="shared" si="17"/>
        <v>0</v>
      </c>
    </row>
    <row r="38" spans="1:12">
      <c r="A38" s="3"/>
      <c r="B38" s="3"/>
      <c r="C38" s="10">
        <v>10</v>
      </c>
      <c r="D38" s="11">
        <v>1</v>
      </c>
      <c r="F38" s="3"/>
      <c r="G38" s="3"/>
      <c r="H38" s="9">
        <f>SUM(H34:H37)</f>
        <v>31</v>
      </c>
      <c r="I38" s="53">
        <f t="shared" si="15"/>
        <v>1</v>
      </c>
      <c r="J38" s="9">
        <f>SUM(J34:J37)</f>
        <v>12</v>
      </c>
      <c r="K38" s="54">
        <f>SUM(K34:K37)</f>
        <v>1</v>
      </c>
      <c r="L38" s="54">
        <f>SUM(L34:L37)</f>
        <v>0.38709677419354838</v>
      </c>
    </row>
    <row r="39" spans="1:12">
      <c r="A39" s="3"/>
      <c r="B39" s="3"/>
      <c r="C39" s="10"/>
      <c r="D39" s="11"/>
      <c r="F39" s="3"/>
      <c r="G39" s="3"/>
      <c r="L39" s="54"/>
    </row>
    <row r="40" spans="1:12">
      <c r="A40" s="3" t="s">
        <v>71</v>
      </c>
      <c r="B40" s="3" t="s">
        <v>55</v>
      </c>
      <c r="C40" s="10">
        <v>7</v>
      </c>
      <c r="D40" s="11">
        <v>0.7</v>
      </c>
      <c r="E40" s="31">
        <v>28</v>
      </c>
      <c r="F40" s="3" t="s">
        <v>72</v>
      </c>
      <c r="G40" s="3" t="s">
        <v>55</v>
      </c>
      <c r="H40" s="9">
        <v>20</v>
      </c>
      <c r="I40" s="53">
        <f>H40/$H$44</f>
        <v>0.64516129032258063</v>
      </c>
      <c r="J40" s="9">
        <v>8</v>
      </c>
      <c r="K40" s="54">
        <f>J40/J$44</f>
        <v>0.66666666666666663</v>
      </c>
      <c r="L40" s="54">
        <f>J40/H$44</f>
        <v>0.25806451612903225</v>
      </c>
    </row>
    <row r="41" spans="1:12">
      <c r="A41" s="3"/>
      <c r="B41" s="3" t="s">
        <v>57</v>
      </c>
      <c r="C41" s="10">
        <v>3</v>
      </c>
      <c r="D41" s="11">
        <v>0.3</v>
      </c>
      <c r="F41" s="3"/>
      <c r="G41" s="3" t="s">
        <v>57</v>
      </c>
      <c r="H41" s="9">
        <v>9</v>
      </c>
      <c r="I41" s="53">
        <f t="shared" ref="I41:I44" si="18">H41/$H$44</f>
        <v>0.29032258064516131</v>
      </c>
      <c r="J41" s="9">
        <v>4</v>
      </c>
      <c r="K41" s="54">
        <f t="shared" ref="K41:K43" si="19">J41/J$44</f>
        <v>0.33333333333333331</v>
      </c>
      <c r="L41" s="54">
        <f t="shared" ref="L41:L43" si="20">J41/H$44</f>
        <v>0.12903225806451613</v>
      </c>
    </row>
    <row r="42" spans="1:12">
      <c r="A42" s="3"/>
      <c r="B42" s="3" t="s">
        <v>58</v>
      </c>
      <c r="C42" s="10">
        <v>0</v>
      </c>
      <c r="D42" s="11">
        <v>0</v>
      </c>
      <c r="F42" s="3"/>
      <c r="G42" s="3" t="s">
        <v>58</v>
      </c>
      <c r="H42" s="9">
        <v>0</v>
      </c>
      <c r="I42" s="53">
        <f t="shared" si="18"/>
        <v>0</v>
      </c>
      <c r="J42" s="9">
        <v>0</v>
      </c>
      <c r="K42" s="54">
        <f t="shared" si="19"/>
        <v>0</v>
      </c>
      <c r="L42" s="54">
        <f t="shared" si="20"/>
        <v>0</v>
      </c>
    </row>
    <row r="43" spans="1:12">
      <c r="A43" s="3"/>
      <c r="B43" s="3" t="s">
        <v>59</v>
      </c>
      <c r="C43" s="10">
        <v>0</v>
      </c>
      <c r="D43" s="11">
        <v>0</v>
      </c>
      <c r="F43" s="3"/>
      <c r="G43" s="3" t="s">
        <v>59</v>
      </c>
      <c r="H43" s="9">
        <v>2</v>
      </c>
      <c r="I43" s="53">
        <f t="shared" si="18"/>
        <v>6.4516129032258063E-2</v>
      </c>
      <c r="J43" s="9">
        <v>0</v>
      </c>
      <c r="K43" s="54">
        <f t="shared" si="19"/>
        <v>0</v>
      </c>
      <c r="L43" s="54">
        <f t="shared" si="20"/>
        <v>0</v>
      </c>
    </row>
    <row r="44" spans="1:12">
      <c r="A44" s="3"/>
      <c r="B44" s="3"/>
      <c r="C44" s="10">
        <v>10</v>
      </c>
      <c r="D44" s="11">
        <v>1</v>
      </c>
      <c r="F44" s="3"/>
      <c r="G44" s="3"/>
      <c r="H44" s="9">
        <f>SUM(H40:H43)</f>
        <v>31</v>
      </c>
      <c r="I44" s="53">
        <f t="shared" si="18"/>
        <v>1</v>
      </c>
      <c r="J44" s="9">
        <f>SUM(J40:J43)</f>
        <v>12</v>
      </c>
      <c r="K44" s="54">
        <f>SUM(K40:K43)</f>
        <v>1</v>
      </c>
      <c r="L44" s="54">
        <f>SUM(L40:L43)</f>
        <v>0.38709677419354838</v>
      </c>
    </row>
    <row r="45" spans="1:12">
      <c r="L45" s="54"/>
    </row>
    <row r="46" spans="1:12">
      <c r="L46" s="54"/>
    </row>
    <row r="47" spans="1:12">
      <c r="L47" s="54"/>
    </row>
    <row r="48" spans="1:12" ht="32.1">
      <c r="A48" s="5" t="s">
        <v>73</v>
      </c>
      <c r="B48" s="37"/>
      <c r="C48" s="34"/>
      <c r="D48" s="35"/>
      <c r="E48" s="36" t="s">
        <v>5</v>
      </c>
      <c r="F48" s="35"/>
      <c r="G48" s="35"/>
      <c r="H48" s="35" t="s">
        <v>51</v>
      </c>
      <c r="I48" s="35" t="s">
        <v>51</v>
      </c>
      <c r="J48" s="35" t="s">
        <v>74</v>
      </c>
      <c r="K48" s="55" t="s">
        <v>75</v>
      </c>
      <c r="L48" s="55" t="s">
        <v>76</v>
      </c>
    </row>
    <row r="49" spans="1:12">
      <c r="B49" s="12"/>
      <c r="L49" s="54"/>
    </row>
    <row r="50" spans="1:12">
      <c r="A50" s="5"/>
      <c r="B50" s="13"/>
      <c r="C50" s="14"/>
      <c r="D50" s="15"/>
      <c r="L50" s="54"/>
    </row>
    <row r="51" spans="1:12">
      <c r="A51" s="4" t="s">
        <v>77</v>
      </c>
      <c r="B51" s="13" t="s">
        <v>78</v>
      </c>
      <c r="C51" s="14">
        <v>13</v>
      </c>
      <c r="D51" s="15">
        <v>0.26</v>
      </c>
      <c r="E51" s="31">
        <v>17</v>
      </c>
      <c r="F51" s="4" t="s">
        <v>77</v>
      </c>
      <c r="G51" s="13" t="s">
        <v>78</v>
      </c>
      <c r="H51" s="9">
        <v>9</v>
      </c>
      <c r="I51" s="53">
        <f>H51/H$55</f>
        <v>0.29032258064516131</v>
      </c>
      <c r="J51" s="9">
        <v>6</v>
      </c>
      <c r="K51" s="54">
        <f>J51/J$55</f>
        <v>0.31578947368421051</v>
      </c>
      <c r="L51" s="54">
        <f>J51/H$55</f>
        <v>0.19354838709677419</v>
      </c>
    </row>
    <row r="52" spans="1:12">
      <c r="A52" s="4"/>
      <c r="B52" s="13" t="s">
        <v>79</v>
      </c>
      <c r="C52" s="14">
        <v>19</v>
      </c>
      <c r="D52" s="15">
        <v>0.38</v>
      </c>
      <c r="F52" s="4"/>
      <c r="G52" s="13" t="s">
        <v>79</v>
      </c>
      <c r="H52" s="9">
        <v>1</v>
      </c>
      <c r="I52" s="53">
        <f>H52/H$55</f>
        <v>3.2258064516129031E-2</v>
      </c>
      <c r="J52" s="9">
        <v>1</v>
      </c>
      <c r="K52" s="54">
        <f t="shared" ref="K52:K54" si="21">J52/J$55</f>
        <v>5.2631578947368418E-2</v>
      </c>
      <c r="L52" s="54">
        <f t="shared" ref="L52:L54" si="22">J52/H$55</f>
        <v>3.2258064516129031E-2</v>
      </c>
    </row>
    <row r="53" spans="1:12">
      <c r="A53" s="4"/>
      <c r="B53" s="13" t="s">
        <v>80</v>
      </c>
      <c r="C53" s="14">
        <v>5</v>
      </c>
      <c r="D53" s="15">
        <v>0.1</v>
      </c>
      <c r="F53" s="4"/>
      <c r="G53" s="13" t="s">
        <v>81</v>
      </c>
      <c r="H53" s="9">
        <v>4</v>
      </c>
      <c r="I53" s="53">
        <f>H53/H$55</f>
        <v>0.12903225806451613</v>
      </c>
      <c r="J53" s="9">
        <v>3</v>
      </c>
      <c r="K53" s="54">
        <f t="shared" si="21"/>
        <v>0.15789473684210525</v>
      </c>
      <c r="L53" s="54">
        <f t="shared" si="22"/>
        <v>9.6774193548387094E-2</v>
      </c>
    </row>
    <row r="54" spans="1:12">
      <c r="A54" s="4"/>
      <c r="B54" s="13" t="s">
        <v>82</v>
      </c>
      <c r="C54" s="14">
        <v>13</v>
      </c>
      <c r="D54" s="15">
        <v>0.26</v>
      </c>
      <c r="F54" s="4"/>
      <c r="G54" s="13" t="s">
        <v>83</v>
      </c>
      <c r="H54" s="9">
        <v>17</v>
      </c>
      <c r="I54" s="53">
        <f>H54/H$55</f>
        <v>0.54838709677419351</v>
      </c>
      <c r="J54" s="9">
        <v>9</v>
      </c>
      <c r="K54" s="54">
        <f t="shared" si="21"/>
        <v>0.47368421052631576</v>
      </c>
      <c r="L54" s="54">
        <f t="shared" si="22"/>
        <v>0.29032258064516131</v>
      </c>
    </row>
    <row r="55" spans="1:12">
      <c r="A55" s="4"/>
      <c r="B55" s="13"/>
      <c r="C55" s="14">
        <f>SUM(C51:C54)</f>
        <v>50</v>
      </c>
      <c r="D55" s="15">
        <f>SUM(D51:D54)</f>
        <v>1</v>
      </c>
      <c r="F55" s="4"/>
      <c r="G55" s="13"/>
      <c r="H55" s="9">
        <f>SUM(H51:H54)</f>
        <v>31</v>
      </c>
      <c r="I55" s="53">
        <f>SUM(I51:I54)</f>
        <v>1</v>
      </c>
      <c r="J55" s="9">
        <f>SUM(J51:J54)</f>
        <v>19</v>
      </c>
      <c r="K55" s="53">
        <f>SUM(K51:K54)</f>
        <v>1</v>
      </c>
      <c r="L55" s="53">
        <f>SUM(L51:L54)</f>
        <v>0.61290322580645162</v>
      </c>
    </row>
    <row r="56" spans="1:12">
      <c r="A56" s="4"/>
      <c r="B56" s="13"/>
      <c r="C56" s="14"/>
      <c r="D56" s="15"/>
      <c r="F56" s="4"/>
      <c r="G56" s="13"/>
      <c r="L56" s="54"/>
    </row>
    <row r="57" spans="1:12">
      <c r="A57" s="4" t="s">
        <v>84</v>
      </c>
      <c r="B57" s="13" t="s">
        <v>78</v>
      </c>
      <c r="C57" s="14">
        <v>9</v>
      </c>
      <c r="D57" s="15">
        <v>0.18</v>
      </c>
      <c r="F57" s="4" t="s">
        <v>84</v>
      </c>
      <c r="G57" s="13" t="s">
        <v>78</v>
      </c>
      <c r="H57" s="9">
        <v>13</v>
      </c>
      <c r="I57" s="53">
        <f>SUM(H57/H$61)</f>
        <v>0.41935483870967744</v>
      </c>
      <c r="J57" s="9">
        <v>6</v>
      </c>
      <c r="K57" s="54">
        <f>J57/J$61</f>
        <v>0.31578947368421051</v>
      </c>
      <c r="L57" s="54">
        <f>J57/H$61</f>
        <v>0.19354838709677419</v>
      </c>
    </row>
    <row r="58" spans="1:12">
      <c r="A58" s="4"/>
      <c r="B58" s="13" t="s">
        <v>79</v>
      </c>
      <c r="C58" s="14">
        <v>23</v>
      </c>
      <c r="D58" s="15">
        <v>0.46</v>
      </c>
      <c r="E58" s="31">
        <v>19</v>
      </c>
      <c r="F58" s="4"/>
      <c r="G58" s="13" t="s">
        <v>79</v>
      </c>
      <c r="H58" s="9">
        <v>1</v>
      </c>
      <c r="I58" s="53">
        <f>SUM(H58/H$61)</f>
        <v>3.2258064516129031E-2</v>
      </c>
      <c r="J58" s="9">
        <v>0</v>
      </c>
      <c r="K58" s="54">
        <f t="shared" ref="K58:K60" si="23">J58/J$61</f>
        <v>0</v>
      </c>
      <c r="L58" s="54">
        <f t="shared" ref="L58:L60" si="24">J58/H$61</f>
        <v>0</v>
      </c>
    </row>
    <row r="59" spans="1:12">
      <c r="A59" s="4"/>
      <c r="B59" s="13" t="s">
        <v>80</v>
      </c>
      <c r="C59" s="14">
        <v>4</v>
      </c>
      <c r="D59" s="15">
        <v>0.08</v>
      </c>
      <c r="F59" s="4"/>
      <c r="G59" s="13" t="s">
        <v>81</v>
      </c>
      <c r="H59" s="9">
        <v>3</v>
      </c>
      <c r="I59" s="53">
        <f>SUM(H59/H$61)</f>
        <v>9.6774193548387094E-2</v>
      </c>
      <c r="J59" s="9">
        <v>2</v>
      </c>
      <c r="K59" s="54">
        <f t="shared" si="23"/>
        <v>0.10526315789473684</v>
      </c>
      <c r="L59" s="54">
        <f t="shared" si="24"/>
        <v>6.4516129032258063E-2</v>
      </c>
    </row>
    <row r="60" spans="1:12">
      <c r="A60" s="4"/>
      <c r="B60" s="13" t="s">
        <v>82</v>
      </c>
      <c r="C60" s="14">
        <v>14</v>
      </c>
      <c r="D60" s="15">
        <v>0.28000000000000003</v>
      </c>
      <c r="F60" s="4"/>
      <c r="G60" s="13" t="s">
        <v>83</v>
      </c>
      <c r="H60" s="9">
        <v>14</v>
      </c>
      <c r="I60" s="53">
        <f>SUM(H60/H$61)</f>
        <v>0.45161290322580644</v>
      </c>
      <c r="J60" s="9">
        <v>11</v>
      </c>
      <c r="K60" s="54">
        <f t="shared" si="23"/>
        <v>0.57894736842105265</v>
      </c>
      <c r="L60" s="54">
        <f t="shared" si="24"/>
        <v>0.35483870967741937</v>
      </c>
    </row>
    <row r="61" spans="1:12">
      <c r="A61" s="4"/>
      <c r="B61" s="13"/>
      <c r="C61" s="14">
        <f>SUM(C57:C60)</f>
        <v>50</v>
      </c>
      <c r="D61" s="15">
        <f>SUM(D57:D60)</f>
        <v>1</v>
      </c>
      <c r="F61" s="4"/>
      <c r="G61" s="13"/>
      <c r="H61" s="9">
        <f>SUM(H57:H60)</f>
        <v>31</v>
      </c>
      <c r="I61" s="53">
        <f>SUM(I57:I60)</f>
        <v>1</v>
      </c>
      <c r="J61" s="9">
        <f>SUM(J57:J60)</f>
        <v>19</v>
      </c>
      <c r="K61" s="53">
        <f>SUM(K57:K60)</f>
        <v>1</v>
      </c>
      <c r="L61" s="53">
        <f>SUM(L57:L60)</f>
        <v>0.61290322580645162</v>
      </c>
    </row>
    <row r="62" spans="1:12">
      <c r="A62" s="4"/>
      <c r="B62" s="13"/>
      <c r="C62" s="14"/>
      <c r="D62" s="15"/>
      <c r="F62" s="4"/>
      <c r="G62" s="13"/>
      <c r="L62" s="54"/>
    </row>
    <row r="63" spans="1:12">
      <c r="A63" s="4" t="s">
        <v>85</v>
      </c>
      <c r="B63" s="13" t="s">
        <v>78</v>
      </c>
      <c r="C63" s="14">
        <v>10</v>
      </c>
      <c r="D63" s="15">
        <v>0.2</v>
      </c>
      <c r="F63" s="4" t="s">
        <v>85</v>
      </c>
      <c r="G63" s="13" t="s">
        <v>78</v>
      </c>
      <c r="H63" s="9">
        <v>15</v>
      </c>
      <c r="I63" s="53">
        <f>SUM(H63/H$67)</f>
        <v>0.4838709677419355</v>
      </c>
      <c r="J63" s="9">
        <v>9</v>
      </c>
      <c r="K63" s="54">
        <f>J63/J$67</f>
        <v>0.47368421052631576</v>
      </c>
      <c r="L63" s="54">
        <f>J63/H$67</f>
        <v>0.29032258064516131</v>
      </c>
    </row>
    <row r="64" spans="1:12">
      <c r="A64" s="4"/>
      <c r="B64" s="13" t="s">
        <v>79</v>
      </c>
      <c r="C64" s="14">
        <v>23</v>
      </c>
      <c r="D64" s="15">
        <v>0.46</v>
      </c>
      <c r="E64" s="31">
        <v>20</v>
      </c>
      <c r="F64" s="4"/>
      <c r="G64" s="13" t="s">
        <v>79</v>
      </c>
      <c r="H64" s="9">
        <v>1</v>
      </c>
      <c r="I64" s="53">
        <f>SUM(H64/H$67)</f>
        <v>3.2258064516129031E-2</v>
      </c>
      <c r="J64" s="9">
        <v>0</v>
      </c>
      <c r="K64" s="54">
        <f t="shared" ref="K64:K66" si="25">J64/J$67</f>
        <v>0</v>
      </c>
      <c r="L64" s="54">
        <f t="shared" ref="L64:L66" si="26">J64/H$67</f>
        <v>0</v>
      </c>
    </row>
    <row r="65" spans="1:12">
      <c r="A65" s="4"/>
      <c r="B65" s="13" t="s">
        <v>80</v>
      </c>
      <c r="C65" s="14">
        <v>6</v>
      </c>
      <c r="D65" s="15">
        <v>0.12</v>
      </c>
      <c r="F65" s="4"/>
      <c r="G65" s="13" t="s">
        <v>81</v>
      </c>
      <c r="H65" s="9">
        <v>2</v>
      </c>
      <c r="I65" s="53">
        <f>SUM(H65/H$67)</f>
        <v>6.4516129032258063E-2</v>
      </c>
      <c r="J65" s="9">
        <v>1</v>
      </c>
      <c r="K65" s="54">
        <f t="shared" si="25"/>
        <v>5.2631578947368418E-2</v>
      </c>
      <c r="L65" s="54">
        <f t="shared" si="26"/>
        <v>3.2258064516129031E-2</v>
      </c>
    </row>
    <row r="66" spans="1:12">
      <c r="A66" s="4"/>
      <c r="B66" s="13" t="s">
        <v>82</v>
      </c>
      <c r="C66" s="14">
        <v>11</v>
      </c>
      <c r="D66" s="15">
        <v>0.22</v>
      </c>
      <c r="F66" s="4"/>
      <c r="G66" s="13" t="s">
        <v>83</v>
      </c>
      <c r="H66" s="9">
        <v>13</v>
      </c>
      <c r="I66" s="53">
        <f>SUM(H66/H$67)</f>
        <v>0.41935483870967744</v>
      </c>
      <c r="J66" s="9">
        <v>9</v>
      </c>
      <c r="K66" s="54">
        <f t="shared" si="25"/>
        <v>0.47368421052631576</v>
      </c>
      <c r="L66" s="54">
        <f t="shared" si="26"/>
        <v>0.29032258064516131</v>
      </c>
    </row>
    <row r="67" spans="1:12">
      <c r="A67" s="4"/>
      <c r="B67" s="13"/>
      <c r="C67" s="14">
        <v>50</v>
      </c>
      <c r="D67" s="15">
        <f>SUM(D63:D66)</f>
        <v>1</v>
      </c>
      <c r="F67" s="4"/>
      <c r="G67" s="13"/>
      <c r="H67" s="9">
        <f>SUM(H63:H66)</f>
        <v>31</v>
      </c>
      <c r="I67" s="53">
        <f>SUM(I63:I66)</f>
        <v>1</v>
      </c>
      <c r="J67" s="9">
        <f>SUM(J63:J66)</f>
        <v>19</v>
      </c>
      <c r="K67" s="53">
        <f>SUM(K63:K66)</f>
        <v>1</v>
      </c>
      <c r="L67" s="53">
        <f>SUM(L63:L66)</f>
        <v>0.61290322580645173</v>
      </c>
    </row>
    <row r="68" spans="1:12">
      <c r="A68" s="4"/>
      <c r="B68" s="13"/>
      <c r="C68" s="14"/>
      <c r="D68" s="15"/>
      <c r="F68" s="4"/>
      <c r="G68" s="13"/>
      <c r="L68" s="54"/>
    </row>
    <row r="69" spans="1:12">
      <c r="A69" s="4" t="s">
        <v>86</v>
      </c>
      <c r="B69" s="13" t="s">
        <v>78</v>
      </c>
      <c r="C69" s="14">
        <v>18</v>
      </c>
      <c r="D69" s="15">
        <v>0.36</v>
      </c>
      <c r="F69" s="4" t="s">
        <v>86</v>
      </c>
      <c r="G69" s="13" t="s">
        <v>78</v>
      </c>
      <c r="H69" s="9">
        <v>15</v>
      </c>
      <c r="I69" s="53">
        <f>H69/H$73</f>
        <v>0.4838709677419355</v>
      </c>
      <c r="J69" s="9">
        <v>7</v>
      </c>
      <c r="K69" s="54">
        <f>J69/J$73</f>
        <v>0.36842105263157893</v>
      </c>
      <c r="L69" s="54">
        <f>J69/H$73</f>
        <v>0.22580645161290322</v>
      </c>
    </row>
    <row r="70" spans="1:12">
      <c r="A70" s="4"/>
      <c r="B70" s="13" t="s">
        <v>79</v>
      </c>
      <c r="C70" s="14">
        <v>21</v>
      </c>
      <c r="D70" s="15">
        <v>0.42</v>
      </c>
      <c r="E70" s="31">
        <v>22</v>
      </c>
      <c r="F70" s="4"/>
      <c r="G70" s="13" t="s">
        <v>79</v>
      </c>
      <c r="H70" s="9">
        <v>1</v>
      </c>
      <c r="I70" s="53">
        <f>H70/H$73</f>
        <v>3.2258064516129031E-2</v>
      </c>
      <c r="J70" s="9">
        <v>1</v>
      </c>
      <c r="K70" s="54">
        <f t="shared" ref="K70:K72" si="27">J70/J$73</f>
        <v>5.2631578947368418E-2</v>
      </c>
      <c r="L70" s="54">
        <f t="shared" ref="L70:L72" si="28">J70/H$73</f>
        <v>3.2258064516129031E-2</v>
      </c>
    </row>
    <row r="71" spans="1:12">
      <c r="A71" s="4"/>
      <c r="B71" s="13" t="s">
        <v>80</v>
      </c>
      <c r="C71" s="14">
        <v>3</v>
      </c>
      <c r="D71" s="15">
        <v>0.06</v>
      </c>
      <c r="F71" s="4"/>
      <c r="G71" s="13" t="s">
        <v>81</v>
      </c>
      <c r="H71" s="9">
        <v>2</v>
      </c>
      <c r="I71" s="53">
        <f>H71/H$73</f>
        <v>6.4516129032258063E-2</v>
      </c>
      <c r="J71" s="9">
        <v>2</v>
      </c>
      <c r="K71" s="54">
        <f t="shared" si="27"/>
        <v>0.10526315789473684</v>
      </c>
      <c r="L71" s="54">
        <f t="shared" si="28"/>
        <v>6.4516129032258063E-2</v>
      </c>
    </row>
    <row r="72" spans="1:12">
      <c r="A72" s="4"/>
      <c r="B72" s="13" t="s">
        <v>82</v>
      </c>
      <c r="C72" s="14">
        <v>8</v>
      </c>
      <c r="D72" s="15">
        <v>0.16</v>
      </c>
      <c r="F72" s="4"/>
      <c r="G72" s="13" t="s">
        <v>83</v>
      </c>
      <c r="H72" s="9">
        <v>13</v>
      </c>
      <c r="I72" s="53">
        <f>H72/H$73</f>
        <v>0.41935483870967744</v>
      </c>
      <c r="J72" s="9">
        <v>9</v>
      </c>
      <c r="K72" s="54">
        <f t="shared" si="27"/>
        <v>0.47368421052631576</v>
      </c>
      <c r="L72" s="54">
        <f t="shared" si="28"/>
        <v>0.29032258064516131</v>
      </c>
    </row>
    <row r="73" spans="1:12">
      <c r="A73" s="4"/>
      <c r="B73" s="13"/>
      <c r="C73" s="14">
        <f>SUM(C69:C72)</f>
        <v>50</v>
      </c>
      <c r="D73" s="15">
        <f>SUM(D69:D72)</f>
        <v>1</v>
      </c>
      <c r="F73" s="4"/>
      <c r="G73" s="13"/>
      <c r="H73" s="9">
        <f>SUM(H69:H72)</f>
        <v>31</v>
      </c>
      <c r="I73" s="53">
        <f>SUM(I69:I72)</f>
        <v>1</v>
      </c>
      <c r="J73" s="9">
        <f>SUM(J69:J72)</f>
        <v>19</v>
      </c>
      <c r="K73" s="53">
        <f>SUM(K69:K72)</f>
        <v>1</v>
      </c>
      <c r="L73" s="53">
        <f>SUM(L69:L72)</f>
        <v>0.61290322580645162</v>
      </c>
    </row>
    <row r="74" spans="1:12">
      <c r="A74" s="4"/>
      <c r="B74" s="13"/>
      <c r="C74" s="14"/>
      <c r="D74" s="15"/>
      <c r="F74" s="4"/>
      <c r="G74" s="13"/>
      <c r="L74" s="54"/>
    </row>
    <row r="75" spans="1:12">
      <c r="A75" s="4" t="s">
        <v>87</v>
      </c>
      <c r="B75" s="13" t="s">
        <v>78</v>
      </c>
      <c r="C75" s="14">
        <v>29</v>
      </c>
      <c r="D75" s="15">
        <v>0.57999999999999996</v>
      </c>
      <c r="F75" s="4" t="s">
        <v>87</v>
      </c>
      <c r="G75" s="13" t="s">
        <v>78</v>
      </c>
      <c r="H75" s="9">
        <v>24</v>
      </c>
      <c r="I75" s="53">
        <f>H75/H$79</f>
        <v>0.77419354838709675</v>
      </c>
      <c r="J75" s="9">
        <v>14</v>
      </c>
      <c r="K75" s="54">
        <f>J75/J$79</f>
        <v>0.73684210526315785</v>
      </c>
      <c r="L75" s="54">
        <f>J75/H$79</f>
        <v>0.45161290322580644</v>
      </c>
    </row>
    <row r="76" spans="1:12">
      <c r="A76" s="4"/>
      <c r="B76" s="13" t="s">
        <v>79</v>
      </c>
      <c r="C76" s="14">
        <v>19</v>
      </c>
      <c r="D76" s="15">
        <v>0.38</v>
      </c>
      <c r="E76" s="31">
        <v>24</v>
      </c>
      <c r="F76" s="4"/>
      <c r="G76" s="13" t="s">
        <v>79</v>
      </c>
      <c r="H76" s="9">
        <v>3</v>
      </c>
      <c r="I76" s="53">
        <f>H76/H$79</f>
        <v>9.6774193548387094E-2</v>
      </c>
      <c r="J76" s="9">
        <v>2</v>
      </c>
      <c r="K76" s="54">
        <f t="shared" ref="K76:K78" si="29">J76/J$79</f>
        <v>0.10526315789473684</v>
      </c>
      <c r="L76" s="54">
        <f t="shared" ref="L76:L78" si="30">J76/H$79</f>
        <v>6.4516129032258063E-2</v>
      </c>
    </row>
    <row r="77" spans="1:12">
      <c r="A77" s="4"/>
      <c r="B77" s="13" t="s">
        <v>80</v>
      </c>
      <c r="C77" s="14">
        <v>1</v>
      </c>
      <c r="D77" s="15">
        <v>0.02</v>
      </c>
      <c r="F77" s="4"/>
      <c r="G77" s="13" t="s">
        <v>81</v>
      </c>
      <c r="H77" s="9">
        <v>0</v>
      </c>
      <c r="I77" s="53">
        <f>H77/H$79</f>
        <v>0</v>
      </c>
      <c r="J77" s="9">
        <v>0</v>
      </c>
      <c r="K77" s="54">
        <f t="shared" si="29"/>
        <v>0</v>
      </c>
      <c r="L77" s="54">
        <f t="shared" si="30"/>
        <v>0</v>
      </c>
    </row>
    <row r="78" spans="1:12">
      <c r="A78" s="4"/>
      <c r="B78" s="13" t="s">
        <v>82</v>
      </c>
      <c r="C78" s="14">
        <v>1</v>
      </c>
      <c r="D78" s="15">
        <v>0.02</v>
      </c>
      <c r="F78" s="4"/>
      <c r="G78" s="13" t="s">
        <v>83</v>
      </c>
      <c r="H78" s="9">
        <v>4</v>
      </c>
      <c r="I78" s="53">
        <f>H78/H$79</f>
        <v>0.12903225806451613</v>
      </c>
      <c r="J78" s="9">
        <v>3</v>
      </c>
      <c r="K78" s="54">
        <f t="shared" si="29"/>
        <v>0.15789473684210525</v>
      </c>
      <c r="L78" s="54">
        <f t="shared" si="30"/>
        <v>9.6774193548387094E-2</v>
      </c>
    </row>
    <row r="79" spans="1:12">
      <c r="A79" s="4"/>
      <c r="B79" s="13"/>
      <c r="C79" s="14">
        <v>50</v>
      </c>
      <c r="D79" s="15">
        <f>SUM(D75:D78)</f>
        <v>1</v>
      </c>
      <c r="F79" s="4"/>
      <c r="G79" s="13"/>
      <c r="H79" s="9">
        <f>SUM(H75:H78)</f>
        <v>31</v>
      </c>
      <c r="I79" s="53">
        <f>SUM(I75:I78)</f>
        <v>1</v>
      </c>
      <c r="J79" s="9">
        <f>SUM(J75:J78)</f>
        <v>19</v>
      </c>
      <c r="K79" s="53">
        <f>SUM(K75:K78)</f>
        <v>1</v>
      </c>
      <c r="L79" s="53">
        <f>SUM(L75:L78)</f>
        <v>0.61290322580645162</v>
      </c>
    </row>
    <row r="80" spans="1:12">
      <c r="A80" s="4"/>
      <c r="B80" s="13"/>
      <c r="C80" s="14"/>
      <c r="D80" s="15"/>
      <c r="F80" s="4"/>
      <c r="G80" s="13"/>
      <c r="L80" s="54"/>
    </row>
    <row r="81" spans="1:12">
      <c r="A81" s="4" t="s">
        <v>88</v>
      </c>
      <c r="B81" s="13" t="s">
        <v>78</v>
      </c>
      <c r="C81" s="14">
        <v>43</v>
      </c>
      <c r="D81" s="15">
        <v>0.86</v>
      </c>
      <c r="F81" s="4" t="s">
        <v>88</v>
      </c>
      <c r="G81" s="13" t="s">
        <v>78</v>
      </c>
      <c r="H81" s="9">
        <v>26</v>
      </c>
      <c r="I81" s="53">
        <f>H81/H$85</f>
        <v>0.83870967741935487</v>
      </c>
      <c r="J81" s="9">
        <v>15</v>
      </c>
      <c r="K81" s="54">
        <f>J81/J$85</f>
        <v>0.78947368421052633</v>
      </c>
      <c r="L81" s="54">
        <f>J81/H$85</f>
        <v>0.4838709677419355</v>
      </c>
    </row>
    <row r="82" spans="1:12">
      <c r="A82" s="4"/>
      <c r="B82" s="13" t="s">
        <v>79</v>
      </c>
      <c r="C82" s="14">
        <v>6</v>
      </c>
      <c r="D82" s="15">
        <v>0.12</v>
      </c>
      <c r="E82" s="31">
        <v>27</v>
      </c>
      <c r="F82" s="4"/>
      <c r="G82" s="13" t="s">
        <v>79</v>
      </c>
      <c r="H82" s="9">
        <v>2</v>
      </c>
      <c r="I82" s="53">
        <f>H82/H$85</f>
        <v>6.4516129032258063E-2</v>
      </c>
      <c r="J82" s="9">
        <v>2</v>
      </c>
      <c r="K82" s="54">
        <f t="shared" ref="K82:K84" si="31">J82/J$85</f>
        <v>0.10526315789473684</v>
      </c>
      <c r="L82" s="54">
        <f t="shared" ref="L82:L84" si="32">J82/H$85</f>
        <v>6.4516129032258063E-2</v>
      </c>
    </row>
    <row r="83" spans="1:12">
      <c r="A83" s="4"/>
      <c r="B83" s="13" t="s">
        <v>80</v>
      </c>
      <c r="C83" s="14">
        <v>1</v>
      </c>
      <c r="D83" s="15">
        <v>0.02</v>
      </c>
      <c r="F83" s="4"/>
      <c r="G83" s="13" t="s">
        <v>81</v>
      </c>
      <c r="H83" s="9">
        <v>0</v>
      </c>
      <c r="I83" s="53">
        <f>H83/H$85</f>
        <v>0</v>
      </c>
      <c r="J83" s="9">
        <v>0</v>
      </c>
      <c r="K83" s="54">
        <f t="shared" si="31"/>
        <v>0</v>
      </c>
      <c r="L83" s="54">
        <f t="shared" si="32"/>
        <v>0</v>
      </c>
    </row>
    <row r="84" spans="1:12">
      <c r="A84" s="4"/>
      <c r="B84" s="13" t="s">
        <v>82</v>
      </c>
      <c r="C84" s="14">
        <v>0</v>
      </c>
      <c r="D84" s="15">
        <v>0</v>
      </c>
      <c r="F84" s="4"/>
      <c r="G84" s="13" t="s">
        <v>83</v>
      </c>
      <c r="H84" s="9">
        <v>3</v>
      </c>
      <c r="I84" s="53">
        <f>H84/H$85</f>
        <v>9.6774193548387094E-2</v>
      </c>
      <c r="J84" s="9">
        <v>2</v>
      </c>
      <c r="K84" s="54">
        <f t="shared" si="31"/>
        <v>0.10526315789473684</v>
      </c>
      <c r="L84" s="54">
        <f t="shared" si="32"/>
        <v>6.4516129032258063E-2</v>
      </c>
    </row>
    <row r="85" spans="1:12">
      <c r="A85" s="4"/>
      <c r="B85" s="13"/>
      <c r="C85" s="14">
        <v>50</v>
      </c>
      <c r="D85" s="15">
        <f>SUM(D81:D84)</f>
        <v>1</v>
      </c>
      <c r="F85" s="4"/>
      <c r="G85" s="13"/>
      <c r="H85" s="9">
        <f>SUM(H81:H84)</f>
        <v>31</v>
      </c>
      <c r="I85" s="53">
        <f>SUM(I81:I84)</f>
        <v>1</v>
      </c>
      <c r="J85" s="9">
        <f>SUM(J81:J84)</f>
        <v>19</v>
      </c>
      <c r="K85" s="53">
        <f>SUM(K81:K84)</f>
        <v>1</v>
      </c>
      <c r="L85" s="53">
        <f>SUM(L81:L84)</f>
        <v>0.61290322580645151</v>
      </c>
    </row>
    <row r="86" spans="1:12">
      <c r="A86" s="4"/>
      <c r="B86" s="13"/>
      <c r="C86" s="14"/>
      <c r="D86" s="15"/>
      <c r="F86" s="4"/>
      <c r="G86" s="13"/>
      <c r="L86" s="54"/>
    </row>
    <row r="87" spans="1:12">
      <c r="A87" s="4" t="s">
        <v>89</v>
      </c>
      <c r="B87" s="13" t="s">
        <v>78</v>
      </c>
      <c r="C87" s="14">
        <v>46</v>
      </c>
      <c r="D87" s="15">
        <v>0.92</v>
      </c>
      <c r="F87" s="4" t="s">
        <v>89</v>
      </c>
      <c r="G87" s="13" t="s">
        <v>78</v>
      </c>
      <c r="H87" s="9">
        <v>25</v>
      </c>
      <c r="I87" s="53">
        <f>H87/H$91</f>
        <v>0.80645161290322576</v>
      </c>
      <c r="J87" s="9">
        <v>15</v>
      </c>
      <c r="K87" s="54">
        <f>J87/J$91</f>
        <v>0.78947368421052633</v>
      </c>
      <c r="L87" s="54">
        <f>J87/H$91</f>
        <v>0.4838709677419355</v>
      </c>
    </row>
    <row r="88" spans="1:12">
      <c r="A88" s="4"/>
      <c r="B88" s="13" t="s">
        <v>79</v>
      </c>
      <c r="C88" s="14">
        <v>3</v>
      </c>
      <c r="D88" s="15">
        <v>0.06</v>
      </c>
      <c r="E88" s="31">
        <v>29</v>
      </c>
      <c r="F88" s="4"/>
      <c r="G88" s="13" t="s">
        <v>79</v>
      </c>
      <c r="H88" s="9">
        <v>2</v>
      </c>
      <c r="I88" s="53">
        <f>H88/H$91</f>
        <v>6.4516129032258063E-2</v>
      </c>
      <c r="J88" s="9">
        <v>1</v>
      </c>
      <c r="K88" s="54">
        <f t="shared" ref="K88:K90" si="33">J88/J$91</f>
        <v>5.2631578947368418E-2</v>
      </c>
      <c r="L88" s="54">
        <f t="shared" ref="L88:L90" si="34">J88/H$91</f>
        <v>3.2258064516129031E-2</v>
      </c>
    </row>
    <row r="89" spans="1:12">
      <c r="A89" s="4"/>
      <c r="B89" s="13" t="s">
        <v>80</v>
      </c>
      <c r="C89" s="14">
        <v>1</v>
      </c>
      <c r="D89" s="15">
        <v>0.02</v>
      </c>
      <c r="F89" s="4"/>
      <c r="G89" s="13" t="s">
        <v>81</v>
      </c>
      <c r="H89" s="9">
        <v>2</v>
      </c>
      <c r="I89" s="53">
        <f>H89/H$91</f>
        <v>6.4516129032258063E-2</v>
      </c>
      <c r="J89" s="9">
        <v>2</v>
      </c>
      <c r="K89" s="54">
        <f t="shared" si="33"/>
        <v>0.10526315789473684</v>
      </c>
      <c r="L89" s="54">
        <f t="shared" si="34"/>
        <v>6.4516129032258063E-2</v>
      </c>
    </row>
    <row r="90" spans="1:12">
      <c r="A90" s="4"/>
      <c r="B90" s="13" t="s">
        <v>82</v>
      </c>
      <c r="C90" s="14">
        <v>0</v>
      </c>
      <c r="D90" s="15">
        <v>0</v>
      </c>
      <c r="F90" s="4"/>
      <c r="G90" s="13" t="s">
        <v>83</v>
      </c>
      <c r="H90" s="9">
        <v>2</v>
      </c>
      <c r="I90" s="53">
        <f>H90/H$91</f>
        <v>6.4516129032258063E-2</v>
      </c>
      <c r="J90" s="9">
        <v>1</v>
      </c>
      <c r="K90" s="54">
        <f t="shared" si="33"/>
        <v>5.2631578947368418E-2</v>
      </c>
      <c r="L90" s="54">
        <f t="shared" si="34"/>
        <v>3.2258064516129031E-2</v>
      </c>
    </row>
    <row r="91" spans="1:12">
      <c r="A91" s="4"/>
      <c r="B91" s="13"/>
      <c r="C91" s="14">
        <v>50</v>
      </c>
      <c r="D91" s="15">
        <f>SUM(D87:D90)</f>
        <v>1</v>
      </c>
      <c r="F91" s="4"/>
      <c r="G91" s="13"/>
      <c r="H91" s="9">
        <f>SUM(H87:H90)</f>
        <v>31</v>
      </c>
      <c r="I91" s="53">
        <f>SUM(I87:I90)</f>
        <v>0.99999999999999978</v>
      </c>
      <c r="J91" s="9">
        <f>SUM(J87:J90)</f>
        <v>19</v>
      </c>
      <c r="K91" s="53">
        <f>SUM(K87:K90)</f>
        <v>1</v>
      </c>
      <c r="L91" s="53">
        <f>SUM(L87:L90)</f>
        <v>0.61290322580645151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68B6F5-65DD-44EF-BE0E-F3DC45E92578}">
  <dimension ref="A1"/>
  <sheetViews>
    <sheetView workbookViewId="0"/>
  </sheetViews>
  <sheetFormatPr defaultColWidth="11.42578125" defaultRowHeight="1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BBBFFC-9AC6-43F5-83C9-99EC7160BE37}">
  <dimension ref="A1:A50"/>
  <sheetViews>
    <sheetView topLeftCell="A35" workbookViewId="0"/>
  </sheetViews>
  <sheetFormatPr defaultColWidth="11.42578125" defaultRowHeight="15"/>
  <cols>
    <col min="1" max="1" width="62.42578125" style="57" customWidth="1"/>
  </cols>
  <sheetData>
    <row r="1" spans="1:1">
      <c r="A1" s="56" t="s">
        <v>90</v>
      </c>
    </row>
    <row r="30" ht="194.25" customHeight="1"/>
    <row r="33" ht="134.25" customHeight="1"/>
    <row r="35" ht="194.25" customHeight="1"/>
    <row r="38" ht="149.25" customHeight="1"/>
    <row r="40" ht="209.25" customHeight="1"/>
    <row r="43" ht="149.25" customHeight="1"/>
    <row r="45" ht="209.25" customHeight="1"/>
    <row r="48" ht="134.25" customHeight="1"/>
    <row r="50" ht="194.25" customHeight="1"/>
  </sheetData>
  <mergeCells count="1">
    <mergeCell ref="A1:A104857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6B6551-E8FC-47C8-AF8F-889FE0C71675}">
  <dimension ref="A1:B74"/>
  <sheetViews>
    <sheetView workbookViewId="0"/>
  </sheetViews>
  <sheetFormatPr defaultColWidth="11.42578125" defaultRowHeight="15"/>
  <cols>
    <col min="1" max="1" width="52" customWidth="1"/>
    <col min="2" max="2" width="57.42578125" customWidth="1"/>
  </cols>
  <sheetData>
    <row r="1" spans="1:2" ht="15.95" thickBot="1">
      <c r="A1" s="17"/>
      <c r="B1" s="18"/>
    </row>
    <row r="2" spans="1:2" ht="89.25" customHeight="1">
      <c r="A2" s="58"/>
      <c r="B2" s="60"/>
    </row>
    <row r="3" spans="1:2" ht="15.95" thickBot="1">
      <c r="A3" s="59"/>
      <c r="B3" s="61"/>
    </row>
    <row r="4" spans="1:2">
      <c r="A4" s="58"/>
      <c r="B4" s="60"/>
    </row>
    <row r="5" spans="1:2" ht="15.95" thickBot="1">
      <c r="A5" s="59"/>
      <c r="B5" s="61"/>
    </row>
    <row r="6" spans="1:2">
      <c r="A6" s="19"/>
      <c r="B6" s="60"/>
    </row>
    <row r="7" spans="1:2" ht="15.95" thickBot="1">
      <c r="A7" s="22"/>
      <c r="B7" s="61"/>
    </row>
    <row r="8" spans="1:2" ht="44.25" customHeight="1">
      <c r="A8" s="58"/>
      <c r="B8" s="60"/>
    </row>
    <row r="9" spans="1:2" ht="15.95" thickBot="1">
      <c r="A9" s="59"/>
      <c r="B9" s="61"/>
    </row>
    <row r="10" spans="1:2" ht="179.25" customHeight="1">
      <c r="A10" s="58"/>
      <c r="B10" s="60"/>
    </row>
    <row r="11" spans="1:2" ht="15.95" thickBot="1">
      <c r="A11" s="59"/>
      <c r="B11" s="61"/>
    </row>
    <row r="12" spans="1:2" ht="149.25" customHeight="1">
      <c r="A12" s="62"/>
      <c r="B12" s="62"/>
    </row>
    <row r="13" spans="1:2" ht="15.95" thickBot="1">
      <c r="A13" s="63"/>
      <c r="B13" s="63"/>
    </row>
    <row r="14" spans="1:2">
      <c r="A14" s="62"/>
      <c r="B14" s="24"/>
    </row>
    <row r="15" spans="1:2">
      <c r="A15" s="64"/>
      <c r="B15" s="24"/>
    </row>
    <row r="16" spans="1:2" ht="15.95" thickBot="1">
      <c r="A16" s="63"/>
      <c r="B16" s="25"/>
    </row>
    <row r="17" spans="1:2" ht="329.25" customHeight="1">
      <c r="A17" s="58"/>
      <c r="B17" s="60"/>
    </row>
    <row r="18" spans="1:2" ht="15.95" thickBot="1">
      <c r="A18" s="59"/>
      <c r="B18" s="61"/>
    </row>
    <row r="19" spans="1:2" ht="314.25" customHeight="1">
      <c r="A19" s="58"/>
      <c r="B19" s="20"/>
    </row>
    <row r="20" spans="1:2">
      <c r="A20" s="65"/>
      <c r="B20" s="20"/>
    </row>
    <row r="21" spans="1:2" ht="15.95" thickBot="1">
      <c r="A21" s="59"/>
      <c r="B21" s="21"/>
    </row>
    <row r="22" spans="1:2" ht="15.95" thickBot="1">
      <c r="A22" s="26"/>
      <c r="B22" s="21"/>
    </row>
    <row r="23" spans="1:2" ht="134.25" customHeight="1">
      <c r="A23" s="58"/>
      <c r="B23" s="60"/>
    </row>
    <row r="24" spans="1:2" ht="15.95" thickBot="1">
      <c r="A24" s="59"/>
      <c r="B24" s="61"/>
    </row>
    <row r="25" spans="1:2" ht="149.25" customHeight="1">
      <c r="A25" s="58"/>
      <c r="B25" s="60"/>
    </row>
    <row r="26" spans="1:2" ht="15.95" thickBot="1">
      <c r="A26" s="59"/>
      <c r="B26" s="61"/>
    </row>
    <row r="27" spans="1:2" ht="254.25" customHeight="1">
      <c r="A27" s="58"/>
      <c r="B27" s="60"/>
    </row>
    <row r="28" spans="1:2" ht="15.95" thickBot="1">
      <c r="A28" s="59"/>
      <c r="B28" s="61"/>
    </row>
    <row r="29" spans="1:2" ht="134.25" customHeight="1">
      <c r="A29" s="58"/>
      <c r="B29" s="60"/>
    </row>
    <row r="30" spans="1:2" ht="15.95" thickBot="1">
      <c r="A30" s="59"/>
      <c r="B30" s="61"/>
    </row>
    <row r="31" spans="1:2">
      <c r="A31" s="60"/>
      <c r="B31" s="24"/>
    </row>
    <row r="32" spans="1:2">
      <c r="A32" s="66"/>
      <c r="B32" s="24"/>
    </row>
    <row r="33" spans="1:2" ht="15.95" thickBot="1">
      <c r="A33" s="61"/>
      <c r="B33" s="21"/>
    </row>
    <row r="34" spans="1:2" ht="149.25" customHeight="1">
      <c r="A34" s="58"/>
      <c r="B34" s="60"/>
    </row>
    <row r="35" spans="1:2" ht="15.95" thickBot="1">
      <c r="A35" s="59"/>
      <c r="B35" s="61"/>
    </row>
    <row r="36" spans="1:2" ht="15.95" thickBot="1">
      <c r="A36" s="26"/>
      <c r="B36" s="21"/>
    </row>
    <row r="37" spans="1:2" ht="15.95" thickBot="1">
      <c r="A37" s="26"/>
      <c r="B37" s="21"/>
    </row>
    <row r="38" spans="1:2" ht="15.95" thickBot="1">
      <c r="A38" s="26"/>
      <c r="B38" s="21"/>
    </row>
    <row r="39" spans="1:2">
      <c r="A39" s="27"/>
      <c r="B39" s="60"/>
    </row>
    <row r="40" spans="1:2" ht="15.95" thickBot="1">
      <c r="A40" s="28"/>
      <c r="B40" s="61"/>
    </row>
    <row r="41" spans="1:2">
      <c r="A41" s="27"/>
      <c r="B41" s="67"/>
    </row>
    <row r="42" spans="1:2">
      <c r="A42" s="23"/>
      <c r="B42" s="68"/>
    </row>
    <row r="43" spans="1:2" ht="15.95" thickBot="1">
      <c r="A43" s="28"/>
      <c r="B43" s="69"/>
    </row>
    <row r="44" spans="1:2" ht="134.25" customHeight="1">
      <c r="A44" s="60"/>
      <c r="B44" s="60"/>
    </row>
    <row r="45" spans="1:2" ht="15.95" thickBot="1">
      <c r="A45" s="61"/>
      <c r="B45" s="61"/>
    </row>
    <row r="46" spans="1:2" ht="15.95" thickBot="1">
      <c r="A46" s="29"/>
      <c r="B46" s="21"/>
    </row>
    <row r="47" spans="1:2" ht="15.95" thickBot="1">
      <c r="A47" s="29"/>
      <c r="B47" s="21"/>
    </row>
    <row r="48" spans="1:2" ht="194.25" customHeight="1">
      <c r="A48" s="60"/>
      <c r="B48" s="60"/>
    </row>
    <row r="49" spans="1:2">
      <c r="A49" s="66"/>
      <c r="B49" s="66"/>
    </row>
    <row r="50" spans="1:2" ht="15.95" thickBot="1">
      <c r="A50" s="61"/>
      <c r="B50" s="61"/>
    </row>
    <row r="51" spans="1:2" ht="134.25" customHeight="1">
      <c r="A51" s="60"/>
      <c r="B51" s="60"/>
    </row>
    <row r="52" spans="1:2" ht="15.95" thickBot="1">
      <c r="A52" s="61"/>
      <c r="B52" s="61"/>
    </row>
    <row r="53" spans="1:2">
      <c r="A53" s="60"/>
      <c r="B53" s="20"/>
    </row>
    <row r="54" spans="1:2">
      <c r="A54" s="66"/>
      <c r="B54" s="24"/>
    </row>
    <row r="55" spans="1:2" ht="15.95" thickBot="1">
      <c r="A55" s="61"/>
      <c r="B55" s="21"/>
    </row>
    <row r="56" spans="1:2" ht="149.25" customHeight="1">
      <c r="A56" s="60"/>
      <c r="B56" s="60"/>
    </row>
    <row r="57" spans="1:2" ht="15.95" thickBot="1">
      <c r="A57" s="61"/>
      <c r="B57" s="61"/>
    </row>
    <row r="58" spans="1:2" ht="209.25" customHeight="1">
      <c r="A58" s="60"/>
      <c r="B58" s="60"/>
    </row>
    <row r="59" spans="1:2">
      <c r="A59" s="66"/>
      <c r="B59" s="66"/>
    </row>
    <row r="60" spans="1:2" ht="15.95" thickBot="1">
      <c r="A60" s="61"/>
      <c r="B60" s="61"/>
    </row>
    <row r="61" spans="1:2" ht="149.25" customHeight="1">
      <c r="A61" s="60"/>
      <c r="B61" s="60"/>
    </row>
    <row r="62" spans="1:2" ht="15.95" thickBot="1">
      <c r="A62" s="61"/>
      <c r="B62" s="61"/>
    </row>
    <row r="63" spans="1:2" ht="209.25" customHeight="1">
      <c r="A63" s="60"/>
      <c r="B63" s="60"/>
    </row>
    <row r="64" spans="1:2">
      <c r="A64" s="66"/>
      <c r="B64" s="66"/>
    </row>
    <row r="65" spans="1:2" ht="15.95" thickBot="1">
      <c r="A65" s="61"/>
      <c r="B65" s="61"/>
    </row>
    <row r="66" spans="1:2" ht="134.25" customHeight="1">
      <c r="A66" s="60"/>
      <c r="B66" s="60"/>
    </row>
    <row r="67" spans="1:2" ht="15.95" thickBot="1">
      <c r="A67" s="61"/>
      <c r="B67" s="61"/>
    </row>
    <row r="68" spans="1:2" ht="194.25" customHeight="1">
      <c r="A68" s="60"/>
      <c r="B68" s="60"/>
    </row>
    <row r="69" spans="1:2">
      <c r="A69" s="66"/>
      <c r="B69" s="66"/>
    </row>
    <row r="70" spans="1:2" ht="15.95" thickBot="1">
      <c r="A70" s="61"/>
      <c r="B70" s="61"/>
    </row>
    <row r="71" spans="1:2">
      <c r="A71" s="60"/>
      <c r="B71" s="62"/>
    </row>
    <row r="72" spans="1:2" ht="15.95" thickBot="1">
      <c r="A72" s="61"/>
      <c r="B72" s="63"/>
    </row>
    <row r="73" spans="1:2">
      <c r="A73" s="30"/>
    </row>
    <row r="74" spans="1:2">
      <c r="A74" s="30"/>
    </row>
  </sheetData>
  <mergeCells count="49">
    <mergeCell ref="A71:A72"/>
    <mergeCell ref="B71:B72"/>
    <mergeCell ref="A63:A65"/>
    <mergeCell ref="B63:B65"/>
    <mergeCell ref="A66:A67"/>
    <mergeCell ref="B66:B67"/>
    <mergeCell ref="A68:A70"/>
    <mergeCell ref="B68:B70"/>
    <mergeCell ref="A61:A62"/>
    <mergeCell ref="B61:B62"/>
    <mergeCell ref="B41:B43"/>
    <mergeCell ref="A44:A45"/>
    <mergeCell ref="B44:B45"/>
    <mergeCell ref="A48:A50"/>
    <mergeCell ref="B48:B50"/>
    <mergeCell ref="A51:A52"/>
    <mergeCell ref="B51:B52"/>
    <mergeCell ref="A53:A55"/>
    <mergeCell ref="A56:A57"/>
    <mergeCell ref="B56:B57"/>
    <mergeCell ref="A58:A60"/>
    <mergeCell ref="B58:B60"/>
    <mergeCell ref="B39:B40"/>
    <mergeCell ref="A19:A21"/>
    <mergeCell ref="A23:A24"/>
    <mergeCell ref="B23:B24"/>
    <mergeCell ref="A25:A26"/>
    <mergeCell ref="B25:B26"/>
    <mergeCell ref="A27:A28"/>
    <mergeCell ref="B27:B28"/>
    <mergeCell ref="A29:A30"/>
    <mergeCell ref="B29:B30"/>
    <mergeCell ref="A31:A33"/>
    <mergeCell ref="A34:A35"/>
    <mergeCell ref="B34:B35"/>
    <mergeCell ref="A17:A18"/>
    <mergeCell ref="B17:B18"/>
    <mergeCell ref="A2:A3"/>
    <mergeCell ref="B2:B3"/>
    <mergeCell ref="A4:A5"/>
    <mergeCell ref="B4:B5"/>
    <mergeCell ref="B6:B7"/>
    <mergeCell ref="A8:A9"/>
    <mergeCell ref="B8:B9"/>
    <mergeCell ref="A10:A11"/>
    <mergeCell ref="B10:B11"/>
    <mergeCell ref="A12:A13"/>
    <mergeCell ref="B12:B13"/>
    <mergeCell ref="A14:A16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295D3165274C4785A0CBD336D4CB0F" ma:contentTypeVersion="11" ma:contentTypeDescription="Create a new document." ma:contentTypeScope="" ma:versionID="70cde28db3d6ec5a502d0207600f9154">
  <xsd:schema xmlns:xsd="http://www.w3.org/2001/XMLSchema" xmlns:xs="http://www.w3.org/2001/XMLSchema" xmlns:p="http://schemas.microsoft.com/office/2006/metadata/properties" xmlns:ns2="9e7e862f-fd2b-4f26-8c55-eda3534c9efa" xmlns:ns3="74082bf1-f915-4743-9c52-114cee727a99" targetNamespace="http://schemas.microsoft.com/office/2006/metadata/properties" ma:root="true" ma:fieldsID="035eac00da715372e6d24cf22ffb80c1" ns2:_="" ns3:_="">
    <xsd:import namespace="9e7e862f-fd2b-4f26-8c55-eda3534c9efa"/>
    <xsd:import namespace="74082bf1-f915-4743-9c52-114cee727a9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7e862f-fd2b-4f26-8c55-eda3534c9ef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4ed3f799-2585-429a-ae92-38aec2d16af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082bf1-f915-4743-9c52-114cee727a99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cd9416d7-d281-46f0-b110-ff4bdacec436}" ma:internalName="TaxCatchAll" ma:showField="CatchAllData" ma:web="74082bf1-f915-4743-9c52-114cee727a9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10A1572-651F-4C73-AB67-DC9E50D9D927}"/>
</file>

<file path=customXml/itemProps2.xml><?xml version="1.0" encoding="utf-8"?>
<ds:datastoreItem xmlns:ds="http://schemas.openxmlformats.org/officeDocument/2006/customXml" ds:itemID="{D15DDCE5-2091-437E-9252-413BC25DB82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Nina Sunde</dc:creator>
  <cp:keywords/>
  <dc:description/>
  <cp:lastModifiedBy/>
  <cp:revision/>
  <dcterms:created xsi:type="dcterms:W3CDTF">2023-08-11T08:49:25Z</dcterms:created>
  <dcterms:modified xsi:type="dcterms:W3CDTF">2024-10-24T16:28:33Z</dcterms:modified>
  <cp:category/>
  <cp:contentStatus/>
</cp:coreProperties>
</file>