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4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5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C:\Users\Encina\Documents\Experiments\Chapter 4 -Degradation\CORD - Ch 4\"/>
    </mc:Choice>
  </mc:AlternateContent>
  <xr:revisionPtr revIDLastSave="0" documentId="13_ncr:1_{F26A63DA-263D-4E78-96AD-DC212B1C99F1}" xr6:coauthVersionLast="46" xr6:coauthVersionMax="46" xr10:uidLastSave="{00000000-0000-0000-0000-000000000000}"/>
  <bookViews>
    <workbookView xWindow="-108" yWindow="-108" windowWidth="23256" windowHeight="12576" activeTab="6" xr2:uid="{00000000-000D-0000-FFFF-FFFF00000000}"/>
  </bookViews>
  <sheets>
    <sheet name="Degr curve" sheetId="5" r:id="rId1"/>
    <sheet name="3Temp" sheetId="6" r:id="rId2"/>
    <sheet name="Mass balance" sheetId="8" r:id="rId3"/>
    <sheet name="Mass balance %" sheetId="11" r:id="rId4"/>
    <sheet name="Mass balance % all" sheetId="12" r:id="rId5"/>
    <sheet name="Deg rtaes" sheetId="7" r:id="rId6"/>
    <sheet name="DR and HL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0" i="12" l="1"/>
  <c r="AC11" i="12"/>
  <c r="AC13" i="12"/>
  <c r="AC14" i="12"/>
  <c r="AC15" i="12"/>
  <c r="AC17" i="12"/>
  <c r="AC18" i="12"/>
  <c r="AC19" i="12"/>
  <c r="AC21" i="12"/>
  <c r="AC22" i="12"/>
  <c r="AC23" i="12"/>
  <c r="AC25" i="12"/>
  <c r="AC26" i="12"/>
  <c r="AC27" i="12"/>
  <c r="AC29" i="12"/>
  <c r="AC31" i="12"/>
  <c r="AC32" i="12"/>
  <c r="AC33" i="12"/>
  <c r="AC35" i="12"/>
  <c r="AC36" i="12"/>
  <c r="AC37" i="12"/>
  <c r="AC39" i="12"/>
  <c r="AC40" i="12"/>
  <c r="AC41" i="12"/>
  <c r="AC43" i="12"/>
  <c r="AC44" i="12"/>
  <c r="AC45" i="12"/>
  <c r="AC47" i="12"/>
  <c r="AC48" i="12"/>
  <c r="AC49" i="12"/>
  <c r="AC9" i="12"/>
  <c r="Z32" i="12"/>
  <c r="Z33" i="12"/>
  <c r="Z34" i="12"/>
  <c r="Z35" i="12"/>
  <c r="Z36" i="12"/>
  <c r="Z37" i="12"/>
  <c r="Z38" i="12"/>
  <c r="Z39" i="12"/>
  <c r="Z40" i="12"/>
  <c r="Z41" i="12"/>
  <c r="Z42" i="12"/>
  <c r="Z43" i="12"/>
  <c r="Z44" i="12"/>
  <c r="Z45" i="12"/>
  <c r="Z46" i="12"/>
  <c r="Z47" i="12"/>
  <c r="Z48" i="12"/>
  <c r="Z49" i="12"/>
  <c r="Z31" i="12"/>
  <c r="Y32" i="12"/>
  <c r="Y33" i="12"/>
  <c r="Y34" i="12"/>
  <c r="Y35" i="12"/>
  <c r="Y36" i="12"/>
  <c r="Y37" i="12"/>
  <c r="Y38" i="12"/>
  <c r="Y39" i="12"/>
  <c r="Y40" i="12"/>
  <c r="Y41" i="12"/>
  <c r="Y42" i="12"/>
  <c r="Y43" i="12"/>
  <c r="Y44" i="12"/>
  <c r="Y45" i="12"/>
  <c r="Y46" i="12"/>
  <c r="Y47" i="12"/>
  <c r="Y48" i="12"/>
  <c r="Y49" i="12"/>
  <c r="Y31" i="12"/>
  <c r="X31" i="12"/>
  <c r="X32" i="12"/>
  <c r="X33" i="12"/>
  <c r="X34" i="12"/>
  <c r="X35" i="12"/>
  <c r="X36" i="12"/>
  <c r="X37" i="12"/>
  <c r="X38" i="12"/>
  <c r="X39" i="12"/>
  <c r="X40" i="12"/>
  <c r="X41" i="12"/>
  <c r="X42" i="12"/>
  <c r="X43" i="12"/>
  <c r="X44" i="12"/>
  <c r="X45" i="12"/>
  <c r="X46" i="12"/>
  <c r="X47" i="12"/>
  <c r="X48" i="12"/>
  <c r="X49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48" i="12"/>
  <c r="W49" i="12"/>
  <c r="W31" i="12"/>
  <c r="V32" i="12"/>
  <c r="V33" i="12"/>
  <c r="V34" i="12"/>
  <c r="V35" i="12"/>
  <c r="V36" i="12"/>
  <c r="V37" i="12"/>
  <c r="V38" i="12"/>
  <c r="V39" i="12"/>
  <c r="V40" i="12"/>
  <c r="V41" i="12"/>
  <c r="V42" i="12"/>
  <c r="V43" i="12"/>
  <c r="V44" i="12"/>
  <c r="V45" i="12"/>
  <c r="V46" i="12"/>
  <c r="V47" i="12"/>
  <c r="V48" i="12"/>
  <c r="V49" i="12"/>
  <c r="U32" i="12"/>
  <c r="U33" i="12"/>
  <c r="U34" i="12"/>
  <c r="U35" i="12"/>
  <c r="U36" i="12"/>
  <c r="U37" i="12"/>
  <c r="U38" i="12"/>
  <c r="U39" i="12"/>
  <c r="U40" i="12"/>
  <c r="U41" i="12"/>
  <c r="U42" i="12"/>
  <c r="U43" i="12"/>
  <c r="U44" i="12"/>
  <c r="U45" i="12"/>
  <c r="U46" i="12"/>
  <c r="U47" i="12"/>
  <c r="U48" i="12"/>
  <c r="U49" i="12"/>
  <c r="T32" i="12"/>
  <c r="T33" i="12"/>
  <c r="T34" i="12"/>
  <c r="T35" i="12"/>
  <c r="T36" i="12"/>
  <c r="T37" i="12"/>
  <c r="T38" i="12"/>
  <c r="T39" i="12"/>
  <c r="T40" i="12"/>
  <c r="T41" i="12"/>
  <c r="T42" i="12"/>
  <c r="T43" i="12"/>
  <c r="T44" i="12"/>
  <c r="T45" i="12"/>
  <c r="T46" i="12"/>
  <c r="T47" i="12"/>
  <c r="T48" i="12"/>
  <c r="T49" i="12"/>
  <c r="R32" i="12"/>
  <c r="R33" i="12"/>
  <c r="R34" i="12"/>
  <c r="R35" i="12"/>
  <c r="R36" i="12"/>
  <c r="R37" i="12"/>
  <c r="R38" i="12"/>
  <c r="R39" i="12"/>
  <c r="R40" i="12"/>
  <c r="R41" i="12"/>
  <c r="R42" i="12"/>
  <c r="R43" i="12"/>
  <c r="R44" i="12"/>
  <c r="R45" i="12"/>
  <c r="R46" i="12"/>
  <c r="R47" i="12"/>
  <c r="R48" i="12"/>
  <c r="R49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46" i="12"/>
  <c r="S47" i="12"/>
  <c r="S48" i="12"/>
  <c r="S49" i="12"/>
  <c r="T31" i="12"/>
  <c r="Z10" i="12"/>
  <c r="Z11" i="12"/>
  <c r="Z12" i="12"/>
  <c r="Z13" i="12"/>
  <c r="Z14" i="12"/>
  <c r="Z15" i="12"/>
  <c r="Z16" i="12"/>
  <c r="Z17" i="12"/>
  <c r="Z18" i="12"/>
  <c r="Z19" i="12"/>
  <c r="Z20" i="12"/>
  <c r="Z21" i="12"/>
  <c r="Z22" i="12"/>
  <c r="Z23" i="12"/>
  <c r="Z24" i="12"/>
  <c r="Z25" i="12"/>
  <c r="Z26" i="12"/>
  <c r="Z27" i="12"/>
  <c r="Z28" i="12"/>
  <c r="Y9" i="12"/>
  <c r="Z9" i="12"/>
  <c r="X10" i="12"/>
  <c r="X11" i="12"/>
  <c r="X12" i="12"/>
  <c r="X13" i="12"/>
  <c r="X14" i="12"/>
  <c r="X15" i="12"/>
  <c r="X16" i="12"/>
  <c r="X17" i="12"/>
  <c r="X18" i="12"/>
  <c r="X19" i="12"/>
  <c r="X20" i="12"/>
  <c r="X21" i="12"/>
  <c r="X22" i="12"/>
  <c r="X23" i="12"/>
  <c r="X24" i="12"/>
  <c r="X25" i="12"/>
  <c r="X26" i="12"/>
  <c r="X27" i="12"/>
  <c r="X28" i="12"/>
  <c r="Y10" i="12"/>
  <c r="Y11" i="12"/>
  <c r="Y12" i="12"/>
  <c r="Y13" i="12"/>
  <c r="Y14" i="12"/>
  <c r="Y15" i="12"/>
  <c r="Y16" i="12"/>
  <c r="Y17" i="12"/>
  <c r="Y18" i="12"/>
  <c r="Y19" i="12"/>
  <c r="Y20" i="12"/>
  <c r="Y21" i="12"/>
  <c r="Y22" i="12"/>
  <c r="Y23" i="12"/>
  <c r="Y24" i="12"/>
  <c r="Y25" i="12"/>
  <c r="Y26" i="12"/>
  <c r="Y27" i="12"/>
  <c r="Y28" i="12"/>
  <c r="W10" i="12"/>
  <c r="W11" i="12"/>
  <c r="W13" i="12"/>
  <c r="W14" i="12"/>
  <c r="W15" i="12"/>
  <c r="W17" i="12"/>
  <c r="W18" i="12"/>
  <c r="W19" i="12"/>
  <c r="W21" i="12"/>
  <c r="W22" i="12"/>
  <c r="W23" i="12"/>
  <c r="W24" i="12"/>
  <c r="W25" i="12"/>
  <c r="W26" i="12"/>
  <c r="W27" i="12"/>
  <c r="W28" i="12"/>
  <c r="W9" i="12"/>
  <c r="V10" i="12"/>
  <c r="V11" i="12"/>
  <c r="V13" i="12"/>
  <c r="V14" i="12"/>
  <c r="V15" i="12"/>
  <c r="V17" i="12"/>
  <c r="V18" i="12"/>
  <c r="V19" i="12"/>
  <c r="V21" i="12"/>
  <c r="V22" i="12"/>
  <c r="V23" i="12"/>
  <c r="V24" i="12"/>
  <c r="V25" i="12"/>
  <c r="V26" i="12"/>
  <c r="V27" i="12"/>
  <c r="V28" i="12"/>
  <c r="U10" i="12"/>
  <c r="U11" i="12"/>
  <c r="U13" i="12"/>
  <c r="U14" i="12"/>
  <c r="U15" i="12"/>
  <c r="U17" i="12"/>
  <c r="U18" i="12"/>
  <c r="U19" i="12"/>
  <c r="U21" i="12"/>
  <c r="U22" i="12"/>
  <c r="U23" i="12"/>
  <c r="U24" i="12"/>
  <c r="U25" i="12"/>
  <c r="U26" i="12"/>
  <c r="U27" i="12"/>
  <c r="U28" i="12"/>
  <c r="T10" i="12"/>
  <c r="T11" i="12"/>
  <c r="T13" i="12"/>
  <c r="T14" i="12"/>
  <c r="T15" i="12"/>
  <c r="T17" i="12"/>
  <c r="T18" i="12"/>
  <c r="T19" i="12"/>
  <c r="T21" i="12"/>
  <c r="T22" i="12"/>
  <c r="T23" i="12"/>
  <c r="T24" i="12"/>
  <c r="T25" i="12"/>
  <c r="T26" i="12"/>
  <c r="T27" i="12"/>
  <c r="T28" i="12"/>
  <c r="S10" i="12"/>
  <c r="S11" i="12"/>
  <c r="S13" i="12"/>
  <c r="S14" i="12"/>
  <c r="S15" i="12"/>
  <c r="S17" i="12"/>
  <c r="S18" i="12"/>
  <c r="S19" i="12"/>
  <c r="S21" i="12"/>
  <c r="S22" i="12"/>
  <c r="S23" i="12"/>
  <c r="S24" i="12"/>
  <c r="S25" i="12"/>
  <c r="S26" i="12"/>
  <c r="S27" i="12"/>
  <c r="S28" i="12"/>
  <c r="R10" i="12"/>
  <c r="R11" i="12"/>
  <c r="R13" i="12"/>
  <c r="R14" i="12"/>
  <c r="R15" i="12"/>
  <c r="R17" i="12"/>
  <c r="R18" i="12"/>
  <c r="R19" i="12"/>
  <c r="R21" i="12"/>
  <c r="R22" i="12"/>
  <c r="R23" i="12"/>
  <c r="R24" i="12"/>
  <c r="R25" i="12"/>
  <c r="R26" i="12"/>
  <c r="R27" i="12"/>
  <c r="R28" i="12"/>
  <c r="T9" i="12"/>
  <c r="B36" i="12" l="1"/>
  <c r="D36" i="12" s="1"/>
  <c r="B35" i="12"/>
  <c r="C35" i="12" s="1"/>
  <c r="V31" i="12"/>
  <c r="U31" i="12"/>
  <c r="S31" i="12"/>
  <c r="R31" i="12"/>
  <c r="X9" i="12"/>
  <c r="V9" i="12"/>
  <c r="U9" i="12"/>
  <c r="S9" i="12"/>
  <c r="R9" i="12"/>
  <c r="T27" i="11"/>
  <c r="T28" i="11"/>
  <c r="T29" i="11"/>
  <c r="T30" i="11"/>
  <c r="T31" i="11"/>
  <c r="T32" i="11"/>
  <c r="T33" i="11"/>
  <c r="T34" i="11"/>
  <c r="T35" i="11"/>
  <c r="T36" i="11"/>
  <c r="T37" i="11"/>
  <c r="T38" i="11"/>
  <c r="T39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R28" i="11"/>
  <c r="R29" i="11"/>
  <c r="R30" i="11"/>
  <c r="R31" i="11"/>
  <c r="R32" i="11"/>
  <c r="R33" i="11"/>
  <c r="R34" i="11"/>
  <c r="R35" i="11"/>
  <c r="R36" i="11"/>
  <c r="R37" i="11"/>
  <c r="R38" i="11"/>
  <c r="R39" i="11"/>
  <c r="R27" i="11"/>
  <c r="Q27" i="11"/>
  <c r="Q28" i="11"/>
  <c r="Q29" i="11"/>
  <c r="Q30" i="11"/>
  <c r="Q31" i="11"/>
  <c r="Q32" i="11"/>
  <c r="Q33" i="11"/>
  <c r="Q34" i="11"/>
  <c r="Q35" i="11"/>
  <c r="Q36" i="11"/>
  <c r="Q37" i="11"/>
  <c r="Q38" i="11"/>
  <c r="Q39" i="11"/>
  <c r="Q26" i="11"/>
  <c r="P39" i="11"/>
  <c r="O39" i="11"/>
  <c r="P38" i="11"/>
  <c r="O38" i="11"/>
  <c r="P37" i="11"/>
  <c r="O37" i="11"/>
  <c r="P36" i="11"/>
  <c r="O36" i="11"/>
  <c r="P35" i="11"/>
  <c r="O35" i="11"/>
  <c r="P34" i="11"/>
  <c r="O34" i="11"/>
  <c r="P33" i="11"/>
  <c r="O33" i="11"/>
  <c r="P32" i="11"/>
  <c r="O32" i="11"/>
  <c r="P31" i="11"/>
  <c r="O31" i="11"/>
  <c r="P30" i="11"/>
  <c r="O30" i="11"/>
  <c r="P29" i="11"/>
  <c r="O29" i="11"/>
  <c r="P28" i="11"/>
  <c r="O28" i="11"/>
  <c r="P27" i="11"/>
  <c r="O27" i="11"/>
  <c r="T26" i="11"/>
  <c r="S26" i="11"/>
  <c r="R26" i="11"/>
  <c r="P26" i="11"/>
  <c r="O26" i="11"/>
  <c r="T22" i="11"/>
  <c r="S22" i="11"/>
  <c r="R22" i="11"/>
  <c r="Q22" i="11"/>
  <c r="P22" i="11"/>
  <c r="O22" i="11"/>
  <c r="T21" i="11"/>
  <c r="S21" i="11"/>
  <c r="R21" i="11"/>
  <c r="Q21" i="11"/>
  <c r="P21" i="11"/>
  <c r="O21" i="11"/>
  <c r="T20" i="11"/>
  <c r="S20" i="11"/>
  <c r="R20" i="11"/>
  <c r="Q20" i="11"/>
  <c r="P20" i="11"/>
  <c r="O20" i="11"/>
  <c r="T19" i="11"/>
  <c r="S19" i="11"/>
  <c r="R19" i="11"/>
  <c r="Q19" i="11"/>
  <c r="P19" i="11"/>
  <c r="O19" i="11"/>
  <c r="T18" i="11"/>
  <c r="S18" i="11"/>
  <c r="R18" i="11"/>
  <c r="Q18" i="11"/>
  <c r="P18" i="11"/>
  <c r="O18" i="11"/>
  <c r="T17" i="11"/>
  <c r="S17" i="11"/>
  <c r="R17" i="11"/>
  <c r="Q17" i="11"/>
  <c r="P17" i="11"/>
  <c r="O17" i="11"/>
  <c r="T16" i="11"/>
  <c r="S16" i="11"/>
  <c r="R16" i="11"/>
  <c r="Q16" i="11"/>
  <c r="P16" i="11"/>
  <c r="O16" i="11"/>
  <c r="T15" i="11"/>
  <c r="S15" i="11"/>
  <c r="R15" i="11"/>
  <c r="Q15" i="11"/>
  <c r="P15" i="11"/>
  <c r="O15" i="11"/>
  <c r="T14" i="11"/>
  <c r="S14" i="11"/>
  <c r="R14" i="11"/>
  <c r="Q14" i="11"/>
  <c r="P14" i="11"/>
  <c r="O14" i="11"/>
  <c r="T13" i="11"/>
  <c r="S13" i="11"/>
  <c r="R13" i="11"/>
  <c r="Q13" i="11"/>
  <c r="P13" i="11"/>
  <c r="O13" i="11"/>
  <c r="T12" i="11"/>
  <c r="S12" i="11"/>
  <c r="R12" i="11"/>
  <c r="Q12" i="11"/>
  <c r="P12" i="11"/>
  <c r="O12" i="11"/>
  <c r="T11" i="11"/>
  <c r="S11" i="11"/>
  <c r="R11" i="11"/>
  <c r="Q11" i="11"/>
  <c r="P11" i="11"/>
  <c r="O11" i="11"/>
  <c r="T10" i="11"/>
  <c r="S10" i="11"/>
  <c r="R10" i="11"/>
  <c r="Q10" i="11"/>
  <c r="P10" i="11"/>
  <c r="O10" i="11"/>
  <c r="T9" i="11"/>
  <c r="S9" i="11"/>
  <c r="R9" i="11"/>
  <c r="Q9" i="11"/>
  <c r="P9" i="11"/>
  <c r="O9" i="11"/>
  <c r="B36" i="11"/>
  <c r="E36" i="11" s="1"/>
  <c r="B35" i="11"/>
  <c r="C35" i="11" s="1"/>
  <c r="R8" i="9"/>
  <c r="R9" i="9"/>
  <c r="R10" i="9"/>
  <c r="R11" i="9"/>
  <c r="R12" i="9"/>
  <c r="R7" i="9"/>
  <c r="Q7" i="9"/>
  <c r="Q12" i="9"/>
  <c r="Q8" i="9"/>
  <c r="Q9" i="9"/>
  <c r="Q10" i="9"/>
  <c r="Q11" i="9"/>
  <c r="E36" i="12" l="1"/>
  <c r="D35" i="12"/>
  <c r="E35" i="12"/>
  <c r="C36" i="12"/>
  <c r="E35" i="11"/>
  <c r="C36" i="11"/>
  <c r="D36" i="11"/>
  <c r="D35" i="11"/>
  <c r="P7" i="9"/>
  <c r="P8" i="9"/>
  <c r="P9" i="9"/>
  <c r="P10" i="9"/>
  <c r="P11" i="9"/>
  <c r="P12" i="9"/>
  <c r="O7" i="9"/>
  <c r="O8" i="9"/>
  <c r="O9" i="9"/>
  <c r="O10" i="9"/>
  <c r="O11" i="9"/>
  <c r="O12" i="9"/>
  <c r="I26" i="8"/>
  <c r="I27" i="8"/>
  <c r="I28" i="8"/>
  <c r="I29" i="8"/>
  <c r="I30" i="8"/>
  <c r="H27" i="8"/>
  <c r="H28" i="8"/>
  <c r="H29" i="8"/>
  <c r="H30" i="8"/>
  <c r="H26" i="8"/>
  <c r="G26" i="8"/>
  <c r="G27" i="8"/>
  <c r="G28" i="8"/>
  <c r="G29" i="8"/>
  <c r="G30" i="8"/>
  <c r="F27" i="8"/>
  <c r="F28" i="8"/>
  <c r="F29" i="8"/>
  <c r="F30" i="8"/>
  <c r="I21" i="8"/>
  <c r="I17" i="8"/>
  <c r="I18" i="8"/>
  <c r="I19" i="8"/>
  <c r="I20" i="8"/>
  <c r="H18" i="8"/>
  <c r="H19" i="8"/>
  <c r="H20" i="8"/>
  <c r="H21" i="8"/>
  <c r="H17" i="8"/>
  <c r="G21" i="8"/>
  <c r="F18" i="8"/>
  <c r="G18" i="8"/>
  <c r="F19" i="8"/>
  <c r="G19" i="8"/>
  <c r="F20" i="8"/>
  <c r="G20" i="8"/>
  <c r="F21" i="8"/>
  <c r="G17" i="8"/>
  <c r="I8" i="8"/>
  <c r="I9" i="8"/>
  <c r="I10" i="8"/>
  <c r="I11" i="8"/>
  <c r="I12" i="8"/>
  <c r="H9" i="8"/>
  <c r="H10" i="8"/>
  <c r="H11" i="8"/>
  <c r="H12" i="8"/>
  <c r="H8" i="8"/>
  <c r="G9" i="8"/>
  <c r="G10" i="8"/>
  <c r="G11" i="8"/>
  <c r="G12" i="8"/>
  <c r="G8" i="8"/>
  <c r="F26" i="8"/>
  <c r="F17" i="8"/>
  <c r="F9" i="8"/>
  <c r="F10" i="8"/>
  <c r="F11" i="8"/>
  <c r="F12" i="8"/>
  <c r="F8" i="8"/>
  <c r="E4" i="8"/>
  <c r="H4" i="8" s="1"/>
  <c r="E3" i="8"/>
  <c r="H3" i="8" s="1"/>
  <c r="I27" i="6"/>
  <c r="H27" i="6"/>
  <c r="G27" i="6"/>
  <c r="F27" i="6"/>
  <c r="I26" i="6"/>
  <c r="H26" i="6"/>
  <c r="G26" i="6"/>
  <c r="F26" i="6"/>
  <c r="I25" i="6"/>
  <c r="H25" i="6"/>
  <c r="G25" i="6"/>
  <c r="F25" i="6"/>
  <c r="I24" i="6"/>
  <c r="H24" i="6"/>
  <c r="G24" i="6"/>
  <c r="F24" i="6"/>
  <c r="I23" i="6"/>
  <c r="H23" i="6"/>
  <c r="G23" i="6"/>
  <c r="F23" i="6"/>
  <c r="I18" i="6"/>
  <c r="H18" i="6"/>
  <c r="G18" i="6"/>
  <c r="F18" i="6"/>
  <c r="I17" i="6"/>
  <c r="H17" i="6"/>
  <c r="G17" i="6"/>
  <c r="F17" i="6"/>
  <c r="I16" i="6"/>
  <c r="H16" i="6"/>
  <c r="G16" i="6"/>
  <c r="F16" i="6"/>
  <c r="I15" i="6"/>
  <c r="H15" i="6"/>
  <c r="G15" i="6"/>
  <c r="F15" i="6"/>
  <c r="I14" i="6"/>
  <c r="H14" i="6"/>
  <c r="G14" i="6"/>
  <c r="F14" i="6"/>
  <c r="I9" i="6"/>
  <c r="H9" i="6"/>
  <c r="G9" i="6"/>
  <c r="F9" i="6"/>
  <c r="I8" i="6"/>
  <c r="H8" i="6"/>
  <c r="G8" i="6"/>
  <c r="F8" i="6"/>
  <c r="I7" i="6"/>
  <c r="H7" i="6"/>
  <c r="G7" i="6"/>
  <c r="F7" i="6"/>
  <c r="I6" i="6"/>
  <c r="H6" i="6"/>
  <c r="G6" i="6"/>
  <c r="F6" i="6"/>
  <c r="I5" i="6"/>
  <c r="H5" i="6"/>
  <c r="G5" i="6"/>
  <c r="F5" i="6"/>
  <c r="I27" i="5"/>
  <c r="H27" i="5"/>
  <c r="G27" i="5"/>
  <c r="F27" i="5"/>
  <c r="I26" i="5"/>
  <c r="H26" i="5"/>
  <c r="G26" i="5"/>
  <c r="F26" i="5"/>
  <c r="I25" i="5"/>
  <c r="H25" i="5"/>
  <c r="G25" i="5"/>
  <c r="F25" i="5"/>
  <c r="I24" i="5"/>
  <c r="H24" i="5"/>
  <c r="G24" i="5"/>
  <c r="F24" i="5"/>
  <c r="I23" i="5"/>
  <c r="H23" i="5"/>
  <c r="G23" i="5"/>
  <c r="F23" i="5"/>
  <c r="I18" i="5"/>
  <c r="H18" i="5"/>
  <c r="G18" i="5"/>
  <c r="F18" i="5"/>
  <c r="I17" i="5"/>
  <c r="H17" i="5"/>
  <c r="G17" i="5"/>
  <c r="F17" i="5"/>
  <c r="I16" i="5"/>
  <c r="H16" i="5"/>
  <c r="G16" i="5"/>
  <c r="F16" i="5"/>
  <c r="I15" i="5"/>
  <c r="H15" i="5"/>
  <c r="G15" i="5"/>
  <c r="F15" i="5"/>
  <c r="I14" i="5"/>
  <c r="H14" i="5"/>
  <c r="G14" i="5"/>
  <c r="F14" i="5"/>
  <c r="I9" i="5"/>
  <c r="H9" i="5"/>
  <c r="G9" i="5"/>
  <c r="F9" i="5"/>
  <c r="I8" i="5"/>
  <c r="H8" i="5"/>
  <c r="G8" i="5"/>
  <c r="F8" i="5"/>
  <c r="I7" i="5"/>
  <c r="H7" i="5"/>
  <c r="G7" i="5"/>
  <c r="F7" i="5"/>
  <c r="I6" i="5"/>
  <c r="H6" i="5"/>
  <c r="G6" i="5"/>
  <c r="F6" i="5"/>
  <c r="I5" i="5"/>
  <c r="H5" i="5"/>
  <c r="G5" i="5"/>
  <c r="F5" i="5"/>
  <c r="F3" i="8" l="1"/>
  <c r="G3" i="8"/>
  <c r="F4" i="8"/>
  <c r="G4" i="8"/>
</calcChain>
</file>

<file path=xl/sharedStrings.xml><?xml version="1.0" encoding="utf-8"?>
<sst xmlns="http://schemas.openxmlformats.org/spreadsheetml/2006/main" count="409" uniqueCount="94">
  <si>
    <t>Degradation of IHE over time in eah soil (%w/day)</t>
  </si>
  <si>
    <t>NTO</t>
  </si>
  <si>
    <t>mass (mg)</t>
  </si>
  <si>
    <t>% recovered</t>
  </si>
  <si>
    <t>Time (days)</t>
  </si>
  <si>
    <t>DNAN</t>
  </si>
  <si>
    <t>RDX</t>
  </si>
  <si>
    <t>Sand 4C</t>
  </si>
  <si>
    <t>Sand 12C</t>
  </si>
  <si>
    <t>Loam 4C</t>
  </si>
  <si>
    <t>Loam 12C</t>
  </si>
  <si>
    <r>
      <t>Sand 12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</si>
  <si>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r>
      <t>Sand 4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</si>
  <si>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r>
      <t>Sandy loam 12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</si>
  <si>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r>
      <t>Sandy loam 4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</si>
  <si>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Error (%)</t>
  </si>
  <si>
    <t>Sand</t>
  </si>
  <si>
    <t>Loam</t>
  </si>
  <si>
    <t>Value (%w)</t>
  </si>
  <si>
    <t>Error</t>
  </si>
  <si>
    <t>Sandy loam</t>
  </si>
  <si>
    <t>NS</t>
  </si>
  <si>
    <t>NL</t>
  </si>
  <si>
    <t>SD sand</t>
  </si>
  <si>
    <t>SD loam</t>
  </si>
  <si>
    <r>
      <t>Temp (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C)</t>
    </r>
  </si>
  <si>
    <t>Soil</t>
  </si>
  <si>
    <t>Degradation rates, k</t>
  </si>
  <si>
    <r>
      <t>(day</t>
    </r>
    <r>
      <rPr>
        <vertAlign val="superscript"/>
        <sz val="12"/>
        <color theme="1"/>
        <rFont val="Times New Roman"/>
        <family val="1"/>
      </rPr>
      <t>-1</t>
    </r>
    <r>
      <rPr>
        <sz val="12"/>
        <color theme="1"/>
        <rFont val="Times New Roman"/>
        <family val="1"/>
      </rPr>
      <t>)</t>
    </r>
  </si>
  <si>
    <r>
      <t xml:space="preserve">Half-life, </t>
    </r>
    <r>
      <rPr>
        <sz val="12"/>
        <color theme="1"/>
        <rFont val="Calibri"/>
        <family val="2"/>
        <scheme val="minor"/>
      </rPr>
      <t>λ</t>
    </r>
  </si>
  <si>
    <t>(days)</t>
  </si>
  <si>
    <t>3.47 ± 1.85</t>
  </si>
  <si>
    <t>9.60 ± 1.90</t>
  </si>
  <si>
    <t>3.11 ± 1.90</t>
  </si>
  <si>
    <t>200 ± 107</t>
  </si>
  <si>
    <t>72 ± 14</t>
  </si>
  <si>
    <t>223 ± 104</t>
  </si>
  <si>
    <t>14.0 ± 5.37</t>
  </si>
  <si>
    <t>9.33 ± 2.45</t>
  </si>
  <si>
    <t>6.37 ± 1.59</t>
  </si>
  <si>
    <t>51 ± 20</t>
  </si>
  <si>
    <t>74 ± 20</t>
  </si>
  <si>
    <t>109 ± 27</t>
  </si>
  <si>
    <t>0.593 ± 0.511</t>
  </si>
  <si>
    <t>3.67 ± 2.27</t>
  </si>
  <si>
    <t>0.974 ± 0.521</t>
  </si>
  <si>
    <t>1170 ± 1009</t>
  </si>
  <si>
    <t>189 ± 117</t>
  </si>
  <si>
    <t>711 ± 418</t>
  </si>
  <si>
    <t>5.63 ± 3.65</t>
  </si>
  <si>
    <t>5.19 ± 1.99</t>
  </si>
  <si>
    <t>123 ± 79</t>
  </si>
  <si>
    <t>134 ± 52</t>
  </si>
  <si>
    <t>n.d.</t>
  </si>
  <si>
    <t>n.d</t>
  </si>
  <si>
    <t>0.694 ± 0.369</t>
  </si>
  <si>
    <t>999 ± 523</t>
  </si>
  <si>
    <t>3.80 ± 2.02</t>
  </si>
  <si>
    <t>187 ± 96</t>
  </si>
  <si>
    <t>Table k and t1/2</t>
  </si>
  <si>
    <t>Extracted mass of IHE per day</t>
  </si>
  <si>
    <t>Mass extracted (%)</t>
  </si>
  <si>
    <t>Concentration (mg/kg)</t>
  </si>
  <si>
    <t>C (mg/kg)</t>
  </si>
  <si>
    <t>Number</t>
  </si>
  <si>
    <t xml:space="preserve">Day </t>
  </si>
  <si>
    <t>Auxiliar</t>
  </si>
  <si>
    <t>4C</t>
  </si>
  <si>
    <t>12C</t>
  </si>
  <si>
    <t>T4</t>
  </si>
  <si>
    <t>T12</t>
  </si>
  <si>
    <t>Degradation rate of IHE and T</t>
  </si>
  <si>
    <t>Degradation rate error</t>
  </si>
  <si>
    <t>(day-1)</t>
  </si>
  <si>
    <t>Half-life error</t>
  </si>
  <si>
    <t>Average</t>
  </si>
  <si>
    <t>Degradation rate</t>
  </si>
  <si>
    <t>average</t>
  </si>
  <si>
    <t>error</t>
  </si>
  <si>
    <t>n.a</t>
  </si>
  <si>
    <t>Half-life</t>
  </si>
  <si>
    <t>SAND (%)</t>
  </si>
  <si>
    <t>Sand (percentage corrected %)</t>
  </si>
  <si>
    <t>1 (blank)</t>
  </si>
  <si>
    <t>5 (blank)</t>
  </si>
  <si>
    <t>9 (blank)</t>
  </si>
  <si>
    <t>13 (blank)</t>
  </si>
  <si>
    <t>Labels</t>
  </si>
  <si>
    <t>16 (blank)</t>
  </si>
  <si>
    <t>20 (blank)</t>
  </si>
  <si>
    <t>20 C</t>
  </si>
  <si>
    <t>20C</t>
  </si>
  <si>
    <t>LOAM (%)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</si>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</sst>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6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28">
    <xf numFmtId="0" fontId="0" fillId="0" borderId="0" xfId="0"/>
    <xf numFmtId="0" fontId="1" fillId="0" borderId="0" xfId="0" applyFon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/>
    </xf>
    <xf numFmtId="0" fontId="0" fillId="3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2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1" fontId="0" fillId="0" borderId="0" xfId="0" applyNumberFormat="1" applyFont="1" applyBorder="1" applyAlignment="1">
      <alignment horizontal="center" vertical="center"/>
    </xf>
    <xf numFmtId="2" fontId="2" fillId="0" borderId="0" xfId="0" applyNumberFormat="1" applyFont="1" applyBorder="1" applyAlignment="1">
      <alignment horizontal="center"/>
    </xf>
    <xf numFmtId="1" fontId="2" fillId="0" borderId="0" xfId="0" applyNumberFormat="1" applyFont="1" applyBorder="1" applyAlignment="1">
      <alignment horizontal="center" vertical="center"/>
    </xf>
    <xf numFmtId="1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 vertical="center"/>
    </xf>
    <xf numFmtId="1" fontId="0" fillId="0" borderId="0" xfId="0" applyNumberFormat="1" applyFill="1" applyBorder="1" applyAlignment="1">
      <alignment horizontal="center"/>
    </xf>
    <xf numFmtId="1" fontId="0" fillId="0" borderId="0" xfId="0" applyNumberFormat="1" applyFill="1" applyBorder="1" applyAlignment="1">
      <alignment horizontal="center" vertical="center"/>
    </xf>
    <xf numFmtId="0" fontId="0" fillId="0" borderId="0" xfId="0" applyFill="1" applyBorder="1"/>
    <xf numFmtId="2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0" xfId="0" applyFill="1" applyAlignment="1">
      <alignment horizontal="center"/>
    </xf>
    <xf numFmtId="0" fontId="0" fillId="0" borderId="1" xfId="0" applyBorder="1"/>
    <xf numFmtId="1" fontId="0" fillId="0" borderId="4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0" fontId="4" fillId="0" borderId="9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1" fontId="2" fillId="0" borderId="0" xfId="0" applyNumberFormat="1" applyFont="1" applyAlignment="1">
      <alignment horizontal="center" vertical="center"/>
    </xf>
    <xf numFmtId="0" fontId="0" fillId="0" borderId="4" xfId="0" applyBorder="1" applyAlignment="1">
      <alignment vertical="center"/>
    </xf>
    <xf numFmtId="1" fontId="0" fillId="0" borderId="0" xfId="0" applyNumberFormat="1"/>
    <xf numFmtId="166" fontId="0" fillId="0" borderId="0" xfId="0" applyNumberFormat="1"/>
    <xf numFmtId="0" fontId="0" fillId="0" borderId="0" xfId="0" applyFont="1" applyBorder="1"/>
    <xf numFmtId="0" fontId="0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1" fontId="0" fillId="0" borderId="4" xfId="0" applyNumberFormat="1" applyBorder="1"/>
    <xf numFmtId="1" fontId="0" fillId="0" borderId="0" xfId="0" applyNumberFormat="1" applyBorder="1"/>
    <xf numFmtId="0" fontId="0" fillId="0" borderId="5" xfId="0" applyBorder="1"/>
    <xf numFmtId="1" fontId="0" fillId="0" borderId="6" xfId="0" applyNumberFormat="1" applyBorder="1"/>
    <xf numFmtId="1" fontId="0" fillId="0" borderId="22" xfId="0" applyNumberFormat="1" applyBorder="1"/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1" fontId="0" fillId="0" borderId="0" xfId="0" applyNumberFormat="1" applyFill="1" applyBorder="1"/>
    <xf numFmtId="1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1" fontId="0" fillId="0" borderId="4" xfId="0" applyNumberFormat="1" applyFill="1" applyBorder="1" applyAlignment="1">
      <alignment horizontal="center"/>
    </xf>
    <xf numFmtId="0" fontId="0" fillId="0" borderId="4" xfId="0" applyBorder="1"/>
    <xf numFmtId="1" fontId="0" fillId="0" borderId="4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2" xfId="0" applyBorder="1" applyAlignment="1">
      <alignment horizontal="center"/>
    </xf>
    <xf numFmtId="1" fontId="0" fillId="0" borderId="22" xfId="0" applyNumberFormat="1" applyBorder="1" applyAlignment="1">
      <alignment horizontal="center"/>
    </xf>
    <xf numFmtId="1" fontId="0" fillId="0" borderId="7" xfId="0" applyNumberFormat="1" applyBorder="1" applyAlignment="1">
      <alignment horizontal="center" vertical="center"/>
    </xf>
    <xf numFmtId="1" fontId="0" fillId="0" borderId="5" xfId="0" applyNumberFormat="1" applyBorder="1"/>
    <xf numFmtId="1" fontId="0" fillId="0" borderId="7" xfId="0" applyNumberFormat="1" applyBorder="1"/>
    <xf numFmtId="0" fontId="0" fillId="0" borderId="22" xfId="0" applyFill="1" applyBorder="1"/>
    <xf numFmtId="0" fontId="0" fillId="0" borderId="22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9" borderId="4" xfId="0" applyFill="1" applyBorder="1"/>
    <xf numFmtId="0" fontId="0" fillId="9" borderId="0" xfId="0" applyFill="1" applyBorder="1"/>
    <xf numFmtId="0" fontId="0" fillId="9" borderId="5" xfId="0" applyFill="1" applyBorder="1"/>
    <xf numFmtId="0" fontId="0" fillId="9" borderId="4" xfId="0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0" fontId="0" fillId="9" borderId="5" xfId="0" applyFill="1" applyBorder="1" applyAlignment="1">
      <alignment horizontal="center"/>
    </xf>
    <xf numFmtId="0" fontId="0" fillId="9" borderId="19" xfId="0" applyFill="1" applyBorder="1" applyAlignment="1">
      <alignment horizontal="center"/>
    </xf>
    <xf numFmtId="0" fontId="0" fillId="9" borderId="20" xfId="0" applyFill="1" applyBorder="1" applyAlignment="1">
      <alignment horizontal="center"/>
    </xf>
    <xf numFmtId="0" fontId="0" fillId="9" borderId="21" xfId="0" applyFill="1" applyBorder="1" applyAlignment="1">
      <alignment horizontal="center"/>
    </xf>
    <xf numFmtId="0" fontId="0" fillId="9" borderId="19" xfId="0" applyFill="1" applyBorder="1"/>
    <xf numFmtId="0" fontId="0" fillId="9" borderId="20" xfId="0" applyFill="1" applyBorder="1"/>
    <xf numFmtId="0" fontId="0" fillId="9" borderId="21" xfId="0" applyFill="1" applyBorder="1"/>
    <xf numFmtId="1" fontId="0" fillId="9" borderId="5" xfId="0" applyNumberFormat="1" applyFill="1" applyBorder="1" applyAlignment="1">
      <alignment horizontal="center" vertical="center"/>
    </xf>
    <xf numFmtId="1" fontId="0" fillId="9" borderId="0" xfId="0" applyNumberFormat="1" applyFill="1" applyBorder="1" applyAlignment="1">
      <alignment horizontal="center" vertical="center"/>
    </xf>
    <xf numFmtId="0" fontId="0" fillId="9" borderId="6" xfId="0" applyFill="1" applyBorder="1" applyAlignment="1">
      <alignment horizontal="center"/>
    </xf>
    <xf numFmtId="0" fontId="0" fillId="9" borderId="22" xfId="0" applyFill="1" applyBorder="1" applyAlignment="1">
      <alignment horizontal="center"/>
    </xf>
    <xf numFmtId="1" fontId="0" fillId="9" borderId="22" xfId="0" applyNumberFormat="1" applyFill="1" applyBorder="1" applyAlignment="1">
      <alignment horizontal="center"/>
    </xf>
    <xf numFmtId="1" fontId="0" fillId="9" borderId="7" xfId="0" applyNumberFormat="1" applyFill="1" applyBorder="1" applyAlignment="1">
      <alignment horizontal="center"/>
    </xf>
    <xf numFmtId="0" fontId="0" fillId="9" borderId="22" xfId="0" applyFill="1" applyBorder="1"/>
    <xf numFmtId="1" fontId="0" fillId="9" borderId="4" xfId="0" applyNumberFormat="1" applyFill="1" applyBorder="1" applyAlignment="1">
      <alignment horizontal="center"/>
    </xf>
    <xf numFmtId="1" fontId="0" fillId="9" borderId="6" xfId="0" applyNumberFormat="1" applyFill="1" applyBorder="1" applyAlignment="1">
      <alignment horizontal="center"/>
    </xf>
    <xf numFmtId="1" fontId="1" fillId="0" borderId="5" xfId="0" applyNumberFormat="1" applyFont="1" applyBorder="1" applyAlignment="1">
      <alignment horizontal="center" vertical="center"/>
    </xf>
    <xf numFmtId="1" fontId="0" fillId="0" borderId="5" xfId="0" applyNumberFormat="1" applyFill="1" applyBorder="1" applyAlignment="1">
      <alignment horizontal="center"/>
    </xf>
    <xf numFmtId="0" fontId="0" fillId="9" borderId="7" xfId="0" applyFill="1" applyBorder="1"/>
    <xf numFmtId="0" fontId="1" fillId="9" borderId="20" xfId="0" applyFont="1" applyFill="1" applyBorder="1"/>
    <xf numFmtId="0" fontId="1" fillId="9" borderId="21" xfId="0" applyFont="1" applyFill="1" applyBorder="1"/>
    <xf numFmtId="1" fontId="1" fillId="0" borderId="0" xfId="0" applyNumberFormat="1" applyFont="1" applyBorder="1"/>
    <xf numFmtId="1" fontId="1" fillId="0" borderId="4" xfId="0" applyNumberFormat="1" applyFont="1" applyBorder="1"/>
    <xf numFmtId="1" fontId="1" fillId="9" borderId="4" xfId="0" applyNumberFormat="1" applyFont="1" applyFill="1" applyBorder="1"/>
    <xf numFmtId="1" fontId="1" fillId="9" borderId="0" xfId="0" applyNumberFormat="1" applyFont="1" applyFill="1" applyBorder="1"/>
    <xf numFmtId="0" fontId="1" fillId="9" borderId="22" xfId="0" applyFont="1" applyFill="1" applyBorder="1"/>
    <xf numFmtId="0" fontId="1" fillId="9" borderId="7" xfId="0" applyFont="1" applyFill="1" applyBorder="1"/>
    <xf numFmtId="1" fontId="0" fillId="9" borderId="19" xfId="0" applyNumberFormat="1" applyFont="1" applyFill="1" applyBorder="1" applyAlignment="1">
      <alignment horizontal="center"/>
    </xf>
    <xf numFmtId="1" fontId="0" fillId="9" borderId="20" xfId="0" applyNumberFormat="1" applyFont="1" applyFill="1" applyBorder="1" applyAlignment="1">
      <alignment horizontal="center"/>
    </xf>
    <xf numFmtId="0" fontId="0" fillId="9" borderId="20" xfId="0" applyFont="1" applyFill="1" applyBorder="1"/>
    <xf numFmtId="0" fontId="0" fillId="9" borderId="21" xfId="0" applyFont="1" applyFill="1" applyBorder="1"/>
    <xf numFmtId="1" fontId="0" fillId="0" borderId="4" xfId="0" applyNumberFormat="1" applyFont="1" applyFill="1" applyBorder="1" applyAlignment="1">
      <alignment horizontal="center"/>
    </xf>
    <xf numFmtId="1" fontId="0" fillId="0" borderId="0" xfId="0" applyNumberFormat="1" applyFont="1" applyBorder="1" applyAlignment="1">
      <alignment horizontal="center"/>
    </xf>
    <xf numFmtId="1" fontId="0" fillId="0" borderId="4" xfId="0" applyNumberFormat="1" applyFont="1" applyBorder="1" applyAlignment="1">
      <alignment horizontal="center"/>
    </xf>
    <xf numFmtId="1" fontId="0" fillId="0" borderId="0" xfId="0" applyNumberFormat="1" applyFont="1" applyBorder="1"/>
    <xf numFmtId="0" fontId="0" fillId="0" borderId="5" xfId="0" applyFont="1" applyBorder="1"/>
    <xf numFmtId="1" fontId="0" fillId="0" borderId="4" xfId="0" applyNumberFormat="1" applyFont="1" applyBorder="1"/>
    <xf numFmtId="1" fontId="0" fillId="0" borderId="5" xfId="0" applyNumberFormat="1" applyFont="1" applyBorder="1" applyAlignment="1">
      <alignment horizontal="center"/>
    </xf>
    <xf numFmtId="1" fontId="0" fillId="9" borderId="4" xfId="0" applyNumberFormat="1" applyFont="1" applyFill="1" applyBorder="1"/>
    <xf numFmtId="1" fontId="0" fillId="9" borderId="0" xfId="0" applyNumberFormat="1" applyFont="1" applyFill="1" applyBorder="1"/>
    <xf numFmtId="1" fontId="0" fillId="9" borderId="0" xfId="0" applyNumberFormat="1" applyFont="1" applyFill="1" applyBorder="1" applyAlignment="1">
      <alignment horizontal="center" vertical="center"/>
    </xf>
    <xf numFmtId="0" fontId="0" fillId="9" borderId="0" xfId="0" applyFont="1" applyFill="1" applyBorder="1"/>
    <xf numFmtId="0" fontId="0" fillId="9" borderId="5" xfId="0" applyFont="1" applyFill="1" applyBorder="1"/>
    <xf numFmtId="1" fontId="0" fillId="0" borderId="4" xfId="0" applyNumberFormat="1" applyFont="1" applyFill="1" applyBorder="1" applyAlignment="1">
      <alignment horizontal="center" vertical="center"/>
    </xf>
    <xf numFmtId="1" fontId="0" fillId="9" borderId="4" xfId="0" applyNumberFormat="1" applyFont="1" applyFill="1" applyBorder="1" applyAlignment="1">
      <alignment horizontal="center"/>
    </xf>
    <xf numFmtId="1" fontId="0" fillId="9" borderId="0" xfId="0" applyNumberFormat="1" applyFont="1" applyFill="1" applyBorder="1" applyAlignment="1">
      <alignment horizontal="center"/>
    </xf>
    <xf numFmtId="1" fontId="0" fillId="0" borderId="4" xfId="0" applyNumberFormat="1" applyFont="1" applyBorder="1" applyAlignment="1">
      <alignment horizontal="center" vertical="center"/>
    </xf>
    <xf numFmtId="0" fontId="0" fillId="0" borderId="4" xfId="0" applyFont="1" applyBorder="1"/>
    <xf numFmtId="1" fontId="0" fillId="9" borderId="6" xfId="0" applyNumberFormat="1" applyFont="1" applyFill="1" applyBorder="1" applyAlignment="1">
      <alignment horizontal="center"/>
    </xf>
    <xf numFmtId="1" fontId="0" fillId="9" borderId="22" xfId="0" applyNumberFormat="1" applyFont="1" applyFill="1" applyBorder="1" applyAlignment="1">
      <alignment horizontal="center"/>
    </xf>
    <xf numFmtId="0" fontId="0" fillId="9" borderId="22" xfId="0" applyFont="1" applyFill="1" applyBorder="1"/>
    <xf numFmtId="0" fontId="0" fillId="9" borderId="7" xfId="0" applyFont="1" applyFill="1" applyBorder="1"/>
    <xf numFmtId="1" fontId="0" fillId="9" borderId="21" xfId="0" applyNumberFormat="1" applyFont="1" applyFill="1" applyBorder="1" applyAlignment="1">
      <alignment horizontal="center"/>
    </xf>
    <xf numFmtId="1" fontId="0" fillId="0" borderId="5" xfId="0" applyNumberFormat="1" applyFont="1" applyBorder="1" applyAlignment="1">
      <alignment horizontal="center" vertical="center"/>
    </xf>
    <xf numFmtId="1" fontId="0" fillId="9" borderId="5" xfId="0" applyNumberFormat="1" applyFont="1" applyFill="1" applyBorder="1" applyAlignment="1">
      <alignment horizontal="center" vertical="center"/>
    </xf>
    <xf numFmtId="1" fontId="0" fillId="0" borderId="5" xfId="0" applyNumberFormat="1" applyFont="1" applyBorder="1"/>
    <xf numFmtId="1" fontId="0" fillId="9" borderId="5" xfId="0" applyNumberFormat="1" applyFont="1" applyFill="1" applyBorder="1" applyAlignment="1">
      <alignment horizontal="center"/>
    </xf>
    <xf numFmtId="1" fontId="0" fillId="0" borderId="5" xfId="0" applyNumberFormat="1" applyFont="1" applyFill="1" applyBorder="1" applyAlignment="1">
      <alignment horizontal="center"/>
    </xf>
    <xf numFmtId="1" fontId="0" fillId="0" borderId="5" xfId="0" applyNumberFormat="1" applyFill="1" applyBorder="1" applyAlignment="1">
      <alignment horizontal="center" vertical="center"/>
    </xf>
    <xf numFmtId="0" fontId="0" fillId="9" borderId="6" xfId="0" applyFill="1" applyBorder="1"/>
    <xf numFmtId="0" fontId="0" fillId="0" borderId="0" xfId="0" applyFill="1"/>
    <xf numFmtId="1" fontId="0" fillId="0" borderId="19" xfId="0" applyNumberFormat="1" applyFont="1" applyFill="1" applyBorder="1" applyAlignment="1">
      <alignment horizontal="center"/>
    </xf>
    <xf numFmtId="1" fontId="0" fillId="0" borderId="20" xfId="0" applyNumberFormat="1" applyFont="1" applyFill="1" applyBorder="1" applyAlignment="1">
      <alignment horizontal="center"/>
    </xf>
    <xf numFmtId="0" fontId="0" fillId="0" borderId="21" xfId="0" applyFont="1" applyFill="1" applyBorder="1"/>
    <xf numFmtId="1" fontId="2" fillId="0" borderId="4" xfId="0" applyNumberFormat="1" applyFont="1" applyBorder="1" applyAlignment="1">
      <alignment horizontal="center"/>
    </xf>
    <xf numFmtId="1" fontId="0" fillId="0" borderId="20" xfId="0" applyNumberFormat="1" applyFont="1" applyFill="1" applyBorder="1" applyAlignment="1">
      <alignment horizontal="center" vertical="center"/>
    </xf>
    <xf numFmtId="0" fontId="0" fillId="0" borderId="20" xfId="0" applyFont="1" applyFill="1" applyBorder="1"/>
    <xf numFmtId="0" fontId="1" fillId="9" borderId="19" xfId="0" applyFont="1" applyFill="1" applyBorder="1"/>
    <xf numFmtId="1" fontId="1" fillId="0" borderId="5" xfId="0" applyNumberFormat="1" applyFont="1" applyBorder="1"/>
    <xf numFmtId="1" fontId="1" fillId="9" borderId="5" xfId="0" applyNumberFormat="1" applyFont="1" applyFill="1" applyBorder="1"/>
    <xf numFmtId="1" fontId="1" fillId="9" borderId="6" xfId="0" applyNumberFormat="1" applyFont="1" applyFill="1" applyBorder="1"/>
    <xf numFmtId="1" fontId="1" fillId="9" borderId="22" xfId="0" applyNumberFormat="1" applyFont="1" applyFill="1" applyBorder="1"/>
    <xf numFmtId="1" fontId="1" fillId="9" borderId="7" xfId="0" applyNumberFormat="1" applyFont="1" applyFill="1" applyBorder="1"/>
    <xf numFmtId="0" fontId="1" fillId="0" borderId="21" xfId="0" applyFont="1" applyBorder="1"/>
    <xf numFmtId="0" fontId="1" fillId="9" borderId="6" xfId="0" applyFont="1" applyFill="1" applyBorder="1" applyAlignment="1">
      <alignment horizontal="center"/>
    </xf>
    <xf numFmtId="0" fontId="1" fillId="9" borderId="22" xfId="0" applyFont="1" applyFill="1" applyBorder="1" applyAlignment="1">
      <alignment horizontal="center"/>
    </xf>
    <xf numFmtId="0" fontId="1" fillId="9" borderId="7" xfId="0" applyFont="1" applyFill="1" applyBorder="1" applyAlignment="1">
      <alignment horizontal="center"/>
    </xf>
    <xf numFmtId="1" fontId="0" fillId="9" borderId="0" xfId="0" applyNumberFormat="1" applyFill="1"/>
    <xf numFmtId="0" fontId="0" fillId="9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6" borderId="0" xfId="0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0" fontId="4" fillId="0" borderId="17" xfId="0" applyFont="1" applyBorder="1" applyAlignment="1">
      <alignment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166" fontId="0" fillId="0" borderId="0" xfId="0" applyNumberFormat="1" applyFont="1"/>
    <xf numFmtId="1" fontId="0" fillId="0" borderId="0" xfId="0" applyNumberFormat="1" applyFont="1"/>
    <xf numFmtId="2" fontId="0" fillId="0" borderId="0" xfId="0" applyNumberFormat="1" applyFont="1"/>
    <xf numFmtId="164" fontId="0" fillId="0" borderId="0" xfId="0" applyNumberFormat="1" applyFont="1"/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0" fillId="10" borderId="19" xfId="0" applyFill="1" applyBorder="1" applyAlignment="1">
      <alignment horizontal="center"/>
    </xf>
    <xf numFmtId="0" fontId="0" fillId="10" borderId="20" xfId="0" applyFill="1" applyBorder="1" applyAlignment="1">
      <alignment horizontal="center"/>
    </xf>
    <xf numFmtId="0" fontId="0" fillId="10" borderId="21" xfId="0" applyFill="1" applyBorder="1" applyAlignment="1">
      <alignment horizontal="center"/>
    </xf>
    <xf numFmtId="0" fontId="4" fillId="0" borderId="27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0" fillId="0" borderId="22" xfId="0" applyFont="1" applyFill="1" applyBorder="1" applyAlignment="1">
      <alignment horizontal="center" vertical="center" wrapText="1"/>
    </xf>
    <xf numFmtId="0" fontId="0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NTO degradation rate low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2997520387672"/>
          <c:y val="0.1790135497022263"/>
          <c:w val="0.83278890656802618"/>
          <c:h val="0.61302250289779769"/>
        </c:manualLayout>
      </c:layout>
      <c:scatterChart>
        <c:scatterStyle val="lineMarker"/>
        <c:varyColors val="0"/>
        <c:ser>
          <c:idx val="3"/>
          <c:order val="0"/>
          <c:tx>
            <c:strRef>
              <c:f>'Degr curve'!$F$4</c:f>
              <c:strCache>
                <c:ptCount val="1"/>
                <c:pt idx="0">
                  <c:v>Sand 4C</c:v>
                </c:pt>
              </c:strCache>
            </c:strRef>
          </c:tx>
          <c:spPr>
            <a:ln w="19050" cap="rnd">
              <a:solidFill>
                <a:schemeClr val="tx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2">
                  <a:lumMod val="60000"/>
                  <a:lumOff val="40000"/>
                </a:schemeClr>
              </a:solidFill>
              <a:ln w="9525">
                <a:solidFill>
                  <a:schemeClr val="tx2">
                    <a:lumMod val="7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'Degr curve'!$J$5:$J$9</c:f>
                <c:numCache>
                  <c:formatCode>General</c:formatCode>
                  <c:ptCount val="5"/>
                  <c:pt idx="0">
                    <c:v>0.73393692409321232</c:v>
                  </c:pt>
                  <c:pt idx="1">
                    <c:v>5.8524938116171255</c:v>
                  </c:pt>
                  <c:pt idx="2">
                    <c:v>3.2020158355130346</c:v>
                  </c:pt>
                  <c:pt idx="3">
                    <c:v>3.2020158355130346</c:v>
                  </c:pt>
                  <c:pt idx="4">
                    <c:v>9.9671671993588848</c:v>
                  </c:pt>
                </c:numCache>
              </c:numRef>
            </c:plus>
            <c:minus>
              <c:numRef>
                <c:f>'Degr curve'!$J$5:$J$9</c:f>
                <c:numCache>
                  <c:formatCode>General</c:formatCode>
                  <c:ptCount val="5"/>
                  <c:pt idx="0">
                    <c:v>0.73393692409321232</c:v>
                  </c:pt>
                  <c:pt idx="1">
                    <c:v>5.8524938116171255</c:v>
                  </c:pt>
                  <c:pt idx="2">
                    <c:v>3.2020158355130346</c:v>
                  </c:pt>
                  <c:pt idx="3">
                    <c:v>3.2020158355130346</c:v>
                  </c:pt>
                  <c:pt idx="4">
                    <c:v>9.9671671993588848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'Degr curve'!$A$5:$A$9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'Degr curve'!$F$5:$F$9</c:f>
              <c:numCache>
                <c:formatCode>0</c:formatCode>
                <c:ptCount val="5"/>
                <c:pt idx="0">
                  <c:v>100</c:v>
                </c:pt>
                <c:pt idx="1">
                  <c:v>103.17078080352798</c:v>
                </c:pt>
                <c:pt idx="2">
                  <c:v>101.79107415511709</c:v>
                </c:pt>
                <c:pt idx="3">
                  <c:v>103.84936458618164</c:v>
                </c:pt>
                <c:pt idx="4">
                  <c:v>116.55420827897143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77-499E-ABC5-CB23CA8D8F75}"/>
            </c:ext>
          </c:extLst>
        </c:ser>
        <c:ser>
          <c:idx val="4"/>
          <c:order val="1"/>
          <c:tx>
            <c:strRef>
              <c:f>'Degr curve'!$G$4</c:f>
              <c:strCache>
                <c:ptCount val="1"/>
                <c:pt idx="0">
                  <c:v>Sand 12C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'Degr curve'!$K$5:$K$9</c:f>
                <c:numCache>
                  <c:formatCode>General</c:formatCode>
                  <c:ptCount val="5"/>
                  <c:pt idx="0">
                    <c:v>1.3932311988396953</c:v>
                  </c:pt>
                  <c:pt idx="1">
                    <c:v>4.8771470053336499</c:v>
                  </c:pt>
                  <c:pt idx="2">
                    <c:v>3.5856146159449609</c:v>
                  </c:pt>
                  <c:pt idx="3">
                    <c:v>3.5856146159449609</c:v>
                  </c:pt>
                  <c:pt idx="4">
                    <c:v>4.2565444957738192</c:v>
                  </c:pt>
                </c:numCache>
              </c:numRef>
            </c:plus>
            <c:minus>
              <c:numRef>
                <c:f>'Degr curve'!$K$5:$K$9</c:f>
                <c:numCache>
                  <c:formatCode>General</c:formatCode>
                  <c:ptCount val="5"/>
                  <c:pt idx="0">
                    <c:v>1.3932311988396953</c:v>
                  </c:pt>
                  <c:pt idx="1">
                    <c:v>4.8771470053336499</c:v>
                  </c:pt>
                  <c:pt idx="2">
                    <c:v>3.5856146159449609</c:v>
                  </c:pt>
                  <c:pt idx="3">
                    <c:v>3.5856146159449609</c:v>
                  </c:pt>
                  <c:pt idx="4">
                    <c:v>4.2565444957738192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'Degr curve'!$A$5:$A$9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'Degr curve'!$G$5:$G$9</c:f>
              <c:numCache>
                <c:formatCode>0</c:formatCode>
                <c:ptCount val="5"/>
                <c:pt idx="0">
                  <c:v>100</c:v>
                </c:pt>
                <c:pt idx="1">
                  <c:v>109.09011083785599</c:v>
                </c:pt>
                <c:pt idx="2">
                  <c:v>109.09011083785599</c:v>
                </c:pt>
                <c:pt idx="3">
                  <c:v>111.29599316226451</c:v>
                </c:pt>
                <c:pt idx="4">
                  <c:v>101.79107415511709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D77-499E-ABC5-CB23CA8D8F75}"/>
            </c:ext>
          </c:extLst>
        </c:ser>
        <c:ser>
          <c:idx val="0"/>
          <c:order val="2"/>
          <c:tx>
            <c:strRef>
              <c:f>'Degr curve'!$H$4</c:f>
              <c:strCache>
                <c:ptCount val="1"/>
                <c:pt idx="0">
                  <c:v>Loam 4C</c:v>
                </c:pt>
              </c:strCache>
            </c:strRef>
          </c:tx>
          <c:spPr>
            <a:ln w="19050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tx2"/>
              </a:solidFill>
              <a:ln w="9525">
                <a:solidFill>
                  <a:schemeClr val="tx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'Degr curve'!$L$5:$L$9</c:f>
                <c:numCache>
                  <c:formatCode>General</c:formatCode>
                  <c:ptCount val="5"/>
                  <c:pt idx="0">
                    <c:v>5.8945545595781006</c:v>
                  </c:pt>
                  <c:pt idx="1">
                    <c:v>9.3325044208264298</c:v>
                  </c:pt>
                  <c:pt idx="2">
                    <c:v>11.584420850200921</c:v>
                  </c:pt>
                  <c:pt idx="3">
                    <c:v>9</c:v>
                  </c:pt>
                  <c:pt idx="4">
                    <c:v>6.820577027828552</c:v>
                  </c:pt>
                </c:numCache>
              </c:numRef>
            </c:plus>
            <c:minus>
              <c:numRef>
                <c:f>'Degr curve'!$L$5:$L$9</c:f>
                <c:numCache>
                  <c:formatCode>General</c:formatCode>
                  <c:ptCount val="5"/>
                  <c:pt idx="0">
                    <c:v>5.8945545595781006</c:v>
                  </c:pt>
                  <c:pt idx="1">
                    <c:v>9.3325044208264298</c:v>
                  </c:pt>
                  <c:pt idx="2">
                    <c:v>11.584420850200921</c:v>
                  </c:pt>
                  <c:pt idx="3">
                    <c:v>9</c:v>
                  </c:pt>
                  <c:pt idx="4">
                    <c:v>6.820577027828552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'Degr curve'!$A$5:$A$9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'Degr curve'!$H$5:$H$9</c:f>
              <c:numCache>
                <c:formatCode>0</c:formatCode>
                <c:ptCount val="5"/>
                <c:pt idx="0">
                  <c:v>100</c:v>
                </c:pt>
                <c:pt idx="1">
                  <c:v>79.964173037581929</c:v>
                </c:pt>
                <c:pt idx="2">
                  <c:v>83.810870551189581</c:v>
                </c:pt>
                <c:pt idx="3">
                  <c:v>74.96601410836162</c:v>
                </c:pt>
                <c:pt idx="4">
                  <c:v>48.309043654040849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D77-499E-ABC5-CB23CA8D8F75}"/>
            </c:ext>
          </c:extLst>
        </c:ser>
        <c:ser>
          <c:idx val="1"/>
          <c:order val="3"/>
          <c:tx>
            <c:strRef>
              <c:f>'Degr curve'!$I$4</c:f>
              <c:strCache>
                <c:ptCount val="1"/>
                <c:pt idx="0">
                  <c:v>Loam 12C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'Degr curve'!$L$5:$L$9</c:f>
                <c:numCache>
                  <c:formatCode>General</c:formatCode>
                  <c:ptCount val="5"/>
                  <c:pt idx="0">
                    <c:v>5.8945545595781006</c:v>
                  </c:pt>
                  <c:pt idx="1">
                    <c:v>9.3325044208264298</c:v>
                  </c:pt>
                  <c:pt idx="2">
                    <c:v>11.584420850200921</c:v>
                  </c:pt>
                  <c:pt idx="3">
                    <c:v>9</c:v>
                  </c:pt>
                  <c:pt idx="4">
                    <c:v>6.820577027828552</c:v>
                  </c:pt>
                </c:numCache>
              </c:numRef>
            </c:plus>
            <c:minus>
              <c:numRef>
                <c:f>'Degr curve'!$L$5:$L$9</c:f>
                <c:numCache>
                  <c:formatCode>General</c:formatCode>
                  <c:ptCount val="5"/>
                  <c:pt idx="0">
                    <c:v>5.8945545595781006</c:v>
                  </c:pt>
                  <c:pt idx="1">
                    <c:v>9.3325044208264298</c:v>
                  </c:pt>
                  <c:pt idx="2">
                    <c:v>11.584420850200921</c:v>
                  </c:pt>
                  <c:pt idx="3">
                    <c:v>9</c:v>
                  </c:pt>
                  <c:pt idx="4">
                    <c:v>6.820577027828552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'Degr curve'!$A$5:$A$9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'Degr curve'!$I$5:$I$9</c:f>
              <c:numCache>
                <c:formatCode>0</c:formatCode>
                <c:ptCount val="5"/>
                <c:pt idx="0">
                  <c:v>100</c:v>
                </c:pt>
                <c:pt idx="1">
                  <c:v>83.899034706643405</c:v>
                </c:pt>
                <c:pt idx="2">
                  <c:v>80.92062540501351</c:v>
                </c:pt>
                <c:pt idx="3">
                  <c:v>75.509137236404527</c:v>
                </c:pt>
                <c:pt idx="4">
                  <c:v>48.84882329915748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D77-499E-ABC5-CB23CA8D8F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410128785715257"/>
          <c:y val="0.60604820336544241"/>
          <c:w val="0.41425867750987078"/>
          <c:h val="0.15997561852991726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DNAN in loam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54269964959044"/>
          <c:y val="0.17341604596722707"/>
          <c:w val="0.85006006373555631"/>
          <c:h val="0.62943094275377753"/>
        </c:manualLayout>
      </c:layout>
      <c:scatterChart>
        <c:scatterStyle val="lineMarker"/>
        <c:varyColors val="0"/>
        <c:ser>
          <c:idx val="0"/>
          <c:order val="0"/>
          <c:tx>
            <c:strRef>
              <c:f>'3Temp'!$H$4</c:f>
              <c:strCache>
                <c:ptCount val="1"/>
                <c:pt idx="0">
                  <c:v>Loam 4C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triang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'3Temp'!$L$14:$L$18</c:f>
                <c:numCache>
                  <c:formatCode>General</c:formatCode>
                  <c:ptCount val="5"/>
                  <c:pt idx="0">
                    <c:v>11.898725613413067</c:v>
                  </c:pt>
                  <c:pt idx="1">
                    <c:v>7.1421501031045844</c:v>
                  </c:pt>
                  <c:pt idx="2">
                    <c:v>0.79184549744946764</c:v>
                  </c:pt>
                  <c:pt idx="3">
                    <c:v>0.79184549744946764</c:v>
                  </c:pt>
                  <c:pt idx="4">
                    <c:v>4.5978679881159588</c:v>
                  </c:pt>
                </c:numCache>
              </c:numRef>
            </c:plus>
            <c:minus>
              <c:numRef>
                <c:f>'3Temp'!$L$14:$L$18</c:f>
                <c:numCache>
                  <c:formatCode>General</c:formatCode>
                  <c:ptCount val="5"/>
                  <c:pt idx="0">
                    <c:v>11.898725613413067</c:v>
                  </c:pt>
                  <c:pt idx="1">
                    <c:v>7.1421501031045844</c:v>
                  </c:pt>
                  <c:pt idx="2">
                    <c:v>0.79184549744946764</c:v>
                  </c:pt>
                  <c:pt idx="3">
                    <c:v>0.79184549744946764</c:v>
                  </c:pt>
                  <c:pt idx="4">
                    <c:v>4.5978679881159588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'3Temp'!$H$14:$H$18</c:f>
              <c:numCache>
                <c:formatCode>0</c:formatCode>
                <c:ptCount val="5"/>
                <c:pt idx="0">
                  <c:v>100</c:v>
                </c:pt>
                <c:pt idx="1">
                  <c:v>80.09217457573709</c:v>
                </c:pt>
                <c:pt idx="2">
                  <c:v>93.029384341704912</c:v>
                </c:pt>
                <c:pt idx="3">
                  <c:v>93.255452539106528</c:v>
                </c:pt>
                <c:pt idx="4">
                  <c:v>75.683745622687553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E98-4438-996F-EAFCFA97F0DE}"/>
            </c:ext>
          </c:extLst>
        </c:ser>
        <c:ser>
          <c:idx val="1"/>
          <c:order val="1"/>
          <c:tx>
            <c:strRef>
              <c:f>'3Temp'!$I$4</c:f>
              <c:strCache>
                <c:ptCount val="1"/>
                <c:pt idx="0">
                  <c:v>Loam 12C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squar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4"/>
            <c:marker>
              <c:symbol val="square"/>
              <c:size val="5"/>
              <c:spPr>
                <a:solidFill>
                  <a:schemeClr val="bg1"/>
                </a:solidFill>
                <a:ln w="9525">
                  <a:solidFill>
                    <a:schemeClr val="tx1"/>
                  </a:solidFill>
                  <a:prstDash val="solid"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FE98-4438-996F-EAFCFA97F0DE}"/>
              </c:ext>
            </c:extLst>
          </c:dPt>
          <c:errBars>
            <c:errDir val="y"/>
            <c:errBarType val="both"/>
            <c:errValType val="cust"/>
            <c:noEndCap val="0"/>
            <c:plus>
              <c:numRef>
                <c:f>'3Temp'!$M$14:$M$18</c:f>
                <c:numCache>
                  <c:formatCode>General</c:formatCode>
                  <c:ptCount val="5"/>
                  <c:pt idx="0">
                    <c:v>15.092567650211654</c:v>
                  </c:pt>
                  <c:pt idx="1">
                    <c:v>1.8800756075213905</c:v>
                  </c:pt>
                  <c:pt idx="2">
                    <c:v>6.8071747612784446</c:v>
                  </c:pt>
                  <c:pt idx="3">
                    <c:v>6</c:v>
                  </c:pt>
                  <c:pt idx="4">
                    <c:v>7.3156502320156189</c:v>
                  </c:pt>
                </c:numCache>
              </c:numRef>
            </c:plus>
            <c:minus>
              <c:numRef>
                <c:f>'3Temp'!$M$14:$M$18</c:f>
                <c:numCache>
                  <c:formatCode>General</c:formatCode>
                  <c:ptCount val="5"/>
                  <c:pt idx="0">
                    <c:v>15.092567650211654</c:v>
                  </c:pt>
                  <c:pt idx="1">
                    <c:v>1.8800756075213905</c:v>
                  </c:pt>
                  <c:pt idx="2">
                    <c:v>6.8071747612784446</c:v>
                  </c:pt>
                  <c:pt idx="3">
                    <c:v>6</c:v>
                  </c:pt>
                  <c:pt idx="4">
                    <c:v>7.3156502320156189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'3Temp'!$I$14:$I$18</c:f>
              <c:numCache>
                <c:formatCode>0</c:formatCode>
                <c:ptCount val="5"/>
                <c:pt idx="0">
                  <c:v>100</c:v>
                </c:pt>
                <c:pt idx="1">
                  <c:v>78.702396801578814</c:v>
                </c:pt>
                <c:pt idx="2">
                  <c:v>88.760002678033061</c:v>
                </c:pt>
                <c:pt idx="3">
                  <c:v>88.878677838128667</c:v>
                </c:pt>
                <c:pt idx="4">
                  <c:v>69.585223823615237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E98-4438-996F-EAFCFA97F0DE}"/>
            </c:ext>
          </c:extLst>
        </c:ser>
        <c:ser>
          <c:idx val="2"/>
          <c:order val="2"/>
          <c:tx>
            <c:v>Loam 20C</c:v>
          </c:tx>
          <c:spPr>
            <a:ln w="19050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xVal>
            <c:numRef>
              <c:f>'3Temp'!$A$14:$A$18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'3Temp'!$O$14:$O$18</c:f>
              <c:numCache>
                <c:formatCode>0</c:formatCode>
                <c:ptCount val="5"/>
                <c:pt idx="0">
                  <c:v>100</c:v>
                </c:pt>
                <c:pt idx="1">
                  <c:v>96.569286936900781</c:v>
                </c:pt>
                <c:pt idx="2">
                  <c:v>67.433846192362353</c:v>
                </c:pt>
                <c:pt idx="3">
                  <c:v>64.687384868908609</c:v>
                </c:pt>
                <c:pt idx="4">
                  <c:v>56.048520152366457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E98-4438-996F-EAFCFA97F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757854750021533"/>
          <c:y val="0.58463290061715256"/>
          <c:w val="0.74518895309881972"/>
          <c:h val="0.17742859189878563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RDX in sand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9692383011709"/>
          <c:y val="0.16270202330118452"/>
          <c:w val="0.81839627559508432"/>
          <c:h val="0.62933396222858218"/>
        </c:manualLayout>
      </c:layout>
      <c:scatterChart>
        <c:scatterStyle val="lineMarker"/>
        <c:varyColors val="0"/>
        <c:ser>
          <c:idx val="3"/>
          <c:order val="0"/>
          <c:tx>
            <c:strRef>
              <c:f>'3Temp'!$F$4</c:f>
              <c:strCache>
                <c:ptCount val="1"/>
                <c:pt idx="0">
                  <c:v>Sand 4C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triang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'3Temp'!$F$23:$F$27</c:f>
              <c:numCache>
                <c:formatCode>0</c:formatCode>
                <c:ptCount val="5"/>
                <c:pt idx="0">
                  <c:v>100</c:v>
                </c:pt>
                <c:pt idx="1">
                  <c:v>96.536140090815238</c:v>
                </c:pt>
                <c:pt idx="2">
                  <c:v>95.206515014107893</c:v>
                </c:pt>
                <c:pt idx="3">
                  <c:v>93.777964659649086</c:v>
                </c:pt>
                <c:pt idx="4">
                  <c:v>93.97563180700412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49-4CF2-9659-5DC9FF17D123}"/>
            </c:ext>
          </c:extLst>
        </c:ser>
        <c:ser>
          <c:idx val="4"/>
          <c:order val="1"/>
          <c:tx>
            <c:strRef>
              <c:f>'3Temp'!$G$4</c:f>
              <c:strCache>
                <c:ptCount val="1"/>
                <c:pt idx="0">
                  <c:v>Sand 12C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squar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'3Temp'!$K$23:$K$27</c:f>
                <c:numCache>
                  <c:formatCode>General</c:formatCode>
                  <c:ptCount val="5"/>
                  <c:pt idx="0">
                    <c:v>6.6140646239012657</c:v>
                  </c:pt>
                  <c:pt idx="1">
                    <c:v>4.9271846764000715</c:v>
                  </c:pt>
                  <c:pt idx="2">
                    <c:v>1.5077093110881004</c:v>
                  </c:pt>
                  <c:pt idx="4">
                    <c:v>6.2984455195133791</c:v>
                  </c:pt>
                </c:numCache>
              </c:numRef>
            </c:plus>
            <c:minus>
              <c:numRef>
                <c:f>'3Temp'!$K$23:$K$27</c:f>
                <c:numCache>
                  <c:formatCode>General</c:formatCode>
                  <c:ptCount val="5"/>
                  <c:pt idx="0">
                    <c:v>6.6140646239012657</c:v>
                  </c:pt>
                  <c:pt idx="1">
                    <c:v>4.9271846764000715</c:v>
                  </c:pt>
                  <c:pt idx="2">
                    <c:v>1.5077093110881004</c:v>
                  </c:pt>
                  <c:pt idx="4">
                    <c:v>6.2984455195133791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'3Temp'!$G$23:$G$27</c:f>
              <c:numCache>
                <c:formatCode>0</c:formatCode>
                <c:ptCount val="5"/>
                <c:pt idx="0">
                  <c:v>100</c:v>
                </c:pt>
                <c:pt idx="1">
                  <c:v>96.476342791686093</c:v>
                </c:pt>
                <c:pt idx="2">
                  <c:v>112.61235275044893</c:v>
                </c:pt>
                <c:pt idx="3">
                  <c:v>100.25900373677652</c:v>
                </c:pt>
                <c:pt idx="4">
                  <c:v>95.002396549650868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549-4CF2-9659-5DC9FF17D123}"/>
            </c:ext>
          </c:extLst>
        </c:ser>
        <c:ser>
          <c:idx val="0"/>
          <c:order val="2"/>
          <c:tx>
            <c:v>Sand 20C</c:v>
          </c:tx>
          <c:spPr>
            <a:ln w="19050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'3Temp'!$P$23:$P$27</c:f>
                <c:numCache>
                  <c:formatCode>General</c:formatCode>
                  <c:ptCount val="5"/>
                  <c:pt idx="0">
                    <c:v>0.4010052442886366</c:v>
                  </c:pt>
                  <c:pt idx="1">
                    <c:v>0.77724413468089737</c:v>
                  </c:pt>
                  <c:pt idx="2">
                    <c:v>3.5385670861397758</c:v>
                  </c:pt>
                  <c:pt idx="3">
                    <c:v>4.6819417324255923</c:v>
                  </c:pt>
                  <c:pt idx="4">
                    <c:v>4</c:v>
                  </c:pt>
                </c:numCache>
              </c:numRef>
            </c:plus>
            <c:minus>
              <c:numRef>
                <c:f>'3Temp'!$P$23:$P$27</c:f>
                <c:numCache>
                  <c:formatCode>General</c:formatCode>
                  <c:ptCount val="5"/>
                  <c:pt idx="0">
                    <c:v>0.4010052442886366</c:v>
                  </c:pt>
                  <c:pt idx="1">
                    <c:v>0.77724413468089737</c:v>
                  </c:pt>
                  <c:pt idx="2">
                    <c:v>3.5385670861397758</c:v>
                  </c:pt>
                  <c:pt idx="3">
                    <c:v>4.6819417324255923</c:v>
                  </c:pt>
                  <c:pt idx="4">
                    <c:v>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'3Temp'!$A$23:$A$27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'3Temp'!$N$23:$N$27</c:f>
              <c:numCache>
                <c:formatCode>0</c:formatCode>
                <c:ptCount val="5"/>
                <c:pt idx="0">
                  <c:v>100</c:v>
                </c:pt>
                <c:pt idx="1">
                  <c:v>94.42238080514791</c:v>
                </c:pt>
                <c:pt idx="2">
                  <c:v>101</c:v>
                </c:pt>
                <c:pt idx="3">
                  <c:v>96.964901789758258</c:v>
                </c:pt>
                <c:pt idx="4">
                  <c:v>58.541739694337572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549-4CF2-9659-5DC9FF17D1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514907139198276"/>
          <c:y val="0.57535989954090905"/>
          <c:w val="0.71485092592592592"/>
          <c:h val="0.17541666666666667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RDX in loam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9692383011709"/>
          <c:y val="0.16270202330118452"/>
          <c:w val="0.81839627559508432"/>
          <c:h val="0.62933396222858218"/>
        </c:manualLayout>
      </c:layout>
      <c:scatterChart>
        <c:scatterStyle val="lineMarker"/>
        <c:varyColors val="0"/>
        <c:ser>
          <c:idx val="0"/>
          <c:order val="0"/>
          <c:tx>
            <c:strRef>
              <c:f>'3Temp'!$H$4</c:f>
              <c:strCache>
                <c:ptCount val="1"/>
                <c:pt idx="0">
                  <c:v>Loam 4C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triangle"/>
            <c:size val="5"/>
            <c:spPr>
              <a:solidFill>
                <a:schemeClr val="tx1"/>
              </a:solidFill>
              <a:ln w="9525">
                <a:solidFill>
                  <a:schemeClr val="tx1">
                    <a:lumMod val="75000"/>
                    <a:lumOff val="2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'3Temp'!$L$23:$L$27</c:f>
                <c:numCache>
                  <c:formatCode>General</c:formatCode>
                  <c:ptCount val="5"/>
                  <c:pt idx="0">
                    <c:v>4.6254377221560725</c:v>
                  </c:pt>
                  <c:pt idx="1">
                    <c:v>6.6097553839457808</c:v>
                  </c:pt>
                  <c:pt idx="2">
                    <c:v>2.6689586958674831</c:v>
                  </c:pt>
                  <c:pt idx="4">
                    <c:v>4.3795377307459633</c:v>
                  </c:pt>
                </c:numCache>
              </c:numRef>
            </c:plus>
            <c:minus>
              <c:numRef>
                <c:f>'3Temp'!$L$23:$L$27</c:f>
                <c:numCache>
                  <c:formatCode>General</c:formatCode>
                  <c:ptCount val="5"/>
                  <c:pt idx="0">
                    <c:v>4.6254377221560725</c:v>
                  </c:pt>
                  <c:pt idx="1">
                    <c:v>6.6097553839457808</c:v>
                  </c:pt>
                  <c:pt idx="2">
                    <c:v>2.6689586958674831</c:v>
                  </c:pt>
                  <c:pt idx="4">
                    <c:v>4.3795377307459633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'3Temp'!$H$23:$H$27</c:f>
              <c:numCache>
                <c:formatCode>0</c:formatCode>
                <c:ptCount val="5"/>
                <c:pt idx="0">
                  <c:v>100</c:v>
                </c:pt>
                <c:pt idx="1">
                  <c:v>91.079684003789268</c:v>
                </c:pt>
                <c:pt idx="2">
                  <c:v>98.110571042476494</c:v>
                </c:pt>
                <c:pt idx="3">
                  <c:v>96.334281157854036</c:v>
                </c:pt>
                <c:pt idx="4">
                  <c:v>90.220667277052826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E48-401E-A1A5-247522D0D951}"/>
            </c:ext>
          </c:extLst>
        </c:ser>
        <c:ser>
          <c:idx val="1"/>
          <c:order val="1"/>
          <c:tx>
            <c:strRef>
              <c:f>'3Temp'!$I$4</c:f>
              <c:strCache>
                <c:ptCount val="1"/>
                <c:pt idx="0">
                  <c:v>Loam 12C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squar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'3Temp'!$M$23:$M$27</c:f>
                <c:numCache>
                  <c:formatCode>General</c:formatCode>
                  <c:ptCount val="5"/>
                  <c:pt idx="0">
                    <c:v>11.504507851276038</c:v>
                  </c:pt>
                  <c:pt idx="1">
                    <c:v>2.768702744167999</c:v>
                  </c:pt>
                  <c:pt idx="2">
                    <c:v>5.597470095248231</c:v>
                  </c:pt>
                  <c:pt idx="4">
                    <c:v>5.5039426568908851</c:v>
                  </c:pt>
                </c:numCache>
              </c:numRef>
            </c:plus>
            <c:minus>
              <c:numRef>
                <c:f>'3Temp'!$M$23:$M$27</c:f>
                <c:numCache>
                  <c:formatCode>General</c:formatCode>
                  <c:ptCount val="5"/>
                  <c:pt idx="0">
                    <c:v>11.504507851276038</c:v>
                  </c:pt>
                  <c:pt idx="1">
                    <c:v>2.768702744167999</c:v>
                  </c:pt>
                  <c:pt idx="2">
                    <c:v>5.597470095248231</c:v>
                  </c:pt>
                  <c:pt idx="4">
                    <c:v>5.5039426568908851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'3Temp'!$I$23:$I$27</c:f>
              <c:numCache>
                <c:formatCode>0</c:formatCode>
                <c:ptCount val="5"/>
                <c:pt idx="0">
                  <c:v>100</c:v>
                </c:pt>
                <c:pt idx="1">
                  <c:v>98.370083109358447</c:v>
                </c:pt>
                <c:pt idx="2">
                  <c:v>96.67404719367984</c:v>
                </c:pt>
                <c:pt idx="3">
                  <c:v>96.67404719367984</c:v>
                </c:pt>
                <c:pt idx="4">
                  <c:v>93.281975362322655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E48-401E-A1A5-247522D0D951}"/>
            </c:ext>
          </c:extLst>
        </c:ser>
        <c:ser>
          <c:idx val="2"/>
          <c:order val="2"/>
          <c:tx>
            <c:v>Loam 20C</c:v>
          </c:tx>
          <c:spPr>
            <a:ln w="19050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'3Temp'!$Q$23:$Q$27</c:f>
                <c:numCache>
                  <c:formatCode>General</c:formatCode>
                  <c:ptCount val="5"/>
                  <c:pt idx="0">
                    <c:v>10.369806483205068</c:v>
                  </c:pt>
                  <c:pt idx="1">
                    <c:v>6.2351293936154173</c:v>
                  </c:pt>
                  <c:pt idx="2">
                    <c:v>6.6077455968067245</c:v>
                  </c:pt>
                  <c:pt idx="3">
                    <c:v>6.2540211894922439</c:v>
                  </c:pt>
                  <c:pt idx="4">
                    <c:v>5</c:v>
                  </c:pt>
                </c:numCache>
              </c:numRef>
            </c:plus>
            <c:minus>
              <c:numRef>
                <c:f>'3Temp'!$Q$23:$Q$27</c:f>
                <c:numCache>
                  <c:formatCode>General</c:formatCode>
                  <c:ptCount val="5"/>
                  <c:pt idx="0">
                    <c:v>10.369806483205068</c:v>
                  </c:pt>
                  <c:pt idx="1">
                    <c:v>6.2351293936154173</c:v>
                  </c:pt>
                  <c:pt idx="2">
                    <c:v>6.6077455968067245</c:v>
                  </c:pt>
                  <c:pt idx="3">
                    <c:v>6.2540211894922439</c:v>
                  </c:pt>
                  <c:pt idx="4">
                    <c:v>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'3Temp'!$A$23:$A$27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'3Temp'!$O$23:$O$27</c:f>
              <c:numCache>
                <c:formatCode>0</c:formatCode>
                <c:ptCount val="5"/>
                <c:pt idx="0">
                  <c:v>100</c:v>
                </c:pt>
                <c:pt idx="1">
                  <c:v>89.025206164035012</c:v>
                </c:pt>
                <c:pt idx="2">
                  <c:v>73.461474985108381</c:v>
                </c:pt>
                <c:pt idx="3">
                  <c:v>71.343415433580518</c:v>
                </c:pt>
                <c:pt idx="4">
                  <c:v>66.333075146986815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E48-401E-A1A5-247522D0D9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514907139198276"/>
          <c:y val="0.57535989954090905"/>
          <c:w val="0.71485092592592592"/>
          <c:h val="0.17883185840707966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NTO degradation rate low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2997520387672"/>
          <c:y val="0.1790135497022263"/>
          <c:w val="0.83278890656802618"/>
          <c:h val="0.61302250289779769"/>
        </c:manualLayout>
      </c:layout>
      <c:scatterChart>
        <c:scatterStyle val="lineMarker"/>
        <c:varyColors val="0"/>
        <c:ser>
          <c:idx val="3"/>
          <c:order val="0"/>
          <c:tx>
            <c:strRef>
              <c:f>'Mass balance'!$F$7</c:f>
              <c:strCache>
                <c:ptCount val="1"/>
                <c:pt idx="0">
                  <c:v>Sand 4C</c:v>
                </c:pt>
              </c:strCache>
            </c:strRef>
          </c:tx>
          <c:spPr>
            <a:ln w="19050" cap="rnd">
              <a:solidFill>
                <a:schemeClr val="tx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'Mass balance'!$B$8:$B$12</c:f>
                <c:numCache>
                  <c:formatCode>General</c:formatCode>
                  <c:ptCount val="5"/>
                  <c:pt idx="0">
                    <c:v>100</c:v>
                  </c:pt>
                  <c:pt idx="1">
                    <c:v>100</c:v>
                  </c:pt>
                  <c:pt idx="2">
                    <c:v>100</c:v>
                  </c:pt>
                  <c:pt idx="3">
                    <c:v>100</c:v>
                  </c:pt>
                  <c:pt idx="4">
                    <c:v>100</c:v>
                  </c:pt>
                </c:numCache>
              </c:numRef>
            </c:plus>
            <c:minus>
              <c:numRef>
                <c:f>'Mass balance'!$B$8:$B$12</c:f>
                <c:numCache>
                  <c:formatCode>General</c:formatCode>
                  <c:ptCount val="5"/>
                  <c:pt idx="0">
                    <c:v>100</c:v>
                  </c:pt>
                  <c:pt idx="1">
                    <c:v>100</c:v>
                  </c:pt>
                  <c:pt idx="2">
                    <c:v>100</c:v>
                  </c:pt>
                  <c:pt idx="3">
                    <c:v>100</c:v>
                  </c:pt>
                  <c:pt idx="4">
                    <c:v>100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'Mass balance'!$A$8:$A$12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'Mass balance'!$F$8:$F$12</c:f>
              <c:numCache>
                <c:formatCode>0</c:formatCode>
                <c:ptCount val="5"/>
                <c:pt idx="0">
                  <c:v>31.8</c:v>
                </c:pt>
                <c:pt idx="1">
                  <c:v>31.8</c:v>
                </c:pt>
                <c:pt idx="2">
                  <c:v>31.8</c:v>
                </c:pt>
                <c:pt idx="3">
                  <c:v>31.8</c:v>
                </c:pt>
                <c:pt idx="4">
                  <c:v>31.8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D00-4819-8F3B-C5B5B4C3492F}"/>
            </c:ext>
          </c:extLst>
        </c:ser>
        <c:ser>
          <c:idx val="4"/>
          <c:order val="1"/>
          <c:tx>
            <c:strRef>
              <c:f>'Mass balance'!$G$7</c:f>
              <c:strCache>
                <c:ptCount val="1"/>
                <c:pt idx="0">
                  <c:v>Sand 12C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'Mass balance'!$C$8:$C$12</c:f>
                <c:numCache>
                  <c:formatCode>General</c:formatCode>
                  <c:ptCount val="5"/>
                  <c:pt idx="0">
                    <c:v>100</c:v>
                  </c:pt>
                  <c:pt idx="1">
                    <c:v>100</c:v>
                  </c:pt>
                  <c:pt idx="2">
                    <c:v>100</c:v>
                  </c:pt>
                  <c:pt idx="3">
                    <c:v>100</c:v>
                  </c:pt>
                  <c:pt idx="4">
                    <c:v>100</c:v>
                  </c:pt>
                </c:numCache>
              </c:numRef>
            </c:plus>
            <c:minus>
              <c:numRef>
                <c:f>'Mass balance'!$C$8:$C$12</c:f>
                <c:numCache>
                  <c:formatCode>General</c:formatCode>
                  <c:ptCount val="5"/>
                  <c:pt idx="0">
                    <c:v>100</c:v>
                  </c:pt>
                  <c:pt idx="1">
                    <c:v>100</c:v>
                  </c:pt>
                  <c:pt idx="2">
                    <c:v>100</c:v>
                  </c:pt>
                  <c:pt idx="3">
                    <c:v>100</c:v>
                  </c:pt>
                  <c:pt idx="4">
                    <c:v>100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'Mass balance'!$A$8:$A$12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'Mass balance'!$G$8:$G$12</c:f>
              <c:numCache>
                <c:formatCode>0</c:formatCode>
                <c:ptCount val="5"/>
                <c:pt idx="0">
                  <c:v>31.8</c:v>
                </c:pt>
                <c:pt idx="1">
                  <c:v>31.8</c:v>
                </c:pt>
                <c:pt idx="2">
                  <c:v>31.8</c:v>
                </c:pt>
                <c:pt idx="3">
                  <c:v>31.8</c:v>
                </c:pt>
                <c:pt idx="4">
                  <c:v>31.8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D00-4819-8F3B-C5B5B4C3492F}"/>
            </c:ext>
          </c:extLst>
        </c:ser>
        <c:ser>
          <c:idx val="0"/>
          <c:order val="2"/>
          <c:tx>
            <c:strRef>
              <c:f>'Mass balance'!$H$7</c:f>
              <c:strCache>
                <c:ptCount val="1"/>
                <c:pt idx="0">
                  <c:v>Loam 4C</c:v>
                </c:pt>
              </c:strCache>
            </c:strRef>
          </c:tx>
          <c:spPr>
            <a:ln w="19050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'Mass balance'!$D$8:$D$12</c:f>
                <c:numCache>
                  <c:formatCode>General</c:formatCode>
                  <c:ptCount val="5"/>
                  <c:pt idx="0">
                    <c:v>100</c:v>
                  </c:pt>
                  <c:pt idx="1">
                    <c:v>79.964173037581929</c:v>
                  </c:pt>
                  <c:pt idx="2">
                    <c:v>83.810870551189581</c:v>
                  </c:pt>
                  <c:pt idx="3">
                    <c:v>74.96601410836162</c:v>
                  </c:pt>
                  <c:pt idx="4">
                    <c:v>48.309043654040849</c:v>
                  </c:pt>
                </c:numCache>
              </c:numRef>
            </c:plus>
            <c:minus>
              <c:numRef>
                <c:f>'Mass balance'!$D$8:$D$12</c:f>
                <c:numCache>
                  <c:formatCode>General</c:formatCode>
                  <c:ptCount val="5"/>
                  <c:pt idx="0">
                    <c:v>100</c:v>
                  </c:pt>
                  <c:pt idx="1">
                    <c:v>79.964173037581929</c:v>
                  </c:pt>
                  <c:pt idx="2">
                    <c:v>83.810870551189581</c:v>
                  </c:pt>
                  <c:pt idx="3">
                    <c:v>74.96601410836162</c:v>
                  </c:pt>
                  <c:pt idx="4">
                    <c:v>48.309043654040849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'Mass balance'!$A$8:$A$12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'Mass balance'!$H$8:$H$12</c:f>
              <c:numCache>
                <c:formatCode>0</c:formatCode>
                <c:ptCount val="5"/>
                <c:pt idx="0">
                  <c:v>53</c:v>
                </c:pt>
                <c:pt idx="1">
                  <c:v>42.381011709918418</c:v>
                </c:pt>
                <c:pt idx="2">
                  <c:v>44.419761392130482</c:v>
                </c:pt>
                <c:pt idx="3">
                  <c:v>39.731987477431659</c:v>
                </c:pt>
                <c:pt idx="4">
                  <c:v>25.603793136641652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D00-4819-8F3B-C5B5B4C3492F}"/>
            </c:ext>
          </c:extLst>
        </c:ser>
        <c:ser>
          <c:idx val="1"/>
          <c:order val="3"/>
          <c:tx>
            <c:strRef>
              <c:f>'Mass balance'!$I$7</c:f>
              <c:strCache>
                <c:ptCount val="1"/>
                <c:pt idx="0">
                  <c:v>Loam 12C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'Mass balance'!$D$8:$D$12</c:f>
                <c:numCache>
                  <c:formatCode>General</c:formatCode>
                  <c:ptCount val="5"/>
                  <c:pt idx="0">
                    <c:v>100</c:v>
                  </c:pt>
                  <c:pt idx="1">
                    <c:v>79.964173037581929</c:v>
                  </c:pt>
                  <c:pt idx="2">
                    <c:v>83.810870551189581</c:v>
                  </c:pt>
                  <c:pt idx="3">
                    <c:v>74.96601410836162</c:v>
                  </c:pt>
                  <c:pt idx="4">
                    <c:v>48.309043654040849</c:v>
                  </c:pt>
                </c:numCache>
              </c:numRef>
            </c:plus>
            <c:minus>
              <c:numRef>
                <c:f>'Mass balance'!$D$8:$D$12</c:f>
                <c:numCache>
                  <c:formatCode>General</c:formatCode>
                  <c:ptCount val="5"/>
                  <c:pt idx="0">
                    <c:v>100</c:v>
                  </c:pt>
                  <c:pt idx="1">
                    <c:v>79.964173037581929</c:v>
                  </c:pt>
                  <c:pt idx="2">
                    <c:v>83.810870551189581</c:v>
                  </c:pt>
                  <c:pt idx="3">
                    <c:v>74.96601410836162</c:v>
                  </c:pt>
                  <c:pt idx="4">
                    <c:v>48.309043654040849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'Mass balance'!$A$8:$A$12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'Mass balance'!$I$8:$I$12</c:f>
              <c:numCache>
                <c:formatCode>0</c:formatCode>
                <c:ptCount val="5"/>
                <c:pt idx="0">
                  <c:v>53</c:v>
                </c:pt>
                <c:pt idx="1">
                  <c:v>44.466488394521008</c:v>
                </c:pt>
                <c:pt idx="2">
                  <c:v>42.887931464657164</c:v>
                </c:pt>
                <c:pt idx="3">
                  <c:v>40.019842735294404</c:v>
                </c:pt>
                <c:pt idx="4">
                  <c:v>25.889876348553468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D00-4819-8F3B-C5B5B4C3492F}"/>
            </c:ext>
          </c:extLst>
        </c:ser>
        <c:ser>
          <c:idx val="2"/>
          <c:order val="4"/>
          <c:tx>
            <c:v>Sand-20C</c:v>
          </c:tx>
          <c:spPr>
            <a:ln w="19050" cap="rnd">
              <a:solidFill>
                <a:schemeClr val="tx1">
                  <a:lumMod val="65000"/>
                  <a:lumOff val="3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'Mass balance'!$N$8:$N$16</c:f>
              <c:numCache>
                <c:formatCode>0</c:formatCode>
                <c:ptCount val="9"/>
                <c:pt idx="2">
                  <c:v>31.8</c:v>
                </c:pt>
                <c:pt idx="5">
                  <c:v>31.8</c:v>
                </c:pt>
                <c:pt idx="8">
                  <c:v>31.8</c:v>
                </c:pt>
              </c:numCache>
            </c:numRef>
          </c:xVal>
          <c:yVal>
            <c:numRef>
              <c:f>'Mass balance'!$O$8:$O$18</c:f>
              <c:numCache>
                <c:formatCode>0</c:formatCode>
                <c:ptCount val="11"/>
                <c:pt idx="1">
                  <c:v>19.2</c:v>
                </c:pt>
                <c:pt idx="4">
                  <c:v>17</c:v>
                </c:pt>
                <c:pt idx="7" formatCode="General">
                  <c:v>16</c:v>
                </c:pt>
                <c:pt idx="10">
                  <c:v>15.637260593045115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D00-4819-8F3B-C5B5B4C3492F}"/>
            </c:ext>
          </c:extLst>
        </c:ser>
        <c:ser>
          <c:idx val="5"/>
          <c:order val="5"/>
          <c:tx>
            <c:v>Loam-20C</c:v>
          </c:tx>
          <c:spPr>
            <a:ln w="19050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'Mass balance'!$N$8:$N$16</c:f>
              <c:numCache>
                <c:formatCode>0</c:formatCode>
                <c:ptCount val="9"/>
                <c:pt idx="2">
                  <c:v>31.8</c:v>
                </c:pt>
                <c:pt idx="5">
                  <c:v>31.8</c:v>
                </c:pt>
                <c:pt idx="8">
                  <c:v>31.8</c:v>
                </c:pt>
              </c:numCache>
            </c:numRef>
          </c:xVal>
          <c:yVal>
            <c:numRef>
              <c:f>'Mass balance'!$P$8:$P$16</c:f>
              <c:numCache>
                <c:formatCode>0</c:formatCode>
                <c:ptCount val="9"/>
                <c:pt idx="2">
                  <c:v>19.2</c:v>
                </c:pt>
                <c:pt idx="5">
                  <c:v>16.704000000000001</c:v>
                </c:pt>
                <c:pt idx="8">
                  <c:v>16.566653295148971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D00-4819-8F3B-C5B5B4C34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5135407336777528E-2"/>
          <c:y val="0.91841392579975356"/>
          <c:w val="0.54216313273212291"/>
          <c:h val="8.1585954186677356E-2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DNAN degradation rate low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54269964959044"/>
          <c:y val="0.17341604596722707"/>
          <c:w val="0.85006006373555631"/>
          <c:h val="0.62943094275377753"/>
        </c:manualLayout>
      </c:layout>
      <c:scatterChart>
        <c:scatterStyle val="lineMarker"/>
        <c:varyColors val="0"/>
        <c:ser>
          <c:idx val="3"/>
          <c:order val="0"/>
          <c:tx>
            <c:strRef>
              <c:f>'Mass balance'!$F$7</c:f>
              <c:strCache>
                <c:ptCount val="1"/>
                <c:pt idx="0">
                  <c:v>Sand 4C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'Mass balance'!$J$17:$J$21</c:f>
                <c:numCache>
                  <c:formatCode>General</c:formatCode>
                  <c:ptCount val="5"/>
                </c:numCache>
              </c:numRef>
            </c:plus>
            <c:minus>
              <c:numRef>
                <c:f>'Mass balance'!$J$17:$J$21</c:f>
                <c:numCache>
                  <c:formatCode>General</c:formatCode>
                  <c:ptCount val="5"/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'Mass balance'!$A$8:$A$12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'Mass balance'!$B$18:$B$21</c:f>
              <c:numCache>
                <c:formatCode>0</c:formatCode>
                <c:ptCount val="4"/>
                <c:pt idx="0">
                  <c:v>82.6365484412988</c:v>
                </c:pt>
                <c:pt idx="1">
                  <c:v>82</c:v>
                </c:pt>
                <c:pt idx="2">
                  <c:v>81.444065588776638</c:v>
                </c:pt>
                <c:pt idx="3">
                  <c:v>81.583132524507761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28-44E2-9050-D3A9EE47C853}"/>
            </c:ext>
          </c:extLst>
        </c:ser>
        <c:ser>
          <c:idx val="4"/>
          <c:order val="1"/>
          <c:tx>
            <c:strRef>
              <c:f>'Mass balance'!$G$7</c:f>
              <c:strCache>
                <c:ptCount val="1"/>
                <c:pt idx="0">
                  <c:v>Sand 12C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'Mass balance'!$K$17:$K$21</c:f>
                <c:numCache>
                  <c:formatCode>General</c:formatCode>
                  <c:ptCount val="5"/>
                  <c:pt idx="0">
                    <c:v>10</c:v>
                  </c:pt>
                  <c:pt idx="1">
                    <c:v>11</c:v>
                  </c:pt>
                  <c:pt idx="2">
                    <c:v>12</c:v>
                  </c:pt>
                  <c:pt idx="3">
                    <c:v>13</c:v>
                  </c:pt>
                  <c:pt idx="4">
                    <c:v>14</c:v>
                  </c:pt>
                </c:numCache>
              </c:numRef>
            </c:plus>
            <c:minus>
              <c:numRef>
                <c:f>'Mass balance'!$K$17:$K$21</c:f>
                <c:numCache>
                  <c:formatCode>General</c:formatCode>
                  <c:ptCount val="5"/>
                  <c:pt idx="0">
                    <c:v>10</c:v>
                  </c:pt>
                  <c:pt idx="1">
                    <c:v>11</c:v>
                  </c:pt>
                  <c:pt idx="2">
                    <c:v>12</c:v>
                  </c:pt>
                  <c:pt idx="3">
                    <c:v>13</c:v>
                  </c:pt>
                  <c:pt idx="4">
                    <c:v>14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'Mass balance'!$A$8:$A$12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'Mass balance'!$C$18:$C$21</c:f>
              <c:numCache>
                <c:formatCode>0</c:formatCode>
                <c:ptCount val="4"/>
                <c:pt idx="0">
                  <c:v>87</c:v>
                </c:pt>
                <c:pt idx="1">
                  <c:v>86.284652578900904</c:v>
                </c:pt>
                <c:pt idx="2">
                  <c:v>86.462006297237593</c:v>
                </c:pt>
                <c:pt idx="3">
                  <c:v>74.732955899644892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28-44E2-9050-D3A9EE47C853}"/>
            </c:ext>
          </c:extLst>
        </c:ser>
        <c:ser>
          <c:idx val="0"/>
          <c:order val="2"/>
          <c:tx>
            <c:strRef>
              <c:f>'Mass balance'!$H$7</c:f>
              <c:strCache>
                <c:ptCount val="1"/>
                <c:pt idx="0">
                  <c:v>Loam 4C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'Mass balance'!$L$17:$L$21</c:f>
                <c:numCache>
                  <c:formatCode>General</c:formatCode>
                  <c:ptCount val="5"/>
                  <c:pt idx="1">
                    <c:v>28</c:v>
                  </c:pt>
                  <c:pt idx="2">
                    <c:v>28</c:v>
                  </c:pt>
                  <c:pt idx="4">
                    <c:v>56</c:v>
                  </c:pt>
                </c:numCache>
              </c:numRef>
            </c:plus>
            <c:minus>
              <c:numRef>
                <c:f>'Mass balance'!$L$17:$L$21</c:f>
                <c:numCache>
                  <c:formatCode>General</c:formatCode>
                  <c:ptCount val="5"/>
                  <c:pt idx="1">
                    <c:v>28</c:v>
                  </c:pt>
                  <c:pt idx="2">
                    <c:v>28</c:v>
                  </c:pt>
                  <c:pt idx="4">
                    <c:v>56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'Mass balance'!$A$8:$A$12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'Mass balance'!$D$18:$D$21</c:f>
              <c:numCache>
                <c:formatCode>0</c:formatCode>
                <c:ptCount val="4"/>
                <c:pt idx="0">
                  <c:v>80.09217457573709</c:v>
                </c:pt>
                <c:pt idx="1">
                  <c:v>93.029384341704912</c:v>
                </c:pt>
                <c:pt idx="2">
                  <c:v>93.255452539106528</c:v>
                </c:pt>
                <c:pt idx="3">
                  <c:v>75.683745622687553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728-44E2-9050-D3A9EE47C853}"/>
            </c:ext>
          </c:extLst>
        </c:ser>
        <c:ser>
          <c:idx val="1"/>
          <c:order val="3"/>
          <c:tx>
            <c:strRef>
              <c:f>'Mass balance'!$I$7</c:f>
              <c:strCache>
                <c:ptCount val="1"/>
                <c:pt idx="0">
                  <c:v>Loam 12C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'Mass balance'!$M$17:$M$21</c:f>
                <c:numCache>
                  <c:formatCode>General</c:formatCode>
                  <c:ptCount val="5"/>
                  <c:pt idx="1">
                    <c:v>31.8</c:v>
                  </c:pt>
                  <c:pt idx="4">
                    <c:v>31.8</c:v>
                  </c:pt>
                </c:numCache>
              </c:numRef>
            </c:plus>
            <c:minus>
              <c:numRef>
                <c:f>'Mass balance'!$M$17:$M$21</c:f>
                <c:numCache>
                  <c:formatCode>General</c:formatCode>
                  <c:ptCount val="5"/>
                  <c:pt idx="1">
                    <c:v>31.8</c:v>
                  </c:pt>
                  <c:pt idx="4">
                    <c:v>31.8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'Mass balance'!$A$8:$A$12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'Mass balance'!$E$18:$E$21</c:f>
              <c:numCache>
                <c:formatCode>0</c:formatCode>
                <c:ptCount val="4"/>
                <c:pt idx="0">
                  <c:v>78.702396801578814</c:v>
                </c:pt>
                <c:pt idx="1">
                  <c:v>88.760002678033061</c:v>
                </c:pt>
                <c:pt idx="2">
                  <c:v>88.878677838128667</c:v>
                </c:pt>
                <c:pt idx="3">
                  <c:v>69.585223823615237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728-44E2-9050-D3A9EE47C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757854750021533"/>
          <c:y val="0.58463290061715256"/>
          <c:w val="0.42289425609363596"/>
          <c:h val="0.16938710363907214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RDX degradation rate low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9692383011709"/>
          <c:y val="0.16270202330118452"/>
          <c:w val="0.81839627559508432"/>
          <c:h val="0.62933396222858218"/>
        </c:manualLayout>
      </c:layout>
      <c:scatterChart>
        <c:scatterStyle val="lineMarker"/>
        <c:varyColors val="0"/>
        <c:ser>
          <c:idx val="3"/>
          <c:order val="0"/>
          <c:tx>
            <c:strRef>
              <c:f>'Mass balance'!$F$7</c:f>
              <c:strCache>
                <c:ptCount val="1"/>
                <c:pt idx="0">
                  <c:v>Sand 4C</c:v>
                </c:pt>
              </c:strCache>
            </c:strRef>
          </c:tx>
          <c:spPr>
            <a:ln w="19050" cap="rnd">
              <a:solidFill>
                <a:schemeClr val="tx1">
                  <a:lumMod val="75000"/>
                  <a:lumOff val="2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75000"/>
                  <a:lumOff val="25000"/>
                </a:schemeClr>
              </a:solidFill>
              <a:ln w="9525">
                <a:solidFill>
                  <a:schemeClr val="tx1">
                    <a:lumMod val="75000"/>
                    <a:lumOff val="2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'Mass balance'!$A$8:$A$12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'Mass balance'!$F$26:$F$30</c:f>
              <c:numCache>
                <c:formatCode>0</c:formatCode>
                <c:ptCount val="5"/>
                <c:pt idx="0">
                  <c:v>9</c:v>
                </c:pt>
                <c:pt idx="1">
                  <c:v>8.6882526081733715</c:v>
                </c:pt>
                <c:pt idx="2">
                  <c:v>8.56858635126971</c:v>
                </c:pt>
                <c:pt idx="3">
                  <c:v>8.4400168193684166</c:v>
                </c:pt>
                <c:pt idx="4">
                  <c:v>8.4578068626303704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F5D-441F-A668-D6A7A9D3BB6F}"/>
            </c:ext>
          </c:extLst>
        </c:ser>
        <c:ser>
          <c:idx val="4"/>
          <c:order val="1"/>
          <c:tx>
            <c:strRef>
              <c:f>'Mass balance'!$G$7</c:f>
              <c:strCache>
                <c:ptCount val="1"/>
                <c:pt idx="0">
                  <c:v>Sand 12C</c:v>
                </c:pt>
              </c:strCache>
            </c:strRef>
          </c:tx>
          <c:spPr>
            <a:ln w="19050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'Mass balance'!$K$26:$K$30</c:f>
                <c:numCache>
                  <c:formatCode>General</c:formatCode>
                  <c:ptCount val="5"/>
                  <c:pt idx="0">
                    <c:v>1</c:v>
                  </c:pt>
                  <c:pt idx="1">
                    <c:v>3</c:v>
                  </c:pt>
                  <c:pt idx="2">
                    <c:v>4</c:v>
                  </c:pt>
                  <c:pt idx="3">
                    <c:v>5</c:v>
                  </c:pt>
                  <c:pt idx="4">
                    <c:v>6</c:v>
                  </c:pt>
                </c:numCache>
              </c:numRef>
            </c:plus>
            <c:minus>
              <c:numRef>
                <c:f>'Mass balance'!$K$26:$K$30</c:f>
                <c:numCache>
                  <c:formatCode>General</c:formatCode>
                  <c:ptCount val="5"/>
                  <c:pt idx="0">
                    <c:v>1</c:v>
                  </c:pt>
                  <c:pt idx="1">
                    <c:v>3</c:v>
                  </c:pt>
                  <c:pt idx="2">
                    <c:v>4</c:v>
                  </c:pt>
                  <c:pt idx="3">
                    <c:v>5</c:v>
                  </c:pt>
                  <c:pt idx="4">
                    <c:v>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'Mass balance'!$A$8:$A$12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'Mass balance'!$G$26:$G$30</c:f>
              <c:numCache>
                <c:formatCode>0</c:formatCode>
                <c:ptCount val="5"/>
                <c:pt idx="0">
                  <c:v>9</c:v>
                </c:pt>
                <c:pt idx="1">
                  <c:v>8.6828708512517476</c:v>
                </c:pt>
                <c:pt idx="2">
                  <c:v>9</c:v>
                </c:pt>
                <c:pt idx="3">
                  <c:v>9.023310336309887</c:v>
                </c:pt>
                <c:pt idx="4">
                  <c:v>8.5502156894685779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F5D-441F-A668-D6A7A9D3BB6F}"/>
            </c:ext>
          </c:extLst>
        </c:ser>
        <c:ser>
          <c:idx val="0"/>
          <c:order val="2"/>
          <c:tx>
            <c:strRef>
              <c:f>'Mass balance'!$H$7</c:f>
              <c:strCache>
                <c:ptCount val="1"/>
                <c:pt idx="0">
                  <c:v>Loam 4C</c:v>
                </c:pt>
              </c:strCache>
            </c:strRef>
          </c:tx>
          <c:spPr>
            <a:ln w="19050" cap="rnd">
              <a:solidFill>
                <a:schemeClr val="tx1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75000"/>
                  <a:lumOff val="25000"/>
                </a:schemeClr>
              </a:solidFill>
              <a:ln w="9525">
                <a:solidFill>
                  <a:schemeClr val="tx1">
                    <a:lumMod val="75000"/>
                    <a:lumOff val="2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'Mass balance'!$L$26:$L$30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</c:v>
                  </c:pt>
                  <c:pt idx="3">
                    <c:v>7</c:v>
                  </c:pt>
                  <c:pt idx="4">
                    <c:v>7</c:v>
                  </c:pt>
                </c:numCache>
              </c:numRef>
            </c:plus>
            <c:minus>
              <c:numRef>
                <c:f>'Mass balance'!$L$26:$L$30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</c:v>
                  </c:pt>
                  <c:pt idx="3">
                    <c:v>7</c:v>
                  </c:pt>
                  <c:pt idx="4">
                    <c:v>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'Mass balance'!$A$8:$A$12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'Mass balance'!$H$26:$H$30</c:f>
              <c:numCache>
                <c:formatCode>0</c:formatCode>
                <c:ptCount val="5"/>
                <c:pt idx="0">
                  <c:v>15</c:v>
                </c:pt>
                <c:pt idx="1">
                  <c:v>13.661952600568389</c:v>
                </c:pt>
                <c:pt idx="2">
                  <c:v>14.716585656371473</c:v>
                </c:pt>
                <c:pt idx="3">
                  <c:v>14.450142173678104</c:v>
                </c:pt>
                <c:pt idx="4">
                  <c:v>13.533100091557923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F5D-441F-A668-D6A7A9D3BB6F}"/>
            </c:ext>
          </c:extLst>
        </c:ser>
        <c:ser>
          <c:idx val="1"/>
          <c:order val="3"/>
          <c:tx>
            <c:strRef>
              <c:f>'Mass balance'!$I$7</c:f>
              <c:strCache>
                <c:ptCount val="1"/>
                <c:pt idx="0">
                  <c:v>Loam 12C</c:v>
                </c:pt>
              </c:strCache>
            </c:strRef>
          </c:tx>
          <c:spPr>
            <a:ln w="190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'Mass balance'!$M$26:$M$38</c:f>
                <c:numCache>
                  <c:formatCode>General</c:formatCode>
                  <c:ptCount val="13"/>
                  <c:pt idx="0">
                    <c:v>53</c:v>
                  </c:pt>
                  <c:pt idx="3">
                    <c:v>42.381011709918418</c:v>
                  </c:pt>
                  <c:pt idx="6">
                    <c:v>44.419761392130482</c:v>
                  </c:pt>
                  <c:pt idx="9">
                    <c:v>39.731987477431659</c:v>
                  </c:pt>
                  <c:pt idx="12">
                    <c:v>25.603793136641652</c:v>
                  </c:pt>
                </c:numCache>
              </c:numRef>
            </c:plus>
            <c:minus>
              <c:numRef>
                <c:f>'Mass balance'!$M$26:$M$38</c:f>
                <c:numCache>
                  <c:formatCode>General</c:formatCode>
                  <c:ptCount val="13"/>
                  <c:pt idx="0">
                    <c:v>53</c:v>
                  </c:pt>
                  <c:pt idx="3">
                    <c:v>42.381011709918418</c:v>
                  </c:pt>
                  <c:pt idx="6">
                    <c:v>44.419761392130482</c:v>
                  </c:pt>
                  <c:pt idx="9">
                    <c:v>39.731987477431659</c:v>
                  </c:pt>
                  <c:pt idx="12">
                    <c:v>25.603793136641652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'Mass balance'!$A$8:$A$12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'Mass balance'!$I$26:$I$30</c:f>
              <c:numCache>
                <c:formatCode>0</c:formatCode>
                <c:ptCount val="5"/>
                <c:pt idx="0">
                  <c:v>15</c:v>
                </c:pt>
                <c:pt idx="1">
                  <c:v>14.755512466403765</c:v>
                </c:pt>
                <c:pt idx="2">
                  <c:v>14.501107079051973</c:v>
                </c:pt>
                <c:pt idx="3">
                  <c:v>14.501107079051973</c:v>
                </c:pt>
                <c:pt idx="4">
                  <c:v>13.992296304348399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F5D-441F-A668-D6A7A9D3B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514907139198276"/>
          <c:y val="0.57535989954090905"/>
          <c:w val="0.39986604653692898"/>
          <c:h val="0.16491957155613488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2.451041666666663E-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367569444444444"/>
          <c:y val="9.4644191965431237E-2"/>
          <c:w val="0.81874409722222219"/>
          <c:h val="0.73445416454468826"/>
        </c:manualLayout>
      </c:layout>
      <c:barChart>
        <c:barDir val="col"/>
        <c:grouping val="stacked"/>
        <c:varyColors val="0"/>
        <c:ser>
          <c:idx val="0"/>
          <c:order val="0"/>
          <c:tx>
            <c:v>NTO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balance'!$U$8:$U$22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balance'!$M$8:$M$22</c:f>
              <c:numCache>
                <c:formatCode>0</c:formatCode>
                <c:ptCount val="15"/>
                <c:pt idx="1">
                  <c:v>31.8</c:v>
                </c:pt>
                <c:pt idx="4">
                  <c:v>31.8</c:v>
                </c:pt>
                <c:pt idx="7">
                  <c:v>31.8</c:v>
                </c:pt>
                <c:pt idx="10">
                  <c:v>31.8</c:v>
                </c:pt>
                <c:pt idx="13">
                  <c:v>31.8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1D-467F-A939-C9E010FF4431}"/>
            </c:ext>
          </c:extLst>
        </c:ser>
        <c:ser>
          <c:idx val="1"/>
          <c:order val="1"/>
          <c:tx>
            <c:v>NTO2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balance'!$U$8:$U$22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balance'!$N$8:$N$22</c:f>
              <c:numCache>
                <c:formatCode>0</c:formatCode>
                <c:ptCount val="15"/>
                <c:pt idx="2">
                  <c:v>31.8</c:v>
                </c:pt>
                <c:pt idx="5">
                  <c:v>31.8</c:v>
                </c:pt>
                <c:pt idx="8">
                  <c:v>31.8</c:v>
                </c:pt>
                <c:pt idx="11">
                  <c:v>31.8</c:v>
                </c:pt>
                <c:pt idx="14">
                  <c:v>31.8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1D-467F-A939-C9E010FF4431}"/>
            </c:ext>
          </c:extLst>
        </c:ser>
        <c:ser>
          <c:idx val="2"/>
          <c:order val="2"/>
          <c:tx>
            <c:v>DNAN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balance'!$U$8:$U$22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balance'!$O$8:$O$22</c:f>
              <c:numCache>
                <c:formatCode>0</c:formatCode>
                <c:ptCount val="15"/>
                <c:pt idx="1">
                  <c:v>19.2</c:v>
                </c:pt>
                <c:pt idx="4">
                  <c:v>17</c:v>
                </c:pt>
                <c:pt idx="7" formatCode="General">
                  <c:v>16</c:v>
                </c:pt>
                <c:pt idx="10">
                  <c:v>15.637260593045115</c:v>
                </c:pt>
                <c:pt idx="13">
                  <c:v>15.663961444705489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1D-467F-A939-C9E010FF4431}"/>
            </c:ext>
          </c:extLst>
        </c:ser>
        <c:ser>
          <c:idx val="3"/>
          <c:order val="3"/>
          <c:tx>
            <c:v>DNAN2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balance'!$U$8:$U$22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balance'!$P$8:$P$22</c:f>
              <c:numCache>
                <c:formatCode>0</c:formatCode>
                <c:ptCount val="15"/>
                <c:pt idx="2">
                  <c:v>19.2</c:v>
                </c:pt>
                <c:pt idx="5">
                  <c:v>16.704000000000001</c:v>
                </c:pt>
                <c:pt idx="8">
                  <c:v>16.566653295148971</c:v>
                </c:pt>
                <c:pt idx="11">
                  <c:v>16.600705209069616</c:v>
                </c:pt>
                <c:pt idx="14">
                  <c:v>14.348727532731818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1D-467F-A939-C9E010FF4431}"/>
            </c:ext>
          </c:extLst>
        </c:ser>
        <c:ser>
          <c:idx val="4"/>
          <c:order val="4"/>
          <c:tx>
            <c:v>RDX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balance'!$U$8:$U$22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balance'!$Q$8:$Q$22</c:f>
              <c:numCache>
                <c:formatCode>0</c:formatCode>
                <c:ptCount val="15"/>
                <c:pt idx="1">
                  <c:v>9</c:v>
                </c:pt>
                <c:pt idx="4">
                  <c:v>8.6882526081733715</c:v>
                </c:pt>
                <c:pt idx="7">
                  <c:v>8.56858635126971</c:v>
                </c:pt>
                <c:pt idx="10">
                  <c:v>8.4400168193684166</c:v>
                </c:pt>
                <c:pt idx="13">
                  <c:v>8.4578068626303704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71D-467F-A939-C9E010FF4431}"/>
            </c:ext>
          </c:extLst>
        </c:ser>
        <c:ser>
          <c:idx val="5"/>
          <c:order val="5"/>
          <c:tx>
            <c:v>RDX2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balance'!$U$8:$U$22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balance'!$R$8:$R$22</c:f>
              <c:numCache>
                <c:formatCode>0</c:formatCode>
                <c:ptCount val="15"/>
                <c:pt idx="2">
                  <c:v>9</c:v>
                </c:pt>
                <c:pt idx="5">
                  <c:v>8.6828708512517476</c:v>
                </c:pt>
                <c:pt idx="8">
                  <c:v>9</c:v>
                </c:pt>
                <c:pt idx="11">
                  <c:v>9.023310336309887</c:v>
                </c:pt>
                <c:pt idx="14">
                  <c:v>8.5502156894685779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71D-467F-A939-C9E010FF4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83176335"/>
        <c:axId val="183192559"/>
      </c:barChart>
      <c:lineChart>
        <c:grouping val="standard"/>
        <c:varyColors val="0"/>
        <c:ser>
          <c:idx val="6"/>
          <c:order val="6"/>
          <c:tx>
            <c:v>Auxiliar</c:v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'[1]Mass balance over time'!$W$7:$W$21</c:f>
              <c:numCache>
                <c:formatCode>General</c:formatCode>
                <c:ptCount val="1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71D-467F-A939-C9E010FF4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177167"/>
        <c:axId val="183190063"/>
      </c:lineChart>
      <c:catAx>
        <c:axId val="183176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b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92559"/>
        <c:crosses val="autoZero"/>
        <c:auto val="0"/>
        <c:lblAlgn val="ctr"/>
        <c:lblOffset val="100"/>
        <c:noMultiLvlLbl val="0"/>
      </c:catAx>
      <c:valAx>
        <c:axId val="183192559"/>
        <c:scaling>
          <c:orientation val="minMax"/>
          <c:max val="6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1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Concentration (mg/kg)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76335"/>
        <c:crosses val="autoZero"/>
        <c:crossBetween val="between"/>
      </c:valAx>
      <c:valAx>
        <c:axId val="183190063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83177167"/>
        <c:crosses val="max"/>
        <c:crossBetween val="between"/>
      </c:valAx>
      <c:catAx>
        <c:axId val="183177167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0 days        7 days    15  days      28 days     56 days</a:t>
                </a:r>
              </a:p>
            </c:rich>
          </c:tx>
          <c:layout>
            <c:manualLayout>
              <c:xMode val="edge"/>
              <c:yMode val="edge"/>
              <c:x val="0.21392291903566549"/>
              <c:y val="0.920682996066291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majorTickMark val="out"/>
        <c:minorTickMark val="none"/>
        <c:tickLblPos val="nextTo"/>
        <c:crossAx val="1831900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</a:p>
        </c:rich>
      </c:tx>
      <c:layout>
        <c:manualLayout>
          <c:xMode val="edge"/>
          <c:yMode val="edge"/>
          <c:x val="2.451041666666663E-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367569444444444"/>
          <c:y val="9.4644191965431237E-2"/>
          <c:w val="0.81874409722222219"/>
          <c:h val="0.73445416454468826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balance'!$U$8:$U$22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balance'!$M$25:$M$39</c:f>
              <c:numCache>
                <c:formatCode>0</c:formatCode>
                <c:ptCount val="15"/>
                <c:pt idx="1">
                  <c:v>53</c:v>
                </c:pt>
                <c:pt idx="4" formatCode="General">
                  <c:v>42.381011709918418</c:v>
                </c:pt>
                <c:pt idx="7" formatCode="General">
                  <c:v>44.419761392130482</c:v>
                </c:pt>
                <c:pt idx="10">
                  <c:v>39.731987477431659</c:v>
                </c:pt>
                <c:pt idx="13" formatCode="General">
                  <c:v>25.603793136641652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FC-497F-9D5C-72FF3CB7BCC4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balance'!$U$8:$U$22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balance'!$N$25:$N$39</c:f>
              <c:numCache>
                <c:formatCode>0</c:formatCode>
                <c:ptCount val="15"/>
                <c:pt idx="2">
                  <c:v>53</c:v>
                </c:pt>
                <c:pt idx="5" formatCode="General">
                  <c:v>44.466488394521008</c:v>
                </c:pt>
                <c:pt idx="8" formatCode="General">
                  <c:v>42.887931464657164</c:v>
                </c:pt>
                <c:pt idx="11">
                  <c:v>40.019842735294404</c:v>
                </c:pt>
                <c:pt idx="14" formatCode="General">
                  <c:v>25.889876348553468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FC-497F-9D5C-72FF3CB7BCC4}"/>
            </c:ext>
          </c:extLst>
        </c:ser>
        <c:ser>
          <c:idx val="2"/>
          <c:order val="2"/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balance'!$U$8:$U$22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balance'!$O$25:$O$39</c:f>
              <c:numCache>
                <c:formatCode>0</c:formatCode>
                <c:ptCount val="15"/>
                <c:pt idx="1">
                  <c:v>32</c:v>
                </c:pt>
                <c:pt idx="4" formatCode="General">
                  <c:v>25.629495864235867</c:v>
                </c:pt>
                <c:pt idx="7" formatCode="General">
                  <c:v>29.769402989345572</c:v>
                </c:pt>
                <c:pt idx="10">
                  <c:v>29.84174481251409</c:v>
                </c:pt>
                <c:pt idx="13" formatCode="General">
                  <c:v>24.218798599260015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FC-497F-9D5C-72FF3CB7BCC4}"/>
            </c:ext>
          </c:extLst>
        </c:ser>
        <c:ser>
          <c:idx val="3"/>
          <c:order val="3"/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balance'!$U$8:$U$22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balance'!$P$25:$P$39</c:f>
              <c:numCache>
                <c:formatCode>0</c:formatCode>
                <c:ptCount val="15"/>
                <c:pt idx="2">
                  <c:v>32</c:v>
                </c:pt>
                <c:pt idx="5" formatCode="General">
                  <c:v>25.18476697650522</c:v>
                </c:pt>
                <c:pt idx="8" formatCode="General">
                  <c:v>28.403200856970578</c:v>
                </c:pt>
                <c:pt idx="11">
                  <c:v>28.441176908201172</c:v>
                </c:pt>
                <c:pt idx="14" formatCode="General">
                  <c:v>22.267271623556876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FC-497F-9D5C-72FF3CB7BCC4}"/>
            </c:ext>
          </c:extLst>
        </c:ser>
        <c:ser>
          <c:idx val="4"/>
          <c:order val="4"/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balance'!$U$8:$U$22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balance'!$Q$25:$Q$39</c:f>
              <c:numCache>
                <c:formatCode>0</c:formatCode>
                <c:ptCount val="15"/>
                <c:pt idx="1">
                  <c:v>15</c:v>
                </c:pt>
                <c:pt idx="4" formatCode="General">
                  <c:v>13.661952600568389</c:v>
                </c:pt>
                <c:pt idx="7" formatCode="General">
                  <c:v>14.716585656371473</c:v>
                </c:pt>
                <c:pt idx="10">
                  <c:v>14.450142173678104</c:v>
                </c:pt>
                <c:pt idx="13" formatCode="General">
                  <c:v>13.533100091557923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FC-497F-9D5C-72FF3CB7BCC4}"/>
            </c:ext>
          </c:extLst>
        </c:ser>
        <c:ser>
          <c:idx val="5"/>
          <c:order val="5"/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balance'!$U$8:$U$22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balance'!$R$25:$R$39</c:f>
              <c:numCache>
                <c:formatCode>0</c:formatCode>
                <c:ptCount val="15"/>
                <c:pt idx="2">
                  <c:v>15</c:v>
                </c:pt>
                <c:pt idx="5" formatCode="General">
                  <c:v>14.755512466403765</c:v>
                </c:pt>
                <c:pt idx="8" formatCode="General">
                  <c:v>14.501107079051973</c:v>
                </c:pt>
                <c:pt idx="11">
                  <c:v>14.501107079051973</c:v>
                </c:pt>
                <c:pt idx="14" formatCode="General">
                  <c:v>13.992296304348399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6FC-497F-9D5C-72FF3CB7BC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83176335"/>
        <c:axId val="183192559"/>
      </c:barChart>
      <c:lineChart>
        <c:grouping val="standard"/>
        <c:varyColors val="0"/>
        <c:ser>
          <c:idx val="6"/>
          <c:order val="6"/>
          <c:tx>
            <c:v>Auxiliar</c:v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'[1]Mass balance over time'!$W$7:$W$21</c:f>
              <c:numCache>
                <c:formatCode>General</c:formatCode>
                <c:ptCount val="1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6FC-497F-9D5C-72FF3CB7BC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177167"/>
        <c:axId val="183190063"/>
      </c:lineChart>
      <c:catAx>
        <c:axId val="183176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b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92559"/>
        <c:crosses val="autoZero"/>
        <c:auto val="0"/>
        <c:lblAlgn val="ctr"/>
        <c:lblOffset val="100"/>
        <c:noMultiLvlLbl val="0"/>
      </c:catAx>
      <c:valAx>
        <c:axId val="183192559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1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Concentration (mg/kg)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76335"/>
        <c:crosses val="autoZero"/>
        <c:crossBetween val="between"/>
      </c:valAx>
      <c:valAx>
        <c:axId val="183190063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83177167"/>
        <c:crosses val="max"/>
        <c:crossBetween val="between"/>
      </c:valAx>
      <c:catAx>
        <c:axId val="183177167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0 days        7 days    15  days      28 days     56 days</a:t>
                </a:r>
              </a:p>
            </c:rich>
          </c:tx>
          <c:layout>
            <c:manualLayout>
              <c:xMode val="edge"/>
              <c:yMode val="edge"/>
              <c:x val="0.21392291666666666"/>
              <c:y val="0.9040385416666666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majorTickMark val="out"/>
        <c:minorTickMark val="none"/>
        <c:tickLblPos val="nextTo"/>
        <c:crossAx val="1831900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2.451041666666663E-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367569444444444"/>
          <c:y val="9.4644191965431237E-2"/>
          <c:w val="0.81874409722222219"/>
          <c:h val="0.73445416454468826"/>
        </c:manualLayout>
      </c:layout>
      <c:barChart>
        <c:barDir val="col"/>
        <c:grouping val="stacked"/>
        <c:varyColors val="0"/>
        <c:ser>
          <c:idx val="0"/>
          <c:order val="0"/>
          <c:tx>
            <c:v>NTO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%'!$U$8:$U$23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 %'!$O$8:$O$23</c:f>
              <c:numCache>
                <c:formatCode>0</c:formatCode>
                <c:ptCount val="16"/>
                <c:pt idx="1">
                  <c:v>53</c:v>
                </c:pt>
                <c:pt idx="2">
                  <c:v>0</c:v>
                </c:pt>
                <c:pt idx="3">
                  <c:v>0</c:v>
                </c:pt>
                <c:pt idx="4">
                  <c:v>53</c:v>
                </c:pt>
                <c:pt idx="5">
                  <c:v>0</c:v>
                </c:pt>
                <c:pt idx="6">
                  <c:v>0</c:v>
                </c:pt>
                <c:pt idx="7">
                  <c:v>53</c:v>
                </c:pt>
                <c:pt idx="8">
                  <c:v>0</c:v>
                </c:pt>
                <c:pt idx="9">
                  <c:v>0</c:v>
                </c:pt>
                <c:pt idx="10">
                  <c:v>53</c:v>
                </c:pt>
                <c:pt idx="11">
                  <c:v>0</c:v>
                </c:pt>
                <c:pt idx="12">
                  <c:v>0</c:v>
                </c:pt>
                <c:pt idx="13">
                  <c:v>53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77-4CF9-AA65-778CD3AC5A8E}"/>
            </c:ext>
          </c:extLst>
        </c:ser>
        <c:ser>
          <c:idx val="1"/>
          <c:order val="1"/>
          <c:tx>
            <c:v>NTO2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%'!$U$8:$U$23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 %'!$P$8:$P$23</c:f>
              <c:numCache>
                <c:formatCode>0</c:formatCode>
                <c:ptCount val="16"/>
                <c:pt idx="1">
                  <c:v>0</c:v>
                </c:pt>
                <c:pt idx="2">
                  <c:v>53</c:v>
                </c:pt>
                <c:pt idx="3">
                  <c:v>0</c:v>
                </c:pt>
                <c:pt idx="4">
                  <c:v>0</c:v>
                </c:pt>
                <c:pt idx="5">
                  <c:v>53</c:v>
                </c:pt>
                <c:pt idx="6">
                  <c:v>0</c:v>
                </c:pt>
                <c:pt idx="7">
                  <c:v>0</c:v>
                </c:pt>
                <c:pt idx="8">
                  <c:v>53</c:v>
                </c:pt>
                <c:pt idx="9">
                  <c:v>0</c:v>
                </c:pt>
                <c:pt idx="10">
                  <c:v>0</c:v>
                </c:pt>
                <c:pt idx="11">
                  <c:v>53</c:v>
                </c:pt>
                <c:pt idx="12">
                  <c:v>0</c:v>
                </c:pt>
                <c:pt idx="13">
                  <c:v>0</c:v>
                </c:pt>
                <c:pt idx="14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77-4CF9-AA65-778CD3AC5A8E}"/>
            </c:ext>
          </c:extLst>
        </c:ser>
        <c:ser>
          <c:idx val="2"/>
          <c:order val="2"/>
          <c:tx>
            <c:v>DNAN1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%'!$U$8:$U$23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 %'!$Q$8:$Q$23</c:f>
              <c:numCache>
                <c:formatCode>0</c:formatCode>
                <c:ptCount val="16"/>
                <c:pt idx="1">
                  <c:v>32</c:v>
                </c:pt>
                <c:pt idx="2">
                  <c:v>0</c:v>
                </c:pt>
                <c:pt idx="3">
                  <c:v>0</c:v>
                </c:pt>
                <c:pt idx="4">
                  <c:v>26.443695501215615</c:v>
                </c:pt>
                <c:pt idx="5">
                  <c:v>0</c:v>
                </c:pt>
                <c:pt idx="6">
                  <c:v>0</c:v>
                </c:pt>
                <c:pt idx="7">
                  <c:v>26.240000000000002</c:v>
                </c:pt>
                <c:pt idx="8">
                  <c:v>0</c:v>
                </c:pt>
                <c:pt idx="9">
                  <c:v>0</c:v>
                </c:pt>
                <c:pt idx="10">
                  <c:v>26.062100988408524</c:v>
                </c:pt>
                <c:pt idx="11">
                  <c:v>0</c:v>
                </c:pt>
                <c:pt idx="12">
                  <c:v>0</c:v>
                </c:pt>
                <c:pt idx="13">
                  <c:v>26.106602407842484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77-4CF9-AA65-778CD3AC5A8E}"/>
            </c:ext>
          </c:extLst>
        </c:ser>
        <c:ser>
          <c:idx val="3"/>
          <c:order val="3"/>
          <c:tx>
            <c:v>DNAN2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%'!$U$8:$U$23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 %'!$R$8:$R$23</c:f>
              <c:numCache>
                <c:formatCode>0</c:formatCode>
                <c:ptCount val="16"/>
                <c:pt idx="1">
                  <c:v>0</c:v>
                </c:pt>
                <c:pt idx="2">
                  <c:v>32</c:v>
                </c:pt>
                <c:pt idx="3">
                  <c:v>0</c:v>
                </c:pt>
                <c:pt idx="4">
                  <c:v>0</c:v>
                </c:pt>
                <c:pt idx="5">
                  <c:v>27.84</c:v>
                </c:pt>
                <c:pt idx="6">
                  <c:v>0</c:v>
                </c:pt>
                <c:pt idx="7">
                  <c:v>0</c:v>
                </c:pt>
                <c:pt idx="8">
                  <c:v>27.611088825248288</c:v>
                </c:pt>
                <c:pt idx="9">
                  <c:v>0</c:v>
                </c:pt>
                <c:pt idx="10">
                  <c:v>0</c:v>
                </c:pt>
                <c:pt idx="11">
                  <c:v>27.66784201511603</c:v>
                </c:pt>
                <c:pt idx="12">
                  <c:v>0</c:v>
                </c:pt>
                <c:pt idx="13">
                  <c:v>0</c:v>
                </c:pt>
                <c:pt idx="14">
                  <c:v>23.914545887886366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77-4CF9-AA65-778CD3AC5A8E}"/>
            </c:ext>
          </c:extLst>
        </c:ser>
        <c:ser>
          <c:idx val="4"/>
          <c:order val="4"/>
          <c:tx>
            <c:v>RDX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%'!$U$8:$U$23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 %'!$S$8:$S$23</c:f>
              <c:numCache>
                <c:formatCode>0</c:formatCode>
                <c:ptCount val="16"/>
                <c:pt idx="1">
                  <c:v>15</c:v>
                </c:pt>
                <c:pt idx="2">
                  <c:v>0</c:v>
                </c:pt>
                <c:pt idx="3">
                  <c:v>0</c:v>
                </c:pt>
                <c:pt idx="4">
                  <c:v>14.480421013622285</c:v>
                </c:pt>
                <c:pt idx="5">
                  <c:v>0</c:v>
                </c:pt>
                <c:pt idx="6">
                  <c:v>0</c:v>
                </c:pt>
                <c:pt idx="7">
                  <c:v>14.280977252116184</c:v>
                </c:pt>
                <c:pt idx="8">
                  <c:v>0</c:v>
                </c:pt>
                <c:pt idx="9">
                  <c:v>0</c:v>
                </c:pt>
                <c:pt idx="10">
                  <c:v>14.066694698947362</c:v>
                </c:pt>
                <c:pt idx="11">
                  <c:v>0</c:v>
                </c:pt>
                <c:pt idx="12">
                  <c:v>0</c:v>
                </c:pt>
                <c:pt idx="13">
                  <c:v>14.096344771050617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77-4CF9-AA65-778CD3AC5A8E}"/>
            </c:ext>
          </c:extLst>
        </c:ser>
        <c:ser>
          <c:idx val="5"/>
          <c:order val="5"/>
          <c:tx>
            <c:v>RDX2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%'!$U$8:$U$23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 %'!$T$8:$T$23</c:f>
              <c:numCache>
                <c:formatCode>0</c:formatCode>
                <c:ptCount val="16"/>
                <c:pt idx="1">
                  <c:v>0</c:v>
                </c:pt>
                <c:pt idx="2">
                  <c:v>15</c:v>
                </c:pt>
                <c:pt idx="3">
                  <c:v>0</c:v>
                </c:pt>
                <c:pt idx="4">
                  <c:v>0</c:v>
                </c:pt>
                <c:pt idx="5">
                  <c:v>14.471451418752913</c:v>
                </c:pt>
                <c:pt idx="6">
                  <c:v>0</c:v>
                </c:pt>
                <c:pt idx="7">
                  <c:v>0</c:v>
                </c:pt>
                <c:pt idx="8">
                  <c:v>15</c:v>
                </c:pt>
                <c:pt idx="9">
                  <c:v>0</c:v>
                </c:pt>
                <c:pt idx="10">
                  <c:v>0</c:v>
                </c:pt>
                <c:pt idx="11">
                  <c:v>15.038850560516478</c:v>
                </c:pt>
                <c:pt idx="12">
                  <c:v>0</c:v>
                </c:pt>
                <c:pt idx="13">
                  <c:v>0</c:v>
                </c:pt>
                <c:pt idx="14">
                  <c:v>14.25035948244763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77-4CF9-AA65-778CD3AC5A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83176335"/>
        <c:axId val="183192559"/>
      </c:barChart>
      <c:lineChart>
        <c:grouping val="standard"/>
        <c:varyColors val="0"/>
        <c:ser>
          <c:idx val="6"/>
          <c:order val="6"/>
          <c:tx>
            <c:v>Auxiliar</c:v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val>
            <c:numRef>
              <c:f>'Mass balance %'!$V$8:$V$22</c:f>
              <c:numCache>
                <c:formatCode>General</c:formatCode>
                <c:ptCount val="1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177-4CF9-AA65-778CD3AC5A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177167"/>
        <c:axId val="183190063"/>
      </c:lineChart>
      <c:catAx>
        <c:axId val="18317633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</a:t>
                </a:r>
              </a:p>
            </c:rich>
          </c:tx>
          <c:layout>
            <c:manualLayout>
              <c:xMode val="edge"/>
              <c:yMode val="edge"/>
              <c:x val="0.42363611111111105"/>
              <c:y val="0.938192123457425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92559"/>
        <c:crosses val="autoZero"/>
        <c:auto val="0"/>
        <c:lblAlgn val="ctr"/>
        <c:lblOffset val="100"/>
        <c:noMultiLvlLbl val="0"/>
      </c:catAx>
      <c:valAx>
        <c:axId val="183192559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1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IHE extracted (%)w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76335"/>
        <c:crosses val="autoZero"/>
        <c:crossBetween val="between"/>
      </c:valAx>
      <c:valAx>
        <c:axId val="183190063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83177167"/>
        <c:crosses val="max"/>
        <c:crossBetween val="between"/>
      </c:valAx>
      <c:catAx>
        <c:axId val="183177167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0 days        7 days      15  days    28 days     56 days</a:t>
                </a:r>
              </a:p>
            </c:rich>
          </c:tx>
          <c:layout>
            <c:manualLayout>
              <c:xMode val="edge"/>
              <c:yMode val="edge"/>
              <c:x val="0.18595208333333338"/>
              <c:y val="0.870946843351978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majorTickMark val="out"/>
        <c:minorTickMark val="none"/>
        <c:tickLblPos val="nextTo"/>
        <c:crossAx val="1831900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</a:p>
        </c:rich>
      </c:tx>
      <c:layout>
        <c:manualLayout>
          <c:xMode val="edge"/>
          <c:yMode val="edge"/>
          <c:x val="2.451041666666663E-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367569444444444"/>
          <c:y val="9.4644191965431237E-2"/>
          <c:w val="0.81874409722222219"/>
          <c:h val="0.73445416454468826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%'!$U$8:$U$24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 %'!$O$25:$O$40</c:f>
              <c:numCache>
                <c:formatCode>0</c:formatCode>
                <c:ptCount val="16"/>
                <c:pt idx="1">
                  <c:v>53</c:v>
                </c:pt>
                <c:pt idx="2">
                  <c:v>0</c:v>
                </c:pt>
                <c:pt idx="3">
                  <c:v>0</c:v>
                </c:pt>
                <c:pt idx="4">
                  <c:v>42.381011709918425</c:v>
                </c:pt>
                <c:pt idx="5">
                  <c:v>0</c:v>
                </c:pt>
                <c:pt idx="6">
                  <c:v>0</c:v>
                </c:pt>
                <c:pt idx="7">
                  <c:v>44.419761392130482</c:v>
                </c:pt>
                <c:pt idx="8">
                  <c:v>0</c:v>
                </c:pt>
                <c:pt idx="9">
                  <c:v>0</c:v>
                </c:pt>
                <c:pt idx="10">
                  <c:v>39.731987477431659</c:v>
                </c:pt>
                <c:pt idx="11">
                  <c:v>0</c:v>
                </c:pt>
                <c:pt idx="12">
                  <c:v>0</c:v>
                </c:pt>
                <c:pt idx="13">
                  <c:v>25.603793136641652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4D-49AA-98E6-5316E0BD14CF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%'!$U$8:$U$24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 %'!$P$25:$P$40</c:f>
              <c:numCache>
                <c:formatCode>0</c:formatCode>
                <c:ptCount val="16"/>
                <c:pt idx="1">
                  <c:v>0</c:v>
                </c:pt>
                <c:pt idx="2">
                  <c:v>53</c:v>
                </c:pt>
                <c:pt idx="3">
                  <c:v>0</c:v>
                </c:pt>
                <c:pt idx="4">
                  <c:v>0</c:v>
                </c:pt>
                <c:pt idx="5">
                  <c:v>44.466488394521008</c:v>
                </c:pt>
                <c:pt idx="6">
                  <c:v>0</c:v>
                </c:pt>
                <c:pt idx="7">
                  <c:v>0</c:v>
                </c:pt>
                <c:pt idx="8">
                  <c:v>42.887931464657164</c:v>
                </c:pt>
                <c:pt idx="9">
                  <c:v>0</c:v>
                </c:pt>
                <c:pt idx="10">
                  <c:v>0</c:v>
                </c:pt>
                <c:pt idx="11">
                  <c:v>40.019842735294404</c:v>
                </c:pt>
                <c:pt idx="12">
                  <c:v>0</c:v>
                </c:pt>
                <c:pt idx="13">
                  <c:v>0</c:v>
                </c:pt>
                <c:pt idx="14">
                  <c:v>25.889876348553464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4D-49AA-98E6-5316E0BD14CF}"/>
            </c:ext>
          </c:extLst>
        </c:ser>
        <c:ser>
          <c:idx val="2"/>
          <c:order val="2"/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%'!$U$8:$U$24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 %'!$Q$25:$Q$40</c:f>
              <c:numCache>
                <c:formatCode>0</c:formatCode>
                <c:ptCount val="16"/>
                <c:pt idx="1">
                  <c:v>32</c:v>
                </c:pt>
                <c:pt idx="2">
                  <c:v>0</c:v>
                </c:pt>
                <c:pt idx="3">
                  <c:v>0</c:v>
                </c:pt>
                <c:pt idx="4">
                  <c:v>26.443695501215615</c:v>
                </c:pt>
                <c:pt idx="5">
                  <c:v>0</c:v>
                </c:pt>
                <c:pt idx="6">
                  <c:v>0</c:v>
                </c:pt>
                <c:pt idx="7">
                  <c:v>26.240000000000002</c:v>
                </c:pt>
                <c:pt idx="8">
                  <c:v>0</c:v>
                </c:pt>
                <c:pt idx="9">
                  <c:v>0</c:v>
                </c:pt>
                <c:pt idx="10">
                  <c:v>26.062100988408524</c:v>
                </c:pt>
                <c:pt idx="11">
                  <c:v>0</c:v>
                </c:pt>
                <c:pt idx="12">
                  <c:v>0</c:v>
                </c:pt>
                <c:pt idx="13">
                  <c:v>26.106602407842484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4D-49AA-98E6-5316E0BD14CF}"/>
            </c:ext>
          </c:extLst>
        </c:ser>
        <c:ser>
          <c:idx val="3"/>
          <c:order val="3"/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%'!$U$8:$U$24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 %'!$R$25:$R$40</c:f>
              <c:numCache>
                <c:formatCode>0</c:formatCode>
                <c:ptCount val="16"/>
                <c:pt idx="1">
                  <c:v>0</c:v>
                </c:pt>
                <c:pt idx="2">
                  <c:v>32</c:v>
                </c:pt>
                <c:pt idx="3">
                  <c:v>0</c:v>
                </c:pt>
                <c:pt idx="4">
                  <c:v>0</c:v>
                </c:pt>
                <c:pt idx="5">
                  <c:v>25.18476697650522</c:v>
                </c:pt>
                <c:pt idx="6">
                  <c:v>0</c:v>
                </c:pt>
                <c:pt idx="7">
                  <c:v>0</c:v>
                </c:pt>
                <c:pt idx="8">
                  <c:v>28.403200856970582</c:v>
                </c:pt>
                <c:pt idx="9">
                  <c:v>0</c:v>
                </c:pt>
                <c:pt idx="10">
                  <c:v>0</c:v>
                </c:pt>
                <c:pt idx="11">
                  <c:v>28.441176908201175</c:v>
                </c:pt>
                <c:pt idx="12">
                  <c:v>0</c:v>
                </c:pt>
                <c:pt idx="13">
                  <c:v>0</c:v>
                </c:pt>
                <c:pt idx="14">
                  <c:v>22.267271623556876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4D-49AA-98E6-5316E0BD14CF}"/>
            </c:ext>
          </c:extLst>
        </c:ser>
        <c:ser>
          <c:idx val="4"/>
          <c:order val="4"/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%'!$U$8:$U$24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 %'!$S$25:$S$40</c:f>
              <c:numCache>
                <c:formatCode>0</c:formatCode>
                <c:ptCount val="16"/>
                <c:pt idx="1">
                  <c:v>15</c:v>
                </c:pt>
                <c:pt idx="2">
                  <c:v>0</c:v>
                </c:pt>
                <c:pt idx="3">
                  <c:v>0</c:v>
                </c:pt>
                <c:pt idx="4">
                  <c:v>13.661952600568389</c:v>
                </c:pt>
                <c:pt idx="5">
                  <c:v>0</c:v>
                </c:pt>
                <c:pt idx="6">
                  <c:v>0</c:v>
                </c:pt>
                <c:pt idx="7">
                  <c:v>14.716585656371473</c:v>
                </c:pt>
                <c:pt idx="8">
                  <c:v>0</c:v>
                </c:pt>
                <c:pt idx="9">
                  <c:v>0</c:v>
                </c:pt>
                <c:pt idx="10">
                  <c:v>14.450142173678104</c:v>
                </c:pt>
                <c:pt idx="11">
                  <c:v>0</c:v>
                </c:pt>
                <c:pt idx="12">
                  <c:v>0</c:v>
                </c:pt>
                <c:pt idx="13">
                  <c:v>13.533100091557923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4D-49AA-98E6-5316E0BD14CF}"/>
            </c:ext>
          </c:extLst>
        </c:ser>
        <c:ser>
          <c:idx val="5"/>
          <c:order val="5"/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%'!$U$8:$U$24</c:f>
              <c:strCache>
                <c:ptCount val="15"/>
                <c:pt idx="1">
                  <c:v>T4</c:v>
                </c:pt>
                <c:pt idx="2">
                  <c:v>T12</c:v>
                </c:pt>
                <c:pt idx="4">
                  <c:v>T4</c:v>
                </c:pt>
                <c:pt idx="5">
                  <c:v>T12</c:v>
                </c:pt>
                <c:pt idx="7">
                  <c:v>T4</c:v>
                </c:pt>
                <c:pt idx="8">
                  <c:v>T12</c:v>
                </c:pt>
                <c:pt idx="10">
                  <c:v>T4</c:v>
                </c:pt>
                <c:pt idx="11">
                  <c:v>T12</c:v>
                </c:pt>
                <c:pt idx="13">
                  <c:v>T4</c:v>
                </c:pt>
                <c:pt idx="14">
                  <c:v>T12</c:v>
                </c:pt>
              </c:strCache>
            </c:strRef>
          </c:cat>
          <c:val>
            <c:numRef>
              <c:f>'Mass balance %'!$T$25:$T$40</c:f>
              <c:numCache>
                <c:formatCode>0</c:formatCode>
                <c:ptCount val="16"/>
                <c:pt idx="1">
                  <c:v>0</c:v>
                </c:pt>
                <c:pt idx="2">
                  <c:v>15</c:v>
                </c:pt>
                <c:pt idx="3">
                  <c:v>0</c:v>
                </c:pt>
                <c:pt idx="4">
                  <c:v>0</c:v>
                </c:pt>
                <c:pt idx="5">
                  <c:v>14.755512466403767</c:v>
                </c:pt>
                <c:pt idx="6">
                  <c:v>0</c:v>
                </c:pt>
                <c:pt idx="7">
                  <c:v>0</c:v>
                </c:pt>
                <c:pt idx="8">
                  <c:v>14.501107079051975</c:v>
                </c:pt>
                <c:pt idx="9">
                  <c:v>0</c:v>
                </c:pt>
                <c:pt idx="10">
                  <c:v>0</c:v>
                </c:pt>
                <c:pt idx="11">
                  <c:v>14.501107079051975</c:v>
                </c:pt>
                <c:pt idx="12">
                  <c:v>0</c:v>
                </c:pt>
                <c:pt idx="13">
                  <c:v>0</c:v>
                </c:pt>
                <c:pt idx="14">
                  <c:v>13.992296304348399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74D-49AA-98E6-5316E0BD14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83176335"/>
        <c:axId val="183192559"/>
      </c:barChart>
      <c:lineChart>
        <c:grouping val="standard"/>
        <c:varyColors val="0"/>
        <c:ser>
          <c:idx val="6"/>
          <c:order val="6"/>
          <c:tx>
            <c:v>Auxiliar</c:v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val>
            <c:numRef>
              <c:f>'Mass balance %'!$V$8:$V$22</c:f>
              <c:numCache>
                <c:formatCode>General</c:formatCode>
                <c:ptCount val="1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74D-49AA-98E6-5316E0BD14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177167"/>
        <c:axId val="183190063"/>
      </c:lineChart>
      <c:catAx>
        <c:axId val="18317633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</a:t>
                </a:r>
              </a:p>
            </c:rich>
          </c:tx>
          <c:layout>
            <c:manualLayout>
              <c:xMode val="edge"/>
              <c:yMode val="edge"/>
              <c:x val="0.42363611111111105"/>
              <c:y val="0.938192123457425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92559"/>
        <c:crosses val="autoZero"/>
        <c:auto val="0"/>
        <c:lblAlgn val="ctr"/>
        <c:lblOffset val="100"/>
        <c:noMultiLvlLbl val="0"/>
      </c:catAx>
      <c:valAx>
        <c:axId val="183192559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1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IHE extracted (%)w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76335"/>
        <c:crosses val="autoZero"/>
        <c:crossBetween val="between"/>
      </c:valAx>
      <c:valAx>
        <c:axId val="183190063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83177167"/>
        <c:crosses val="max"/>
        <c:crossBetween val="between"/>
      </c:valAx>
      <c:catAx>
        <c:axId val="183177167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0 days        7 days      15  days    28 days     56 days</a:t>
                </a:r>
              </a:p>
            </c:rich>
          </c:tx>
          <c:layout>
            <c:manualLayout>
              <c:xMode val="edge"/>
              <c:yMode val="edge"/>
              <c:x val="0.18595208333333338"/>
              <c:y val="0.8709468433519783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majorTickMark val="out"/>
        <c:minorTickMark val="none"/>
        <c:tickLblPos val="nextTo"/>
        <c:crossAx val="1831900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DNAN degradation rate low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54269964959044"/>
          <c:y val="0.17341604596722707"/>
          <c:w val="0.85006006373555631"/>
          <c:h val="0.62943094275377753"/>
        </c:manualLayout>
      </c:layout>
      <c:scatterChart>
        <c:scatterStyle val="lineMarker"/>
        <c:varyColors val="0"/>
        <c:ser>
          <c:idx val="3"/>
          <c:order val="0"/>
          <c:tx>
            <c:strRef>
              <c:f>'Degr curve'!$F$4</c:f>
              <c:strCache>
                <c:ptCount val="1"/>
                <c:pt idx="0">
                  <c:v>Sand 4C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'Degr curve'!$J$14:$J$18</c:f>
                <c:numCache>
                  <c:formatCode>General</c:formatCode>
                  <c:ptCount val="5"/>
                  <c:pt idx="0">
                    <c:v>1.0976884954076549</c:v>
                  </c:pt>
                  <c:pt idx="1">
                    <c:v>7.1994812105074537</c:v>
                  </c:pt>
                  <c:pt idx="2">
                    <c:v>1.8779146185051783</c:v>
                  </c:pt>
                  <c:pt idx="3">
                    <c:v>1.8779146185051783</c:v>
                  </c:pt>
                  <c:pt idx="4">
                    <c:v>10.200641024591983</c:v>
                  </c:pt>
                </c:numCache>
              </c:numRef>
            </c:plus>
            <c:minus>
              <c:numRef>
                <c:f>'Degr curve'!$J$14:$J$18</c:f>
                <c:numCache>
                  <c:formatCode>General</c:formatCode>
                  <c:ptCount val="5"/>
                  <c:pt idx="0">
                    <c:v>1.0976884954076549</c:v>
                  </c:pt>
                  <c:pt idx="1">
                    <c:v>7.1994812105074537</c:v>
                  </c:pt>
                  <c:pt idx="2">
                    <c:v>1.8779146185051783</c:v>
                  </c:pt>
                  <c:pt idx="3">
                    <c:v>1.8779146185051783</c:v>
                  </c:pt>
                  <c:pt idx="4">
                    <c:v>10.200641024591983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'Degr curve'!$A$5:$A$9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'Degr curve'!$F$14:$F$18</c:f>
              <c:numCache>
                <c:formatCode>0</c:formatCode>
                <c:ptCount val="5"/>
                <c:pt idx="0">
                  <c:v>100</c:v>
                </c:pt>
                <c:pt idx="1">
                  <c:v>82.6365484412988</c:v>
                </c:pt>
                <c:pt idx="2">
                  <c:v>73.566800850275158</c:v>
                </c:pt>
                <c:pt idx="3">
                  <c:v>81.444065588776638</c:v>
                </c:pt>
                <c:pt idx="4">
                  <c:v>81.583132524507761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D2-41FB-9DB3-EFE313E1D209}"/>
            </c:ext>
          </c:extLst>
        </c:ser>
        <c:ser>
          <c:idx val="4"/>
          <c:order val="1"/>
          <c:tx>
            <c:strRef>
              <c:f>'Degr curve'!$G$4</c:f>
              <c:strCache>
                <c:ptCount val="1"/>
                <c:pt idx="0">
                  <c:v>Sand 12C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'Degr curve'!$K$14:$K$18</c:f>
                <c:numCache>
                  <c:formatCode>General</c:formatCode>
                  <c:ptCount val="5"/>
                  <c:pt idx="0">
                    <c:v>2.154537482604876</c:v>
                  </c:pt>
                  <c:pt idx="1">
                    <c:v>6.028743322772752</c:v>
                  </c:pt>
                  <c:pt idx="2">
                    <c:v>2.2063927730957071</c:v>
                  </c:pt>
                  <c:pt idx="3">
                    <c:v>2.2063927730957071</c:v>
                  </c:pt>
                  <c:pt idx="4">
                    <c:v>5.5120375712476761</c:v>
                  </c:pt>
                </c:numCache>
              </c:numRef>
            </c:plus>
            <c:minus>
              <c:numRef>
                <c:f>'Degr curve'!$K$14:$K$18</c:f>
                <c:numCache>
                  <c:formatCode>General</c:formatCode>
                  <c:ptCount val="5"/>
                  <c:pt idx="0">
                    <c:v>2.154537482604876</c:v>
                  </c:pt>
                  <c:pt idx="1">
                    <c:v>6.028743322772752</c:v>
                  </c:pt>
                  <c:pt idx="2">
                    <c:v>2.2063927730957071</c:v>
                  </c:pt>
                  <c:pt idx="3">
                    <c:v>2.2063927730957071</c:v>
                  </c:pt>
                  <c:pt idx="4">
                    <c:v>5.5120375712476761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'Degr curve'!$A$5:$A$9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'Degr curve'!$G$14:$G$18</c:f>
              <c:numCache>
                <c:formatCode>0</c:formatCode>
                <c:ptCount val="5"/>
                <c:pt idx="0">
                  <c:v>100</c:v>
                </c:pt>
                <c:pt idx="1">
                  <c:v>76.869628047549426</c:v>
                </c:pt>
                <c:pt idx="2">
                  <c:v>86.284652578900904</c:v>
                </c:pt>
                <c:pt idx="3">
                  <c:v>86.462006297237593</c:v>
                </c:pt>
                <c:pt idx="4">
                  <c:v>74.732955899644892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3D2-41FB-9DB3-EFE313E1D209}"/>
            </c:ext>
          </c:extLst>
        </c:ser>
        <c:ser>
          <c:idx val="0"/>
          <c:order val="2"/>
          <c:tx>
            <c:strRef>
              <c:f>'Degr curve'!$H$4</c:f>
              <c:strCache>
                <c:ptCount val="1"/>
                <c:pt idx="0">
                  <c:v>Loam 4C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'Degr curve'!$L$14:$L$18</c:f>
                <c:numCache>
                  <c:formatCode>General</c:formatCode>
                  <c:ptCount val="5"/>
                  <c:pt idx="0">
                    <c:v>11.898725613413067</c:v>
                  </c:pt>
                  <c:pt idx="1">
                    <c:v>7.1421501031045844</c:v>
                  </c:pt>
                  <c:pt idx="2">
                    <c:v>0.79184549744946764</c:v>
                  </c:pt>
                  <c:pt idx="3">
                    <c:v>0.79184549744946764</c:v>
                  </c:pt>
                  <c:pt idx="4">
                    <c:v>4.5978679881159588</c:v>
                  </c:pt>
                </c:numCache>
              </c:numRef>
            </c:plus>
            <c:minus>
              <c:numRef>
                <c:f>'Degr curve'!$L$14:$L$18</c:f>
                <c:numCache>
                  <c:formatCode>General</c:formatCode>
                  <c:ptCount val="5"/>
                  <c:pt idx="0">
                    <c:v>11.898725613413067</c:v>
                  </c:pt>
                  <c:pt idx="1">
                    <c:v>7.1421501031045844</c:v>
                  </c:pt>
                  <c:pt idx="2">
                    <c:v>0.79184549744946764</c:v>
                  </c:pt>
                  <c:pt idx="3">
                    <c:v>0.79184549744946764</c:v>
                  </c:pt>
                  <c:pt idx="4">
                    <c:v>4.5978679881159588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'Degr curve'!$A$5:$A$9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'Degr curve'!$H$14:$H$18</c:f>
              <c:numCache>
                <c:formatCode>0</c:formatCode>
                <c:ptCount val="5"/>
                <c:pt idx="0">
                  <c:v>100</c:v>
                </c:pt>
                <c:pt idx="1">
                  <c:v>80.09217457573709</c:v>
                </c:pt>
                <c:pt idx="2">
                  <c:v>93.029384341704912</c:v>
                </c:pt>
                <c:pt idx="3">
                  <c:v>93.255452539106528</c:v>
                </c:pt>
                <c:pt idx="4">
                  <c:v>75.683745622687553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3D2-41FB-9DB3-EFE313E1D209}"/>
            </c:ext>
          </c:extLst>
        </c:ser>
        <c:ser>
          <c:idx val="1"/>
          <c:order val="3"/>
          <c:tx>
            <c:strRef>
              <c:f>'Degr curve'!$I$4</c:f>
              <c:strCache>
                <c:ptCount val="1"/>
                <c:pt idx="0">
                  <c:v>Loam 12C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'Degr curve'!$M$14:$M$18</c:f>
                <c:numCache>
                  <c:formatCode>General</c:formatCode>
                  <c:ptCount val="5"/>
                  <c:pt idx="0">
                    <c:v>15.092567650211654</c:v>
                  </c:pt>
                  <c:pt idx="1">
                    <c:v>1.8800756075213905</c:v>
                  </c:pt>
                  <c:pt idx="2">
                    <c:v>6.8071747612784446</c:v>
                  </c:pt>
                  <c:pt idx="3">
                    <c:v>6</c:v>
                  </c:pt>
                  <c:pt idx="4">
                    <c:v>7.3156502320156189</c:v>
                  </c:pt>
                </c:numCache>
              </c:numRef>
            </c:plus>
            <c:minus>
              <c:numRef>
                <c:f>'Degr curve'!$M$14:$M$18</c:f>
                <c:numCache>
                  <c:formatCode>General</c:formatCode>
                  <c:ptCount val="5"/>
                  <c:pt idx="0">
                    <c:v>15.092567650211654</c:v>
                  </c:pt>
                  <c:pt idx="1">
                    <c:v>1.8800756075213905</c:v>
                  </c:pt>
                  <c:pt idx="2">
                    <c:v>6.8071747612784446</c:v>
                  </c:pt>
                  <c:pt idx="3">
                    <c:v>6</c:v>
                  </c:pt>
                  <c:pt idx="4">
                    <c:v>7.3156502320156189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'Degr curve'!$A$5:$A$9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'Degr curve'!$I$14:$I$18</c:f>
              <c:numCache>
                <c:formatCode>0</c:formatCode>
                <c:ptCount val="5"/>
                <c:pt idx="0">
                  <c:v>100</c:v>
                </c:pt>
                <c:pt idx="1">
                  <c:v>78.702396801578814</c:v>
                </c:pt>
                <c:pt idx="2">
                  <c:v>88.760002678033061</c:v>
                </c:pt>
                <c:pt idx="3">
                  <c:v>88.878677838128667</c:v>
                </c:pt>
                <c:pt idx="4">
                  <c:v>69.585223823615237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3D2-41FB-9DB3-EFE313E1D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757854750021533"/>
          <c:y val="0.58463290061715256"/>
          <c:w val="0.42289425609363596"/>
          <c:h val="0.16938710363907214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2.451041666666663E-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367569444444444"/>
          <c:y val="9.4644191965431237E-2"/>
          <c:w val="0.81874409722222219"/>
          <c:h val="0.73445416454468826"/>
        </c:manualLayout>
      </c:layout>
      <c:barChart>
        <c:barDir val="col"/>
        <c:grouping val="stacked"/>
        <c:varyColors val="0"/>
        <c:ser>
          <c:idx val="0"/>
          <c:order val="0"/>
          <c:tx>
            <c:v>NTO4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'Mass balance % all'!$AA$8:$AA$28</c:f>
              <c:numCache>
                <c:formatCode>General</c:formatCode>
                <c:ptCount val="21"/>
                <c:pt idx="1">
                  <c:v>4</c:v>
                </c:pt>
                <c:pt idx="2">
                  <c:v>12</c:v>
                </c:pt>
                <c:pt idx="3">
                  <c:v>20</c:v>
                </c:pt>
                <c:pt idx="5">
                  <c:v>4</c:v>
                </c:pt>
                <c:pt idx="6">
                  <c:v>12</c:v>
                </c:pt>
                <c:pt idx="7">
                  <c:v>20</c:v>
                </c:pt>
                <c:pt idx="9">
                  <c:v>4</c:v>
                </c:pt>
                <c:pt idx="10">
                  <c:v>12</c:v>
                </c:pt>
                <c:pt idx="11">
                  <c:v>20</c:v>
                </c:pt>
                <c:pt idx="13">
                  <c:v>4</c:v>
                </c:pt>
                <c:pt idx="14">
                  <c:v>12</c:v>
                </c:pt>
                <c:pt idx="15">
                  <c:v>20</c:v>
                </c:pt>
                <c:pt idx="17">
                  <c:v>4</c:v>
                </c:pt>
                <c:pt idx="18">
                  <c:v>12</c:v>
                </c:pt>
                <c:pt idx="19">
                  <c:v>20</c:v>
                </c:pt>
              </c:numCache>
            </c:numRef>
          </c:cat>
          <c:val>
            <c:numRef>
              <c:f>'Mass balance % all'!$R$8:$R$28</c:f>
              <c:numCache>
                <c:formatCode>0</c:formatCode>
                <c:ptCount val="21"/>
                <c:pt idx="1">
                  <c:v>53</c:v>
                </c:pt>
                <c:pt idx="2">
                  <c:v>0</c:v>
                </c:pt>
                <c:pt idx="3">
                  <c:v>0</c:v>
                </c:pt>
                <c:pt idx="5">
                  <c:v>53</c:v>
                </c:pt>
                <c:pt idx="6">
                  <c:v>0</c:v>
                </c:pt>
                <c:pt idx="7">
                  <c:v>0</c:v>
                </c:pt>
                <c:pt idx="9">
                  <c:v>53</c:v>
                </c:pt>
                <c:pt idx="10">
                  <c:v>0</c:v>
                </c:pt>
                <c:pt idx="11">
                  <c:v>0</c:v>
                </c:pt>
                <c:pt idx="13">
                  <c:v>53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B3-4692-BDB5-6ED1A1497C24}"/>
            </c:ext>
          </c:extLst>
        </c:ser>
        <c:ser>
          <c:idx val="1"/>
          <c:order val="1"/>
          <c:tx>
            <c:v>NTO12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'Mass balance % all'!$AA$8:$AA$28</c:f>
              <c:numCache>
                <c:formatCode>General</c:formatCode>
                <c:ptCount val="21"/>
                <c:pt idx="1">
                  <c:v>4</c:v>
                </c:pt>
                <c:pt idx="2">
                  <c:v>12</c:v>
                </c:pt>
                <c:pt idx="3">
                  <c:v>20</c:v>
                </c:pt>
                <c:pt idx="5">
                  <c:v>4</c:v>
                </c:pt>
                <c:pt idx="6">
                  <c:v>12</c:v>
                </c:pt>
                <c:pt idx="7">
                  <c:v>20</c:v>
                </c:pt>
                <c:pt idx="9">
                  <c:v>4</c:v>
                </c:pt>
                <c:pt idx="10">
                  <c:v>12</c:v>
                </c:pt>
                <c:pt idx="11">
                  <c:v>20</c:v>
                </c:pt>
                <c:pt idx="13">
                  <c:v>4</c:v>
                </c:pt>
                <c:pt idx="14">
                  <c:v>12</c:v>
                </c:pt>
                <c:pt idx="15">
                  <c:v>20</c:v>
                </c:pt>
                <c:pt idx="17">
                  <c:v>4</c:v>
                </c:pt>
                <c:pt idx="18">
                  <c:v>12</c:v>
                </c:pt>
                <c:pt idx="19">
                  <c:v>20</c:v>
                </c:pt>
              </c:numCache>
            </c:numRef>
          </c:cat>
          <c:val>
            <c:numRef>
              <c:f>'Mass balance % all'!$S$8:$S$28</c:f>
              <c:numCache>
                <c:formatCode>0</c:formatCode>
                <c:ptCount val="21"/>
                <c:pt idx="1">
                  <c:v>0</c:v>
                </c:pt>
                <c:pt idx="2">
                  <c:v>53</c:v>
                </c:pt>
                <c:pt idx="3">
                  <c:v>0</c:v>
                </c:pt>
                <c:pt idx="5">
                  <c:v>0</c:v>
                </c:pt>
                <c:pt idx="6">
                  <c:v>53</c:v>
                </c:pt>
                <c:pt idx="7">
                  <c:v>0</c:v>
                </c:pt>
                <c:pt idx="9">
                  <c:v>0</c:v>
                </c:pt>
                <c:pt idx="10">
                  <c:v>53</c:v>
                </c:pt>
                <c:pt idx="11">
                  <c:v>0</c:v>
                </c:pt>
                <c:pt idx="13">
                  <c:v>0</c:v>
                </c:pt>
                <c:pt idx="14">
                  <c:v>53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53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B3-4692-BDB5-6ED1A1497C24}"/>
            </c:ext>
          </c:extLst>
        </c:ser>
        <c:ser>
          <c:idx val="2"/>
          <c:order val="3"/>
          <c:tx>
            <c:v>DNAN4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'Mass balance % all'!$AA$8:$AA$28</c:f>
              <c:numCache>
                <c:formatCode>General</c:formatCode>
                <c:ptCount val="21"/>
                <c:pt idx="1">
                  <c:v>4</c:v>
                </c:pt>
                <c:pt idx="2">
                  <c:v>12</c:v>
                </c:pt>
                <c:pt idx="3">
                  <c:v>20</c:v>
                </c:pt>
                <c:pt idx="5">
                  <c:v>4</c:v>
                </c:pt>
                <c:pt idx="6">
                  <c:v>12</c:v>
                </c:pt>
                <c:pt idx="7">
                  <c:v>20</c:v>
                </c:pt>
                <c:pt idx="9">
                  <c:v>4</c:v>
                </c:pt>
                <c:pt idx="10">
                  <c:v>12</c:v>
                </c:pt>
                <c:pt idx="11">
                  <c:v>20</c:v>
                </c:pt>
                <c:pt idx="13">
                  <c:v>4</c:v>
                </c:pt>
                <c:pt idx="14">
                  <c:v>12</c:v>
                </c:pt>
                <c:pt idx="15">
                  <c:v>20</c:v>
                </c:pt>
                <c:pt idx="17">
                  <c:v>4</c:v>
                </c:pt>
                <c:pt idx="18">
                  <c:v>12</c:v>
                </c:pt>
                <c:pt idx="19">
                  <c:v>20</c:v>
                </c:pt>
              </c:numCache>
            </c:numRef>
          </c:cat>
          <c:val>
            <c:numRef>
              <c:f>'Mass balance % all'!$U$8:$U$28</c:f>
              <c:numCache>
                <c:formatCode>0</c:formatCode>
                <c:ptCount val="21"/>
                <c:pt idx="1">
                  <c:v>32</c:v>
                </c:pt>
                <c:pt idx="2">
                  <c:v>0</c:v>
                </c:pt>
                <c:pt idx="3">
                  <c:v>0</c:v>
                </c:pt>
                <c:pt idx="5">
                  <c:v>26.443695501215615</c:v>
                </c:pt>
                <c:pt idx="6">
                  <c:v>0</c:v>
                </c:pt>
                <c:pt idx="7">
                  <c:v>0</c:v>
                </c:pt>
                <c:pt idx="9">
                  <c:v>26.240000000000002</c:v>
                </c:pt>
                <c:pt idx="10">
                  <c:v>0</c:v>
                </c:pt>
                <c:pt idx="11">
                  <c:v>0</c:v>
                </c:pt>
                <c:pt idx="13">
                  <c:v>26.062100988408524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26.106602407842484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B3-4692-BDB5-6ED1A1497C24}"/>
            </c:ext>
          </c:extLst>
        </c:ser>
        <c:ser>
          <c:idx val="3"/>
          <c:order val="4"/>
          <c:tx>
            <c:v>DNAN12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'Mass balance % all'!$AA$8:$AA$28</c:f>
              <c:numCache>
                <c:formatCode>General</c:formatCode>
                <c:ptCount val="21"/>
                <c:pt idx="1">
                  <c:v>4</c:v>
                </c:pt>
                <c:pt idx="2">
                  <c:v>12</c:v>
                </c:pt>
                <c:pt idx="3">
                  <c:v>20</c:v>
                </c:pt>
                <c:pt idx="5">
                  <c:v>4</c:v>
                </c:pt>
                <c:pt idx="6">
                  <c:v>12</c:v>
                </c:pt>
                <c:pt idx="7">
                  <c:v>20</c:v>
                </c:pt>
                <c:pt idx="9">
                  <c:v>4</c:v>
                </c:pt>
                <c:pt idx="10">
                  <c:v>12</c:v>
                </c:pt>
                <c:pt idx="11">
                  <c:v>20</c:v>
                </c:pt>
                <c:pt idx="13">
                  <c:v>4</c:v>
                </c:pt>
                <c:pt idx="14">
                  <c:v>12</c:v>
                </c:pt>
                <c:pt idx="15">
                  <c:v>20</c:v>
                </c:pt>
                <c:pt idx="17">
                  <c:v>4</c:v>
                </c:pt>
                <c:pt idx="18">
                  <c:v>12</c:v>
                </c:pt>
                <c:pt idx="19">
                  <c:v>20</c:v>
                </c:pt>
              </c:numCache>
            </c:numRef>
          </c:cat>
          <c:val>
            <c:numRef>
              <c:f>'Mass balance % all'!$V$8:$V$28</c:f>
              <c:numCache>
                <c:formatCode>0</c:formatCode>
                <c:ptCount val="21"/>
                <c:pt idx="1">
                  <c:v>0</c:v>
                </c:pt>
                <c:pt idx="2">
                  <c:v>32</c:v>
                </c:pt>
                <c:pt idx="3">
                  <c:v>0</c:v>
                </c:pt>
                <c:pt idx="5">
                  <c:v>0</c:v>
                </c:pt>
                <c:pt idx="6">
                  <c:v>27.84</c:v>
                </c:pt>
                <c:pt idx="7">
                  <c:v>0</c:v>
                </c:pt>
                <c:pt idx="9">
                  <c:v>0</c:v>
                </c:pt>
                <c:pt idx="10">
                  <c:v>27.611088825248288</c:v>
                </c:pt>
                <c:pt idx="11">
                  <c:v>0</c:v>
                </c:pt>
                <c:pt idx="13">
                  <c:v>0</c:v>
                </c:pt>
                <c:pt idx="14">
                  <c:v>27.66784201511603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23.914545887886366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B3-4692-BDB5-6ED1A1497C24}"/>
            </c:ext>
          </c:extLst>
        </c:ser>
        <c:ser>
          <c:idx val="4"/>
          <c:order val="6"/>
          <c:tx>
            <c:v>RDX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'Mass balance % all'!$AA$8:$AA$28</c:f>
              <c:numCache>
                <c:formatCode>General</c:formatCode>
                <c:ptCount val="21"/>
                <c:pt idx="1">
                  <c:v>4</c:v>
                </c:pt>
                <c:pt idx="2">
                  <c:v>12</c:v>
                </c:pt>
                <c:pt idx="3">
                  <c:v>20</c:v>
                </c:pt>
                <c:pt idx="5">
                  <c:v>4</c:v>
                </c:pt>
                <c:pt idx="6">
                  <c:v>12</c:v>
                </c:pt>
                <c:pt idx="7">
                  <c:v>20</c:v>
                </c:pt>
                <c:pt idx="9">
                  <c:v>4</c:v>
                </c:pt>
                <c:pt idx="10">
                  <c:v>12</c:v>
                </c:pt>
                <c:pt idx="11">
                  <c:v>20</c:v>
                </c:pt>
                <c:pt idx="13">
                  <c:v>4</c:v>
                </c:pt>
                <c:pt idx="14">
                  <c:v>12</c:v>
                </c:pt>
                <c:pt idx="15">
                  <c:v>20</c:v>
                </c:pt>
                <c:pt idx="17">
                  <c:v>4</c:v>
                </c:pt>
                <c:pt idx="18">
                  <c:v>12</c:v>
                </c:pt>
                <c:pt idx="19">
                  <c:v>20</c:v>
                </c:pt>
              </c:numCache>
            </c:numRef>
          </c:cat>
          <c:val>
            <c:numRef>
              <c:f>'Mass balance % all'!$X$8:$X$28</c:f>
              <c:numCache>
                <c:formatCode>0</c:formatCode>
                <c:ptCount val="21"/>
                <c:pt idx="1">
                  <c:v>15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14.480421013622285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14.280977252116184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14.066694698947362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14.096344771050617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B3-4692-BDB5-6ED1A1497C24}"/>
            </c:ext>
          </c:extLst>
        </c:ser>
        <c:ser>
          <c:idx val="5"/>
          <c:order val="7"/>
          <c:tx>
            <c:v>RDX2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'Mass balance % all'!$AA$8:$AA$28</c:f>
              <c:numCache>
                <c:formatCode>General</c:formatCode>
                <c:ptCount val="21"/>
                <c:pt idx="1">
                  <c:v>4</c:v>
                </c:pt>
                <c:pt idx="2">
                  <c:v>12</c:v>
                </c:pt>
                <c:pt idx="3">
                  <c:v>20</c:v>
                </c:pt>
                <c:pt idx="5">
                  <c:v>4</c:v>
                </c:pt>
                <c:pt idx="6">
                  <c:v>12</c:v>
                </c:pt>
                <c:pt idx="7">
                  <c:v>20</c:v>
                </c:pt>
                <c:pt idx="9">
                  <c:v>4</c:v>
                </c:pt>
                <c:pt idx="10">
                  <c:v>12</c:v>
                </c:pt>
                <c:pt idx="11">
                  <c:v>20</c:v>
                </c:pt>
                <c:pt idx="13">
                  <c:v>4</c:v>
                </c:pt>
                <c:pt idx="14">
                  <c:v>12</c:v>
                </c:pt>
                <c:pt idx="15">
                  <c:v>20</c:v>
                </c:pt>
                <c:pt idx="17">
                  <c:v>4</c:v>
                </c:pt>
                <c:pt idx="18">
                  <c:v>12</c:v>
                </c:pt>
                <c:pt idx="19">
                  <c:v>20</c:v>
                </c:pt>
              </c:numCache>
            </c:numRef>
          </c:cat>
          <c:val>
            <c:numRef>
              <c:f>'Mass balance % all'!$Y$8:$Y$28</c:f>
              <c:numCache>
                <c:formatCode>0</c:formatCode>
                <c:ptCount val="21"/>
                <c:pt idx="1">
                  <c:v>0</c:v>
                </c:pt>
                <c:pt idx="2">
                  <c:v>15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14.471451418752913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15.038850560516478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14.25035948244763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6B3-4692-BDB5-6ED1A1497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83176335"/>
        <c:axId val="183192559"/>
      </c:barChart>
      <c:barChart>
        <c:barDir val="col"/>
        <c:grouping val="stacked"/>
        <c:varyColors val="0"/>
        <c:ser>
          <c:idx val="7"/>
          <c:order val="2"/>
          <c:tx>
            <c:v>NTO20</c:v>
          </c:tx>
          <c:spPr>
            <a:solidFill>
              <a:schemeClr val="bg1">
                <a:lumMod val="65000"/>
              </a:schemeClr>
            </a:solidFill>
            <a:ln w="12700">
              <a:solidFill>
                <a:schemeClr val="tx1"/>
              </a:solidFill>
            </a:ln>
            <a:effectLst/>
          </c:spPr>
          <c:invertIfNegative val="0"/>
          <c:val>
            <c:numRef>
              <c:f>'Mass balance % all'!$T$8:$T$28</c:f>
              <c:numCache>
                <c:formatCode>0</c:formatCode>
                <c:ptCount val="21"/>
                <c:pt idx="1">
                  <c:v>0</c:v>
                </c:pt>
                <c:pt idx="2">
                  <c:v>0</c:v>
                </c:pt>
                <c:pt idx="3">
                  <c:v>53.000000000000007</c:v>
                </c:pt>
                <c:pt idx="5">
                  <c:v>0</c:v>
                </c:pt>
                <c:pt idx="6">
                  <c:v>0</c:v>
                </c:pt>
                <c:pt idx="7">
                  <c:v>53</c:v>
                </c:pt>
                <c:pt idx="9">
                  <c:v>0</c:v>
                </c:pt>
                <c:pt idx="10">
                  <c:v>0</c:v>
                </c:pt>
                <c:pt idx="11">
                  <c:v>53</c:v>
                </c:pt>
                <c:pt idx="13">
                  <c:v>0</c:v>
                </c:pt>
                <c:pt idx="14">
                  <c:v>0</c:v>
                </c:pt>
                <c:pt idx="15">
                  <c:v>47.202617455094902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42.93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B3-4692-BDB5-6ED1A1497C24}"/>
            </c:ext>
          </c:extLst>
        </c:ser>
        <c:ser>
          <c:idx val="8"/>
          <c:order val="5"/>
          <c:tx>
            <c:v>DNAN20</c:v>
          </c:tx>
          <c:spPr>
            <a:solidFill>
              <a:schemeClr val="bg1"/>
            </a:solidFill>
            <a:ln w="6350">
              <a:solidFill>
                <a:schemeClr val="tx1"/>
              </a:solidFill>
            </a:ln>
            <a:effectLst/>
          </c:spPr>
          <c:invertIfNegative val="0"/>
          <c:val>
            <c:numRef>
              <c:f>'Mass balance % all'!$W$8:$W$28</c:f>
              <c:numCache>
                <c:formatCode>0</c:formatCode>
                <c:ptCount val="21"/>
                <c:pt idx="1">
                  <c:v>0</c:v>
                </c:pt>
                <c:pt idx="2">
                  <c:v>0</c:v>
                </c:pt>
                <c:pt idx="3">
                  <c:v>32</c:v>
                </c:pt>
                <c:pt idx="5">
                  <c:v>0</c:v>
                </c:pt>
                <c:pt idx="6">
                  <c:v>0</c:v>
                </c:pt>
                <c:pt idx="7">
                  <c:v>25.512150934631773</c:v>
                </c:pt>
                <c:pt idx="9">
                  <c:v>0</c:v>
                </c:pt>
                <c:pt idx="10">
                  <c:v>0</c:v>
                </c:pt>
                <c:pt idx="11">
                  <c:v>23.605833231371367</c:v>
                </c:pt>
                <c:pt idx="13">
                  <c:v>0</c:v>
                </c:pt>
                <c:pt idx="14">
                  <c:v>0</c:v>
                </c:pt>
                <c:pt idx="15">
                  <c:v>20.93034061610641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11.019214571715091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B3-4692-BDB5-6ED1A1497C24}"/>
            </c:ext>
          </c:extLst>
        </c:ser>
        <c:ser>
          <c:idx val="9"/>
          <c:order val="8"/>
          <c:tx>
            <c:v>RDX20</c:v>
          </c:tx>
          <c:spPr>
            <a:solidFill>
              <a:schemeClr val="tx1"/>
            </a:solidFill>
            <a:ln w="12700">
              <a:solidFill>
                <a:schemeClr val="tx1"/>
              </a:solidFill>
            </a:ln>
            <a:effectLst/>
          </c:spPr>
          <c:invertIfNegative val="0"/>
          <c:val>
            <c:numRef>
              <c:f>'Mass balance % all'!$Z$8:$Z$28</c:f>
              <c:numCache>
                <c:formatCode>0</c:formatCode>
                <c:ptCount val="21"/>
                <c:pt idx="1">
                  <c:v>0</c:v>
                </c:pt>
                <c:pt idx="2">
                  <c:v>0</c:v>
                </c:pt>
                <c:pt idx="3">
                  <c:v>15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14.163357120772186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14.544735268463738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8.7812609541506355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B3-4692-BDB5-6ED1A1497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83177167"/>
        <c:axId val="183190063"/>
      </c:barChart>
      <c:lineChart>
        <c:grouping val="standard"/>
        <c:varyColors val="0"/>
        <c:ser>
          <c:idx val="6"/>
          <c:order val="9"/>
          <c:tx>
            <c:v>Auxiliar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val>
            <c:numRef>
              <c:f>'Mass balance % all'!$AB$8:$AB$27</c:f>
              <c:numCache>
                <c:formatCode>General</c:formatCode>
                <c:ptCount val="2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4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6B3-4692-BDB5-6ED1A1497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177167"/>
        <c:axId val="183190063"/>
      </c:lineChart>
      <c:catAx>
        <c:axId val="18317633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</a:t>
                </a:r>
              </a:p>
            </c:rich>
          </c:tx>
          <c:layout>
            <c:manualLayout>
              <c:xMode val="edge"/>
              <c:yMode val="edge"/>
              <c:x val="0.5316743055555555"/>
              <c:y val="0.938192203577844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92559"/>
        <c:crosses val="autoZero"/>
        <c:auto val="0"/>
        <c:lblAlgn val="ctr"/>
        <c:lblOffset val="100"/>
        <c:noMultiLvlLbl val="0"/>
      </c:catAx>
      <c:valAx>
        <c:axId val="183192559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1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IHE extracted (%)w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76335"/>
        <c:crosses val="autoZero"/>
        <c:crossBetween val="between"/>
      </c:valAx>
      <c:valAx>
        <c:axId val="183190063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83177167"/>
        <c:crosses val="max"/>
        <c:crossBetween val="between"/>
      </c:valAx>
      <c:catAx>
        <c:axId val="183177167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0 days                    7 days                        15  days                        28 days                     56 days</a:t>
                </a:r>
              </a:p>
            </c:rich>
          </c:tx>
          <c:layout>
            <c:manualLayout>
              <c:xMode val="edge"/>
              <c:yMode val="edge"/>
              <c:x val="0.24238576388888888"/>
              <c:y val="0.891973609053055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majorTickMark val="out"/>
        <c:minorTickMark val="none"/>
        <c:tickLblPos val="nextTo"/>
        <c:crossAx val="1831900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</a:p>
        </c:rich>
      </c:tx>
      <c:layout>
        <c:manualLayout>
          <c:xMode val="edge"/>
          <c:yMode val="edge"/>
          <c:x val="2.451041666666663E-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367569444444444"/>
          <c:y val="9.4644191965431237E-2"/>
          <c:w val="0.81874409722222219"/>
          <c:h val="0.73445416454468826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'Mass balance % all'!$AA$8:$AA$28</c:f>
              <c:numCache>
                <c:formatCode>General</c:formatCode>
                <c:ptCount val="21"/>
                <c:pt idx="1">
                  <c:v>4</c:v>
                </c:pt>
                <c:pt idx="2">
                  <c:v>12</c:v>
                </c:pt>
                <c:pt idx="3">
                  <c:v>20</c:v>
                </c:pt>
                <c:pt idx="5">
                  <c:v>4</c:v>
                </c:pt>
                <c:pt idx="6">
                  <c:v>12</c:v>
                </c:pt>
                <c:pt idx="7">
                  <c:v>20</c:v>
                </c:pt>
                <c:pt idx="9">
                  <c:v>4</c:v>
                </c:pt>
                <c:pt idx="10">
                  <c:v>12</c:v>
                </c:pt>
                <c:pt idx="11">
                  <c:v>20</c:v>
                </c:pt>
                <c:pt idx="13">
                  <c:v>4</c:v>
                </c:pt>
                <c:pt idx="14">
                  <c:v>12</c:v>
                </c:pt>
                <c:pt idx="15">
                  <c:v>20</c:v>
                </c:pt>
                <c:pt idx="17">
                  <c:v>4</c:v>
                </c:pt>
                <c:pt idx="18">
                  <c:v>12</c:v>
                </c:pt>
                <c:pt idx="19">
                  <c:v>20</c:v>
                </c:pt>
              </c:numCache>
            </c:numRef>
          </c:cat>
          <c:val>
            <c:numRef>
              <c:f>'Mass balance % all'!$R$30:$R$50</c:f>
              <c:numCache>
                <c:formatCode>0</c:formatCode>
                <c:ptCount val="21"/>
                <c:pt idx="1">
                  <c:v>53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42.381011709918425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44.419761392130482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39.731987477431659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25.603793136641652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A-4F2C-911C-7173BDA06FA7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'Mass balance % all'!$AA$8:$AA$28</c:f>
              <c:numCache>
                <c:formatCode>General</c:formatCode>
                <c:ptCount val="21"/>
                <c:pt idx="1">
                  <c:v>4</c:v>
                </c:pt>
                <c:pt idx="2">
                  <c:v>12</c:v>
                </c:pt>
                <c:pt idx="3">
                  <c:v>20</c:v>
                </c:pt>
                <c:pt idx="5">
                  <c:v>4</c:v>
                </c:pt>
                <c:pt idx="6">
                  <c:v>12</c:v>
                </c:pt>
                <c:pt idx="7">
                  <c:v>20</c:v>
                </c:pt>
                <c:pt idx="9">
                  <c:v>4</c:v>
                </c:pt>
                <c:pt idx="10">
                  <c:v>12</c:v>
                </c:pt>
                <c:pt idx="11">
                  <c:v>20</c:v>
                </c:pt>
                <c:pt idx="13">
                  <c:v>4</c:v>
                </c:pt>
                <c:pt idx="14">
                  <c:v>12</c:v>
                </c:pt>
                <c:pt idx="15">
                  <c:v>20</c:v>
                </c:pt>
                <c:pt idx="17">
                  <c:v>4</c:v>
                </c:pt>
                <c:pt idx="18">
                  <c:v>12</c:v>
                </c:pt>
                <c:pt idx="19">
                  <c:v>20</c:v>
                </c:pt>
              </c:numCache>
            </c:numRef>
          </c:cat>
          <c:val>
            <c:numRef>
              <c:f>'Mass balance % all'!$S$30:$S$50</c:f>
              <c:numCache>
                <c:formatCode>0</c:formatCode>
                <c:ptCount val="21"/>
                <c:pt idx="1">
                  <c:v>0</c:v>
                </c:pt>
                <c:pt idx="2">
                  <c:v>53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44.466488394521008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42.887931464657164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40.019842735294404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25.889876348553464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A-4F2C-911C-7173BDA06FA7}"/>
            </c:ext>
          </c:extLst>
        </c:ser>
        <c:ser>
          <c:idx val="2"/>
          <c:order val="3"/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'Mass balance % all'!$AA$8:$AA$28</c:f>
              <c:numCache>
                <c:formatCode>General</c:formatCode>
                <c:ptCount val="21"/>
                <c:pt idx="1">
                  <c:v>4</c:v>
                </c:pt>
                <c:pt idx="2">
                  <c:v>12</c:v>
                </c:pt>
                <c:pt idx="3">
                  <c:v>20</c:v>
                </c:pt>
                <c:pt idx="5">
                  <c:v>4</c:v>
                </c:pt>
                <c:pt idx="6">
                  <c:v>12</c:v>
                </c:pt>
                <c:pt idx="7">
                  <c:v>20</c:v>
                </c:pt>
                <c:pt idx="9">
                  <c:v>4</c:v>
                </c:pt>
                <c:pt idx="10">
                  <c:v>12</c:v>
                </c:pt>
                <c:pt idx="11">
                  <c:v>20</c:v>
                </c:pt>
                <c:pt idx="13">
                  <c:v>4</c:v>
                </c:pt>
                <c:pt idx="14">
                  <c:v>12</c:v>
                </c:pt>
                <c:pt idx="15">
                  <c:v>20</c:v>
                </c:pt>
                <c:pt idx="17">
                  <c:v>4</c:v>
                </c:pt>
                <c:pt idx="18">
                  <c:v>12</c:v>
                </c:pt>
                <c:pt idx="19">
                  <c:v>20</c:v>
                </c:pt>
              </c:numCache>
            </c:numRef>
          </c:cat>
          <c:val>
            <c:numRef>
              <c:f>'Mass balance % all'!$U$30:$U$50</c:f>
              <c:numCache>
                <c:formatCode>0</c:formatCode>
                <c:ptCount val="21"/>
                <c:pt idx="1">
                  <c:v>32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26.443695501215615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26.240000000000002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26.062100988408524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26.106602407842484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A-4F2C-911C-7173BDA06FA7}"/>
            </c:ext>
          </c:extLst>
        </c:ser>
        <c:ser>
          <c:idx val="3"/>
          <c:order val="4"/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'Mass balance % all'!$AA$8:$AA$28</c:f>
              <c:numCache>
                <c:formatCode>General</c:formatCode>
                <c:ptCount val="21"/>
                <c:pt idx="1">
                  <c:v>4</c:v>
                </c:pt>
                <c:pt idx="2">
                  <c:v>12</c:v>
                </c:pt>
                <c:pt idx="3">
                  <c:v>20</c:v>
                </c:pt>
                <c:pt idx="5">
                  <c:v>4</c:v>
                </c:pt>
                <c:pt idx="6">
                  <c:v>12</c:v>
                </c:pt>
                <c:pt idx="7">
                  <c:v>20</c:v>
                </c:pt>
                <c:pt idx="9">
                  <c:v>4</c:v>
                </c:pt>
                <c:pt idx="10">
                  <c:v>12</c:v>
                </c:pt>
                <c:pt idx="11">
                  <c:v>20</c:v>
                </c:pt>
                <c:pt idx="13">
                  <c:v>4</c:v>
                </c:pt>
                <c:pt idx="14">
                  <c:v>12</c:v>
                </c:pt>
                <c:pt idx="15">
                  <c:v>20</c:v>
                </c:pt>
                <c:pt idx="17">
                  <c:v>4</c:v>
                </c:pt>
                <c:pt idx="18">
                  <c:v>12</c:v>
                </c:pt>
                <c:pt idx="19">
                  <c:v>20</c:v>
                </c:pt>
              </c:numCache>
            </c:numRef>
          </c:cat>
          <c:val>
            <c:numRef>
              <c:f>'Mass balance % all'!$V$30:$V$50</c:f>
              <c:numCache>
                <c:formatCode>0</c:formatCode>
                <c:ptCount val="21"/>
                <c:pt idx="1">
                  <c:v>0</c:v>
                </c:pt>
                <c:pt idx="2">
                  <c:v>32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25.18476697650522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28.403200856970582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28.441176908201175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22.267271623556876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5A-4F2C-911C-7173BDA06FA7}"/>
            </c:ext>
          </c:extLst>
        </c:ser>
        <c:ser>
          <c:idx val="4"/>
          <c:order val="6"/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'Mass balance % all'!$AA$8:$AA$28</c:f>
              <c:numCache>
                <c:formatCode>General</c:formatCode>
                <c:ptCount val="21"/>
                <c:pt idx="1">
                  <c:v>4</c:v>
                </c:pt>
                <c:pt idx="2">
                  <c:v>12</c:v>
                </c:pt>
                <c:pt idx="3">
                  <c:v>20</c:v>
                </c:pt>
                <c:pt idx="5">
                  <c:v>4</c:v>
                </c:pt>
                <c:pt idx="6">
                  <c:v>12</c:v>
                </c:pt>
                <c:pt idx="7">
                  <c:v>20</c:v>
                </c:pt>
                <c:pt idx="9">
                  <c:v>4</c:v>
                </c:pt>
                <c:pt idx="10">
                  <c:v>12</c:v>
                </c:pt>
                <c:pt idx="11">
                  <c:v>20</c:v>
                </c:pt>
                <c:pt idx="13">
                  <c:v>4</c:v>
                </c:pt>
                <c:pt idx="14">
                  <c:v>12</c:v>
                </c:pt>
                <c:pt idx="15">
                  <c:v>20</c:v>
                </c:pt>
                <c:pt idx="17">
                  <c:v>4</c:v>
                </c:pt>
                <c:pt idx="18">
                  <c:v>12</c:v>
                </c:pt>
                <c:pt idx="19">
                  <c:v>20</c:v>
                </c:pt>
              </c:numCache>
            </c:numRef>
          </c:cat>
          <c:val>
            <c:numRef>
              <c:f>'Mass balance % all'!$X$30:$X$50</c:f>
              <c:numCache>
                <c:formatCode>0</c:formatCode>
                <c:ptCount val="21"/>
                <c:pt idx="1">
                  <c:v>15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13.661952600568389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14.716585656371473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14.450142173678104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13.533100091557923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A-4F2C-911C-7173BDA06FA7}"/>
            </c:ext>
          </c:extLst>
        </c:ser>
        <c:ser>
          <c:idx val="5"/>
          <c:order val="7"/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'Mass balance % all'!$AA$8:$AA$28</c:f>
              <c:numCache>
                <c:formatCode>General</c:formatCode>
                <c:ptCount val="21"/>
                <c:pt idx="1">
                  <c:v>4</c:v>
                </c:pt>
                <c:pt idx="2">
                  <c:v>12</c:v>
                </c:pt>
                <c:pt idx="3">
                  <c:v>20</c:v>
                </c:pt>
                <c:pt idx="5">
                  <c:v>4</c:v>
                </c:pt>
                <c:pt idx="6">
                  <c:v>12</c:v>
                </c:pt>
                <c:pt idx="7">
                  <c:v>20</c:v>
                </c:pt>
                <c:pt idx="9">
                  <c:v>4</c:v>
                </c:pt>
                <c:pt idx="10">
                  <c:v>12</c:v>
                </c:pt>
                <c:pt idx="11">
                  <c:v>20</c:v>
                </c:pt>
                <c:pt idx="13">
                  <c:v>4</c:v>
                </c:pt>
                <c:pt idx="14">
                  <c:v>12</c:v>
                </c:pt>
                <c:pt idx="15">
                  <c:v>20</c:v>
                </c:pt>
                <c:pt idx="17">
                  <c:v>4</c:v>
                </c:pt>
                <c:pt idx="18">
                  <c:v>12</c:v>
                </c:pt>
                <c:pt idx="19">
                  <c:v>20</c:v>
                </c:pt>
              </c:numCache>
            </c:numRef>
          </c:cat>
          <c:val>
            <c:numRef>
              <c:f>'Mass balance % all'!$Y$30:$Y$50</c:f>
              <c:numCache>
                <c:formatCode>0</c:formatCode>
                <c:ptCount val="21"/>
                <c:pt idx="1">
                  <c:v>0</c:v>
                </c:pt>
                <c:pt idx="2">
                  <c:v>15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14.755512466403767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14.501107079051975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14.501107079051975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13.992296304348399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5A-4F2C-911C-7173BDA06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83176335"/>
        <c:axId val="183192559"/>
      </c:barChart>
      <c:barChart>
        <c:barDir val="col"/>
        <c:grouping val="stacked"/>
        <c:varyColors val="0"/>
        <c:ser>
          <c:idx val="7"/>
          <c:order val="2"/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'Mass balance % all'!$T$30:$T$50</c:f>
              <c:numCache>
                <c:formatCode>0</c:formatCode>
                <c:ptCount val="21"/>
                <c:pt idx="1">
                  <c:v>0</c:v>
                </c:pt>
                <c:pt idx="2">
                  <c:v>0</c:v>
                </c:pt>
                <c:pt idx="3">
                  <c:v>53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29.623377252837312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25.017302159430557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14.802017952641345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16.228806329563465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65A-4F2C-911C-7173BDA06FA7}"/>
            </c:ext>
          </c:extLst>
        </c:ser>
        <c:ser>
          <c:idx val="8"/>
          <c:order val="5"/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'Mass balance % all'!$W$30:$W$50</c:f>
              <c:numCache>
                <c:formatCode>0</c:formatCode>
                <c:ptCount val="21"/>
                <c:pt idx="1">
                  <c:v>0</c:v>
                </c:pt>
                <c:pt idx="2">
                  <c:v>0</c:v>
                </c:pt>
                <c:pt idx="3">
                  <c:v>32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23.04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21.578830781555954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20.699963158050757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17.935526448757265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65A-4F2C-911C-7173BDA06FA7}"/>
            </c:ext>
          </c:extLst>
        </c:ser>
        <c:ser>
          <c:idx val="9"/>
          <c:order val="8"/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'Mass balance % all'!$Z$30:$Z$50</c:f>
              <c:numCache>
                <c:formatCode>0</c:formatCode>
                <c:ptCount val="21"/>
                <c:pt idx="1">
                  <c:v>0</c:v>
                </c:pt>
                <c:pt idx="2">
                  <c:v>0</c:v>
                </c:pt>
                <c:pt idx="3">
                  <c:v>15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13.353780924605251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11.019221247766257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10.701512315037077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9.9499612720480215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65A-4F2C-911C-7173BDA06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83177167"/>
        <c:axId val="183190063"/>
      </c:barChart>
      <c:lineChart>
        <c:grouping val="standard"/>
        <c:varyColors val="0"/>
        <c:ser>
          <c:idx val="6"/>
          <c:order val="9"/>
          <c:tx>
            <c:v>Auxiliar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val>
            <c:numRef>
              <c:f>'Mass balance % all'!$AB$8:$AB$27</c:f>
              <c:numCache>
                <c:formatCode>General</c:formatCode>
                <c:ptCount val="2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4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65A-4F2C-911C-7173BDA06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177167"/>
        <c:axId val="183190063"/>
      </c:lineChart>
      <c:catAx>
        <c:axId val="18317633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</a:t>
                </a:r>
              </a:p>
            </c:rich>
          </c:tx>
          <c:layout>
            <c:manualLayout>
              <c:xMode val="edge"/>
              <c:yMode val="edge"/>
              <c:x val="0.5316743055555555"/>
              <c:y val="0.938192203577844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92559"/>
        <c:crosses val="autoZero"/>
        <c:auto val="0"/>
        <c:lblAlgn val="ctr"/>
        <c:lblOffset val="100"/>
        <c:noMultiLvlLbl val="0"/>
      </c:catAx>
      <c:valAx>
        <c:axId val="183192559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1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IHE extracted (%)w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76335"/>
        <c:crosses val="autoZero"/>
        <c:crossBetween val="between"/>
      </c:valAx>
      <c:valAx>
        <c:axId val="183190063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83177167"/>
        <c:crosses val="max"/>
        <c:crossBetween val="between"/>
      </c:valAx>
      <c:catAx>
        <c:axId val="183177167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0 days                    7 days                        15  days                        28 days                     56 days</a:t>
                </a:r>
              </a:p>
            </c:rich>
          </c:tx>
          <c:layout>
            <c:manualLayout>
              <c:xMode val="edge"/>
              <c:yMode val="edge"/>
              <c:x val="0.24238576388888888"/>
              <c:y val="0.891973609053055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majorTickMark val="out"/>
        <c:minorTickMark val="none"/>
        <c:tickLblPos val="nextTo"/>
        <c:crossAx val="1831900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RDX degradation rate low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9692383011709"/>
          <c:y val="0.16270202330118452"/>
          <c:w val="0.81839627559508432"/>
          <c:h val="0.62933396222858218"/>
        </c:manualLayout>
      </c:layout>
      <c:scatterChart>
        <c:scatterStyle val="lineMarker"/>
        <c:varyColors val="0"/>
        <c:ser>
          <c:idx val="3"/>
          <c:order val="0"/>
          <c:tx>
            <c:strRef>
              <c:f>'Degr curve'!$F$4</c:f>
              <c:strCache>
                <c:ptCount val="1"/>
                <c:pt idx="0">
                  <c:v>Sand 4C</c:v>
                </c:pt>
              </c:strCache>
            </c:strRef>
          </c:tx>
          <c:spPr>
            <a:ln w="19050" cap="rnd">
              <a:solidFill>
                <a:schemeClr val="tx1">
                  <a:lumMod val="75000"/>
                  <a:lumOff val="2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75000"/>
                  <a:lumOff val="25000"/>
                </a:schemeClr>
              </a:solidFill>
              <a:ln w="9525">
                <a:solidFill>
                  <a:schemeClr val="tx1">
                    <a:lumMod val="75000"/>
                    <a:lumOff val="2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'Degr curve'!$A$5:$A$9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'Degr curve'!$F$23:$F$27</c:f>
              <c:numCache>
                <c:formatCode>0</c:formatCode>
                <c:ptCount val="5"/>
                <c:pt idx="0">
                  <c:v>100</c:v>
                </c:pt>
                <c:pt idx="1">
                  <c:v>96.536140090815238</c:v>
                </c:pt>
                <c:pt idx="2">
                  <c:v>95.206515014107893</c:v>
                </c:pt>
                <c:pt idx="3">
                  <c:v>93.777964659649086</c:v>
                </c:pt>
                <c:pt idx="4">
                  <c:v>93.97563180700412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FEC-44C5-9598-C99754CECADF}"/>
            </c:ext>
          </c:extLst>
        </c:ser>
        <c:ser>
          <c:idx val="4"/>
          <c:order val="1"/>
          <c:tx>
            <c:strRef>
              <c:f>'Degr curve'!$G$4</c:f>
              <c:strCache>
                <c:ptCount val="1"/>
                <c:pt idx="0">
                  <c:v>Sand 12C</c:v>
                </c:pt>
              </c:strCache>
            </c:strRef>
          </c:tx>
          <c:spPr>
            <a:ln w="19050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'Degr curve'!$K$23:$K$27</c:f>
                <c:numCache>
                  <c:formatCode>General</c:formatCode>
                  <c:ptCount val="5"/>
                  <c:pt idx="0">
                    <c:v>6.6140646239012657</c:v>
                  </c:pt>
                  <c:pt idx="1">
                    <c:v>4.9271846764000715</c:v>
                  </c:pt>
                  <c:pt idx="2">
                    <c:v>1.5077093110881004</c:v>
                  </c:pt>
                  <c:pt idx="4">
                    <c:v>6.2984455195133791</c:v>
                  </c:pt>
                </c:numCache>
              </c:numRef>
            </c:plus>
            <c:minus>
              <c:numRef>
                <c:f>'Degr curve'!$K$23:$K$27</c:f>
                <c:numCache>
                  <c:formatCode>General</c:formatCode>
                  <c:ptCount val="5"/>
                  <c:pt idx="0">
                    <c:v>6.6140646239012657</c:v>
                  </c:pt>
                  <c:pt idx="1">
                    <c:v>4.9271846764000715</c:v>
                  </c:pt>
                  <c:pt idx="2">
                    <c:v>1.5077093110881004</c:v>
                  </c:pt>
                  <c:pt idx="4">
                    <c:v>6.2984455195133791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'Degr curve'!$A$5:$A$9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'Degr curve'!$G$23:$G$27</c:f>
              <c:numCache>
                <c:formatCode>0</c:formatCode>
                <c:ptCount val="5"/>
                <c:pt idx="0">
                  <c:v>100</c:v>
                </c:pt>
                <c:pt idx="1">
                  <c:v>96.476342791686093</c:v>
                </c:pt>
                <c:pt idx="2">
                  <c:v>112.61235275044893</c:v>
                </c:pt>
                <c:pt idx="3">
                  <c:v>100.25900373677652</c:v>
                </c:pt>
                <c:pt idx="4">
                  <c:v>95.002396549650868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FEC-44C5-9598-C99754CECADF}"/>
            </c:ext>
          </c:extLst>
        </c:ser>
        <c:ser>
          <c:idx val="0"/>
          <c:order val="2"/>
          <c:tx>
            <c:strRef>
              <c:f>'Degr curve'!$H$4</c:f>
              <c:strCache>
                <c:ptCount val="1"/>
                <c:pt idx="0">
                  <c:v>Loam 4C</c:v>
                </c:pt>
              </c:strCache>
            </c:strRef>
          </c:tx>
          <c:spPr>
            <a:ln w="19050" cap="rnd">
              <a:solidFill>
                <a:schemeClr val="tx1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75000"/>
                  <a:lumOff val="25000"/>
                </a:schemeClr>
              </a:solidFill>
              <a:ln w="9525">
                <a:solidFill>
                  <a:schemeClr val="tx1">
                    <a:lumMod val="75000"/>
                    <a:lumOff val="2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'Degr curve'!$L$23:$L$27</c:f>
                <c:numCache>
                  <c:formatCode>General</c:formatCode>
                  <c:ptCount val="5"/>
                  <c:pt idx="0">
                    <c:v>4.6254377221560725</c:v>
                  </c:pt>
                  <c:pt idx="1">
                    <c:v>6.6097553839457808</c:v>
                  </c:pt>
                  <c:pt idx="2">
                    <c:v>2.6689586958674831</c:v>
                  </c:pt>
                  <c:pt idx="4">
                    <c:v>4.3795377307459633</c:v>
                  </c:pt>
                </c:numCache>
              </c:numRef>
            </c:plus>
            <c:minus>
              <c:numRef>
                <c:f>'Degr curve'!$L$23:$L$27</c:f>
                <c:numCache>
                  <c:formatCode>General</c:formatCode>
                  <c:ptCount val="5"/>
                  <c:pt idx="0">
                    <c:v>4.6254377221560725</c:v>
                  </c:pt>
                  <c:pt idx="1">
                    <c:v>6.6097553839457808</c:v>
                  </c:pt>
                  <c:pt idx="2">
                    <c:v>2.6689586958674831</c:v>
                  </c:pt>
                  <c:pt idx="4">
                    <c:v>4.3795377307459633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'Degr curve'!$A$5:$A$9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'Degr curve'!$H$23:$H$27</c:f>
              <c:numCache>
                <c:formatCode>0</c:formatCode>
                <c:ptCount val="5"/>
                <c:pt idx="0">
                  <c:v>100</c:v>
                </c:pt>
                <c:pt idx="1">
                  <c:v>91.079684003789268</c:v>
                </c:pt>
                <c:pt idx="2">
                  <c:v>98.110571042476494</c:v>
                </c:pt>
                <c:pt idx="3">
                  <c:v>96.334281157854036</c:v>
                </c:pt>
                <c:pt idx="4">
                  <c:v>90.220667277052826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FEC-44C5-9598-C99754CECADF}"/>
            </c:ext>
          </c:extLst>
        </c:ser>
        <c:ser>
          <c:idx val="1"/>
          <c:order val="3"/>
          <c:tx>
            <c:strRef>
              <c:f>'Degr curve'!$I$4</c:f>
              <c:strCache>
                <c:ptCount val="1"/>
                <c:pt idx="0">
                  <c:v>Loam 12C</c:v>
                </c:pt>
              </c:strCache>
            </c:strRef>
          </c:tx>
          <c:spPr>
            <a:ln w="190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'Degr curve'!$M$23:$M$27</c:f>
                <c:numCache>
                  <c:formatCode>General</c:formatCode>
                  <c:ptCount val="5"/>
                  <c:pt idx="0">
                    <c:v>11.504507851276038</c:v>
                  </c:pt>
                  <c:pt idx="1">
                    <c:v>2.768702744167999</c:v>
                  </c:pt>
                  <c:pt idx="2">
                    <c:v>5.597470095248231</c:v>
                  </c:pt>
                  <c:pt idx="4">
                    <c:v>5.5039426568908851</c:v>
                  </c:pt>
                </c:numCache>
              </c:numRef>
            </c:plus>
            <c:minus>
              <c:numRef>
                <c:f>'Degr curve'!$M$23:$M$27</c:f>
                <c:numCache>
                  <c:formatCode>General</c:formatCode>
                  <c:ptCount val="5"/>
                  <c:pt idx="0">
                    <c:v>11.504507851276038</c:v>
                  </c:pt>
                  <c:pt idx="1">
                    <c:v>2.768702744167999</c:v>
                  </c:pt>
                  <c:pt idx="2">
                    <c:v>5.597470095248231</c:v>
                  </c:pt>
                  <c:pt idx="4">
                    <c:v>5.5039426568908851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'Degr curve'!$A$5:$A$9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'Degr curve'!$I$23:$I$27</c:f>
              <c:numCache>
                <c:formatCode>0</c:formatCode>
                <c:ptCount val="5"/>
                <c:pt idx="0">
                  <c:v>100</c:v>
                </c:pt>
                <c:pt idx="1">
                  <c:v>98.370083109358447</c:v>
                </c:pt>
                <c:pt idx="2">
                  <c:v>96.67404719367984</c:v>
                </c:pt>
                <c:pt idx="3">
                  <c:v>96.67404719367984</c:v>
                </c:pt>
                <c:pt idx="4">
                  <c:v>93.281975362322655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FEC-44C5-9598-C99754CE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514907139198276"/>
          <c:y val="0.57535989954090905"/>
          <c:w val="0.39986604653692898"/>
          <c:h val="0.16491957155613488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NTO degradation rate low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2997520387672"/>
          <c:y val="0.1790135497022263"/>
          <c:w val="0.83278890656802618"/>
          <c:h val="0.61302250289779769"/>
        </c:manualLayout>
      </c:layout>
      <c:scatterChart>
        <c:scatterStyle val="lineMarker"/>
        <c:varyColors val="0"/>
        <c:ser>
          <c:idx val="3"/>
          <c:order val="0"/>
          <c:tx>
            <c:strRef>
              <c:f>'3Temp'!$F$4</c:f>
              <c:strCache>
                <c:ptCount val="1"/>
                <c:pt idx="0">
                  <c:v>Sand 4C</c:v>
                </c:pt>
              </c:strCache>
            </c:strRef>
          </c:tx>
          <c:spPr>
            <a:ln w="19050" cap="rnd">
              <a:solidFill>
                <a:schemeClr val="tx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'3Temp'!$J$5:$J$9</c:f>
                <c:numCache>
                  <c:formatCode>General</c:formatCode>
                  <c:ptCount val="5"/>
                  <c:pt idx="0">
                    <c:v>0.73393692409321232</c:v>
                  </c:pt>
                  <c:pt idx="1">
                    <c:v>5.8524938116171255</c:v>
                  </c:pt>
                  <c:pt idx="2">
                    <c:v>3.2020158355130346</c:v>
                  </c:pt>
                  <c:pt idx="3">
                    <c:v>3.2020158355130346</c:v>
                  </c:pt>
                  <c:pt idx="4">
                    <c:v>9.9671671993588848</c:v>
                  </c:pt>
                </c:numCache>
              </c:numRef>
            </c:plus>
            <c:minus>
              <c:numRef>
                <c:f>'3Temp'!$J$5:$J$9</c:f>
                <c:numCache>
                  <c:formatCode>General</c:formatCode>
                  <c:ptCount val="5"/>
                  <c:pt idx="0">
                    <c:v>0.73393692409321232</c:v>
                  </c:pt>
                  <c:pt idx="1">
                    <c:v>5.8524938116171255</c:v>
                  </c:pt>
                  <c:pt idx="2">
                    <c:v>3.2020158355130346</c:v>
                  </c:pt>
                  <c:pt idx="3">
                    <c:v>3.2020158355130346</c:v>
                  </c:pt>
                  <c:pt idx="4">
                    <c:v>9.9671671993588848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'3Temp'!$F$5:$F$9</c:f>
              <c:numCache>
                <c:formatCode>0</c:formatCode>
                <c:ptCount val="5"/>
                <c:pt idx="0">
                  <c:v>100</c:v>
                </c:pt>
                <c:pt idx="1">
                  <c:v>103.17078080352798</c:v>
                </c:pt>
                <c:pt idx="2">
                  <c:v>101.79107415511709</c:v>
                </c:pt>
                <c:pt idx="3">
                  <c:v>103.84936458618164</c:v>
                </c:pt>
                <c:pt idx="4">
                  <c:v>116.55420827897143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02-4AA2-9B97-2360EDF3BB76}"/>
            </c:ext>
          </c:extLst>
        </c:ser>
        <c:ser>
          <c:idx val="4"/>
          <c:order val="1"/>
          <c:tx>
            <c:strRef>
              <c:f>'3Temp'!$G$4</c:f>
              <c:strCache>
                <c:ptCount val="1"/>
                <c:pt idx="0">
                  <c:v>Sand 12C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'3Temp'!$K$5:$K$9</c:f>
                <c:numCache>
                  <c:formatCode>General</c:formatCode>
                  <c:ptCount val="5"/>
                  <c:pt idx="0">
                    <c:v>1.3932311988396953</c:v>
                  </c:pt>
                  <c:pt idx="1">
                    <c:v>4.8771470053336499</c:v>
                  </c:pt>
                  <c:pt idx="2">
                    <c:v>3.5856146159449609</c:v>
                  </c:pt>
                  <c:pt idx="3">
                    <c:v>3.5856146159449609</c:v>
                  </c:pt>
                  <c:pt idx="4">
                    <c:v>4.2565444957738192</c:v>
                  </c:pt>
                </c:numCache>
              </c:numRef>
            </c:plus>
            <c:minus>
              <c:numRef>
                <c:f>'3Temp'!$K$5:$K$9</c:f>
                <c:numCache>
                  <c:formatCode>General</c:formatCode>
                  <c:ptCount val="5"/>
                  <c:pt idx="0">
                    <c:v>1.3932311988396953</c:v>
                  </c:pt>
                  <c:pt idx="1">
                    <c:v>4.8771470053336499</c:v>
                  </c:pt>
                  <c:pt idx="2">
                    <c:v>3.5856146159449609</c:v>
                  </c:pt>
                  <c:pt idx="3">
                    <c:v>3.5856146159449609</c:v>
                  </c:pt>
                  <c:pt idx="4">
                    <c:v>4.2565444957738192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'3Temp'!$G$5:$G$9</c:f>
              <c:numCache>
                <c:formatCode>0</c:formatCode>
                <c:ptCount val="5"/>
                <c:pt idx="0">
                  <c:v>100</c:v>
                </c:pt>
                <c:pt idx="1">
                  <c:v>109.09011083785599</c:v>
                </c:pt>
                <c:pt idx="2">
                  <c:v>109.09011083785599</c:v>
                </c:pt>
                <c:pt idx="3">
                  <c:v>111.29599316226451</c:v>
                </c:pt>
                <c:pt idx="4">
                  <c:v>101.79107415511709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802-4AA2-9B97-2360EDF3BB76}"/>
            </c:ext>
          </c:extLst>
        </c:ser>
        <c:ser>
          <c:idx val="0"/>
          <c:order val="2"/>
          <c:tx>
            <c:strRef>
              <c:f>'3Temp'!$H$4</c:f>
              <c:strCache>
                <c:ptCount val="1"/>
                <c:pt idx="0">
                  <c:v>Loam 4C</c:v>
                </c:pt>
              </c:strCache>
            </c:strRef>
          </c:tx>
          <c:spPr>
            <a:ln w="19050" cap="rnd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'3Temp'!$L$5:$L$9</c:f>
                <c:numCache>
                  <c:formatCode>General</c:formatCode>
                  <c:ptCount val="5"/>
                  <c:pt idx="0">
                    <c:v>5.8945545595781006</c:v>
                  </c:pt>
                  <c:pt idx="1">
                    <c:v>9.3325044208264298</c:v>
                  </c:pt>
                  <c:pt idx="2">
                    <c:v>11.584420850200921</c:v>
                  </c:pt>
                  <c:pt idx="3">
                    <c:v>9</c:v>
                  </c:pt>
                  <c:pt idx="4">
                    <c:v>6.820577027828552</c:v>
                  </c:pt>
                </c:numCache>
              </c:numRef>
            </c:plus>
            <c:minus>
              <c:numRef>
                <c:f>'3Temp'!$L$5:$L$9</c:f>
                <c:numCache>
                  <c:formatCode>General</c:formatCode>
                  <c:ptCount val="5"/>
                  <c:pt idx="0">
                    <c:v>5.8945545595781006</c:v>
                  </c:pt>
                  <c:pt idx="1">
                    <c:v>9.3325044208264298</c:v>
                  </c:pt>
                  <c:pt idx="2">
                    <c:v>11.584420850200921</c:v>
                  </c:pt>
                  <c:pt idx="3">
                    <c:v>9</c:v>
                  </c:pt>
                  <c:pt idx="4">
                    <c:v>6.820577027828552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'3Temp'!$H$5:$H$9</c:f>
              <c:numCache>
                <c:formatCode>0</c:formatCode>
                <c:ptCount val="5"/>
                <c:pt idx="0">
                  <c:v>100</c:v>
                </c:pt>
                <c:pt idx="1">
                  <c:v>79.964173037581929</c:v>
                </c:pt>
                <c:pt idx="2">
                  <c:v>83.810870551189581</c:v>
                </c:pt>
                <c:pt idx="3">
                  <c:v>74.96601410836162</c:v>
                </c:pt>
                <c:pt idx="4">
                  <c:v>48.309043654040849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802-4AA2-9B97-2360EDF3BB76}"/>
            </c:ext>
          </c:extLst>
        </c:ser>
        <c:ser>
          <c:idx val="1"/>
          <c:order val="3"/>
          <c:tx>
            <c:strRef>
              <c:f>'3Temp'!$I$4</c:f>
              <c:strCache>
                <c:ptCount val="1"/>
                <c:pt idx="0">
                  <c:v>Loam 12C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'3Temp'!$L$5:$L$9</c:f>
                <c:numCache>
                  <c:formatCode>General</c:formatCode>
                  <c:ptCount val="5"/>
                  <c:pt idx="0">
                    <c:v>5.8945545595781006</c:v>
                  </c:pt>
                  <c:pt idx="1">
                    <c:v>9.3325044208264298</c:v>
                  </c:pt>
                  <c:pt idx="2">
                    <c:v>11.584420850200921</c:v>
                  </c:pt>
                  <c:pt idx="3">
                    <c:v>9</c:v>
                  </c:pt>
                  <c:pt idx="4">
                    <c:v>6.820577027828552</c:v>
                  </c:pt>
                </c:numCache>
              </c:numRef>
            </c:plus>
            <c:minus>
              <c:numRef>
                <c:f>'3Temp'!$L$5:$L$9</c:f>
                <c:numCache>
                  <c:formatCode>General</c:formatCode>
                  <c:ptCount val="5"/>
                  <c:pt idx="0">
                    <c:v>5.8945545595781006</c:v>
                  </c:pt>
                  <c:pt idx="1">
                    <c:v>9.3325044208264298</c:v>
                  </c:pt>
                  <c:pt idx="2">
                    <c:v>11.584420850200921</c:v>
                  </c:pt>
                  <c:pt idx="3">
                    <c:v>9</c:v>
                  </c:pt>
                  <c:pt idx="4">
                    <c:v>6.820577027828552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'3Temp'!$I$5:$I$9</c:f>
              <c:numCache>
                <c:formatCode>0</c:formatCode>
                <c:ptCount val="5"/>
                <c:pt idx="0">
                  <c:v>100</c:v>
                </c:pt>
                <c:pt idx="1">
                  <c:v>83.899034706643405</c:v>
                </c:pt>
                <c:pt idx="2">
                  <c:v>80.92062540501351</c:v>
                </c:pt>
                <c:pt idx="3">
                  <c:v>75.509137236404527</c:v>
                </c:pt>
                <c:pt idx="4">
                  <c:v>48.84882329915748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802-4AA2-9B97-2360EDF3BB76}"/>
            </c:ext>
          </c:extLst>
        </c:ser>
        <c:ser>
          <c:idx val="2"/>
          <c:order val="4"/>
          <c:tx>
            <c:v>Sand-20C</c:v>
          </c:tx>
          <c:spPr>
            <a:ln w="19050" cap="rnd">
              <a:solidFill>
                <a:schemeClr val="tx1">
                  <a:lumMod val="65000"/>
                  <a:lumOff val="3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'3Temp'!$N$5:$N$9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'3Temp'!$O$5:$O$9</c:f>
              <c:numCache>
                <c:formatCode>0</c:formatCode>
                <c:ptCount val="5"/>
                <c:pt idx="0">
                  <c:v>100.00000000000001</c:v>
                </c:pt>
                <c:pt idx="1">
                  <c:v>89.760980519879283</c:v>
                </c:pt>
                <c:pt idx="2">
                  <c:v>90</c:v>
                </c:pt>
                <c:pt idx="3">
                  <c:v>89</c:v>
                </c:pt>
                <c:pt idx="4">
                  <c:v>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802-4AA2-9B97-2360EDF3BB76}"/>
            </c:ext>
          </c:extLst>
        </c:ser>
        <c:ser>
          <c:idx val="5"/>
          <c:order val="5"/>
          <c:tx>
            <c:v>Loam-20C</c:v>
          </c:tx>
          <c:spPr>
            <a:ln w="19050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'3Temp'!$N$5:$N$9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'3Temp'!$P$5:$P$9</c:f>
              <c:numCache>
                <c:formatCode>0</c:formatCode>
                <c:ptCount val="5"/>
                <c:pt idx="0">
                  <c:v>100</c:v>
                </c:pt>
                <c:pt idx="1">
                  <c:v>55.893164627994928</c:v>
                </c:pt>
                <c:pt idx="2">
                  <c:v>47.202456904585951</c:v>
                </c:pt>
                <c:pt idx="3">
                  <c:v>27.928335759700648</c:v>
                </c:pt>
                <c:pt idx="4">
                  <c:v>30.620389301063142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802-4AA2-9B97-2360EDF3B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5135407336777528E-2"/>
          <c:y val="0.91841392579975356"/>
          <c:w val="0.54216313273212291"/>
          <c:h val="8.1585954186677356E-2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DNAN degradation rate low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54269964959044"/>
          <c:y val="0.17341604596722707"/>
          <c:w val="0.85006006373555631"/>
          <c:h val="0.62943094275377753"/>
        </c:manualLayout>
      </c:layout>
      <c:scatterChart>
        <c:scatterStyle val="lineMarker"/>
        <c:varyColors val="0"/>
        <c:ser>
          <c:idx val="3"/>
          <c:order val="0"/>
          <c:tx>
            <c:strRef>
              <c:f>'3Temp'!$F$4</c:f>
              <c:strCache>
                <c:ptCount val="1"/>
                <c:pt idx="0">
                  <c:v>Sand 4C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'3Temp'!$J$14:$J$18</c:f>
                <c:numCache>
                  <c:formatCode>General</c:formatCode>
                  <c:ptCount val="5"/>
                  <c:pt idx="0">
                    <c:v>1.0976884954076549</c:v>
                  </c:pt>
                  <c:pt idx="1">
                    <c:v>7.1994812105074537</c:v>
                  </c:pt>
                  <c:pt idx="2">
                    <c:v>1.8779146185051783</c:v>
                  </c:pt>
                  <c:pt idx="3">
                    <c:v>1.8779146185051783</c:v>
                  </c:pt>
                  <c:pt idx="4">
                    <c:v>10.200641024591983</c:v>
                  </c:pt>
                </c:numCache>
              </c:numRef>
            </c:plus>
            <c:minus>
              <c:numRef>
                <c:f>'3Temp'!$J$14:$J$18</c:f>
                <c:numCache>
                  <c:formatCode>General</c:formatCode>
                  <c:ptCount val="5"/>
                  <c:pt idx="0">
                    <c:v>1.0976884954076549</c:v>
                  </c:pt>
                  <c:pt idx="1">
                    <c:v>7.1994812105074537</c:v>
                  </c:pt>
                  <c:pt idx="2">
                    <c:v>1.8779146185051783</c:v>
                  </c:pt>
                  <c:pt idx="3">
                    <c:v>1.8779146185051783</c:v>
                  </c:pt>
                  <c:pt idx="4">
                    <c:v>10.200641024591983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'3Temp'!$F$14:$F$18</c:f>
              <c:numCache>
                <c:formatCode>0</c:formatCode>
                <c:ptCount val="5"/>
                <c:pt idx="0">
                  <c:v>100</c:v>
                </c:pt>
                <c:pt idx="1">
                  <c:v>82.6365484412988</c:v>
                </c:pt>
                <c:pt idx="2">
                  <c:v>73.566800850275158</c:v>
                </c:pt>
                <c:pt idx="3">
                  <c:v>81.444065588776638</c:v>
                </c:pt>
                <c:pt idx="4">
                  <c:v>81.583132524507761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405-4655-A461-21707A9B6099}"/>
            </c:ext>
          </c:extLst>
        </c:ser>
        <c:ser>
          <c:idx val="4"/>
          <c:order val="1"/>
          <c:tx>
            <c:strRef>
              <c:f>'3Temp'!$G$4</c:f>
              <c:strCache>
                <c:ptCount val="1"/>
                <c:pt idx="0">
                  <c:v>Sand 12C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'3Temp'!$K$14:$K$18</c:f>
                <c:numCache>
                  <c:formatCode>General</c:formatCode>
                  <c:ptCount val="5"/>
                  <c:pt idx="0">
                    <c:v>2.154537482604876</c:v>
                  </c:pt>
                  <c:pt idx="1">
                    <c:v>6.028743322772752</c:v>
                  </c:pt>
                  <c:pt idx="2">
                    <c:v>2.2063927730957071</c:v>
                  </c:pt>
                  <c:pt idx="3">
                    <c:v>2.2063927730957071</c:v>
                  </c:pt>
                  <c:pt idx="4">
                    <c:v>5.5120375712476761</c:v>
                  </c:pt>
                </c:numCache>
              </c:numRef>
            </c:plus>
            <c:minus>
              <c:numRef>
                <c:f>'3Temp'!$K$14:$K$18</c:f>
                <c:numCache>
                  <c:formatCode>General</c:formatCode>
                  <c:ptCount val="5"/>
                  <c:pt idx="0">
                    <c:v>2.154537482604876</c:v>
                  </c:pt>
                  <c:pt idx="1">
                    <c:v>6.028743322772752</c:v>
                  </c:pt>
                  <c:pt idx="2">
                    <c:v>2.2063927730957071</c:v>
                  </c:pt>
                  <c:pt idx="3">
                    <c:v>2.2063927730957071</c:v>
                  </c:pt>
                  <c:pt idx="4">
                    <c:v>5.5120375712476761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'3Temp'!$G$14:$G$18</c:f>
              <c:numCache>
                <c:formatCode>0</c:formatCode>
                <c:ptCount val="5"/>
                <c:pt idx="0">
                  <c:v>100</c:v>
                </c:pt>
                <c:pt idx="1">
                  <c:v>76.869628047549426</c:v>
                </c:pt>
                <c:pt idx="2">
                  <c:v>86.284652578900904</c:v>
                </c:pt>
                <c:pt idx="3">
                  <c:v>86.462006297237593</c:v>
                </c:pt>
                <c:pt idx="4">
                  <c:v>74.732955899644892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405-4655-A461-21707A9B6099}"/>
            </c:ext>
          </c:extLst>
        </c:ser>
        <c:ser>
          <c:idx val="0"/>
          <c:order val="2"/>
          <c:tx>
            <c:strRef>
              <c:f>'3Temp'!$H$4</c:f>
              <c:strCache>
                <c:ptCount val="1"/>
                <c:pt idx="0">
                  <c:v>Loam 4C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'3Temp'!$L$14:$L$18</c:f>
                <c:numCache>
                  <c:formatCode>General</c:formatCode>
                  <c:ptCount val="5"/>
                  <c:pt idx="0">
                    <c:v>11.898725613413067</c:v>
                  </c:pt>
                  <c:pt idx="1">
                    <c:v>7.1421501031045844</c:v>
                  </c:pt>
                  <c:pt idx="2">
                    <c:v>0.79184549744946764</c:v>
                  </c:pt>
                  <c:pt idx="3">
                    <c:v>0.79184549744946764</c:v>
                  </c:pt>
                  <c:pt idx="4">
                    <c:v>4.5978679881159588</c:v>
                  </c:pt>
                </c:numCache>
              </c:numRef>
            </c:plus>
            <c:minus>
              <c:numRef>
                <c:f>'3Temp'!$L$14:$L$18</c:f>
                <c:numCache>
                  <c:formatCode>General</c:formatCode>
                  <c:ptCount val="5"/>
                  <c:pt idx="0">
                    <c:v>11.898725613413067</c:v>
                  </c:pt>
                  <c:pt idx="1">
                    <c:v>7.1421501031045844</c:v>
                  </c:pt>
                  <c:pt idx="2">
                    <c:v>0.79184549744946764</c:v>
                  </c:pt>
                  <c:pt idx="3">
                    <c:v>0.79184549744946764</c:v>
                  </c:pt>
                  <c:pt idx="4">
                    <c:v>4.5978679881159588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'3Temp'!$H$14:$H$18</c:f>
              <c:numCache>
                <c:formatCode>0</c:formatCode>
                <c:ptCount val="5"/>
                <c:pt idx="0">
                  <c:v>100</c:v>
                </c:pt>
                <c:pt idx="1">
                  <c:v>80.09217457573709</c:v>
                </c:pt>
                <c:pt idx="2">
                  <c:v>93.029384341704912</c:v>
                </c:pt>
                <c:pt idx="3">
                  <c:v>93.255452539106528</c:v>
                </c:pt>
                <c:pt idx="4">
                  <c:v>75.683745622687553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405-4655-A461-21707A9B6099}"/>
            </c:ext>
          </c:extLst>
        </c:ser>
        <c:ser>
          <c:idx val="1"/>
          <c:order val="3"/>
          <c:tx>
            <c:strRef>
              <c:f>'3Temp'!$I$4</c:f>
              <c:strCache>
                <c:ptCount val="1"/>
                <c:pt idx="0">
                  <c:v>Loam 12C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'3Temp'!$M$14:$M$18</c:f>
                <c:numCache>
                  <c:formatCode>General</c:formatCode>
                  <c:ptCount val="5"/>
                  <c:pt idx="0">
                    <c:v>15.092567650211654</c:v>
                  </c:pt>
                  <c:pt idx="1">
                    <c:v>1.8800756075213905</c:v>
                  </c:pt>
                  <c:pt idx="2">
                    <c:v>6.8071747612784446</c:v>
                  </c:pt>
                  <c:pt idx="3">
                    <c:v>6</c:v>
                  </c:pt>
                  <c:pt idx="4">
                    <c:v>7.3156502320156189</c:v>
                  </c:pt>
                </c:numCache>
              </c:numRef>
            </c:plus>
            <c:minus>
              <c:numRef>
                <c:f>'3Temp'!$M$14:$M$18</c:f>
                <c:numCache>
                  <c:formatCode>General</c:formatCode>
                  <c:ptCount val="5"/>
                  <c:pt idx="0">
                    <c:v>15.092567650211654</c:v>
                  </c:pt>
                  <c:pt idx="1">
                    <c:v>1.8800756075213905</c:v>
                  </c:pt>
                  <c:pt idx="2">
                    <c:v>6.8071747612784446</c:v>
                  </c:pt>
                  <c:pt idx="3">
                    <c:v>6</c:v>
                  </c:pt>
                  <c:pt idx="4">
                    <c:v>7.3156502320156189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'3Temp'!$I$14:$I$18</c:f>
              <c:numCache>
                <c:formatCode>0</c:formatCode>
                <c:ptCount val="5"/>
                <c:pt idx="0">
                  <c:v>100</c:v>
                </c:pt>
                <c:pt idx="1">
                  <c:v>78.702396801578814</c:v>
                </c:pt>
                <c:pt idx="2">
                  <c:v>88.760002678033061</c:v>
                </c:pt>
                <c:pt idx="3">
                  <c:v>88.878677838128667</c:v>
                </c:pt>
                <c:pt idx="4">
                  <c:v>69.585223823615237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405-4655-A461-21707A9B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757854750021533"/>
          <c:y val="0.58463290061715256"/>
          <c:w val="0.42289425609363596"/>
          <c:h val="0.16938710363907214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RDX degradation rate low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9692383011709"/>
          <c:y val="0.16270202330118452"/>
          <c:w val="0.81839627559508432"/>
          <c:h val="0.62933396222858218"/>
        </c:manualLayout>
      </c:layout>
      <c:scatterChart>
        <c:scatterStyle val="lineMarker"/>
        <c:varyColors val="0"/>
        <c:ser>
          <c:idx val="3"/>
          <c:order val="0"/>
          <c:tx>
            <c:strRef>
              <c:f>'3Temp'!$F$4</c:f>
              <c:strCache>
                <c:ptCount val="1"/>
                <c:pt idx="0">
                  <c:v>Sand 4C</c:v>
                </c:pt>
              </c:strCache>
            </c:strRef>
          </c:tx>
          <c:spPr>
            <a:ln w="19050" cap="rnd">
              <a:solidFill>
                <a:schemeClr val="tx1">
                  <a:lumMod val="75000"/>
                  <a:lumOff val="25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75000"/>
                  <a:lumOff val="25000"/>
                </a:schemeClr>
              </a:solidFill>
              <a:ln w="9525">
                <a:solidFill>
                  <a:schemeClr val="tx1">
                    <a:lumMod val="75000"/>
                    <a:lumOff val="2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'3Temp'!$F$23:$F$27</c:f>
              <c:numCache>
                <c:formatCode>0</c:formatCode>
                <c:ptCount val="5"/>
                <c:pt idx="0">
                  <c:v>100</c:v>
                </c:pt>
                <c:pt idx="1">
                  <c:v>96.536140090815238</c:v>
                </c:pt>
                <c:pt idx="2">
                  <c:v>95.206515014107893</c:v>
                </c:pt>
                <c:pt idx="3">
                  <c:v>93.777964659649086</c:v>
                </c:pt>
                <c:pt idx="4">
                  <c:v>93.97563180700412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D9-4052-9484-3D33E01ED24A}"/>
            </c:ext>
          </c:extLst>
        </c:ser>
        <c:ser>
          <c:idx val="4"/>
          <c:order val="1"/>
          <c:tx>
            <c:strRef>
              <c:f>'3Temp'!$G$4</c:f>
              <c:strCache>
                <c:ptCount val="1"/>
                <c:pt idx="0">
                  <c:v>Sand 12C</c:v>
                </c:pt>
              </c:strCache>
            </c:strRef>
          </c:tx>
          <c:spPr>
            <a:ln w="19050" cap="rnd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'3Temp'!$K$23:$K$27</c:f>
                <c:numCache>
                  <c:formatCode>General</c:formatCode>
                  <c:ptCount val="5"/>
                  <c:pt idx="0">
                    <c:v>6.6140646239012657</c:v>
                  </c:pt>
                  <c:pt idx="1">
                    <c:v>4.9271846764000715</c:v>
                  </c:pt>
                  <c:pt idx="2">
                    <c:v>1.5077093110881004</c:v>
                  </c:pt>
                  <c:pt idx="4">
                    <c:v>6.2984455195133791</c:v>
                  </c:pt>
                </c:numCache>
              </c:numRef>
            </c:plus>
            <c:minus>
              <c:numRef>
                <c:f>'3Temp'!$K$23:$K$27</c:f>
                <c:numCache>
                  <c:formatCode>General</c:formatCode>
                  <c:ptCount val="5"/>
                  <c:pt idx="0">
                    <c:v>6.6140646239012657</c:v>
                  </c:pt>
                  <c:pt idx="1">
                    <c:v>4.9271846764000715</c:v>
                  </c:pt>
                  <c:pt idx="2">
                    <c:v>1.5077093110881004</c:v>
                  </c:pt>
                  <c:pt idx="4">
                    <c:v>6.2984455195133791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'3Temp'!$G$23:$G$27</c:f>
              <c:numCache>
                <c:formatCode>0</c:formatCode>
                <c:ptCount val="5"/>
                <c:pt idx="0">
                  <c:v>100</c:v>
                </c:pt>
                <c:pt idx="1">
                  <c:v>96.476342791686093</c:v>
                </c:pt>
                <c:pt idx="2">
                  <c:v>112.61235275044893</c:v>
                </c:pt>
                <c:pt idx="3">
                  <c:v>100.25900373677652</c:v>
                </c:pt>
                <c:pt idx="4">
                  <c:v>95.002396549650868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8D9-4052-9484-3D33E01ED24A}"/>
            </c:ext>
          </c:extLst>
        </c:ser>
        <c:ser>
          <c:idx val="0"/>
          <c:order val="2"/>
          <c:tx>
            <c:strRef>
              <c:f>'3Temp'!$H$4</c:f>
              <c:strCache>
                <c:ptCount val="1"/>
                <c:pt idx="0">
                  <c:v>Loam 4C</c:v>
                </c:pt>
              </c:strCache>
            </c:strRef>
          </c:tx>
          <c:spPr>
            <a:ln w="19050" cap="rnd">
              <a:solidFill>
                <a:schemeClr val="tx1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75000"/>
                  <a:lumOff val="25000"/>
                </a:schemeClr>
              </a:solidFill>
              <a:ln w="9525">
                <a:solidFill>
                  <a:schemeClr val="tx1">
                    <a:lumMod val="75000"/>
                    <a:lumOff val="25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'3Temp'!$L$23:$L$27</c:f>
                <c:numCache>
                  <c:formatCode>General</c:formatCode>
                  <c:ptCount val="5"/>
                  <c:pt idx="0">
                    <c:v>4.6254377221560725</c:v>
                  </c:pt>
                  <c:pt idx="1">
                    <c:v>6.6097553839457808</c:v>
                  </c:pt>
                  <c:pt idx="2">
                    <c:v>2.6689586958674831</c:v>
                  </c:pt>
                  <c:pt idx="4">
                    <c:v>4.3795377307459633</c:v>
                  </c:pt>
                </c:numCache>
              </c:numRef>
            </c:plus>
            <c:minus>
              <c:numRef>
                <c:f>'3Temp'!$L$23:$L$27</c:f>
                <c:numCache>
                  <c:formatCode>General</c:formatCode>
                  <c:ptCount val="5"/>
                  <c:pt idx="0">
                    <c:v>4.6254377221560725</c:v>
                  </c:pt>
                  <c:pt idx="1">
                    <c:v>6.6097553839457808</c:v>
                  </c:pt>
                  <c:pt idx="2">
                    <c:v>2.6689586958674831</c:v>
                  </c:pt>
                  <c:pt idx="4">
                    <c:v>4.3795377307459633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'3Temp'!$H$23:$H$27</c:f>
              <c:numCache>
                <c:formatCode>0</c:formatCode>
                <c:ptCount val="5"/>
                <c:pt idx="0">
                  <c:v>100</c:v>
                </c:pt>
                <c:pt idx="1">
                  <c:v>91.079684003789268</c:v>
                </c:pt>
                <c:pt idx="2">
                  <c:v>98.110571042476494</c:v>
                </c:pt>
                <c:pt idx="3">
                  <c:v>96.334281157854036</c:v>
                </c:pt>
                <c:pt idx="4">
                  <c:v>90.220667277052826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8D9-4052-9484-3D33E01ED24A}"/>
            </c:ext>
          </c:extLst>
        </c:ser>
        <c:ser>
          <c:idx val="1"/>
          <c:order val="3"/>
          <c:tx>
            <c:strRef>
              <c:f>'3Temp'!$I$4</c:f>
              <c:strCache>
                <c:ptCount val="1"/>
                <c:pt idx="0">
                  <c:v>Loam 12C</c:v>
                </c:pt>
              </c:strCache>
            </c:strRef>
          </c:tx>
          <c:spPr>
            <a:ln w="190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'3Temp'!$M$23:$M$27</c:f>
                <c:numCache>
                  <c:formatCode>General</c:formatCode>
                  <c:ptCount val="5"/>
                  <c:pt idx="0">
                    <c:v>11.504507851276038</c:v>
                  </c:pt>
                  <c:pt idx="1">
                    <c:v>2.768702744167999</c:v>
                  </c:pt>
                  <c:pt idx="2">
                    <c:v>5.597470095248231</c:v>
                  </c:pt>
                  <c:pt idx="4">
                    <c:v>5.5039426568908851</c:v>
                  </c:pt>
                </c:numCache>
              </c:numRef>
            </c:plus>
            <c:minus>
              <c:numRef>
                <c:f>'3Temp'!$M$23:$M$27</c:f>
                <c:numCache>
                  <c:formatCode>General</c:formatCode>
                  <c:ptCount val="5"/>
                  <c:pt idx="0">
                    <c:v>11.504507851276038</c:v>
                  </c:pt>
                  <c:pt idx="1">
                    <c:v>2.768702744167999</c:v>
                  </c:pt>
                  <c:pt idx="2">
                    <c:v>5.597470095248231</c:v>
                  </c:pt>
                  <c:pt idx="4">
                    <c:v>5.5039426568908851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'3Temp'!$I$23:$I$27</c:f>
              <c:numCache>
                <c:formatCode>0</c:formatCode>
                <c:ptCount val="5"/>
                <c:pt idx="0">
                  <c:v>100</c:v>
                </c:pt>
                <c:pt idx="1">
                  <c:v>98.370083109358447</c:v>
                </c:pt>
                <c:pt idx="2">
                  <c:v>96.67404719367984</c:v>
                </c:pt>
                <c:pt idx="3">
                  <c:v>96.67404719367984</c:v>
                </c:pt>
                <c:pt idx="4">
                  <c:v>93.281975362322655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8D9-4052-9484-3D33E01ED2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514907139198276"/>
          <c:y val="0.57535989954090905"/>
          <c:w val="0.39986604653692898"/>
          <c:h val="0.16491957155613488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NTO in sand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2997520387672"/>
          <c:y val="0.1790135497022263"/>
          <c:w val="0.83278890656802618"/>
          <c:h val="0.54834675925925924"/>
        </c:manualLayout>
      </c:layout>
      <c:scatterChart>
        <c:scatterStyle val="lineMarker"/>
        <c:varyColors val="0"/>
        <c:ser>
          <c:idx val="3"/>
          <c:order val="0"/>
          <c:tx>
            <c:strRef>
              <c:f>'3Temp'!$F$4</c:f>
              <c:strCache>
                <c:ptCount val="1"/>
                <c:pt idx="0">
                  <c:v>Sand 4C</c:v>
                </c:pt>
              </c:strCache>
            </c:strRef>
          </c:tx>
          <c:spPr>
            <a:ln w="19050" cap="rnd">
              <a:solidFill>
                <a:schemeClr val="tx2"/>
              </a:solidFill>
              <a:prstDash val="sysDash"/>
              <a:round/>
            </a:ln>
            <a:effectLst/>
          </c:spPr>
          <c:marker>
            <c:symbol val="triangle"/>
            <c:size val="7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'3Temp'!$J$5:$J$9</c:f>
                <c:numCache>
                  <c:formatCode>General</c:formatCode>
                  <c:ptCount val="5"/>
                  <c:pt idx="0">
                    <c:v>0.73393692409321232</c:v>
                  </c:pt>
                  <c:pt idx="1">
                    <c:v>5.8524938116171255</c:v>
                  </c:pt>
                  <c:pt idx="2">
                    <c:v>3.2020158355130346</c:v>
                  </c:pt>
                  <c:pt idx="3">
                    <c:v>3.2020158355130346</c:v>
                  </c:pt>
                  <c:pt idx="4">
                    <c:v>9.9671671993588848</c:v>
                  </c:pt>
                </c:numCache>
              </c:numRef>
            </c:plus>
            <c:minus>
              <c:numRef>
                <c:f>'3Temp'!$J$5:$J$9</c:f>
                <c:numCache>
                  <c:formatCode>General</c:formatCode>
                  <c:ptCount val="5"/>
                  <c:pt idx="0">
                    <c:v>0.73393692409321232</c:v>
                  </c:pt>
                  <c:pt idx="1">
                    <c:v>5.8524938116171255</c:v>
                  </c:pt>
                  <c:pt idx="2">
                    <c:v>3.2020158355130346</c:v>
                  </c:pt>
                  <c:pt idx="3">
                    <c:v>3.2020158355130346</c:v>
                  </c:pt>
                  <c:pt idx="4">
                    <c:v>9.9671671993588848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'3Temp'!$F$5:$F$9</c:f>
              <c:numCache>
                <c:formatCode>0</c:formatCode>
                <c:ptCount val="5"/>
                <c:pt idx="0">
                  <c:v>100</c:v>
                </c:pt>
                <c:pt idx="1">
                  <c:v>103.17078080352798</c:v>
                </c:pt>
                <c:pt idx="2">
                  <c:v>101.79107415511709</c:v>
                </c:pt>
                <c:pt idx="3">
                  <c:v>103.84936458618164</c:v>
                </c:pt>
                <c:pt idx="4">
                  <c:v>116.55420827897143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152-4188-890B-C10EFAE3CACE}"/>
            </c:ext>
          </c:extLst>
        </c:ser>
        <c:ser>
          <c:idx val="4"/>
          <c:order val="1"/>
          <c:tx>
            <c:strRef>
              <c:f>'3Temp'!$G$4</c:f>
              <c:strCache>
                <c:ptCount val="1"/>
                <c:pt idx="0">
                  <c:v>Sand 12C</c:v>
                </c:pt>
              </c:strCache>
            </c:strRef>
          </c:tx>
          <c:spPr>
            <a:ln w="19050" cap="rnd">
              <a:solidFill>
                <a:schemeClr val="tx2"/>
              </a:solidFill>
              <a:prstDash val="lgDash"/>
              <a:round/>
            </a:ln>
            <a:effectLst/>
          </c:spPr>
          <c:marker>
            <c:symbol val="squar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'3Temp'!$K$5:$K$9</c:f>
                <c:numCache>
                  <c:formatCode>General</c:formatCode>
                  <c:ptCount val="5"/>
                  <c:pt idx="0">
                    <c:v>1.3932311988396953</c:v>
                  </c:pt>
                  <c:pt idx="1">
                    <c:v>4.8771470053336499</c:v>
                  </c:pt>
                  <c:pt idx="2">
                    <c:v>3.5856146159449609</c:v>
                  </c:pt>
                  <c:pt idx="3">
                    <c:v>3.5856146159449609</c:v>
                  </c:pt>
                  <c:pt idx="4">
                    <c:v>4.2565444957738192</c:v>
                  </c:pt>
                </c:numCache>
              </c:numRef>
            </c:plus>
            <c:minus>
              <c:numRef>
                <c:f>'3Temp'!$K$5:$K$9</c:f>
                <c:numCache>
                  <c:formatCode>General</c:formatCode>
                  <c:ptCount val="5"/>
                  <c:pt idx="0">
                    <c:v>1.3932311988396953</c:v>
                  </c:pt>
                  <c:pt idx="1">
                    <c:v>4.8771470053336499</c:v>
                  </c:pt>
                  <c:pt idx="2">
                    <c:v>3.5856146159449609</c:v>
                  </c:pt>
                  <c:pt idx="3">
                    <c:v>3.5856146159449609</c:v>
                  </c:pt>
                  <c:pt idx="4">
                    <c:v>4.2565444957738192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'3Temp'!$G$5:$G$9</c:f>
              <c:numCache>
                <c:formatCode>0</c:formatCode>
                <c:ptCount val="5"/>
                <c:pt idx="0">
                  <c:v>100</c:v>
                </c:pt>
                <c:pt idx="1">
                  <c:v>109.09011083785599</c:v>
                </c:pt>
                <c:pt idx="2">
                  <c:v>109.09011083785599</c:v>
                </c:pt>
                <c:pt idx="3">
                  <c:v>111.29599316226451</c:v>
                </c:pt>
                <c:pt idx="4">
                  <c:v>101.79107415511709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152-4188-890B-C10EFAE3CACE}"/>
            </c:ext>
          </c:extLst>
        </c:ser>
        <c:ser>
          <c:idx val="2"/>
          <c:order val="2"/>
          <c:tx>
            <c:v>Sand-20C</c:v>
          </c:tx>
          <c:spPr>
            <a:ln w="19050" cap="rnd">
              <a:solidFill>
                <a:schemeClr val="tx1">
                  <a:lumMod val="65000"/>
                  <a:lumOff val="35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8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'3Temp'!$Q$5:$Q$9</c:f>
                <c:numCache>
                  <c:formatCode>General</c:formatCode>
                  <c:ptCount val="5"/>
                  <c:pt idx="0">
                    <c:v>1.438932976508881</c:v>
                  </c:pt>
                  <c:pt idx="1">
                    <c:v>1.0122121561010431</c:v>
                  </c:pt>
                  <c:pt idx="2">
                    <c:v>3.4922896688608023</c:v>
                  </c:pt>
                  <c:pt idx="3">
                    <c:v>3.2771808089965799</c:v>
                  </c:pt>
                  <c:pt idx="4">
                    <c:v>3</c:v>
                  </c:pt>
                </c:numCache>
              </c:numRef>
            </c:plus>
            <c:minus>
              <c:numRef>
                <c:f>'3Temp'!$Q$5:$Q$9</c:f>
                <c:numCache>
                  <c:formatCode>General</c:formatCode>
                  <c:ptCount val="5"/>
                  <c:pt idx="0">
                    <c:v>1.438932976508881</c:v>
                  </c:pt>
                  <c:pt idx="1">
                    <c:v>1.0122121561010431</c:v>
                  </c:pt>
                  <c:pt idx="2">
                    <c:v>3.4922896688608023</c:v>
                  </c:pt>
                  <c:pt idx="3">
                    <c:v>3.2771808089965799</c:v>
                  </c:pt>
                  <c:pt idx="4">
                    <c:v>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'3Temp'!$N$5:$N$9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'3Temp'!$O$5:$O$9</c:f>
              <c:numCache>
                <c:formatCode>0</c:formatCode>
                <c:ptCount val="5"/>
                <c:pt idx="0">
                  <c:v>100.00000000000001</c:v>
                </c:pt>
                <c:pt idx="1">
                  <c:v>89.760980519879283</c:v>
                </c:pt>
                <c:pt idx="2">
                  <c:v>90</c:v>
                </c:pt>
                <c:pt idx="3">
                  <c:v>89</c:v>
                </c:pt>
                <c:pt idx="4">
                  <c:v>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152-4188-890B-C10EFAE3C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2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1349369048404881"/>
          <c:y val="0.31014323466313543"/>
          <c:w val="0.75133162937704334"/>
          <c:h val="0.509486332857233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NTO in loam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2997520387672"/>
          <c:y val="0.1790135497022263"/>
          <c:w val="0.83278890656802618"/>
          <c:h val="0.61302250289779769"/>
        </c:manualLayout>
      </c:layout>
      <c:scatterChart>
        <c:scatterStyle val="lineMarker"/>
        <c:varyColors val="0"/>
        <c:ser>
          <c:idx val="0"/>
          <c:order val="0"/>
          <c:tx>
            <c:strRef>
              <c:f>'3Temp'!$H$4</c:f>
              <c:strCache>
                <c:ptCount val="1"/>
                <c:pt idx="0">
                  <c:v>Loam 4C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triang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  <a:prstDash val="dashDot"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'3Temp'!$L$5:$L$9</c:f>
                <c:numCache>
                  <c:formatCode>General</c:formatCode>
                  <c:ptCount val="5"/>
                  <c:pt idx="0">
                    <c:v>5.8945545595781006</c:v>
                  </c:pt>
                  <c:pt idx="1">
                    <c:v>9.3325044208264298</c:v>
                  </c:pt>
                  <c:pt idx="2">
                    <c:v>11.584420850200921</c:v>
                  </c:pt>
                  <c:pt idx="3">
                    <c:v>9</c:v>
                  </c:pt>
                  <c:pt idx="4">
                    <c:v>6.820577027828552</c:v>
                  </c:pt>
                </c:numCache>
              </c:numRef>
            </c:plus>
            <c:minus>
              <c:numRef>
                <c:f>'3Temp'!$L$5:$L$9</c:f>
                <c:numCache>
                  <c:formatCode>General</c:formatCode>
                  <c:ptCount val="5"/>
                  <c:pt idx="0">
                    <c:v>5.8945545595781006</c:v>
                  </c:pt>
                  <c:pt idx="1">
                    <c:v>9.3325044208264298</c:v>
                  </c:pt>
                  <c:pt idx="2">
                    <c:v>11.584420850200921</c:v>
                  </c:pt>
                  <c:pt idx="3">
                    <c:v>9</c:v>
                  </c:pt>
                  <c:pt idx="4">
                    <c:v>6.820577027828552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'3Temp'!$H$5:$H$9</c:f>
              <c:numCache>
                <c:formatCode>0</c:formatCode>
                <c:ptCount val="5"/>
                <c:pt idx="0">
                  <c:v>100</c:v>
                </c:pt>
                <c:pt idx="1">
                  <c:v>79.964173037581929</c:v>
                </c:pt>
                <c:pt idx="2">
                  <c:v>83.810870551189581</c:v>
                </c:pt>
                <c:pt idx="3">
                  <c:v>74.96601410836162</c:v>
                </c:pt>
                <c:pt idx="4">
                  <c:v>48.309043654040849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808-47C2-BD75-D43D59511DFB}"/>
            </c:ext>
          </c:extLst>
        </c:ser>
        <c:ser>
          <c:idx val="1"/>
          <c:order val="1"/>
          <c:tx>
            <c:strRef>
              <c:f>'3Temp'!$I$4</c:f>
              <c:strCache>
                <c:ptCount val="1"/>
                <c:pt idx="0">
                  <c:v>Loam 12C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squar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'3Temp'!$L$5:$L$9</c:f>
                <c:numCache>
                  <c:formatCode>General</c:formatCode>
                  <c:ptCount val="5"/>
                  <c:pt idx="0">
                    <c:v>5.8945545595781006</c:v>
                  </c:pt>
                  <c:pt idx="1">
                    <c:v>9.3325044208264298</c:v>
                  </c:pt>
                  <c:pt idx="2">
                    <c:v>11.584420850200921</c:v>
                  </c:pt>
                  <c:pt idx="3">
                    <c:v>9</c:v>
                  </c:pt>
                  <c:pt idx="4">
                    <c:v>6.820577027828552</c:v>
                  </c:pt>
                </c:numCache>
              </c:numRef>
            </c:plus>
            <c:minus>
              <c:numRef>
                <c:f>'3Temp'!$L$5:$L$9</c:f>
                <c:numCache>
                  <c:formatCode>General</c:formatCode>
                  <c:ptCount val="5"/>
                  <c:pt idx="0">
                    <c:v>5.8945545595781006</c:v>
                  </c:pt>
                  <c:pt idx="1">
                    <c:v>9.3325044208264298</c:v>
                  </c:pt>
                  <c:pt idx="2">
                    <c:v>11.584420850200921</c:v>
                  </c:pt>
                  <c:pt idx="3">
                    <c:v>9</c:v>
                  </c:pt>
                  <c:pt idx="4">
                    <c:v>6.820577027828552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'3Temp'!$I$5:$I$9</c:f>
              <c:numCache>
                <c:formatCode>0</c:formatCode>
                <c:ptCount val="5"/>
                <c:pt idx="0">
                  <c:v>100</c:v>
                </c:pt>
                <c:pt idx="1">
                  <c:v>83.899034706643405</c:v>
                </c:pt>
                <c:pt idx="2">
                  <c:v>80.92062540501351</c:v>
                </c:pt>
                <c:pt idx="3">
                  <c:v>75.509137236404527</c:v>
                </c:pt>
                <c:pt idx="4">
                  <c:v>48.84882329915748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808-47C2-BD75-D43D59511DFB}"/>
            </c:ext>
          </c:extLst>
        </c:ser>
        <c:ser>
          <c:idx val="5"/>
          <c:order val="2"/>
          <c:tx>
            <c:v>Loam-20C</c:v>
          </c:tx>
          <c:spPr>
            <a:ln w="19050" cap="rnd">
              <a:solidFill>
                <a:schemeClr val="bg2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8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'3Temp'!$R$5:$R$9</c:f>
                <c:numCache>
                  <c:formatCode>General</c:formatCode>
                  <c:ptCount val="5"/>
                  <c:pt idx="0">
                    <c:v>7.1141606005251194</c:v>
                  </c:pt>
                  <c:pt idx="1">
                    <c:v>6.4306790038268735</c:v>
                  </c:pt>
                  <c:pt idx="2">
                    <c:v>6.3075038911693806</c:v>
                  </c:pt>
                  <c:pt idx="3">
                    <c:v>6.6560067650283061</c:v>
                  </c:pt>
                  <c:pt idx="4">
                    <c:v>4</c:v>
                  </c:pt>
                </c:numCache>
              </c:numRef>
            </c:plus>
            <c:minus>
              <c:numRef>
                <c:f>'3Temp'!$R$5:$R$9</c:f>
                <c:numCache>
                  <c:formatCode>General</c:formatCode>
                  <c:ptCount val="5"/>
                  <c:pt idx="0">
                    <c:v>7.1141606005251194</c:v>
                  </c:pt>
                  <c:pt idx="1">
                    <c:v>6.4306790038268735</c:v>
                  </c:pt>
                  <c:pt idx="2">
                    <c:v>6.3075038911693806</c:v>
                  </c:pt>
                  <c:pt idx="3">
                    <c:v>6.6560067650283061</c:v>
                  </c:pt>
                  <c:pt idx="4">
                    <c:v>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'3Temp'!$N$5:$N$9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'3Temp'!$P$5:$P$9</c:f>
              <c:numCache>
                <c:formatCode>0</c:formatCode>
                <c:ptCount val="5"/>
                <c:pt idx="0">
                  <c:v>100</c:v>
                </c:pt>
                <c:pt idx="1">
                  <c:v>55.893164627994928</c:v>
                </c:pt>
                <c:pt idx="2">
                  <c:v>47.202456904585951</c:v>
                </c:pt>
                <c:pt idx="3">
                  <c:v>27.928335759700648</c:v>
                </c:pt>
                <c:pt idx="4">
                  <c:v>30.620389301063142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808-47C2-BD75-D43D59511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2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5135407336777528E-2"/>
          <c:y val="0.91841392579975356"/>
          <c:w val="0.87575124546024241"/>
          <c:h val="5.2075618063454392E-2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/>
              <a:t>DNAN in sand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3241666666666663"/>
          <c:y val="0.17341604596722707"/>
          <c:w val="0.70549444444444442"/>
          <c:h val="0.62943094275377753"/>
        </c:manualLayout>
      </c:layout>
      <c:scatterChart>
        <c:scatterStyle val="lineMarker"/>
        <c:varyColors val="0"/>
        <c:ser>
          <c:idx val="3"/>
          <c:order val="0"/>
          <c:tx>
            <c:strRef>
              <c:f>'3Temp'!$F$4</c:f>
              <c:strCache>
                <c:ptCount val="1"/>
                <c:pt idx="0">
                  <c:v>Sand 4C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triang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'3Temp'!$J$14:$J$18</c:f>
                <c:numCache>
                  <c:formatCode>General</c:formatCode>
                  <c:ptCount val="5"/>
                  <c:pt idx="0">
                    <c:v>1.0976884954076549</c:v>
                  </c:pt>
                  <c:pt idx="1">
                    <c:v>7.1994812105074537</c:v>
                  </c:pt>
                  <c:pt idx="2">
                    <c:v>1.8779146185051783</c:v>
                  </c:pt>
                  <c:pt idx="3">
                    <c:v>1.8779146185051783</c:v>
                  </c:pt>
                  <c:pt idx="4">
                    <c:v>10.200641024591983</c:v>
                  </c:pt>
                </c:numCache>
              </c:numRef>
            </c:plus>
            <c:minus>
              <c:numRef>
                <c:f>'3Temp'!$J$14:$J$18</c:f>
                <c:numCache>
                  <c:formatCode>General</c:formatCode>
                  <c:ptCount val="5"/>
                  <c:pt idx="0">
                    <c:v>1.0976884954076549</c:v>
                  </c:pt>
                  <c:pt idx="1">
                    <c:v>7.1994812105074537</c:v>
                  </c:pt>
                  <c:pt idx="2">
                    <c:v>1.8779146185051783</c:v>
                  </c:pt>
                  <c:pt idx="3">
                    <c:v>1.8779146185051783</c:v>
                  </c:pt>
                  <c:pt idx="4">
                    <c:v>10.200641024591983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'3Temp'!$F$14:$F$18</c:f>
              <c:numCache>
                <c:formatCode>0</c:formatCode>
                <c:ptCount val="5"/>
                <c:pt idx="0">
                  <c:v>100</c:v>
                </c:pt>
                <c:pt idx="1">
                  <c:v>82.6365484412988</c:v>
                </c:pt>
                <c:pt idx="2">
                  <c:v>73.566800850275158</c:v>
                </c:pt>
                <c:pt idx="3">
                  <c:v>81.444065588776638</c:v>
                </c:pt>
                <c:pt idx="4">
                  <c:v>81.583132524507761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86-4E87-A196-1B420A220395}"/>
            </c:ext>
          </c:extLst>
        </c:ser>
        <c:ser>
          <c:idx val="4"/>
          <c:order val="1"/>
          <c:tx>
            <c:strRef>
              <c:f>'3Temp'!$G$4</c:f>
              <c:strCache>
                <c:ptCount val="1"/>
                <c:pt idx="0">
                  <c:v>Sand 12C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squar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'3Temp'!$K$14:$K$18</c:f>
                <c:numCache>
                  <c:formatCode>General</c:formatCode>
                  <c:ptCount val="5"/>
                  <c:pt idx="0">
                    <c:v>2.154537482604876</c:v>
                  </c:pt>
                  <c:pt idx="1">
                    <c:v>6.028743322772752</c:v>
                  </c:pt>
                  <c:pt idx="2">
                    <c:v>2.2063927730957071</c:v>
                  </c:pt>
                  <c:pt idx="3">
                    <c:v>2.2063927730957071</c:v>
                  </c:pt>
                  <c:pt idx="4">
                    <c:v>5.5120375712476761</c:v>
                  </c:pt>
                </c:numCache>
              </c:numRef>
            </c:plus>
            <c:minus>
              <c:numRef>
                <c:f>'3Temp'!$K$14:$K$18</c:f>
                <c:numCache>
                  <c:formatCode>General</c:formatCode>
                  <c:ptCount val="5"/>
                  <c:pt idx="0">
                    <c:v>2.154537482604876</c:v>
                  </c:pt>
                  <c:pt idx="1">
                    <c:v>6.028743322772752</c:v>
                  </c:pt>
                  <c:pt idx="2">
                    <c:v>2.2063927730957071</c:v>
                  </c:pt>
                  <c:pt idx="3">
                    <c:v>2.2063927730957071</c:v>
                  </c:pt>
                  <c:pt idx="4">
                    <c:v>5.5120375712476761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'3Temp'!$A$5:$A$9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'3Temp'!$G$14:$G$18</c:f>
              <c:numCache>
                <c:formatCode>0</c:formatCode>
                <c:ptCount val="5"/>
                <c:pt idx="0">
                  <c:v>100</c:v>
                </c:pt>
                <c:pt idx="1">
                  <c:v>76.869628047549426</c:v>
                </c:pt>
                <c:pt idx="2">
                  <c:v>86.284652578900904</c:v>
                </c:pt>
                <c:pt idx="3">
                  <c:v>86.462006297237593</c:v>
                </c:pt>
                <c:pt idx="4">
                  <c:v>74.732955899644892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86-4E87-A196-1B420A220395}"/>
            </c:ext>
          </c:extLst>
        </c:ser>
        <c:ser>
          <c:idx val="0"/>
          <c:order val="2"/>
          <c:tx>
            <c:v>Sand 20C</c:v>
          </c:tx>
          <c:spPr>
            <a:ln w="19050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'3Temp'!$P$14:$P$18</c:f>
                <c:numCache>
                  <c:formatCode>General</c:formatCode>
                  <c:ptCount val="5"/>
                  <c:pt idx="0">
                    <c:v>1.2851020768070467</c:v>
                  </c:pt>
                  <c:pt idx="1">
                    <c:v>1.4435337898431198</c:v>
                  </c:pt>
                  <c:pt idx="2">
                    <c:v>2.5253735716054471</c:v>
                  </c:pt>
                  <c:pt idx="3">
                    <c:v>3.7314102505929418</c:v>
                  </c:pt>
                  <c:pt idx="4">
                    <c:v>5</c:v>
                  </c:pt>
                </c:numCache>
              </c:numRef>
            </c:plus>
            <c:minus>
              <c:numRef>
                <c:f>'3Temp'!$P$14:$P$18</c:f>
                <c:numCache>
                  <c:formatCode>General</c:formatCode>
                  <c:ptCount val="5"/>
                  <c:pt idx="0">
                    <c:v>1.2851020768070467</c:v>
                  </c:pt>
                  <c:pt idx="1">
                    <c:v>1.4435337898431198</c:v>
                  </c:pt>
                  <c:pt idx="2">
                    <c:v>2.5253735716054471</c:v>
                  </c:pt>
                  <c:pt idx="3">
                    <c:v>3.7314102505929418</c:v>
                  </c:pt>
                  <c:pt idx="4">
                    <c:v>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'3Temp'!$A$14:$A$18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xVal>
          <c:yVal>
            <c:numRef>
              <c:f>'3Temp'!$N$14:$N$18</c:f>
              <c:numCache>
                <c:formatCode>0</c:formatCode>
                <c:ptCount val="5"/>
                <c:pt idx="0">
                  <c:v>100</c:v>
                </c:pt>
                <c:pt idx="1">
                  <c:v>73.76822884803552</c:v>
                </c:pt>
                <c:pt idx="2">
                  <c:v>79.725471670724289</c:v>
                </c:pt>
                <c:pt idx="3">
                  <c:v>65.40731442533253</c:v>
                </c:pt>
                <c:pt idx="4">
                  <c:v>34.435045536609657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086-4E87-A196-1B420A220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495184"/>
        <c:axId val="691495600"/>
      </c:scatterChart>
      <c:valAx>
        <c:axId val="691495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600"/>
        <c:crosses val="autoZero"/>
        <c:crossBetween val="midCat"/>
      </c:valAx>
      <c:valAx>
        <c:axId val="691495600"/>
        <c:scaling>
          <c:orientation val="minMax"/>
          <c:max val="12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chemeClr val="tx1"/>
                    </a:solidFill>
                  </a:rPr>
                  <a:t>Compound recovered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495184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331651</xdr:colOff>
      <xdr:row>1</xdr:row>
      <xdr:rowOff>1</xdr:rowOff>
    </xdr:from>
    <xdr:to>
      <xdr:col>30</xdr:col>
      <xdr:colOff>359228</xdr:colOff>
      <xdr:row>14</xdr:row>
      <xdr:rowOff>12096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760686-90F3-49F0-8FE9-DE7E0F6DC7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468084</xdr:colOff>
      <xdr:row>0</xdr:row>
      <xdr:rowOff>185056</xdr:rowOff>
    </xdr:from>
    <xdr:to>
      <xdr:col>23</xdr:col>
      <xdr:colOff>155421</xdr:colOff>
      <xdr:row>13</xdr:row>
      <xdr:rowOff>180217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326B288-816E-4B2C-A992-F2F86204CB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463367</xdr:colOff>
      <xdr:row>14</xdr:row>
      <xdr:rowOff>87086</xdr:rowOff>
    </xdr:from>
    <xdr:to>
      <xdr:col>24</xdr:col>
      <xdr:colOff>965</xdr:colOff>
      <xdr:row>28</xdr:row>
      <xdr:rowOff>79829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D272FDC-4DF1-47E7-AE59-995DB2888B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128814</xdr:colOff>
      <xdr:row>2</xdr:row>
      <xdr:rowOff>76200</xdr:rowOff>
    </xdr:from>
    <xdr:to>
      <xdr:col>37</xdr:col>
      <xdr:colOff>368300</xdr:colOff>
      <xdr:row>23</xdr:row>
      <xdr:rowOff>18143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51C15D-C519-4875-B266-10892C5909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404585</xdr:colOff>
      <xdr:row>29</xdr:row>
      <xdr:rowOff>125183</xdr:rowOff>
    </xdr:from>
    <xdr:to>
      <xdr:col>35</xdr:col>
      <xdr:colOff>91922</xdr:colOff>
      <xdr:row>42</xdr:row>
      <xdr:rowOff>18745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5E1E33B-43B9-445A-8748-72441E5AFC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59234</xdr:colOff>
      <xdr:row>9</xdr:row>
      <xdr:rowOff>99332</xdr:rowOff>
    </xdr:from>
    <xdr:to>
      <xdr:col>27</xdr:col>
      <xdr:colOff>206432</xdr:colOff>
      <xdr:row>23</xdr:row>
      <xdr:rowOff>123371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BC42B9-24D0-4A2B-87B0-8A41B8129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44902</xdr:colOff>
      <xdr:row>28</xdr:row>
      <xdr:rowOff>95248</xdr:rowOff>
    </xdr:from>
    <xdr:to>
      <xdr:col>14</xdr:col>
      <xdr:colOff>201025</xdr:colOff>
      <xdr:row>51</xdr:row>
      <xdr:rowOff>112125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CD21548B-B9FE-43F7-B8B9-BEC92D52FB48}"/>
            </a:ext>
          </a:extLst>
        </xdr:cNvPr>
        <xdr:cNvGrpSpPr/>
      </xdr:nvGrpSpPr>
      <xdr:grpSpPr>
        <a:xfrm>
          <a:off x="2572202" y="5073648"/>
          <a:ext cx="6518823" cy="4220577"/>
          <a:chOff x="2572202" y="5073648"/>
          <a:chExt cx="6518823" cy="4207877"/>
        </a:xfrm>
      </xdr:grpSpPr>
      <xdr:grpSp>
        <xdr:nvGrpSpPr>
          <xdr:cNvPr id="16" name="Group 15">
            <a:extLst>
              <a:ext uri="{FF2B5EF4-FFF2-40B4-BE49-F238E27FC236}">
                <a16:creationId xmlns:a16="http://schemas.microsoft.com/office/drawing/2014/main" id="{EBC7DEB9-E789-41FE-B4BC-82F1DB76EC40}"/>
              </a:ext>
            </a:extLst>
          </xdr:cNvPr>
          <xdr:cNvGrpSpPr/>
        </xdr:nvGrpSpPr>
        <xdr:grpSpPr>
          <a:xfrm>
            <a:off x="2572202" y="5073648"/>
            <a:ext cx="6518823" cy="4173859"/>
            <a:chOff x="864052" y="3409948"/>
            <a:chExt cx="6499773" cy="4259584"/>
          </a:xfrm>
        </xdr:grpSpPr>
        <xdr:graphicFrame macro="">
          <xdr:nvGraphicFramePr>
            <xdr:cNvPr id="11" name="Chart 10">
              <a:extLst>
                <a:ext uri="{FF2B5EF4-FFF2-40B4-BE49-F238E27FC236}">
                  <a16:creationId xmlns:a16="http://schemas.microsoft.com/office/drawing/2014/main" id="{BB143387-9F54-4CF8-8940-C811D9E11BAD}"/>
                </a:ext>
              </a:extLst>
            </xdr:cNvPr>
            <xdr:cNvGraphicFramePr>
              <a:graphicFrameLocks/>
            </xdr:cNvGraphicFramePr>
          </xdr:nvGraphicFramePr>
          <xdr:xfrm>
            <a:off x="864053" y="3409948"/>
            <a:ext cx="2160000" cy="211781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4"/>
            </a:graphicData>
          </a:graphic>
        </xdr:graphicFrame>
        <xdr:graphicFrame macro="">
          <xdr:nvGraphicFramePr>
            <xdr:cNvPr id="12" name="Chart 11">
              <a:extLst>
                <a:ext uri="{FF2B5EF4-FFF2-40B4-BE49-F238E27FC236}">
                  <a16:creationId xmlns:a16="http://schemas.microsoft.com/office/drawing/2014/main" id="{C13CB2DC-BB51-4636-9D31-D5ED4298822B}"/>
                </a:ext>
              </a:extLst>
            </xdr:cNvPr>
            <xdr:cNvGraphicFramePr>
              <a:graphicFrameLocks/>
            </xdr:cNvGraphicFramePr>
          </xdr:nvGraphicFramePr>
          <xdr:xfrm>
            <a:off x="864052" y="5534023"/>
            <a:ext cx="2160000" cy="2135507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5"/>
            </a:graphicData>
          </a:graphic>
        </xdr:graphicFrame>
        <xdr:graphicFrame macro="">
          <xdr:nvGraphicFramePr>
            <xdr:cNvPr id="13" name="Chart 12">
              <a:extLst>
                <a:ext uri="{FF2B5EF4-FFF2-40B4-BE49-F238E27FC236}">
                  <a16:creationId xmlns:a16="http://schemas.microsoft.com/office/drawing/2014/main" id="{B9C107C5-4423-4A9B-A7DA-726C492E1F9B}"/>
                </a:ext>
              </a:extLst>
            </xdr:cNvPr>
            <xdr:cNvGraphicFramePr>
              <a:graphicFrameLocks/>
            </xdr:cNvGraphicFramePr>
          </xdr:nvGraphicFramePr>
          <xdr:xfrm>
            <a:off x="3030311" y="3409948"/>
            <a:ext cx="2164082" cy="211781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6"/>
            </a:graphicData>
          </a:graphic>
        </xdr:graphicFrame>
        <xdr:graphicFrame macro="">
          <xdr:nvGraphicFramePr>
            <xdr:cNvPr id="14" name="Chart 13">
              <a:extLst>
                <a:ext uri="{FF2B5EF4-FFF2-40B4-BE49-F238E27FC236}">
                  <a16:creationId xmlns:a16="http://schemas.microsoft.com/office/drawing/2014/main" id="{4DD1D9F4-4739-4067-BAA6-3EAD7AA31FCF}"/>
                </a:ext>
              </a:extLst>
            </xdr:cNvPr>
            <xdr:cNvGraphicFramePr>
              <a:graphicFrameLocks/>
            </xdr:cNvGraphicFramePr>
          </xdr:nvGraphicFramePr>
          <xdr:xfrm>
            <a:off x="3030311" y="5534025"/>
            <a:ext cx="2164082" cy="2135507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7"/>
            </a:graphicData>
          </a:graphic>
        </xdr:graphicFrame>
        <xdr:graphicFrame macro="">
          <xdr:nvGraphicFramePr>
            <xdr:cNvPr id="15" name="Chart 14">
              <a:extLst>
                <a:ext uri="{FF2B5EF4-FFF2-40B4-BE49-F238E27FC236}">
                  <a16:creationId xmlns:a16="http://schemas.microsoft.com/office/drawing/2014/main" id="{6EFE4042-7062-4F56-A970-4D3F9D0FA746}"/>
                </a:ext>
              </a:extLst>
            </xdr:cNvPr>
            <xdr:cNvGraphicFramePr>
              <a:graphicFrameLocks/>
            </xdr:cNvGraphicFramePr>
          </xdr:nvGraphicFramePr>
          <xdr:xfrm>
            <a:off x="5203825" y="3413125"/>
            <a:ext cx="2160000" cy="216000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8"/>
            </a:graphicData>
          </a:graphic>
        </xdr:graphicFrame>
      </xdr:grpSp>
      <xdr:graphicFrame macro="">
        <xdr:nvGraphicFramePr>
          <xdr:cNvPr id="17" name="Chart 16">
            <a:extLst>
              <a:ext uri="{FF2B5EF4-FFF2-40B4-BE49-F238E27FC236}">
                <a16:creationId xmlns:a16="http://schemas.microsoft.com/office/drawing/2014/main" id="{C3140DDC-49F6-4EDB-A340-720537378B84}"/>
              </a:ext>
            </a:extLst>
          </xdr:cNvPr>
          <xdr:cNvGraphicFramePr>
            <a:graphicFrameLocks/>
          </xdr:cNvGraphicFramePr>
        </xdr:nvGraphicFramePr>
        <xdr:xfrm>
          <a:off x="6927850" y="7169150"/>
          <a:ext cx="2160000" cy="21123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103414</xdr:colOff>
      <xdr:row>41</xdr:row>
      <xdr:rowOff>0</xdr:rowOff>
    </xdr:from>
    <xdr:to>
      <xdr:col>20</xdr:col>
      <xdr:colOff>342900</xdr:colOff>
      <xdr:row>61</xdr:row>
      <xdr:rowOff>119743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B3F66BD-86EE-468A-895B-572E7CED25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74385</xdr:colOff>
      <xdr:row>40</xdr:row>
      <xdr:rowOff>137883</xdr:rowOff>
    </xdr:from>
    <xdr:to>
      <xdr:col>34</xdr:col>
      <xdr:colOff>371322</xdr:colOff>
      <xdr:row>53</xdr:row>
      <xdr:rowOff>94945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5BFC127-15F5-4391-ADD2-6F62CBFCEC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465634</xdr:colOff>
      <xdr:row>40</xdr:row>
      <xdr:rowOff>137432</xdr:rowOff>
    </xdr:from>
    <xdr:to>
      <xdr:col>28</xdr:col>
      <xdr:colOff>3232</xdr:colOff>
      <xdr:row>54</xdr:row>
      <xdr:rowOff>161471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028F59-0F65-4C99-8113-3B778216C5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85724</xdr:colOff>
      <xdr:row>1</xdr:row>
      <xdr:rowOff>47625</xdr:rowOff>
    </xdr:from>
    <xdr:to>
      <xdr:col>27</xdr:col>
      <xdr:colOff>533399</xdr:colOff>
      <xdr:row>17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12B2DE2E-01A8-46E5-9DB4-EA07379B9E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87086</xdr:colOff>
      <xdr:row>17</xdr:row>
      <xdr:rowOff>141514</xdr:rowOff>
    </xdr:from>
    <xdr:to>
      <xdr:col>27</xdr:col>
      <xdr:colOff>534761</xdr:colOff>
      <xdr:row>34</xdr:row>
      <xdr:rowOff>134710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150B3956-13C2-4BA3-85A7-FAC4566395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243840</xdr:colOff>
      <xdr:row>9</xdr:row>
      <xdr:rowOff>32657</xdr:rowOff>
    </xdr:from>
    <xdr:to>
      <xdr:col>28</xdr:col>
      <xdr:colOff>75840</xdr:colOff>
      <xdr:row>24</xdr:row>
      <xdr:rowOff>115029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55A2D1F-8E0B-404E-BB18-AE4B9278C3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217715</xdr:colOff>
      <xdr:row>25</xdr:row>
      <xdr:rowOff>10886</xdr:rowOff>
    </xdr:from>
    <xdr:to>
      <xdr:col>28</xdr:col>
      <xdr:colOff>49715</xdr:colOff>
      <xdr:row>40</xdr:row>
      <xdr:rowOff>60600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E5E957E-D431-43BF-8C02-AD11D8FA7B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426720</xdr:colOff>
      <xdr:row>50</xdr:row>
      <xdr:rowOff>167639</xdr:rowOff>
    </xdr:from>
    <xdr:to>
      <xdr:col>20</xdr:col>
      <xdr:colOff>90720</xdr:colOff>
      <xdr:row>70</xdr:row>
      <xdr:rowOff>110039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4EF3DE5-5447-460E-B05C-698A037690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335280</xdr:colOff>
      <xdr:row>50</xdr:row>
      <xdr:rowOff>152399</xdr:rowOff>
    </xdr:from>
    <xdr:to>
      <xdr:col>10</xdr:col>
      <xdr:colOff>334560</xdr:colOff>
      <xdr:row>70</xdr:row>
      <xdr:rowOff>94799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F492EEC-443C-46A6-802E-F82B751134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4B505-51EB-43FE-ADFF-F764EAB28C67}">
  <dimension ref="A1:M35"/>
  <sheetViews>
    <sheetView zoomScale="70" zoomScaleNormal="70" workbookViewId="0">
      <selection activeCell="F35" sqref="F35"/>
    </sheetView>
  </sheetViews>
  <sheetFormatPr defaultRowHeight="14.4" x14ac:dyDescent="0.3"/>
  <cols>
    <col min="1" max="1" width="10.21875" customWidth="1"/>
    <col min="5" max="5" width="9.5546875" customWidth="1"/>
    <col min="10" max="10" width="9.44140625" customWidth="1"/>
    <col min="11" max="11" width="9.21875" customWidth="1"/>
    <col min="12" max="12" width="9.77734375" customWidth="1"/>
    <col min="13" max="13" width="10.109375" customWidth="1"/>
  </cols>
  <sheetData>
    <row r="1" spans="1:13" x14ac:dyDescent="0.3">
      <c r="A1" s="1" t="s">
        <v>0</v>
      </c>
      <c r="B1" s="1"/>
      <c r="C1" s="1"/>
      <c r="D1" s="1"/>
      <c r="E1" s="1"/>
    </row>
    <row r="3" spans="1:13" x14ac:dyDescent="0.3">
      <c r="A3" s="2" t="s">
        <v>1</v>
      </c>
      <c r="B3" s="173" t="s">
        <v>2</v>
      </c>
      <c r="C3" s="174"/>
      <c r="D3" s="174"/>
      <c r="E3" s="175"/>
      <c r="F3" s="176" t="s">
        <v>3</v>
      </c>
      <c r="G3" s="171"/>
      <c r="H3" s="171"/>
      <c r="I3" s="171"/>
      <c r="J3" s="170" t="s">
        <v>15</v>
      </c>
      <c r="K3" s="170"/>
      <c r="L3" s="170"/>
      <c r="M3" s="170"/>
    </row>
    <row r="4" spans="1:13" x14ac:dyDescent="0.3">
      <c r="A4" t="s">
        <v>4</v>
      </c>
      <c r="B4" s="3" t="s">
        <v>7</v>
      </c>
      <c r="C4" s="3" t="s">
        <v>8</v>
      </c>
      <c r="D4" s="3" t="s">
        <v>9</v>
      </c>
      <c r="E4" s="3" t="s">
        <v>10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7</v>
      </c>
      <c r="K4" s="3" t="s">
        <v>8</v>
      </c>
      <c r="L4" s="3" t="s">
        <v>9</v>
      </c>
      <c r="M4" s="3" t="s">
        <v>10</v>
      </c>
    </row>
    <row r="5" spans="1:13" x14ac:dyDescent="0.3">
      <c r="A5" s="14">
        <v>0</v>
      </c>
      <c r="B5" s="12">
        <v>0.23110396578385498</v>
      </c>
      <c r="C5" s="12">
        <v>0.21564118633641274</v>
      </c>
      <c r="D5" s="12">
        <v>0.17341191411362492</v>
      </c>
      <c r="E5" s="12">
        <v>0.15892116423513511</v>
      </c>
      <c r="F5" s="15">
        <f>B5*100/$B$5</f>
        <v>100</v>
      </c>
      <c r="G5" s="15">
        <f>C5*100/$C$5</f>
        <v>100</v>
      </c>
      <c r="H5" s="15">
        <f>D5*100/$D$5</f>
        <v>100</v>
      </c>
      <c r="I5" s="15">
        <f>E5*100/$E$5</f>
        <v>100</v>
      </c>
      <c r="J5" s="20">
        <v>0.73393692409321232</v>
      </c>
      <c r="K5" s="20">
        <v>1.3932311988396953</v>
      </c>
      <c r="L5" s="20">
        <v>5.8945545595781006</v>
      </c>
      <c r="M5" s="20">
        <v>26.750855644110661</v>
      </c>
    </row>
    <row r="6" spans="1:13" x14ac:dyDescent="0.3">
      <c r="A6" s="14">
        <v>7</v>
      </c>
      <c r="B6" s="13">
        <v>0.23843176596712132</v>
      </c>
      <c r="C6" s="13">
        <v>0.23524320918646022</v>
      </c>
      <c r="D6" s="13">
        <v>0.13866740306960199</v>
      </c>
      <c r="E6" s="13">
        <v>0.13333332273783777</v>
      </c>
      <c r="F6" s="15">
        <f>B6*100/$B$5</f>
        <v>103.17078080352798</v>
      </c>
      <c r="G6" s="15">
        <f>C6*100/$C$5</f>
        <v>109.09011083785599</v>
      </c>
      <c r="H6" s="15">
        <f>D6*100/$D$5</f>
        <v>79.964173037581929</v>
      </c>
      <c r="I6" s="15">
        <f>E6*100/$E$5</f>
        <v>83.899034706643405</v>
      </c>
      <c r="J6" s="21">
        <v>5.8524938116171255</v>
      </c>
      <c r="K6" s="21">
        <v>4.8771470053336499</v>
      </c>
      <c r="L6" s="21">
        <v>9.3325044208264298</v>
      </c>
      <c r="M6" s="21">
        <v>8.2206652006061827</v>
      </c>
    </row>
    <row r="7" spans="1:13" x14ac:dyDescent="0.3">
      <c r="A7" s="14">
        <v>15</v>
      </c>
      <c r="B7" s="16">
        <v>0.23524320918646022</v>
      </c>
      <c r="C7" s="13">
        <v>0.23524320918646022</v>
      </c>
      <c r="D7" s="13">
        <v>0.14533803485811023</v>
      </c>
      <c r="E7" s="13">
        <v>0.12859999999999999</v>
      </c>
      <c r="F7" s="17">
        <f>B7*100/$B$5</f>
        <v>101.79107415511709</v>
      </c>
      <c r="G7" s="15">
        <f>C7*100/$C$5</f>
        <v>109.09011083785599</v>
      </c>
      <c r="H7" s="15">
        <f>D7*100/$D$5</f>
        <v>83.810870551189581</v>
      </c>
      <c r="I7" s="15">
        <f>E7*100/$E$5</f>
        <v>80.92062540501351</v>
      </c>
      <c r="J7" s="21">
        <v>3.2020158355130346</v>
      </c>
      <c r="K7" s="21">
        <v>3.5856146159449609</v>
      </c>
      <c r="L7" s="21">
        <v>11.584420850200921</v>
      </c>
      <c r="M7" s="21">
        <v>8.5792639989120616</v>
      </c>
    </row>
    <row r="8" spans="1:13" x14ac:dyDescent="0.3">
      <c r="A8" s="14">
        <v>28</v>
      </c>
      <c r="B8" s="16">
        <v>0.24</v>
      </c>
      <c r="C8" s="13">
        <v>0.24</v>
      </c>
      <c r="D8" s="13">
        <v>0.13</v>
      </c>
      <c r="E8" s="13">
        <v>0.12</v>
      </c>
      <c r="F8" s="17">
        <f>B8*100/$B$5</f>
        <v>103.84936458618164</v>
      </c>
      <c r="G8" s="15">
        <f>C8*100/$C$5</f>
        <v>111.29599316226451</v>
      </c>
      <c r="H8" s="15">
        <f>D8*100/$D$5</f>
        <v>74.96601410836162</v>
      </c>
      <c r="I8" s="15">
        <f>E8*100/$E$5</f>
        <v>75.509137236404527</v>
      </c>
      <c r="J8" s="21">
        <v>3.2020158355130346</v>
      </c>
      <c r="K8" s="21">
        <v>3.5856146159449609</v>
      </c>
      <c r="L8" s="21">
        <v>9</v>
      </c>
      <c r="M8" s="21">
        <v>8</v>
      </c>
    </row>
    <row r="9" spans="1:13" x14ac:dyDescent="0.3">
      <c r="A9" s="14">
        <v>56</v>
      </c>
      <c r="B9" s="4">
        <v>0.26936139762067718</v>
      </c>
      <c r="C9" s="4">
        <v>0.23524320918646022</v>
      </c>
      <c r="D9" s="4">
        <v>0.11164411571674214</v>
      </c>
      <c r="E9" s="4">
        <v>0.11289156788310069</v>
      </c>
      <c r="F9" s="15">
        <f>B9*100/$B$5</f>
        <v>116.55420827897143</v>
      </c>
      <c r="G9" s="15">
        <f>C9*100/$B$5</f>
        <v>101.79107415511709</v>
      </c>
      <c r="H9" s="15">
        <f>D9*100/$B$5</f>
        <v>48.309043654040849</v>
      </c>
      <c r="I9" s="15">
        <f>E9*100/$B$5</f>
        <v>48.84882329915748</v>
      </c>
      <c r="J9" s="21">
        <v>9.9671671993588848</v>
      </c>
      <c r="K9" s="21">
        <v>4.2565444957738192</v>
      </c>
      <c r="L9" s="21">
        <v>6.820577027828552</v>
      </c>
      <c r="M9" s="21">
        <v>11.793278839121333</v>
      </c>
    </row>
    <row r="10" spans="1:13" x14ac:dyDescent="0.3">
      <c r="J10" s="22"/>
      <c r="K10" s="22"/>
      <c r="L10" s="22"/>
      <c r="M10" s="22"/>
    </row>
    <row r="11" spans="1:13" x14ac:dyDescent="0.3">
      <c r="J11" s="22"/>
      <c r="K11" s="22"/>
      <c r="L11" s="22"/>
      <c r="M11" s="22"/>
    </row>
    <row r="12" spans="1:13" x14ac:dyDescent="0.3">
      <c r="A12" s="7" t="s">
        <v>5</v>
      </c>
      <c r="B12" s="176" t="s">
        <v>2</v>
      </c>
      <c r="C12" s="171"/>
      <c r="D12" s="171"/>
      <c r="E12" s="172"/>
      <c r="F12" s="176" t="s">
        <v>3</v>
      </c>
      <c r="G12" s="171"/>
      <c r="H12" s="171"/>
      <c r="I12" s="171"/>
      <c r="J12" s="20"/>
      <c r="K12" s="20"/>
      <c r="L12" s="20"/>
      <c r="M12" s="22"/>
    </row>
    <row r="13" spans="1:13" x14ac:dyDescent="0.3">
      <c r="A13" t="s">
        <v>4</v>
      </c>
      <c r="B13" s="3" t="s">
        <v>7</v>
      </c>
      <c r="C13" s="3" t="s">
        <v>8</v>
      </c>
      <c r="D13" s="3" t="s">
        <v>9</v>
      </c>
      <c r="E13" s="3" t="s">
        <v>10</v>
      </c>
      <c r="F13" s="3" t="s">
        <v>7</v>
      </c>
      <c r="G13" s="3" t="s">
        <v>8</v>
      </c>
      <c r="H13" s="3" t="s">
        <v>9</v>
      </c>
      <c r="I13" s="3" t="s">
        <v>10</v>
      </c>
      <c r="J13" s="22"/>
      <c r="K13" s="22"/>
      <c r="L13" s="22"/>
      <c r="M13" s="22"/>
    </row>
    <row r="14" spans="1:13" x14ac:dyDescent="0.3">
      <c r="A14" s="24">
        <v>0</v>
      </c>
      <c r="B14" s="11">
        <v>0.15347956796649107</v>
      </c>
      <c r="C14" s="11">
        <v>0.14688532621299763</v>
      </c>
      <c r="D14" s="11">
        <v>0.12975112629393851</v>
      </c>
      <c r="E14" s="11">
        <v>0.14514167305114817</v>
      </c>
      <c r="F14" s="6">
        <f>B14*100/$B$14</f>
        <v>100</v>
      </c>
      <c r="G14" s="6">
        <f>C14*100/$C$14</f>
        <v>100</v>
      </c>
      <c r="H14" s="6">
        <f>D14*100/$D$14</f>
        <v>100</v>
      </c>
      <c r="I14" s="6">
        <f>E14*100/$E$14</f>
        <v>100</v>
      </c>
      <c r="J14" s="20">
        <v>1.0976884954076549</v>
      </c>
      <c r="K14" s="20">
        <v>2.154537482604876</v>
      </c>
      <c r="L14" s="20">
        <v>11.898725613413067</v>
      </c>
      <c r="M14" s="20">
        <v>15.092567650211654</v>
      </c>
    </row>
    <row r="15" spans="1:13" x14ac:dyDescent="0.3">
      <c r="A15" s="24">
        <v>7</v>
      </c>
      <c r="B15" s="11">
        <v>0.12683021753012549</v>
      </c>
      <c r="C15" s="11">
        <v>0.1129102039163609</v>
      </c>
      <c r="D15" s="11">
        <v>0.10392049858532633</v>
      </c>
      <c r="E15" s="11">
        <v>0.11422997544916481</v>
      </c>
      <c r="F15" s="6">
        <f>B15*100/$B$14</f>
        <v>82.6365484412988</v>
      </c>
      <c r="G15" s="6">
        <f>C15*100/$C$14</f>
        <v>76.869628047549426</v>
      </c>
      <c r="H15" s="6">
        <f>D15*100/$D$14</f>
        <v>80.09217457573709</v>
      </c>
      <c r="I15" s="6">
        <f>E15*100/$E$14</f>
        <v>78.702396801578814</v>
      </c>
      <c r="J15" s="21">
        <v>7.1994812105074537</v>
      </c>
      <c r="K15" s="21">
        <v>6.028743322772752</v>
      </c>
      <c r="L15" s="21">
        <v>7.1421501031045844</v>
      </c>
      <c r="M15" s="21">
        <v>1.8800756075213905</v>
      </c>
    </row>
    <row r="16" spans="1:13" x14ac:dyDescent="0.3">
      <c r="A16" s="24">
        <v>15</v>
      </c>
      <c r="B16" s="19">
        <v>0.1129100081117712</v>
      </c>
      <c r="C16" s="11">
        <v>0.12673949341227028</v>
      </c>
      <c r="D16" s="11">
        <v>0.12070667396767898</v>
      </c>
      <c r="E16" s="11">
        <v>0.1288277528871411</v>
      </c>
      <c r="F16" s="18">
        <f>B16*100/$B$14</f>
        <v>73.566800850275158</v>
      </c>
      <c r="G16" s="6">
        <f>C16*100/$C$14</f>
        <v>86.284652578900904</v>
      </c>
      <c r="H16" s="6">
        <f>D16*100/$D$14</f>
        <v>93.029384341704912</v>
      </c>
      <c r="I16" s="6">
        <f>E16*100/$E$14</f>
        <v>88.760002678033061</v>
      </c>
      <c r="J16" s="21">
        <v>1.8779146185051783</v>
      </c>
      <c r="K16" s="21">
        <v>2.2063927730957071</v>
      </c>
      <c r="L16" s="21">
        <v>0.79184549744946764</v>
      </c>
      <c r="M16" s="21">
        <v>6.8071747612784446</v>
      </c>
    </row>
    <row r="17" spans="1:13" x14ac:dyDescent="0.3">
      <c r="A17" s="24">
        <v>28</v>
      </c>
      <c r="B17" s="19">
        <v>0.125</v>
      </c>
      <c r="C17" s="11">
        <v>0.127</v>
      </c>
      <c r="D17" s="11">
        <v>0.121</v>
      </c>
      <c r="E17" s="11">
        <v>0.129</v>
      </c>
      <c r="F17" s="18">
        <f>B17*100/$B$14</f>
        <v>81.444065588776638</v>
      </c>
      <c r="G17" s="6">
        <f>C17*100/$C$14</f>
        <v>86.462006297237593</v>
      </c>
      <c r="H17" s="6">
        <f>D17*100/$D$14</f>
        <v>93.255452539106528</v>
      </c>
      <c r="I17" s="6">
        <f>E17*100/$E$14</f>
        <v>88.878677838128667</v>
      </c>
      <c r="J17" s="21">
        <v>1.8779146185051783</v>
      </c>
      <c r="K17" s="21">
        <v>2.2063927730957071</v>
      </c>
      <c r="L17" s="21">
        <v>0.79184549744946764</v>
      </c>
      <c r="M17" s="21">
        <v>6</v>
      </c>
    </row>
    <row r="18" spans="1:13" x14ac:dyDescent="0.3">
      <c r="A18" s="24">
        <v>56</v>
      </c>
      <c r="B18" s="10">
        <v>0.12521343933214438</v>
      </c>
      <c r="C18" s="10">
        <v>0.10977174606180906</v>
      </c>
      <c r="D18" s="10">
        <v>9.8200512366876491E-2</v>
      </c>
      <c r="E18" s="10">
        <v>0.10099715805398128</v>
      </c>
      <c r="F18" s="6">
        <f>B18*100/$B$14</f>
        <v>81.583132524507761</v>
      </c>
      <c r="G18" s="6">
        <f>C18*100/$C$14</f>
        <v>74.732955899644892</v>
      </c>
      <c r="H18" s="6">
        <f>D18*100/$D$14</f>
        <v>75.683745622687553</v>
      </c>
      <c r="I18" s="6">
        <f>E18*100/$E$14</f>
        <v>69.585223823615237</v>
      </c>
      <c r="J18" s="21">
        <v>10.200641024591983</v>
      </c>
      <c r="K18" s="21">
        <v>5.5120375712476761</v>
      </c>
      <c r="L18" s="21">
        <v>4.5978679881159588</v>
      </c>
      <c r="M18" s="21">
        <v>7.3156502320156189</v>
      </c>
    </row>
    <row r="19" spans="1:13" x14ac:dyDescent="0.3">
      <c r="J19" s="22"/>
      <c r="K19" s="22"/>
      <c r="L19" s="23"/>
      <c r="M19" s="23"/>
    </row>
    <row r="20" spans="1:13" x14ac:dyDescent="0.3">
      <c r="J20" s="22"/>
      <c r="K20" s="22"/>
      <c r="L20" s="22"/>
      <c r="M20" s="22"/>
    </row>
    <row r="21" spans="1:13" x14ac:dyDescent="0.3">
      <c r="A21" s="8" t="s">
        <v>6</v>
      </c>
      <c r="B21" s="171" t="s">
        <v>2</v>
      </c>
      <c r="C21" s="171"/>
      <c r="D21" s="171"/>
      <c r="E21" s="171"/>
      <c r="F21" s="171" t="s">
        <v>3</v>
      </c>
      <c r="G21" s="171"/>
      <c r="H21" s="171"/>
      <c r="I21" s="171"/>
      <c r="J21" s="22"/>
      <c r="K21" s="22"/>
      <c r="L21" s="22"/>
      <c r="M21" s="22"/>
    </row>
    <row r="22" spans="1:13" x14ac:dyDescent="0.3">
      <c r="A22" t="s">
        <v>4</v>
      </c>
      <c r="B22" s="3" t="s">
        <v>7</v>
      </c>
      <c r="C22" s="3" t="s">
        <v>8</v>
      </c>
      <c r="D22" s="3" t="s">
        <v>9</v>
      </c>
      <c r="E22" s="3" t="s">
        <v>10</v>
      </c>
      <c r="F22" s="3" t="s">
        <v>7</v>
      </c>
      <c r="G22" s="3" t="s">
        <v>8</v>
      </c>
      <c r="H22" s="3" t="s">
        <v>9</v>
      </c>
      <c r="I22" s="3" t="s">
        <v>10</v>
      </c>
      <c r="J22" s="22"/>
      <c r="K22" s="22"/>
      <c r="L22" s="22"/>
      <c r="M22" s="22"/>
    </row>
    <row r="23" spans="1:13" x14ac:dyDescent="0.3">
      <c r="A23">
        <v>0</v>
      </c>
      <c r="B23" s="10">
        <v>7.2511703838736799E-2</v>
      </c>
      <c r="C23" s="10">
        <v>6.9819165751716872E-2</v>
      </c>
      <c r="D23" s="10">
        <v>5.7092863868342579E-2</v>
      </c>
      <c r="E23" s="10">
        <v>5.8961015551365507E-2</v>
      </c>
      <c r="F23" s="6">
        <f>B23*100/$B$23</f>
        <v>100</v>
      </c>
      <c r="G23" s="6">
        <f>C23*100/$C$23</f>
        <v>100</v>
      </c>
      <c r="H23" s="6">
        <f>D23*100/$D$23</f>
        <v>100</v>
      </c>
      <c r="I23" s="6">
        <f>E23*100/$E$23</f>
        <v>100</v>
      </c>
      <c r="J23" s="20">
        <v>1.7645098756203756</v>
      </c>
      <c r="K23" s="20">
        <v>6.6140646239012657</v>
      </c>
      <c r="L23" s="20">
        <v>4.6254377221560725</v>
      </c>
      <c r="M23" s="20">
        <v>11.504507851276038</v>
      </c>
    </row>
    <row r="24" spans="1:13" x14ac:dyDescent="0.3">
      <c r="A24">
        <v>7</v>
      </c>
      <c r="B24" s="10">
        <v>7.0000000000000007E-2</v>
      </c>
      <c r="C24" s="10">
        <v>6.735897768492187E-2</v>
      </c>
      <c r="D24" s="10">
        <v>5.1999999999999998E-2</v>
      </c>
      <c r="E24" s="10">
        <v>5.8000000000000003E-2</v>
      </c>
      <c r="F24" s="6">
        <f>B24*100/$B$23</f>
        <v>96.536140090815238</v>
      </c>
      <c r="G24" s="6">
        <f>C24*100/$C$23</f>
        <v>96.476342791686093</v>
      </c>
      <c r="H24" s="6">
        <f>D24*100/$D$23</f>
        <v>91.079684003789268</v>
      </c>
      <c r="I24" s="6">
        <f>E24*100/$E$23</f>
        <v>98.370083109358447</v>
      </c>
      <c r="J24" s="21">
        <v>1.7353635175686613</v>
      </c>
      <c r="K24" s="21">
        <v>4.9271846764000715</v>
      </c>
      <c r="L24" s="21">
        <v>6.6097553839457808</v>
      </c>
      <c r="M24" s="21">
        <v>2.768702744167999</v>
      </c>
    </row>
    <row r="25" spans="1:13" x14ac:dyDescent="0.3">
      <c r="A25">
        <v>15</v>
      </c>
      <c r="B25" s="19">
        <v>6.9035866202212401E-2</v>
      </c>
      <c r="C25" s="11">
        <v>7.8625005223744035E-2</v>
      </c>
      <c r="D25" s="11">
        <v>5.6014134765734643E-2</v>
      </c>
      <c r="E25" s="11">
        <v>5.7000000000000002E-2</v>
      </c>
      <c r="F25" s="18">
        <f>B25*100/$B$23</f>
        <v>95.206515014107893</v>
      </c>
      <c r="G25" s="6">
        <f>C25*100/$C$23</f>
        <v>112.61235275044893</v>
      </c>
      <c r="H25" s="6">
        <f>D25*100/$D$23</f>
        <v>98.110571042476494</v>
      </c>
      <c r="I25" s="6">
        <f>E25*100/$E$23</f>
        <v>96.67404719367984</v>
      </c>
      <c r="J25" s="21">
        <v>2.8396747749124596</v>
      </c>
      <c r="K25" s="21">
        <v>1.5077093110881004</v>
      </c>
      <c r="L25" s="21">
        <v>2.6689586958674831</v>
      </c>
      <c r="M25" s="21">
        <v>5.597470095248231</v>
      </c>
    </row>
    <row r="26" spans="1:13" x14ac:dyDescent="0.3">
      <c r="A26">
        <v>28</v>
      </c>
      <c r="B26" s="19">
        <v>6.8000000000000005E-2</v>
      </c>
      <c r="C26" s="11">
        <v>7.0000000000000007E-2</v>
      </c>
      <c r="D26" s="11">
        <v>5.5E-2</v>
      </c>
      <c r="E26" s="11">
        <v>5.7000000000000002E-2</v>
      </c>
      <c r="F26" s="18">
        <f>B26*100/$B$23</f>
        <v>93.777964659649086</v>
      </c>
      <c r="G26" s="6">
        <f>C26*100/$C$23</f>
        <v>100.25900373677652</v>
      </c>
      <c r="H26" s="6">
        <f>D26*100/$D$23</f>
        <v>96.334281157854036</v>
      </c>
      <c r="I26" s="6">
        <f>E26*100/$E$23</f>
        <v>96.67404719367984</v>
      </c>
      <c r="J26" s="21"/>
      <c r="K26" s="21"/>
      <c r="L26" s="21"/>
      <c r="M26" s="21"/>
    </row>
    <row r="27" spans="1:13" x14ac:dyDescent="0.3">
      <c r="A27">
        <v>56</v>
      </c>
      <c r="B27" s="11">
        <v>6.8143331816476568E-2</v>
      </c>
      <c r="C27" s="11">
        <v>6.6329880715104095E-2</v>
      </c>
      <c r="D27" s="11">
        <v>5.1509562749598066E-2</v>
      </c>
      <c r="E27" s="11">
        <v>5.5E-2</v>
      </c>
      <c r="F27" s="6">
        <f>B27*100/$B$23</f>
        <v>93.97563180700412</v>
      </c>
      <c r="G27" s="6">
        <f>C27*100/$C$23</f>
        <v>95.002396549650868</v>
      </c>
      <c r="H27" s="6">
        <f>D27*100/$D$23</f>
        <v>90.220667277052826</v>
      </c>
      <c r="I27" s="6">
        <f>E27*100/$E$23</f>
        <v>93.281975362322655</v>
      </c>
      <c r="J27" s="21">
        <v>0.63786543301633791</v>
      </c>
      <c r="K27" s="21">
        <v>6.2984455195133791</v>
      </c>
      <c r="L27" s="21">
        <v>4.3795377307459633</v>
      </c>
      <c r="M27" s="21">
        <v>5.5039426568908851</v>
      </c>
    </row>
    <row r="30" spans="1:13" ht="16.2" x14ac:dyDescent="0.3">
      <c r="C30" t="s">
        <v>11</v>
      </c>
    </row>
    <row r="31" spans="1:13" ht="16.2" x14ac:dyDescent="0.3">
      <c r="C31" t="s">
        <v>12</v>
      </c>
    </row>
    <row r="32" spans="1:13" ht="16.2" x14ac:dyDescent="0.3">
      <c r="C32" t="s">
        <v>13</v>
      </c>
    </row>
    <row r="33" spans="3:10" ht="16.2" x14ac:dyDescent="0.3">
      <c r="C33" t="s">
        <v>14</v>
      </c>
    </row>
    <row r="35" spans="3:10" x14ac:dyDescent="0.3">
      <c r="J35" s="9"/>
    </row>
  </sheetData>
  <mergeCells count="7">
    <mergeCell ref="B21:E21"/>
    <mergeCell ref="F21:I21"/>
    <mergeCell ref="B3:E3"/>
    <mergeCell ref="F3:I3"/>
    <mergeCell ref="J3:M3"/>
    <mergeCell ref="B12:E12"/>
    <mergeCell ref="F12:I1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DB5CC-311C-4A53-BB43-11096D626B37}">
  <dimension ref="A1:R35"/>
  <sheetViews>
    <sheetView topLeftCell="A2" zoomScale="60" zoomScaleNormal="60" workbookViewId="0">
      <selection activeCell="F4" sqref="F4:I4"/>
    </sheetView>
  </sheetViews>
  <sheetFormatPr defaultRowHeight="14.4" x14ac:dyDescent="0.3"/>
  <cols>
    <col min="1" max="1" width="10.21875" customWidth="1"/>
    <col min="5" max="5" width="9.5546875" customWidth="1"/>
    <col min="10" max="10" width="9.44140625" customWidth="1"/>
    <col min="11" max="11" width="9.21875" customWidth="1"/>
    <col min="12" max="12" width="9.77734375" customWidth="1"/>
    <col min="13" max="13" width="10.109375" customWidth="1"/>
  </cols>
  <sheetData>
    <row r="1" spans="1:18" x14ac:dyDescent="0.3">
      <c r="A1" s="1" t="s">
        <v>0</v>
      </c>
      <c r="B1" s="1"/>
      <c r="C1" s="1"/>
      <c r="D1" s="1"/>
      <c r="E1" s="1"/>
    </row>
    <row r="3" spans="1:18" x14ac:dyDescent="0.3">
      <c r="A3" s="2" t="s">
        <v>1</v>
      </c>
      <c r="B3" s="173" t="s">
        <v>2</v>
      </c>
      <c r="C3" s="174"/>
      <c r="D3" s="174"/>
      <c r="E3" s="175"/>
      <c r="F3" s="176" t="s">
        <v>3</v>
      </c>
      <c r="G3" s="171"/>
      <c r="H3" s="171"/>
      <c r="I3" s="171"/>
      <c r="J3" s="170" t="s">
        <v>15</v>
      </c>
      <c r="K3" s="170"/>
      <c r="L3" s="170"/>
      <c r="M3" s="170"/>
      <c r="N3" s="27" t="s">
        <v>1</v>
      </c>
      <c r="O3" s="177" t="s">
        <v>18</v>
      </c>
      <c r="P3" s="177"/>
      <c r="Q3" s="177" t="s">
        <v>19</v>
      </c>
      <c r="R3" s="177"/>
    </row>
    <row r="4" spans="1:18" x14ac:dyDescent="0.3">
      <c r="A4" t="s">
        <v>4</v>
      </c>
      <c r="B4" s="3" t="s">
        <v>7</v>
      </c>
      <c r="C4" s="3" t="s">
        <v>8</v>
      </c>
      <c r="D4" s="3" t="s">
        <v>9</v>
      </c>
      <c r="E4" s="3" t="s">
        <v>10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7</v>
      </c>
      <c r="K4" s="3" t="s">
        <v>8</v>
      </c>
      <c r="L4" s="3" t="s">
        <v>9</v>
      </c>
      <c r="M4" s="3" t="s">
        <v>10</v>
      </c>
      <c r="N4" s="28" t="s">
        <v>4</v>
      </c>
      <c r="O4" s="26" t="s">
        <v>16</v>
      </c>
      <c r="P4" s="25" t="s">
        <v>20</v>
      </c>
      <c r="Q4" s="26" t="s">
        <v>21</v>
      </c>
      <c r="R4" s="25" t="s">
        <v>22</v>
      </c>
    </row>
    <row r="5" spans="1:18" x14ac:dyDescent="0.3">
      <c r="A5" s="14">
        <v>0</v>
      </c>
      <c r="B5" s="12">
        <v>0.23110396578385498</v>
      </c>
      <c r="C5" s="12">
        <v>0.21564118633641274</v>
      </c>
      <c r="D5" s="12">
        <v>0.17341191411362492</v>
      </c>
      <c r="E5" s="12">
        <v>0.15892116423513511</v>
      </c>
      <c r="F5" s="15">
        <f>B5*100/$B$5</f>
        <v>100</v>
      </c>
      <c r="G5" s="15">
        <f>C5*100/$C$5</f>
        <v>100</v>
      </c>
      <c r="H5" s="15">
        <f>D5*100/$D$5</f>
        <v>100</v>
      </c>
      <c r="I5" s="15">
        <f>E5*100/$E$5</f>
        <v>100</v>
      </c>
      <c r="J5" s="20">
        <v>0.73393692409321232</v>
      </c>
      <c r="K5" s="20">
        <v>1.3932311988396953</v>
      </c>
      <c r="L5" s="20">
        <v>5.8945545595781006</v>
      </c>
      <c r="M5" s="20">
        <v>26.750855644110661</v>
      </c>
      <c r="N5" s="3">
        <v>0</v>
      </c>
      <c r="O5" s="29">
        <v>100.00000000000001</v>
      </c>
      <c r="P5" s="30">
        <v>100</v>
      </c>
      <c r="Q5" s="29">
        <v>1.438932976508881</v>
      </c>
      <c r="R5" s="30">
        <v>7.1141606005251194</v>
      </c>
    </row>
    <row r="6" spans="1:18" x14ac:dyDescent="0.3">
      <c r="A6" s="14">
        <v>7</v>
      </c>
      <c r="B6" s="13">
        <v>0.23843176596712132</v>
      </c>
      <c r="C6" s="13">
        <v>0.23524320918646022</v>
      </c>
      <c r="D6" s="13">
        <v>0.13866740306960199</v>
      </c>
      <c r="E6" s="13">
        <v>0.13333332273783777</v>
      </c>
      <c r="F6" s="15">
        <f>B6*100/$B$5</f>
        <v>103.17078080352798</v>
      </c>
      <c r="G6" s="15">
        <f>C6*100/$C$5</f>
        <v>109.09011083785599</v>
      </c>
      <c r="H6" s="15">
        <f>D6*100/$D$5</f>
        <v>79.964173037581929</v>
      </c>
      <c r="I6" s="15">
        <f>E6*100/$E$5</f>
        <v>83.899034706643405</v>
      </c>
      <c r="J6" s="21">
        <v>5.8524938116171255</v>
      </c>
      <c r="K6" s="21">
        <v>4.8771470053336499</v>
      </c>
      <c r="L6" s="21">
        <v>9.3325044208264298</v>
      </c>
      <c r="M6" s="21">
        <v>8.2206652006061827</v>
      </c>
      <c r="N6" s="3">
        <v>7</v>
      </c>
      <c r="O6" s="29">
        <v>89.760980519879283</v>
      </c>
      <c r="P6" s="30">
        <v>55.893164627994928</v>
      </c>
      <c r="Q6" s="29">
        <v>1.0122121561010431</v>
      </c>
      <c r="R6" s="30">
        <v>6.4306790038268735</v>
      </c>
    </row>
    <row r="7" spans="1:18" x14ac:dyDescent="0.3">
      <c r="A7" s="14">
        <v>15</v>
      </c>
      <c r="B7" s="16">
        <v>0.23524320918646022</v>
      </c>
      <c r="C7" s="13">
        <v>0.23524320918646022</v>
      </c>
      <c r="D7" s="13">
        <v>0.14533803485811023</v>
      </c>
      <c r="E7" s="13">
        <v>0.12859999999999999</v>
      </c>
      <c r="F7" s="17">
        <f>B7*100/$B$5</f>
        <v>101.79107415511709</v>
      </c>
      <c r="G7" s="15">
        <f>C7*100/$C$5</f>
        <v>109.09011083785599</v>
      </c>
      <c r="H7" s="15">
        <f>D7*100/$D$5</f>
        <v>83.810870551189581</v>
      </c>
      <c r="I7" s="15">
        <f>E7*100/$E$5</f>
        <v>80.92062540501351</v>
      </c>
      <c r="J7" s="21">
        <v>3.2020158355130346</v>
      </c>
      <c r="K7" s="21">
        <v>3.5856146159449609</v>
      </c>
      <c r="L7" s="21">
        <v>11.584420850200921</v>
      </c>
      <c r="M7" s="21">
        <v>8.5792639989120616</v>
      </c>
      <c r="N7" s="3">
        <v>15</v>
      </c>
      <c r="O7" s="31">
        <v>90</v>
      </c>
      <c r="P7" s="32">
        <v>47.202456904585951</v>
      </c>
      <c r="Q7" s="31">
        <v>3.4922896688608023</v>
      </c>
      <c r="R7" s="32">
        <v>6.3075038911693806</v>
      </c>
    </row>
    <row r="8" spans="1:18" x14ac:dyDescent="0.3">
      <c r="A8" s="14">
        <v>28</v>
      </c>
      <c r="B8" s="16">
        <v>0.24</v>
      </c>
      <c r="C8" s="13">
        <v>0.24</v>
      </c>
      <c r="D8" s="13">
        <v>0.13</v>
      </c>
      <c r="E8" s="13">
        <v>0.12</v>
      </c>
      <c r="F8" s="17">
        <f>B8*100/$B$5</f>
        <v>103.84936458618164</v>
      </c>
      <c r="G8" s="15">
        <f>C8*100/$C$5</f>
        <v>111.29599316226451</v>
      </c>
      <c r="H8" s="15">
        <f>D8*100/$D$5</f>
        <v>74.96601410836162</v>
      </c>
      <c r="I8" s="15">
        <f>E8*100/$E$5</f>
        <v>75.509137236404527</v>
      </c>
      <c r="J8" s="21">
        <v>3.2020158355130346</v>
      </c>
      <c r="K8" s="21">
        <v>3.5856146159449609</v>
      </c>
      <c r="L8" s="21">
        <v>9</v>
      </c>
      <c r="M8" s="21">
        <v>8</v>
      </c>
      <c r="N8" s="3">
        <v>28</v>
      </c>
      <c r="O8" s="31">
        <v>89</v>
      </c>
      <c r="P8" s="32">
        <v>27.928335759700648</v>
      </c>
      <c r="Q8" s="31">
        <v>3.2771808089965799</v>
      </c>
      <c r="R8" s="32">
        <v>6.6560067650283061</v>
      </c>
    </row>
    <row r="9" spans="1:18" x14ac:dyDescent="0.3">
      <c r="A9" s="14">
        <v>56</v>
      </c>
      <c r="B9" s="4">
        <v>0.26936139762067718</v>
      </c>
      <c r="C9" s="4">
        <v>0.23524320918646022</v>
      </c>
      <c r="D9" s="4">
        <v>0.11164411571674214</v>
      </c>
      <c r="E9" s="4">
        <v>0.11289156788310069</v>
      </c>
      <c r="F9" s="15">
        <f>B9*100/$B$5</f>
        <v>116.55420827897143</v>
      </c>
      <c r="G9" s="15">
        <f>C9*100/$B$5</f>
        <v>101.79107415511709</v>
      </c>
      <c r="H9" s="15">
        <f>D9*100/$B$5</f>
        <v>48.309043654040849</v>
      </c>
      <c r="I9" s="15">
        <f>E9*100/$B$5</f>
        <v>48.84882329915748</v>
      </c>
      <c r="J9" s="21">
        <v>9.9671671993588848</v>
      </c>
      <c r="K9" s="21">
        <v>4.2565444957738192</v>
      </c>
      <c r="L9" s="21">
        <v>6.820577027828552</v>
      </c>
      <c r="M9" s="21">
        <v>11.793278839121333</v>
      </c>
      <c r="N9" s="3">
        <v>56</v>
      </c>
      <c r="O9" s="31">
        <v>56</v>
      </c>
      <c r="P9" s="32">
        <v>30.620389301063142</v>
      </c>
      <c r="Q9" s="31">
        <v>3</v>
      </c>
      <c r="R9" s="32">
        <v>4</v>
      </c>
    </row>
    <row r="10" spans="1:18" x14ac:dyDescent="0.3">
      <c r="J10" s="22"/>
      <c r="K10" s="22"/>
      <c r="L10" s="22"/>
      <c r="M10" s="22"/>
    </row>
    <row r="11" spans="1:18" x14ac:dyDescent="0.3">
      <c r="J11" s="22"/>
      <c r="K11" s="22"/>
      <c r="L11" s="22"/>
      <c r="M11" s="22"/>
    </row>
    <row r="12" spans="1:18" x14ac:dyDescent="0.3">
      <c r="A12" s="7" t="s">
        <v>5</v>
      </c>
      <c r="B12" s="176" t="s">
        <v>2</v>
      </c>
      <c r="C12" s="171"/>
      <c r="D12" s="171"/>
      <c r="E12" s="172"/>
      <c r="F12" s="176" t="s">
        <v>3</v>
      </c>
      <c r="G12" s="171"/>
      <c r="H12" s="171"/>
      <c r="I12" s="171"/>
      <c r="J12" s="20"/>
      <c r="K12" s="20"/>
      <c r="L12" s="20"/>
      <c r="M12" s="22"/>
    </row>
    <row r="13" spans="1:18" x14ac:dyDescent="0.3">
      <c r="A13" t="s">
        <v>4</v>
      </c>
      <c r="B13" s="3" t="s">
        <v>7</v>
      </c>
      <c r="C13" s="3" t="s">
        <v>8</v>
      </c>
      <c r="D13" s="3" t="s">
        <v>9</v>
      </c>
      <c r="E13" s="3" t="s">
        <v>10</v>
      </c>
      <c r="F13" s="3" t="s">
        <v>7</v>
      </c>
      <c r="G13" s="3" t="s">
        <v>8</v>
      </c>
      <c r="H13" s="3" t="s">
        <v>9</v>
      </c>
      <c r="I13" s="3" t="s">
        <v>10</v>
      </c>
      <c r="J13" s="22"/>
      <c r="K13" s="22"/>
      <c r="L13" s="22"/>
      <c r="M13" s="22"/>
      <c r="N13" t="s">
        <v>16</v>
      </c>
      <c r="O13" t="s">
        <v>17</v>
      </c>
      <c r="P13" t="s">
        <v>23</v>
      </c>
      <c r="Q13" t="s">
        <v>24</v>
      </c>
    </row>
    <row r="14" spans="1:18" x14ac:dyDescent="0.3">
      <c r="A14" s="24">
        <v>0</v>
      </c>
      <c r="B14" s="11">
        <v>0.15347956796649107</v>
      </c>
      <c r="C14" s="11">
        <v>0.14688532621299763</v>
      </c>
      <c r="D14" s="11">
        <v>0.12975112629393851</v>
      </c>
      <c r="E14" s="11">
        <v>0.14514167305114817</v>
      </c>
      <c r="F14" s="6">
        <f>B14*100/$B$14</f>
        <v>100</v>
      </c>
      <c r="G14" s="6">
        <f>C14*100/$C$14</f>
        <v>100</v>
      </c>
      <c r="H14" s="6">
        <f>D14*100/$D$14</f>
        <v>100</v>
      </c>
      <c r="I14" s="6">
        <f>E14*100/$E$14</f>
        <v>100</v>
      </c>
      <c r="J14" s="20">
        <v>1.0976884954076549</v>
      </c>
      <c r="K14" s="20">
        <v>2.154537482604876</v>
      </c>
      <c r="L14" s="20">
        <v>11.898725613413067</v>
      </c>
      <c r="M14" s="20">
        <v>15.092567650211654</v>
      </c>
      <c r="N14" s="29">
        <v>100</v>
      </c>
      <c r="O14" s="30">
        <v>100</v>
      </c>
      <c r="P14" s="29">
        <v>1.2851020768070467</v>
      </c>
      <c r="Q14" s="30">
        <v>14.394133745161209</v>
      </c>
    </row>
    <row r="15" spans="1:18" x14ac:dyDescent="0.3">
      <c r="A15" s="24">
        <v>7</v>
      </c>
      <c r="B15" s="11">
        <v>0.12683021753012549</v>
      </c>
      <c r="C15" s="11">
        <v>0.1129102039163609</v>
      </c>
      <c r="D15" s="11">
        <v>0.10392049858532633</v>
      </c>
      <c r="E15" s="11">
        <v>0.11422997544916481</v>
      </c>
      <c r="F15" s="6">
        <f>B15*100/$B$14</f>
        <v>82.6365484412988</v>
      </c>
      <c r="G15" s="6">
        <f>C15*100/$C$14</f>
        <v>76.869628047549426</v>
      </c>
      <c r="H15" s="6">
        <f>D15*100/$D$14</f>
        <v>80.09217457573709</v>
      </c>
      <c r="I15" s="6">
        <f>E15*100/$E$14</f>
        <v>78.702396801578814</v>
      </c>
      <c r="J15" s="21">
        <v>7.1994812105074537</v>
      </c>
      <c r="K15" s="21">
        <v>6.028743322772752</v>
      </c>
      <c r="L15" s="21">
        <v>7.1421501031045844</v>
      </c>
      <c r="M15" s="21">
        <v>1.8800756075213905</v>
      </c>
      <c r="N15" s="29">
        <v>73.76822884803552</v>
      </c>
      <c r="O15" s="30">
        <v>96.569286936900781</v>
      </c>
      <c r="P15" s="29">
        <v>1.4435337898431198</v>
      </c>
      <c r="Q15" s="30">
        <v>6.9672044253487941</v>
      </c>
    </row>
    <row r="16" spans="1:18" x14ac:dyDescent="0.3">
      <c r="A16" s="24">
        <v>15</v>
      </c>
      <c r="B16" s="19">
        <v>0.1129100081117712</v>
      </c>
      <c r="C16" s="11">
        <v>0.12673949341227028</v>
      </c>
      <c r="D16" s="11">
        <v>0.12070667396767898</v>
      </c>
      <c r="E16" s="11">
        <v>0.1288277528871411</v>
      </c>
      <c r="F16" s="18">
        <f>B16*100/$B$14</f>
        <v>73.566800850275158</v>
      </c>
      <c r="G16" s="6">
        <f>C16*100/$C$14</f>
        <v>86.284652578900904</v>
      </c>
      <c r="H16" s="6">
        <f>D16*100/$D$14</f>
        <v>93.029384341704912</v>
      </c>
      <c r="I16" s="6">
        <f>E16*100/$E$14</f>
        <v>88.760002678033061</v>
      </c>
      <c r="J16" s="21">
        <v>1.8779146185051783</v>
      </c>
      <c r="K16" s="21">
        <v>2.2063927730957071</v>
      </c>
      <c r="L16" s="21">
        <v>0.79184549744946764</v>
      </c>
      <c r="M16" s="21">
        <v>6.8071747612784446</v>
      </c>
      <c r="N16" s="29">
        <v>79.725471670724289</v>
      </c>
      <c r="O16" s="30">
        <v>67.433846192362353</v>
      </c>
      <c r="P16" s="29">
        <v>2.5253735716054471</v>
      </c>
      <c r="Q16" s="30">
        <v>9.8167768049227213</v>
      </c>
    </row>
    <row r="17" spans="1:17" x14ac:dyDescent="0.3">
      <c r="A17" s="24">
        <v>28</v>
      </c>
      <c r="B17" s="19">
        <v>0.125</v>
      </c>
      <c r="C17" s="11">
        <v>0.127</v>
      </c>
      <c r="D17" s="11">
        <v>0.121</v>
      </c>
      <c r="E17" s="11">
        <v>0.129</v>
      </c>
      <c r="F17" s="18">
        <f>B17*100/$B$14</f>
        <v>81.444065588776638</v>
      </c>
      <c r="G17" s="6">
        <f>C17*100/$C$14</f>
        <v>86.462006297237593</v>
      </c>
      <c r="H17" s="6">
        <f>D17*100/$D$14</f>
        <v>93.255452539106528</v>
      </c>
      <c r="I17" s="6">
        <f>E17*100/$E$14</f>
        <v>88.878677838128667</v>
      </c>
      <c r="J17" s="21">
        <v>1.8779146185051783</v>
      </c>
      <c r="K17" s="21">
        <v>2.2063927730957071</v>
      </c>
      <c r="L17" s="21">
        <v>0.79184549744946764</v>
      </c>
      <c r="M17" s="21">
        <v>6</v>
      </c>
      <c r="N17" s="29">
        <v>65.40731442533253</v>
      </c>
      <c r="O17" s="30">
        <v>64.687384868908609</v>
      </c>
      <c r="P17" s="29">
        <v>3.7314102505929418</v>
      </c>
      <c r="Q17" s="30">
        <v>7.4541275911208302</v>
      </c>
    </row>
    <row r="18" spans="1:17" x14ac:dyDescent="0.3">
      <c r="A18" s="24">
        <v>56</v>
      </c>
      <c r="B18" s="10">
        <v>0.12521343933214438</v>
      </c>
      <c r="C18" s="10">
        <v>0.10977174606180906</v>
      </c>
      <c r="D18" s="10">
        <v>9.8200512366876491E-2</v>
      </c>
      <c r="E18" s="10">
        <v>0.10099715805398128</v>
      </c>
      <c r="F18" s="6">
        <f>B18*100/$B$14</f>
        <v>81.583132524507761</v>
      </c>
      <c r="G18" s="6">
        <f>C18*100/$C$14</f>
        <v>74.732955899644892</v>
      </c>
      <c r="H18" s="6">
        <f>D18*100/$D$14</f>
        <v>75.683745622687553</v>
      </c>
      <c r="I18" s="6">
        <f>E18*100/$E$14</f>
        <v>69.585223823615237</v>
      </c>
      <c r="J18" s="21">
        <v>10.200641024591983</v>
      </c>
      <c r="K18" s="21">
        <v>5.5120375712476761</v>
      </c>
      <c r="L18" s="21">
        <v>4.5978679881159588</v>
      </c>
      <c r="M18" s="21">
        <v>7.3156502320156189</v>
      </c>
      <c r="N18" s="31">
        <v>34.435045536609657</v>
      </c>
      <c r="O18" s="32">
        <v>56.048520152366457</v>
      </c>
      <c r="P18" s="29">
        <v>5</v>
      </c>
      <c r="Q18" s="30">
        <v>5</v>
      </c>
    </row>
    <row r="19" spans="1:17" x14ac:dyDescent="0.3">
      <c r="J19" s="22"/>
      <c r="K19" s="22"/>
      <c r="L19" s="23"/>
      <c r="M19" s="23"/>
    </row>
    <row r="20" spans="1:17" x14ac:dyDescent="0.3">
      <c r="J20" s="22"/>
      <c r="K20" s="22"/>
      <c r="L20" s="22"/>
      <c r="M20" s="22"/>
    </row>
    <row r="21" spans="1:17" x14ac:dyDescent="0.3">
      <c r="A21" s="8" t="s">
        <v>6</v>
      </c>
      <c r="B21" s="171" t="s">
        <v>2</v>
      </c>
      <c r="C21" s="171"/>
      <c r="D21" s="171"/>
      <c r="E21" s="171"/>
      <c r="F21" s="171" t="s">
        <v>3</v>
      </c>
      <c r="G21" s="171"/>
      <c r="H21" s="171"/>
      <c r="I21" s="171"/>
      <c r="J21" s="22"/>
      <c r="K21" s="22"/>
      <c r="L21" s="22"/>
      <c r="M21" s="22"/>
    </row>
    <row r="22" spans="1:17" x14ac:dyDescent="0.3">
      <c r="A22" t="s">
        <v>4</v>
      </c>
      <c r="B22" s="3" t="s">
        <v>7</v>
      </c>
      <c r="C22" s="3" t="s">
        <v>8</v>
      </c>
      <c r="D22" s="3" t="s">
        <v>9</v>
      </c>
      <c r="E22" s="3" t="s">
        <v>10</v>
      </c>
      <c r="F22" s="3" t="s">
        <v>7</v>
      </c>
      <c r="G22" s="3" t="s">
        <v>8</v>
      </c>
      <c r="H22" s="3" t="s">
        <v>9</v>
      </c>
      <c r="I22" s="3" t="s">
        <v>10</v>
      </c>
      <c r="J22" s="22"/>
      <c r="K22" s="22"/>
      <c r="L22" s="22"/>
      <c r="M22" s="22"/>
    </row>
    <row r="23" spans="1:17" x14ac:dyDescent="0.3">
      <c r="A23">
        <v>0</v>
      </c>
      <c r="B23" s="10">
        <v>7.2511703838736799E-2</v>
      </c>
      <c r="C23" s="10">
        <v>6.9819165751716872E-2</v>
      </c>
      <c r="D23" s="10">
        <v>5.7092863868342579E-2</v>
      </c>
      <c r="E23" s="10">
        <v>5.8961015551365507E-2</v>
      </c>
      <c r="F23" s="6">
        <f>B23*100/$B$23</f>
        <v>100</v>
      </c>
      <c r="G23" s="6">
        <f>C23*100/$C$23</f>
        <v>100</v>
      </c>
      <c r="H23" s="6">
        <f>D23*100/$D$23</f>
        <v>100</v>
      </c>
      <c r="I23" s="6">
        <f>E23*100/$E$23</f>
        <v>100</v>
      </c>
      <c r="J23" s="20">
        <v>1.7645098756203756</v>
      </c>
      <c r="K23" s="20">
        <v>6.6140646239012657</v>
      </c>
      <c r="L23" s="20">
        <v>4.6254377221560725</v>
      </c>
      <c r="M23" s="20">
        <v>11.504507851276038</v>
      </c>
      <c r="N23" s="31">
        <v>100</v>
      </c>
      <c r="O23" s="32">
        <v>100</v>
      </c>
      <c r="P23" s="31">
        <v>0.4010052442886366</v>
      </c>
      <c r="Q23" s="32">
        <v>10.369806483205068</v>
      </c>
    </row>
    <row r="24" spans="1:17" x14ac:dyDescent="0.3">
      <c r="A24">
        <v>7</v>
      </c>
      <c r="B24" s="10">
        <v>7.0000000000000007E-2</v>
      </c>
      <c r="C24" s="10">
        <v>6.735897768492187E-2</v>
      </c>
      <c r="D24" s="10">
        <v>5.1999999999999998E-2</v>
      </c>
      <c r="E24" s="10">
        <v>5.8000000000000003E-2</v>
      </c>
      <c r="F24" s="6">
        <f>B24*100/$B$23</f>
        <v>96.536140090815238</v>
      </c>
      <c r="G24" s="6">
        <f>C24*100/$C$23</f>
        <v>96.476342791686093</v>
      </c>
      <c r="H24" s="6">
        <f>D24*100/$D$23</f>
        <v>91.079684003789268</v>
      </c>
      <c r="I24" s="6">
        <f>E24*100/$E$23</f>
        <v>98.370083109358447</v>
      </c>
      <c r="J24" s="21">
        <v>1.7353635175686613</v>
      </c>
      <c r="K24" s="21">
        <v>4.9271846764000715</v>
      </c>
      <c r="L24" s="21">
        <v>6.6097553839457808</v>
      </c>
      <c r="M24" s="21">
        <v>2.768702744167999</v>
      </c>
      <c r="N24" s="31">
        <v>94.42238080514791</v>
      </c>
      <c r="O24" s="32">
        <v>89.025206164035012</v>
      </c>
      <c r="P24" s="31">
        <v>0.77724413468089737</v>
      </c>
      <c r="Q24" s="32">
        <v>6.2351293936154173</v>
      </c>
    </row>
    <row r="25" spans="1:17" x14ac:dyDescent="0.3">
      <c r="A25">
        <v>15</v>
      </c>
      <c r="B25" s="19">
        <v>6.9035866202212401E-2</v>
      </c>
      <c r="C25" s="11">
        <v>7.8625005223744035E-2</v>
      </c>
      <c r="D25" s="11">
        <v>5.6014134765734643E-2</v>
      </c>
      <c r="E25" s="11">
        <v>5.7000000000000002E-2</v>
      </c>
      <c r="F25" s="18">
        <f>B25*100/$B$23</f>
        <v>95.206515014107893</v>
      </c>
      <c r="G25" s="6">
        <f>C25*100/$C$23</f>
        <v>112.61235275044893</v>
      </c>
      <c r="H25" s="6">
        <f>D25*100/$D$23</f>
        <v>98.110571042476494</v>
      </c>
      <c r="I25" s="6">
        <f>E25*100/$E$23</f>
        <v>96.67404719367984</v>
      </c>
      <c r="J25" s="21">
        <v>2.8396747749124596</v>
      </c>
      <c r="K25" s="21">
        <v>1.5077093110881004</v>
      </c>
      <c r="L25" s="21">
        <v>2.6689586958674831</v>
      </c>
      <c r="M25" s="21">
        <v>5.597470095248231</v>
      </c>
      <c r="N25" s="31">
        <v>101</v>
      </c>
      <c r="O25" s="32">
        <v>73.461474985108381</v>
      </c>
      <c r="P25" s="31">
        <v>3.5385670861397758</v>
      </c>
      <c r="Q25" s="32">
        <v>6.6077455968067245</v>
      </c>
    </row>
    <row r="26" spans="1:17" x14ac:dyDescent="0.3">
      <c r="A26">
        <v>28</v>
      </c>
      <c r="B26" s="19">
        <v>6.8000000000000005E-2</v>
      </c>
      <c r="C26" s="11">
        <v>7.0000000000000007E-2</v>
      </c>
      <c r="D26" s="11">
        <v>5.5E-2</v>
      </c>
      <c r="E26" s="11">
        <v>5.7000000000000002E-2</v>
      </c>
      <c r="F26" s="18">
        <f>B26*100/$B$23</f>
        <v>93.777964659649086</v>
      </c>
      <c r="G26" s="6">
        <f>C26*100/$C$23</f>
        <v>100.25900373677652</v>
      </c>
      <c r="H26" s="6">
        <f>D26*100/$D$23</f>
        <v>96.334281157854036</v>
      </c>
      <c r="I26" s="6">
        <f>E26*100/$E$23</f>
        <v>96.67404719367984</v>
      </c>
      <c r="J26" s="21"/>
      <c r="K26" s="21"/>
      <c r="L26" s="21"/>
      <c r="M26" s="21"/>
      <c r="N26" s="31">
        <v>96.964901789758258</v>
      </c>
      <c r="O26" s="32">
        <v>71.343415433580518</v>
      </c>
      <c r="P26" s="31">
        <v>4.6819417324255923</v>
      </c>
      <c r="Q26" s="32">
        <v>6.2540211894922439</v>
      </c>
    </row>
    <row r="27" spans="1:17" x14ac:dyDescent="0.3">
      <c r="A27">
        <v>56</v>
      </c>
      <c r="B27" s="11">
        <v>6.8143331816476568E-2</v>
      </c>
      <c r="C27" s="11">
        <v>6.6329880715104095E-2</v>
      </c>
      <c r="D27" s="11">
        <v>5.1509562749598066E-2</v>
      </c>
      <c r="E27" s="11">
        <v>5.5E-2</v>
      </c>
      <c r="F27" s="6">
        <f>B27*100/$B$23</f>
        <v>93.97563180700412</v>
      </c>
      <c r="G27" s="6">
        <f>C27*100/$C$23</f>
        <v>95.002396549650868</v>
      </c>
      <c r="H27" s="6">
        <f>D27*100/$D$23</f>
        <v>90.220667277052826</v>
      </c>
      <c r="I27" s="6">
        <f>E27*100/$E$23</f>
        <v>93.281975362322655</v>
      </c>
      <c r="J27" s="21">
        <v>0.63786543301633791</v>
      </c>
      <c r="K27" s="21">
        <v>6.2984455195133791</v>
      </c>
      <c r="L27" s="21">
        <v>4.3795377307459633</v>
      </c>
      <c r="M27" s="21">
        <v>5.5039426568908851</v>
      </c>
      <c r="N27" s="33">
        <v>58.541739694337572</v>
      </c>
      <c r="O27" s="34">
        <v>66.333075146986815</v>
      </c>
      <c r="P27" s="33">
        <v>4</v>
      </c>
      <c r="Q27" s="34">
        <v>5</v>
      </c>
    </row>
    <row r="30" spans="1:17" ht="16.2" x14ac:dyDescent="0.3">
      <c r="C30" t="s">
        <v>11</v>
      </c>
    </row>
    <row r="31" spans="1:17" ht="16.2" x14ac:dyDescent="0.3">
      <c r="C31" t="s">
        <v>12</v>
      </c>
    </row>
    <row r="32" spans="1:17" ht="16.2" customHeight="1" x14ac:dyDescent="0.3">
      <c r="C32" t="s">
        <v>13</v>
      </c>
    </row>
    <row r="33" spans="3:10" ht="16.8" customHeight="1" x14ac:dyDescent="0.3">
      <c r="C33" t="s">
        <v>14</v>
      </c>
    </row>
    <row r="35" spans="3:10" x14ac:dyDescent="0.3">
      <c r="J35" s="9"/>
    </row>
  </sheetData>
  <mergeCells count="9">
    <mergeCell ref="B21:E21"/>
    <mergeCell ref="F21:I21"/>
    <mergeCell ref="O3:P3"/>
    <mergeCell ref="Q3:R3"/>
    <mergeCell ref="B3:E3"/>
    <mergeCell ref="F3:I3"/>
    <mergeCell ref="J3:M3"/>
    <mergeCell ref="B12:E12"/>
    <mergeCell ref="F12:I1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2DF19-40C2-4715-A07C-E0A2B3D94196}">
  <dimension ref="A1:U39"/>
  <sheetViews>
    <sheetView topLeftCell="A2" zoomScale="70" zoomScaleNormal="70" workbookViewId="0">
      <selection activeCell="AD20" sqref="AD20"/>
    </sheetView>
  </sheetViews>
  <sheetFormatPr defaultRowHeight="14.4" x14ac:dyDescent="0.3"/>
  <cols>
    <col min="1" max="1" width="10.21875" customWidth="1"/>
    <col min="5" max="5" width="9.5546875" customWidth="1"/>
    <col min="10" max="10" width="9.44140625" customWidth="1"/>
    <col min="11" max="11" width="9.21875" customWidth="1"/>
    <col min="12" max="12" width="9.77734375" customWidth="1"/>
    <col min="13" max="13" width="10.109375" customWidth="1"/>
  </cols>
  <sheetData>
    <row r="1" spans="1:21" x14ac:dyDescent="0.3">
      <c r="A1" s="1" t="s">
        <v>60</v>
      </c>
      <c r="B1" s="1"/>
      <c r="C1" s="1"/>
      <c r="F1" s="3" t="s">
        <v>1</v>
      </c>
      <c r="G1" s="3" t="s">
        <v>5</v>
      </c>
      <c r="H1" s="3" t="s">
        <v>6</v>
      </c>
    </row>
    <row r="2" spans="1:21" x14ac:dyDescent="0.3">
      <c r="E2" t="s">
        <v>63</v>
      </c>
      <c r="F2" s="3">
        <v>0.53</v>
      </c>
      <c r="G2" s="3">
        <v>0.32</v>
      </c>
      <c r="H2" s="3">
        <v>0.15</v>
      </c>
    </row>
    <row r="3" spans="1:21" x14ac:dyDescent="0.3">
      <c r="D3" t="s">
        <v>16</v>
      </c>
      <c r="E3">
        <f>200*0.003/0.01</f>
        <v>60</v>
      </c>
      <c r="F3" s="3">
        <f>E3*F2</f>
        <v>31.8</v>
      </c>
      <c r="G3" s="3">
        <f>E3*G2</f>
        <v>19.2</v>
      </c>
      <c r="H3" s="3">
        <f>E3*H2</f>
        <v>9</v>
      </c>
    </row>
    <row r="4" spans="1:21" x14ac:dyDescent="0.3">
      <c r="D4" t="s">
        <v>17</v>
      </c>
      <c r="E4">
        <f>200*0.005/0.01</f>
        <v>100</v>
      </c>
      <c r="F4" s="3">
        <f>E4*F2</f>
        <v>53</v>
      </c>
      <c r="G4" s="3">
        <f>E4*G2</f>
        <v>32</v>
      </c>
      <c r="H4" s="3">
        <f>E4*H2</f>
        <v>15</v>
      </c>
    </row>
    <row r="5" spans="1:21" x14ac:dyDescent="0.3">
      <c r="M5" s="176" t="s">
        <v>16</v>
      </c>
      <c r="N5" s="171"/>
      <c r="O5" s="171"/>
      <c r="P5" s="171"/>
      <c r="Q5" s="171"/>
      <c r="R5" s="172"/>
    </row>
    <row r="6" spans="1:21" x14ac:dyDescent="0.3">
      <c r="A6" s="2" t="s">
        <v>1</v>
      </c>
      <c r="B6" s="183" t="s">
        <v>61</v>
      </c>
      <c r="C6" s="184"/>
      <c r="D6" s="184"/>
      <c r="E6" s="185"/>
      <c r="F6" s="186" t="s">
        <v>62</v>
      </c>
      <c r="G6" s="187"/>
      <c r="H6" s="187"/>
      <c r="I6" s="188"/>
      <c r="J6" s="41"/>
      <c r="M6" s="182" t="s">
        <v>1</v>
      </c>
      <c r="N6" s="182"/>
      <c r="O6" s="189" t="s">
        <v>5</v>
      </c>
      <c r="P6" s="189"/>
      <c r="Q6" s="190" t="s">
        <v>6</v>
      </c>
      <c r="R6" s="190"/>
    </row>
    <row r="7" spans="1:21" x14ac:dyDescent="0.3">
      <c r="A7" t="s">
        <v>4</v>
      </c>
      <c r="B7" s="3" t="s">
        <v>7</v>
      </c>
      <c r="C7" s="3" t="s">
        <v>8</v>
      </c>
      <c r="D7" s="3" t="s">
        <v>9</v>
      </c>
      <c r="E7" s="3" t="s">
        <v>10</v>
      </c>
      <c r="F7" s="3" t="s">
        <v>7</v>
      </c>
      <c r="G7" s="3" t="s">
        <v>8</v>
      </c>
      <c r="H7" s="3" t="s">
        <v>9</v>
      </c>
      <c r="I7" s="3" t="s">
        <v>10</v>
      </c>
      <c r="J7" s="38"/>
      <c r="K7" t="s">
        <v>64</v>
      </c>
      <c r="L7" t="s">
        <v>65</v>
      </c>
      <c r="M7" s="3" t="s">
        <v>67</v>
      </c>
      <c r="N7" s="3" t="s">
        <v>68</v>
      </c>
      <c r="O7" s="3" t="s">
        <v>67</v>
      </c>
      <c r="P7" s="3" t="s">
        <v>68</v>
      </c>
      <c r="Q7" s="3" t="s">
        <v>67</v>
      </c>
      <c r="R7" s="3" t="s">
        <v>68</v>
      </c>
      <c r="S7" t="s">
        <v>66</v>
      </c>
    </row>
    <row r="8" spans="1:21" x14ac:dyDescent="0.3">
      <c r="A8" s="14">
        <v>0</v>
      </c>
      <c r="B8" s="20">
        <v>100</v>
      </c>
      <c r="C8" s="20">
        <v>100</v>
      </c>
      <c r="D8" s="20">
        <v>100</v>
      </c>
      <c r="E8" s="20">
        <v>100</v>
      </c>
      <c r="F8" s="15">
        <f>B8*$F$2*$E$3/100</f>
        <v>31.8</v>
      </c>
      <c r="G8" s="15">
        <f>C8*$F$2*$E$3/100</f>
        <v>31.8</v>
      </c>
      <c r="H8" s="15">
        <f>D8*$F$2*$E$4/100</f>
        <v>53</v>
      </c>
      <c r="I8" s="15">
        <f>E8*$F$2*$E$4/100</f>
        <v>53</v>
      </c>
      <c r="K8">
        <v>0</v>
      </c>
      <c r="M8" s="3"/>
      <c r="N8" s="3"/>
      <c r="O8" s="3"/>
      <c r="P8" s="3"/>
      <c r="Q8" s="3"/>
      <c r="R8" s="3"/>
    </row>
    <row r="9" spans="1:21" x14ac:dyDescent="0.3">
      <c r="A9" s="14">
        <v>7</v>
      </c>
      <c r="B9" s="21">
        <v>100</v>
      </c>
      <c r="C9" s="21">
        <v>100</v>
      </c>
      <c r="D9" s="21">
        <v>79.964173037581929</v>
      </c>
      <c r="E9" s="21">
        <v>83.899034706643405</v>
      </c>
      <c r="F9" s="15">
        <f t="shared" ref="F9:F12" si="0">B9*$F$2*$E$3/100</f>
        <v>31.8</v>
      </c>
      <c r="G9" s="15">
        <f t="shared" ref="G9:G12" si="1">C9*$F$2*$E$3/100</f>
        <v>31.8</v>
      </c>
      <c r="H9" s="15">
        <f t="shared" ref="H9:I12" si="2">D9*$F$2*$E$4/100</f>
        <v>42.381011709918418</v>
      </c>
      <c r="I9" s="15">
        <f t="shared" si="2"/>
        <v>44.466488394521008</v>
      </c>
      <c r="K9">
        <v>1</v>
      </c>
      <c r="L9">
        <v>0</v>
      </c>
      <c r="M9" s="15">
        <v>31.8</v>
      </c>
      <c r="N9" s="6"/>
      <c r="O9" s="6">
        <v>19.2</v>
      </c>
      <c r="P9" s="6"/>
      <c r="Q9" s="6">
        <v>9</v>
      </c>
      <c r="R9" s="6"/>
      <c r="S9" s="42">
        <v>0</v>
      </c>
      <c r="T9" s="43">
        <v>2.5</v>
      </c>
      <c r="U9" s="42" t="s">
        <v>69</v>
      </c>
    </row>
    <row r="10" spans="1:21" x14ac:dyDescent="0.3">
      <c r="A10" s="14">
        <v>15</v>
      </c>
      <c r="B10" s="21">
        <v>100</v>
      </c>
      <c r="C10" s="21">
        <v>100</v>
      </c>
      <c r="D10" s="21">
        <v>83.810870551189581</v>
      </c>
      <c r="E10" s="21">
        <v>80.92062540501351</v>
      </c>
      <c r="F10" s="15">
        <f t="shared" si="0"/>
        <v>31.8</v>
      </c>
      <c r="G10" s="15">
        <f t="shared" si="1"/>
        <v>31.8</v>
      </c>
      <c r="H10" s="15">
        <f t="shared" si="2"/>
        <v>44.419761392130482</v>
      </c>
      <c r="I10" s="15">
        <f t="shared" si="2"/>
        <v>42.887931464657164</v>
      </c>
      <c r="K10">
        <v>3</v>
      </c>
      <c r="L10">
        <v>0</v>
      </c>
      <c r="M10" s="3"/>
      <c r="N10" s="6">
        <v>31.8</v>
      </c>
      <c r="O10" s="3"/>
      <c r="P10" s="6">
        <v>19.2</v>
      </c>
      <c r="Q10" s="3"/>
      <c r="R10" s="15">
        <v>9</v>
      </c>
      <c r="S10">
        <v>0</v>
      </c>
      <c r="U10" s="42" t="s">
        <v>70</v>
      </c>
    </row>
    <row r="11" spans="1:21" x14ac:dyDescent="0.3">
      <c r="A11" s="14">
        <v>28</v>
      </c>
      <c r="B11" s="21">
        <v>100</v>
      </c>
      <c r="C11" s="21">
        <v>100</v>
      </c>
      <c r="D11" s="21">
        <v>74.96601410836162</v>
      </c>
      <c r="E11" s="21">
        <v>75.509137236404527</v>
      </c>
      <c r="F11" s="15">
        <f t="shared" si="0"/>
        <v>31.8</v>
      </c>
      <c r="G11" s="15">
        <f t="shared" si="1"/>
        <v>31.8</v>
      </c>
      <c r="H11" s="15">
        <f t="shared" si="2"/>
        <v>39.731987477431659</v>
      </c>
      <c r="I11" s="15">
        <f t="shared" si="2"/>
        <v>40.019842735294404</v>
      </c>
      <c r="K11">
        <v>4</v>
      </c>
      <c r="M11" s="3"/>
      <c r="N11" s="3"/>
      <c r="O11" s="3"/>
      <c r="P11" s="3"/>
      <c r="Q11" s="3"/>
      <c r="R11" s="3"/>
      <c r="S11">
        <v>0</v>
      </c>
    </row>
    <row r="12" spans="1:21" x14ac:dyDescent="0.3">
      <c r="A12" s="14">
        <v>56</v>
      </c>
      <c r="B12" s="21">
        <v>100</v>
      </c>
      <c r="C12" s="21">
        <v>100</v>
      </c>
      <c r="D12" s="21">
        <v>48.309043654040849</v>
      </c>
      <c r="E12" s="21">
        <v>48.84882329915748</v>
      </c>
      <c r="F12" s="15">
        <f t="shared" si="0"/>
        <v>31.8</v>
      </c>
      <c r="G12" s="15">
        <f t="shared" si="1"/>
        <v>31.8</v>
      </c>
      <c r="H12" s="15">
        <f t="shared" si="2"/>
        <v>25.603793136641652</v>
      </c>
      <c r="I12" s="15">
        <f t="shared" si="2"/>
        <v>25.889876348553468</v>
      </c>
      <c r="K12">
        <v>5</v>
      </c>
      <c r="L12">
        <v>7</v>
      </c>
      <c r="M12" s="15">
        <v>31.8</v>
      </c>
      <c r="N12" s="3"/>
      <c r="O12" s="6">
        <v>17</v>
      </c>
      <c r="P12" s="3"/>
      <c r="Q12" s="6">
        <v>8.6882526081733715</v>
      </c>
      <c r="R12" s="3"/>
      <c r="S12" s="42">
        <v>0</v>
      </c>
      <c r="U12" s="42" t="s">
        <v>69</v>
      </c>
    </row>
    <row r="13" spans="1:21" x14ac:dyDescent="0.3">
      <c r="F13" s="39"/>
      <c r="G13" s="39"/>
      <c r="H13" s="39"/>
      <c r="I13" s="39"/>
      <c r="J13" s="22"/>
      <c r="K13">
        <v>6</v>
      </c>
      <c r="L13">
        <v>7</v>
      </c>
      <c r="M13" s="3"/>
      <c r="N13" s="6">
        <v>31.8</v>
      </c>
      <c r="O13" s="3"/>
      <c r="P13" s="6">
        <v>16.704000000000001</v>
      </c>
      <c r="Q13" s="3"/>
      <c r="R13" s="6">
        <v>8.6828708512517476</v>
      </c>
      <c r="S13">
        <v>0</v>
      </c>
      <c r="U13" s="42" t="s">
        <v>70</v>
      </c>
    </row>
    <row r="14" spans="1:21" x14ac:dyDescent="0.3">
      <c r="F14" s="39"/>
      <c r="G14" s="39"/>
      <c r="H14" s="39"/>
      <c r="I14" s="39"/>
      <c r="J14" s="22"/>
      <c r="K14">
        <v>7</v>
      </c>
      <c r="M14" s="3"/>
      <c r="N14" s="3"/>
      <c r="O14" s="3"/>
      <c r="P14" s="3"/>
      <c r="Q14" s="3"/>
      <c r="R14" s="3"/>
      <c r="S14">
        <v>0</v>
      </c>
    </row>
    <row r="15" spans="1:21" x14ac:dyDescent="0.3">
      <c r="A15" s="7" t="s">
        <v>5</v>
      </c>
      <c r="B15" s="176" t="s">
        <v>2</v>
      </c>
      <c r="C15" s="171"/>
      <c r="D15" s="171"/>
      <c r="E15" s="171"/>
      <c r="F15" s="181"/>
      <c r="G15" s="181"/>
      <c r="H15" s="181"/>
      <c r="I15" s="181"/>
      <c r="J15" s="20"/>
      <c r="K15">
        <v>8</v>
      </c>
      <c r="L15">
        <v>15</v>
      </c>
      <c r="M15" s="15">
        <v>31.8</v>
      </c>
      <c r="N15" s="6"/>
      <c r="O15" s="3">
        <v>16</v>
      </c>
      <c r="P15" s="6"/>
      <c r="Q15" s="6">
        <v>8.56858635126971</v>
      </c>
      <c r="R15" s="6"/>
      <c r="S15" s="42">
        <v>0</v>
      </c>
      <c r="U15" s="42" t="s">
        <v>69</v>
      </c>
    </row>
    <row r="16" spans="1:21" x14ac:dyDescent="0.3">
      <c r="A16" t="s">
        <v>4</v>
      </c>
      <c r="B16" s="3" t="s">
        <v>7</v>
      </c>
      <c r="C16" s="3" t="s">
        <v>8</v>
      </c>
      <c r="D16" s="3" t="s">
        <v>9</v>
      </c>
      <c r="E16" s="3" t="s">
        <v>10</v>
      </c>
      <c r="F16" s="3" t="s">
        <v>7</v>
      </c>
      <c r="G16" s="3" t="s">
        <v>8</v>
      </c>
      <c r="H16" s="3" t="s">
        <v>9</v>
      </c>
      <c r="I16" s="3" t="s">
        <v>10</v>
      </c>
      <c r="J16" s="22"/>
      <c r="K16">
        <v>9</v>
      </c>
      <c r="L16">
        <v>15</v>
      </c>
      <c r="M16" s="3"/>
      <c r="N16" s="6">
        <v>31.8</v>
      </c>
      <c r="O16" s="6"/>
      <c r="P16" s="6">
        <v>16.566653295148971</v>
      </c>
      <c r="Q16" s="6"/>
      <c r="R16" s="6">
        <v>9</v>
      </c>
      <c r="S16">
        <v>0</v>
      </c>
      <c r="U16" s="42" t="s">
        <v>70</v>
      </c>
    </row>
    <row r="17" spans="1:21" x14ac:dyDescent="0.3">
      <c r="A17" s="37">
        <v>0</v>
      </c>
      <c r="B17" s="6">
        <v>100</v>
      </c>
      <c r="C17" s="6">
        <v>100</v>
      </c>
      <c r="D17" s="6">
        <v>100</v>
      </c>
      <c r="E17" s="6">
        <v>100</v>
      </c>
      <c r="F17" s="15">
        <f>B17*$G$2*$E$3/100</f>
        <v>19.2</v>
      </c>
      <c r="G17" s="15">
        <f>C17*$G$2*$E$3/100</f>
        <v>19.2</v>
      </c>
      <c r="H17" s="15">
        <f>D17*$G$2*$E$4/100</f>
        <v>32</v>
      </c>
      <c r="I17" s="15">
        <f>E17*$G$2*$E$4/100</f>
        <v>32</v>
      </c>
      <c r="J17" s="20"/>
      <c r="K17">
        <v>10</v>
      </c>
      <c r="M17" s="3"/>
      <c r="N17" s="3"/>
      <c r="O17" s="3"/>
      <c r="P17" s="3"/>
      <c r="Q17" s="3"/>
      <c r="R17" s="3"/>
      <c r="S17">
        <v>0</v>
      </c>
    </row>
    <row r="18" spans="1:21" x14ac:dyDescent="0.3">
      <c r="A18" s="37">
        <v>7</v>
      </c>
      <c r="B18" s="6">
        <v>82.6365484412988</v>
      </c>
      <c r="C18" s="6">
        <v>87</v>
      </c>
      <c r="D18" s="6">
        <v>80.09217457573709</v>
      </c>
      <c r="E18" s="6">
        <v>78.702396801578814</v>
      </c>
      <c r="F18" s="15">
        <f t="shared" ref="F18:F21" si="3">B18*$G$2*$E$3/100</f>
        <v>15.866217300729367</v>
      </c>
      <c r="G18" s="15">
        <f t="shared" ref="G18:G20" si="4">C18*$G$2*$E$3/100</f>
        <v>16.704000000000001</v>
      </c>
      <c r="H18" s="15">
        <f t="shared" ref="H18:I21" si="5">D18*$G$2*$E$4/100</f>
        <v>25.629495864235867</v>
      </c>
      <c r="I18" s="15">
        <f t="shared" si="5"/>
        <v>25.18476697650522</v>
      </c>
      <c r="J18" s="21"/>
      <c r="K18">
        <v>11</v>
      </c>
      <c r="L18">
        <v>28</v>
      </c>
      <c r="M18" s="15">
        <v>31.8</v>
      </c>
      <c r="N18" s="6"/>
      <c r="O18" s="6">
        <v>15.637260593045115</v>
      </c>
      <c r="P18" s="6"/>
      <c r="Q18" s="6">
        <v>8.4400168193684166</v>
      </c>
      <c r="R18" s="6"/>
      <c r="S18" s="42">
        <v>0</v>
      </c>
      <c r="U18" s="42" t="s">
        <v>69</v>
      </c>
    </row>
    <row r="19" spans="1:21" x14ac:dyDescent="0.3">
      <c r="A19" s="37">
        <v>15</v>
      </c>
      <c r="B19" s="18">
        <v>82</v>
      </c>
      <c r="C19" s="6">
        <v>86.284652578900904</v>
      </c>
      <c r="D19" s="6">
        <v>93.029384341704912</v>
      </c>
      <c r="E19" s="6">
        <v>88.760002678033061</v>
      </c>
      <c r="F19" s="15">
        <f t="shared" si="3"/>
        <v>15.744000000000002</v>
      </c>
      <c r="G19" s="15">
        <f t="shared" si="4"/>
        <v>16.566653295148971</v>
      </c>
      <c r="H19" s="15">
        <f t="shared" si="5"/>
        <v>29.769402989345572</v>
      </c>
      <c r="I19" s="15">
        <f t="shared" si="5"/>
        <v>28.403200856970578</v>
      </c>
      <c r="J19" s="21"/>
      <c r="K19">
        <v>12</v>
      </c>
      <c r="L19">
        <v>28</v>
      </c>
      <c r="M19" s="3"/>
      <c r="N19" s="6">
        <v>31.8</v>
      </c>
      <c r="O19" s="6"/>
      <c r="P19" s="6">
        <v>16.600705209069616</v>
      </c>
      <c r="Q19" s="6"/>
      <c r="R19" s="6">
        <v>9.023310336309887</v>
      </c>
      <c r="S19">
        <v>0</v>
      </c>
      <c r="U19" s="42" t="s">
        <v>70</v>
      </c>
    </row>
    <row r="20" spans="1:21" x14ac:dyDescent="0.3">
      <c r="A20" s="37">
        <v>28</v>
      </c>
      <c r="B20" s="18">
        <v>81.444065588776638</v>
      </c>
      <c r="C20" s="6">
        <v>86.462006297237593</v>
      </c>
      <c r="D20" s="6">
        <v>93.255452539106528</v>
      </c>
      <c r="E20" s="6">
        <v>88.878677838128667</v>
      </c>
      <c r="F20" s="15">
        <f t="shared" si="3"/>
        <v>15.637260593045115</v>
      </c>
      <c r="G20" s="15">
        <f t="shared" si="4"/>
        <v>16.600705209069616</v>
      </c>
      <c r="H20" s="15">
        <f t="shared" si="5"/>
        <v>29.84174481251409</v>
      </c>
      <c r="I20" s="15">
        <f t="shared" si="5"/>
        <v>28.441176908201172</v>
      </c>
      <c r="J20" s="21"/>
      <c r="K20">
        <v>13</v>
      </c>
      <c r="M20" s="3"/>
      <c r="N20" s="3"/>
      <c r="O20" s="3"/>
      <c r="P20" s="3"/>
      <c r="Q20" s="3"/>
      <c r="R20" s="3"/>
      <c r="S20">
        <v>0</v>
      </c>
    </row>
    <row r="21" spans="1:21" x14ac:dyDescent="0.3">
      <c r="A21" s="37">
        <v>56</v>
      </c>
      <c r="B21" s="6">
        <v>81.583132524507761</v>
      </c>
      <c r="C21" s="6">
        <v>74.732955899644892</v>
      </c>
      <c r="D21" s="6">
        <v>75.683745622687553</v>
      </c>
      <c r="E21" s="6">
        <v>69.585223823615237</v>
      </c>
      <c r="F21" s="15">
        <f t="shared" si="3"/>
        <v>15.663961444705489</v>
      </c>
      <c r="G21" s="15">
        <f>C21*$G$2*$E$3/100</f>
        <v>14.348727532731818</v>
      </c>
      <c r="H21" s="15">
        <f t="shared" si="5"/>
        <v>24.218798599260015</v>
      </c>
      <c r="I21" s="15">
        <f>E21*$G$2*$E$4/100</f>
        <v>22.267271623556876</v>
      </c>
      <c r="J21" s="21"/>
      <c r="K21">
        <v>14</v>
      </c>
      <c r="L21">
        <v>56</v>
      </c>
      <c r="M21" s="15">
        <v>31.8</v>
      </c>
      <c r="N21" s="6"/>
      <c r="O21" s="6">
        <v>15.663961444705489</v>
      </c>
      <c r="P21" s="6"/>
      <c r="Q21" s="6">
        <v>8.4578068626303704</v>
      </c>
      <c r="R21" s="6"/>
      <c r="S21" s="42">
        <v>0</v>
      </c>
      <c r="U21" s="42" t="s">
        <v>69</v>
      </c>
    </row>
    <row r="22" spans="1:21" x14ac:dyDescent="0.3">
      <c r="F22" s="39"/>
      <c r="G22" s="39"/>
      <c r="H22" s="39"/>
      <c r="I22" s="39"/>
      <c r="J22" s="22"/>
      <c r="K22">
        <v>15</v>
      </c>
      <c r="L22">
        <v>56</v>
      </c>
      <c r="M22" s="3"/>
      <c r="N22" s="6">
        <v>31.8</v>
      </c>
      <c r="O22" s="6"/>
      <c r="P22" s="6">
        <v>14.348727532731818</v>
      </c>
      <c r="Q22" s="6"/>
      <c r="R22" s="6">
        <v>8.5502156894685779</v>
      </c>
      <c r="S22">
        <v>0</v>
      </c>
      <c r="U22" s="42" t="s">
        <v>70</v>
      </c>
    </row>
    <row r="23" spans="1:21" x14ac:dyDescent="0.3">
      <c r="F23" s="39"/>
      <c r="G23" s="39"/>
      <c r="H23" s="39"/>
      <c r="I23" s="39"/>
      <c r="J23" s="22"/>
      <c r="K23" s="22"/>
      <c r="L23" s="22"/>
      <c r="M23" s="178" t="s">
        <v>20</v>
      </c>
      <c r="N23" s="179"/>
      <c r="O23" s="179"/>
      <c r="P23" s="179"/>
      <c r="Q23" s="179"/>
      <c r="R23" s="180"/>
    </row>
    <row r="24" spans="1:21" x14ac:dyDescent="0.3">
      <c r="A24" s="8" t="s">
        <v>6</v>
      </c>
      <c r="B24" s="171" t="s">
        <v>2</v>
      </c>
      <c r="C24" s="171"/>
      <c r="D24" s="171"/>
      <c r="E24" s="171"/>
      <c r="F24" s="181"/>
      <c r="G24" s="181"/>
      <c r="H24" s="181"/>
      <c r="I24" s="181"/>
      <c r="J24" s="22"/>
      <c r="K24" t="s">
        <v>64</v>
      </c>
      <c r="L24" t="s">
        <v>65</v>
      </c>
      <c r="M24" s="3" t="s">
        <v>67</v>
      </c>
      <c r="N24" s="3" t="s">
        <v>68</v>
      </c>
      <c r="O24" s="3" t="s">
        <v>67</v>
      </c>
      <c r="P24" s="3" t="s">
        <v>68</v>
      </c>
      <c r="Q24" s="3" t="s">
        <v>67</v>
      </c>
      <c r="R24" s="3" t="s">
        <v>68</v>
      </c>
      <c r="S24" t="s">
        <v>66</v>
      </c>
    </row>
    <row r="25" spans="1:21" x14ac:dyDescent="0.3">
      <c r="A25" t="s">
        <v>4</v>
      </c>
      <c r="B25" s="3" t="s">
        <v>7</v>
      </c>
      <c r="C25" s="3" t="s">
        <v>8</v>
      </c>
      <c r="D25" s="3" t="s">
        <v>9</v>
      </c>
      <c r="E25" s="3" t="s">
        <v>10</v>
      </c>
      <c r="F25" s="3" t="s">
        <v>7</v>
      </c>
      <c r="G25" s="3" t="s">
        <v>8</v>
      </c>
      <c r="H25" s="3" t="s">
        <v>9</v>
      </c>
      <c r="I25" s="3" t="s">
        <v>10</v>
      </c>
      <c r="J25" s="22"/>
      <c r="K25">
        <v>0</v>
      </c>
      <c r="M25" s="3"/>
      <c r="N25" s="3"/>
      <c r="O25" s="3"/>
      <c r="P25" s="3"/>
      <c r="Q25" s="3"/>
      <c r="R25" s="3"/>
    </row>
    <row r="26" spans="1:21" x14ac:dyDescent="0.3">
      <c r="A26">
        <v>0</v>
      </c>
      <c r="B26" s="6">
        <v>100</v>
      </c>
      <c r="C26" s="6">
        <v>100</v>
      </c>
      <c r="D26" s="6">
        <v>100</v>
      </c>
      <c r="E26" s="6">
        <v>100</v>
      </c>
      <c r="F26" s="15">
        <f>B26*$H$2*$E$3/100</f>
        <v>9</v>
      </c>
      <c r="G26" s="15">
        <f>C26*$H$2*$E$3/100</f>
        <v>9</v>
      </c>
      <c r="H26" s="15">
        <f>D26*$H$2*$E$4/100</f>
        <v>15</v>
      </c>
      <c r="I26" s="15">
        <f>E26*$H$2*$E$4/100</f>
        <v>15</v>
      </c>
      <c r="J26" s="20"/>
      <c r="K26">
        <v>1</v>
      </c>
      <c r="L26">
        <v>0</v>
      </c>
      <c r="M26" s="15">
        <v>53</v>
      </c>
      <c r="N26" s="6"/>
      <c r="O26" s="6">
        <v>32</v>
      </c>
      <c r="P26" s="6"/>
      <c r="Q26" s="6">
        <v>15</v>
      </c>
      <c r="R26" s="6"/>
      <c r="S26" s="42">
        <v>0</v>
      </c>
    </row>
    <row r="27" spans="1:21" x14ac:dyDescent="0.3">
      <c r="A27">
        <v>7</v>
      </c>
      <c r="B27" s="6">
        <v>96.536140090815238</v>
      </c>
      <c r="C27" s="6">
        <v>96.476342791686093</v>
      </c>
      <c r="D27" s="6">
        <v>91.079684003789268</v>
      </c>
      <c r="E27" s="6">
        <v>98.370083109358447</v>
      </c>
      <c r="F27" s="15">
        <f t="shared" ref="F27:G30" si="6">B27*$H$2*$E$3/100</f>
        <v>8.6882526081733715</v>
      </c>
      <c r="G27" s="15">
        <f t="shared" si="6"/>
        <v>8.6828708512517476</v>
      </c>
      <c r="H27" s="15">
        <f t="shared" ref="H27:I30" si="7">D27*$H$2*$E$4/100</f>
        <v>13.661952600568389</v>
      </c>
      <c r="I27" s="15">
        <f t="shared" si="7"/>
        <v>14.755512466403765</v>
      </c>
      <c r="J27" s="21"/>
      <c r="K27">
        <v>3</v>
      </c>
      <c r="L27">
        <v>0</v>
      </c>
      <c r="N27" s="6">
        <v>53</v>
      </c>
      <c r="P27" s="6">
        <v>32</v>
      </c>
      <c r="R27" s="15">
        <v>15</v>
      </c>
      <c r="S27">
        <v>0</v>
      </c>
    </row>
    <row r="28" spans="1:21" x14ac:dyDescent="0.3">
      <c r="A28">
        <v>15</v>
      </c>
      <c r="B28" s="40">
        <v>95.206515014107893</v>
      </c>
      <c r="C28" s="5">
        <v>100</v>
      </c>
      <c r="D28" s="5">
        <v>98.110571042476494</v>
      </c>
      <c r="E28" s="5">
        <v>96.67404719367984</v>
      </c>
      <c r="F28" s="15">
        <f t="shared" si="6"/>
        <v>8.56858635126971</v>
      </c>
      <c r="G28" s="15">
        <f t="shared" si="6"/>
        <v>9</v>
      </c>
      <c r="H28" s="15">
        <f t="shared" si="7"/>
        <v>14.716585656371473</v>
      </c>
      <c r="I28" s="15">
        <f t="shared" si="7"/>
        <v>14.501107079051973</v>
      </c>
      <c r="J28" s="21"/>
      <c r="K28">
        <v>4</v>
      </c>
      <c r="S28">
        <v>0</v>
      </c>
    </row>
    <row r="29" spans="1:21" x14ac:dyDescent="0.3">
      <c r="A29">
        <v>28</v>
      </c>
      <c r="B29" s="40">
        <v>93.777964659649086</v>
      </c>
      <c r="C29" s="5">
        <v>100.25900373677652</v>
      </c>
      <c r="D29" s="5">
        <v>96.334281157854036</v>
      </c>
      <c r="E29" s="5">
        <v>96.67404719367984</v>
      </c>
      <c r="F29" s="15">
        <f t="shared" si="6"/>
        <v>8.4400168193684166</v>
      </c>
      <c r="G29" s="15">
        <f t="shared" si="6"/>
        <v>9.023310336309887</v>
      </c>
      <c r="H29" s="15">
        <f t="shared" si="7"/>
        <v>14.450142173678104</v>
      </c>
      <c r="I29" s="15">
        <f t="shared" si="7"/>
        <v>14.501107079051973</v>
      </c>
      <c r="J29" s="21"/>
      <c r="K29">
        <v>5</v>
      </c>
      <c r="L29">
        <v>7</v>
      </c>
      <c r="M29" s="3">
        <v>42.381011709918418</v>
      </c>
      <c r="O29" s="3">
        <v>25.629495864235867</v>
      </c>
      <c r="Q29" s="3">
        <v>13.661952600568389</v>
      </c>
      <c r="S29" s="42">
        <v>0</v>
      </c>
    </row>
    <row r="30" spans="1:21" x14ac:dyDescent="0.3">
      <c r="A30">
        <v>56</v>
      </c>
      <c r="B30" s="5">
        <v>93.97563180700412</v>
      </c>
      <c r="C30" s="5">
        <v>95.002396549650868</v>
      </c>
      <c r="D30" s="5">
        <v>90.220667277052826</v>
      </c>
      <c r="E30" s="5">
        <v>93.281975362322655</v>
      </c>
      <c r="F30" s="15">
        <f t="shared" si="6"/>
        <v>8.4578068626303704</v>
      </c>
      <c r="G30" s="15">
        <f t="shared" si="6"/>
        <v>8.5502156894685779</v>
      </c>
      <c r="H30" s="15">
        <f t="shared" si="7"/>
        <v>13.533100091557923</v>
      </c>
      <c r="I30" s="15">
        <f t="shared" si="7"/>
        <v>13.992296304348399</v>
      </c>
      <c r="J30" s="21"/>
      <c r="K30">
        <v>6</v>
      </c>
      <c r="L30">
        <v>7</v>
      </c>
      <c r="N30" s="3">
        <v>44.466488394521008</v>
      </c>
      <c r="P30" s="3">
        <v>25.18476697650522</v>
      </c>
      <c r="R30" s="3">
        <v>14.755512466403765</v>
      </c>
      <c r="S30">
        <v>0</v>
      </c>
    </row>
    <row r="31" spans="1:21" x14ac:dyDescent="0.3">
      <c r="K31">
        <v>7</v>
      </c>
      <c r="M31" s="3"/>
      <c r="O31" s="3"/>
      <c r="Q31" s="3"/>
      <c r="S31">
        <v>0</v>
      </c>
    </row>
    <row r="32" spans="1:21" x14ac:dyDescent="0.3">
      <c r="K32">
        <v>8</v>
      </c>
      <c r="L32">
        <v>15</v>
      </c>
      <c r="M32" s="3">
        <v>44.419761392130482</v>
      </c>
      <c r="N32" s="6"/>
      <c r="O32" s="3">
        <v>29.769402989345572</v>
      </c>
      <c r="P32" s="6"/>
      <c r="Q32" s="3">
        <v>14.716585656371473</v>
      </c>
      <c r="R32" s="6"/>
      <c r="S32" s="42">
        <v>0</v>
      </c>
    </row>
    <row r="33" spans="10:19" x14ac:dyDescent="0.3">
      <c r="K33">
        <v>9</v>
      </c>
      <c r="L33">
        <v>15</v>
      </c>
      <c r="M33" s="3"/>
      <c r="N33" s="3">
        <v>42.887931464657164</v>
      </c>
      <c r="O33" s="6"/>
      <c r="P33" s="3">
        <v>28.403200856970578</v>
      </c>
      <c r="Q33" s="6"/>
      <c r="R33" s="3">
        <v>14.501107079051973</v>
      </c>
      <c r="S33">
        <v>0</v>
      </c>
    </row>
    <row r="34" spans="10:19" x14ac:dyDescent="0.3">
      <c r="K34">
        <v>10</v>
      </c>
      <c r="M34" s="3"/>
      <c r="N34" s="3"/>
      <c r="O34" s="3"/>
      <c r="P34" s="3"/>
      <c r="Q34" s="3"/>
      <c r="R34" s="3"/>
      <c r="S34">
        <v>0</v>
      </c>
    </row>
    <row r="35" spans="10:19" ht="16.2" customHeight="1" x14ac:dyDescent="0.3">
      <c r="K35">
        <v>11</v>
      </c>
      <c r="L35">
        <v>28</v>
      </c>
      <c r="M35" s="15">
        <v>39.731987477431659</v>
      </c>
      <c r="N35" s="6"/>
      <c r="O35" s="6">
        <v>29.84174481251409</v>
      </c>
      <c r="P35" s="6"/>
      <c r="Q35" s="6">
        <v>14.450142173678104</v>
      </c>
      <c r="R35" s="6"/>
      <c r="S35" s="42">
        <v>0</v>
      </c>
    </row>
    <row r="36" spans="10:19" ht="16.8" customHeight="1" x14ac:dyDescent="0.3">
      <c r="K36">
        <v>12</v>
      </c>
      <c r="L36">
        <v>28</v>
      </c>
      <c r="M36" s="3"/>
      <c r="N36" s="6">
        <v>40.019842735294404</v>
      </c>
      <c r="O36" s="6"/>
      <c r="P36" s="6">
        <v>28.441176908201172</v>
      </c>
      <c r="Q36" s="6"/>
      <c r="R36" s="6">
        <v>14.501107079051973</v>
      </c>
      <c r="S36">
        <v>0</v>
      </c>
    </row>
    <row r="37" spans="10:19" x14ac:dyDescent="0.3">
      <c r="K37">
        <v>13</v>
      </c>
      <c r="M37" s="3"/>
      <c r="N37" s="3"/>
      <c r="O37" s="3"/>
      <c r="P37" s="3"/>
      <c r="Q37" s="3"/>
      <c r="R37" s="3"/>
      <c r="S37">
        <v>0</v>
      </c>
    </row>
    <row r="38" spans="10:19" x14ac:dyDescent="0.3">
      <c r="J38" s="9"/>
      <c r="K38">
        <v>14</v>
      </c>
      <c r="L38">
        <v>56</v>
      </c>
      <c r="M38" s="3">
        <v>25.603793136641652</v>
      </c>
      <c r="N38" s="6"/>
      <c r="O38" s="3">
        <v>24.218798599260015</v>
      </c>
      <c r="P38" s="6"/>
      <c r="Q38" s="3">
        <v>13.533100091557923</v>
      </c>
      <c r="R38" s="6"/>
      <c r="S38" s="42">
        <v>0</v>
      </c>
    </row>
    <row r="39" spans="10:19" x14ac:dyDescent="0.3">
      <c r="K39">
        <v>15</v>
      </c>
      <c r="L39">
        <v>56</v>
      </c>
      <c r="M39" s="3"/>
      <c r="N39" s="3">
        <v>25.889876348553468</v>
      </c>
      <c r="O39" s="6"/>
      <c r="P39" s="3">
        <v>22.267271623556876</v>
      </c>
      <c r="Q39" s="6"/>
      <c r="R39" s="3">
        <v>13.992296304348399</v>
      </c>
      <c r="S39">
        <v>0</v>
      </c>
    </row>
  </sheetData>
  <mergeCells count="11">
    <mergeCell ref="M5:R5"/>
    <mergeCell ref="M23:R23"/>
    <mergeCell ref="B24:E24"/>
    <mergeCell ref="F24:I24"/>
    <mergeCell ref="M6:N6"/>
    <mergeCell ref="B6:E6"/>
    <mergeCell ref="F6:I6"/>
    <mergeCell ref="O6:P6"/>
    <mergeCell ref="Q6:R6"/>
    <mergeCell ref="B15:E15"/>
    <mergeCell ref="F15:I1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51D1-9068-452C-A93F-676A2A3D28C3}">
  <dimension ref="A1:X73"/>
  <sheetViews>
    <sheetView topLeftCell="A3" zoomScale="60" zoomScaleNormal="60" workbookViewId="0">
      <selection activeCell="AE38" sqref="AE38"/>
    </sheetView>
  </sheetViews>
  <sheetFormatPr defaultRowHeight="14.4" x14ac:dyDescent="0.3"/>
  <cols>
    <col min="1" max="1" width="10.21875" customWidth="1"/>
    <col min="5" max="5" width="9.5546875" customWidth="1"/>
    <col min="6" max="6" width="9.44140625" customWidth="1"/>
    <col min="7" max="7" width="9.21875" customWidth="1"/>
    <col min="8" max="8" width="9.77734375" customWidth="1"/>
    <col min="9" max="9" width="10.109375" customWidth="1"/>
  </cols>
  <sheetData>
    <row r="1" spans="1:22" x14ac:dyDescent="0.3">
      <c r="A1" s="1" t="s">
        <v>60</v>
      </c>
      <c r="B1" s="1"/>
      <c r="C1" s="1"/>
    </row>
    <row r="3" spans="1:22" x14ac:dyDescent="0.3">
      <c r="D3" t="s">
        <v>16</v>
      </c>
    </row>
    <row r="4" spans="1:22" x14ac:dyDescent="0.3">
      <c r="D4" t="s">
        <v>17</v>
      </c>
    </row>
    <row r="5" spans="1:22" x14ac:dyDescent="0.3">
      <c r="I5" s="176" t="s">
        <v>81</v>
      </c>
      <c r="J5" s="171"/>
      <c r="K5" s="171"/>
      <c r="L5" s="171"/>
      <c r="M5" s="171"/>
      <c r="N5" s="172"/>
      <c r="O5" s="191" t="s">
        <v>82</v>
      </c>
      <c r="P5" s="181"/>
      <c r="Q5" s="181"/>
      <c r="R5" s="181"/>
      <c r="S5" s="181"/>
      <c r="T5" s="181"/>
    </row>
    <row r="6" spans="1:22" x14ac:dyDescent="0.3">
      <c r="A6" s="2" t="s">
        <v>1</v>
      </c>
      <c r="B6" s="183" t="s">
        <v>61</v>
      </c>
      <c r="C6" s="184"/>
      <c r="D6" s="184"/>
      <c r="E6" s="184"/>
      <c r="F6" s="59"/>
      <c r="I6" s="47" t="s">
        <v>1</v>
      </c>
      <c r="J6" s="47"/>
      <c r="K6" s="48" t="s">
        <v>5</v>
      </c>
      <c r="L6" s="48"/>
      <c r="M6" s="49" t="s">
        <v>6</v>
      </c>
      <c r="N6" s="49"/>
      <c r="O6" s="47" t="s">
        <v>1</v>
      </c>
      <c r="P6" s="47"/>
      <c r="Q6" s="48" t="s">
        <v>5</v>
      </c>
      <c r="R6" s="48"/>
      <c r="S6" s="49" t="s">
        <v>6</v>
      </c>
      <c r="T6" s="49"/>
    </row>
    <row r="7" spans="1:22" x14ac:dyDescent="0.3">
      <c r="A7" t="s">
        <v>4</v>
      </c>
      <c r="B7" s="50" t="s">
        <v>7</v>
      </c>
      <c r="C7" s="50" t="s">
        <v>8</v>
      </c>
      <c r="D7" s="50" t="s">
        <v>9</v>
      </c>
      <c r="E7" s="50" t="s">
        <v>10</v>
      </c>
      <c r="F7" s="38"/>
      <c r="G7" t="s">
        <v>64</v>
      </c>
      <c r="H7" t="s">
        <v>65</v>
      </c>
      <c r="I7" s="50" t="s">
        <v>67</v>
      </c>
      <c r="J7" s="50" t="s">
        <v>68</v>
      </c>
      <c r="K7" s="50" t="s">
        <v>67</v>
      </c>
      <c r="L7" s="50" t="s">
        <v>68</v>
      </c>
      <c r="M7" s="50" t="s">
        <v>67</v>
      </c>
      <c r="N7" s="50" t="s">
        <v>68</v>
      </c>
      <c r="O7" s="50" t="s">
        <v>67</v>
      </c>
      <c r="P7" s="50" t="s">
        <v>68</v>
      </c>
      <c r="Q7" s="50" t="s">
        <v>67</v>
      </c>
      <c r="R7" s="50" t="s">
        <v>68</v>
      </c>
      <c r="S7" s="50" t="s">
        <v>67</v>
      </c>
      <c r="T7" s="50" t="s">
        <v>68</v>
      </c>
    </row>
    <row r="8" spans="1:22" x14ac:dyDescent="0.3">
      <c r="A8" s="14">
        <v>0</v>
      </c>
      <c r="B8" s="20">
        <v>100</v>
      </c>
      <c r="C8" s="20">
        <v>100</v>
      </c>
      <c r="D8" s="20">
        <v>100</v>
      </c>
      <c r="E8" s="20">
        <v>100</v>
      </c>
      <c r="G8">
        <v>0</v>
      </c>
      <c r="I8" s="65"/>
      <c r="J8" s="66"/>
      <c r="K8" s="66"/>
      <c r="L8" s="66"/>
      <c r="M8" s="66"/>
      <c r="N8" s="67"/>
      <c r="O8" s="51"/>
      <c r="P8" s="52"/>
      <c r="Q8" s="52"/>
      <c r="R8" s="52"/>
      <c r="S8" s="52"/>
      <c r="T8" s="53"/>
    </row>
    <row r="9" spans="1:22" ht="16.2" customHeight="1" x14ac:dyDescent="0.3">
      <c r="A9" s="14">
        <v>7</v>
      </c>
      <c r="B9" s="21">
        <v>100</v>
      </c>
      <c r="C9" s="21">
        <v>100</v>
      </c>
      <c r="D9" s="21">
        <v>79.964173037581929</v>
      </c>
      <c r="E9" s="21">
        <v>83.899034706643405</v>
      </c>
      <c r="G9">
        <v>1</v>
      </c>
      <c r="H9">
        <v>0</v>
      </c>
      <c r="I9" s="68">
        <v>100</v>
      </c>
      <c r="J9" s="63"/>
      <c r="K9" s="63">
        <v>100</v>
      </c>
      <c r="L9" s="63"/>
      <c r="M9" s="63">
        <v>100</v>
      </c>
      <c r="N9" s="56"/>
      <c r="O9" s="54">
        <f t="shared" ref="O9:O22" si="0">I9*$C$34</f>
        <v>53</v>
      </c>
      <c r="P9" s="55">
        <f t="shared" ref="P9:P22" si="1">J9*$C$34</f>
        <v>0</v>
      </c>
      <c r="Q9" s="55">
        <f t="shared" ref="Q9:Q22" si="2">K9*$D$34</f>
        <v>32</v>
      </c>
      <c r="R9" s="55">
        <f t="shared" ref="R9:R22" si="3">L9*$D$34</f>
        <v>0</v>
      </c>
      <c r="S9" s="55">
        <f t="shared" ref="S9:S22" si="4">M9*$E$34</f>
        <v>15</v>
      </c>
      <c r="T9" s="77">
        <f t="shared" ref="T9:T22" si="5">N9*$E$34</f>
        <v>0</v>
      </c>
      <c r="U9" t="s">
        <v>69</v>
      </c>
      <c r="V9">
        <v>0</v>
      </c>
    </row>
    <row r="10" spans="1:22" ht="16.2" customHeight="1" x14ac:dyDescent="0.3">
      <c r="A10" s="14">
        <v>15</v>
      </c>
      <c r="B10" s="21">
        <v>100</v>
      </c>
      <c r="C10" s="21">
        <v>100</v>
      </c>
      <c r="D10" s="21">
        <v>83.810870551189581</v>
      </c>
      <c r="E10" s="21">
        <v>80.92062540501351</v>
      </c>
      <c r="G10">
        <v>3</v>
      </c>
      <c r="H10">
        <v>0</v>
      </c>
      <c r="I10" s="69"/>
      <c r="J10" s="63">
        <v>100</v>
      </c>
      <c r="K10" s="39"/>
      <c r="L10" s="63">
        <v>100</v>
      </c>
      <c r="M10" s="39"/>
      <c r="N10" s="32">
        <v>100</v>
      </c>
      <c r="O10" s="54">
        <f t="shared" si="0"/>
        <v>0</v>
      </c>
      <c r="P10" s="55">
        <f t="shared" si="1"/>
        <v>53</v>
      </c>
      <c r="Q10" s="55">
        <f t="shared" si="2"/>
        <v>0</v>
      </c>
      <c r="R10" s="55">
        <f t="shared" si="3"/>
        <v>32</v>
      </c>
      <c r="S10" s="55">
        <f t="shared" si="4"/>
        <v>0</v>
      </c>
      <c r="T10" s="77">
        <f t="shared" si="5"/>
        <v>15</v>
      </c>
      <c r="U10" t="s">
        <v>70</v>
      </c>
      <c r="V10">
        <v>0</v>
      </c>
    </row>
    <row r="11" spans="1:22" x14ac:dyDescent="0.3">
      <c r="A11" s="14">
        <v>28</v>
      </c>
      <c r="B11" s="21">
        <v>100</v>
      </c>
      <c r="C11" s="21">
        <v>100</v>
      </c>
      <c r="D11" s="21">
        <v>74.96601410836162</v>
      </c>
      <c r="E11" s="21">
        <v>75.509137236404527</v>
      </c>
      <c r="G11">
        <v>4</v>
      </c>
      <c r="I11" s="69"/>
      <c r="J11" s="39"/>
      <c r="K11" s="39"/>
      <c r="L11" s="39"/>
      <c r="M11" s="39"/>
      <c r="N11" s="56"/>
      <c r="O11" s="54">
        <f t="shared" si="0"/>
        <v>0</v>
      </c>
      <c r="P11" s="55">
        <f t="shared" si="1"/>
        <v>0</v>
      </c>
      <c r="Q11" s="55">
        <f t="shared" si="2"/>
        <v>0</v>
      </c>
      <c r="R11" s="55">
        <f t="shared" si="3"/>
        <v>0</v>
      </c>
      <c r="S11" s="55">
        <f t="shared" si="4"/>
        <v>0</v>
      </c>
      <c r="T11" s="77">
        <f t="shared" si="5"/>
        <v>0</v>
      </c>
      <c r="V11">
        <v>0</v>
      </c>
    </row>
    <row r="12" spans="1:22" x14ac:dyDescent="0.3">
      <c r="A12" s="14">
        <v>56</v>
      </c>
      <c r="B12" s="21">
        <v>100</v>
      </c>
      <c r="C12" s="21">
        <v>100</v>
      </c>
      <c r="D12" s="21">
        <v>48.309043654040849</v>
      </c>
      <c r="E12" s="21">
        <v>48.84882329915748</v>
      </c>
      <c r="G12">
        <v>5</v>
      </c>
      <c r="H12">
        <v>7</v>
      </c>
      <c r="I12" s="70">
        <v>100</v>
      </c>
      <c r="J12" s="39"/>
      <c r="K12" s="38">
        <v>82.6365484412988</v>
      </c>
      <c r="L12" s="39"/>
      <c r="M12" s="63">
        <v>96.536140090815238</v>
      </c>
      <c r="N12" s="56"/>
      <c r="O12" s="54">
        <f t="shared" si="0"/>
        <v>53</v>
      </c>
      <c r="P12" s="55">
        <f t="shared" si="1"/>
        <v>0</v>
      </c>
      <c r="Q12" s="55">
        <f t="shared" si="2"/>
        <v>26.443695501215615</v>
      </c>
      <c r="R12" s="55">
        <f t="shared" si="3"/>
        <v>0</v>
      </c>
      <c r="S12" s="55">
        <f t="shared" si="4"/>
        <v>14.480421013622285</v>
      </c>
      <c r="T12" s="77">
        <f t="shared" si="5"/>
        <v>0</v>
      </c>
      <c r="U12" t="s">
        <v>69</v>
      </c>
      <c r="V12">
        <v>0</v>
      </c>
    </row>
    <row r="13" spans="1:22" x14ac:dyDescent="0.3">
      <c r="F13" s="22"/>
      <c r="G13">
        <v>6</v>
      </c>
      <c r="H13">
        <v>7</v>
      </c>
      <c r="I13" s="69"/>
      <c r="J13" s="38">
        <v>100</v>
      </c>
      <c r="K13" s="39"/>
      <c r="L13" s="38">
        <v>87</v>
      </c>
      <c r="M13" s="39"/>
      <c r="N13" s="32">
        <v>96.476342791686093</v>
      </c>
      <c r="O13" s="54">
        <f t="shared" si="0"/>
        <v>0</v>
      </c>
      <c r="P13" s="55">
        <f t="shared" si="1"/>
        <v>53</v>
      </c>
      <c r="Q13" s="55">
        <f t="shared" si="2"/>
        <v>0</v>
      </c>
      <c r="R13" s="55">
        <f t="shared" si="3"/>
        <v>27.84</v>
      </c>
      <c r="S13" s="55">
        <f t="shared" si="4"/>
        <v>0</v>
      </c>
      <c r="T13" s="77">
        <f t="shared" si="5"/>
        <v>14.471451418752913</v>
      </c>
      <c r="U13" t="s">
        <v>70</v>
      </c>
      <c r="V13">
        <v>0</v>
      </c>
    </row>
    <row r="14" spans="1:22" x14ac:dyDescent="0.3">
      <c r="F14" s="22"/>
      <c r="G14">
        <v>7</v>
      </c>
      <c r="I14" s="71"/>
      <c r="J14" s="39"/>
      <c r="K14" s="38"/>
      <c r="L14" s="39"/>
      <c r="M14" s="38"/>
      <c r="N14" s="72"/>
      <c r="O14" s="54">
        <f t="shared" si="0"/>
        <v>0</v>
      </c>
      <c r="P14" s="55">
        <f t="shared" si="1"/>
        <v>0</v>
      </c>
      <c r="Q14" s="55">
        <f t="shared" si="2"/>
        <v>0</v>
      </c>
      <c r="R14" s="55">
        <f t="shared" si="3"/>
        <v>0</v>
      </c>
      <c r="S14" s="55">
        <f t="shared" si="4"/>
        <v>0</v>
      </c>
      <c r="T14" s="77">
        <f t="shared" si="5"/>
        <v>0</v>
      </c>
      <c r="V14">
        <v>0</v>
      </c>
    </row>
    <row r="15" spans="1:22" x14ac:dyDescent="0.3">
      <c r="A15" s="7" t="s">
        <v>5</v>
      </c>
      <c r="B15" s="176" t="s">
        <v>2</v>
      </c>
      <c r="C15" s="171"/>
      <c r="D15" s="171"/>
      <c r="E15" s="171"/>
      <c r="F15" s="20"/>
      <c r="G15">
        <v>8</v>
      </c>
      <c r="H15">
        <v>15</v>
      </c>
      <c r="I15" s="70">
        <v>100</v>
      </c>
      <c r="J15" s="63"/>
      <c r="K15" s="38">
        <v>82</v>
      </c>
      <c r="L15" s="63"/>
      <c r="M15" s="17">
        <v>95.206515014107893</v>
      </c>
      <c r="N15" s="32"/>
      <c r="O15" s="54">
        <f t="shared" si="0"/>
        <v>53</v>
      </c>
      <c r="P15" s="55">
        <f t="shared" si="1"/>
        <v>0</v>
      </c>
      <c r="Q15" s="55">
        <f t="shared" si="2"/>
        <v>26.240000000000002</v>
      </c>
      <c r="R15" s="55">
        <f t="shared" si="3"/>
        <v>0</v>
      </c>
      <c r="S15" s="55">
        <f t="shared" si="4"/>
        <v>14.280977252116184</v>
      </c>
      <c r="T15" s="77">
        <f t="shared" si="5"/>
        <v>0</v>
      </c>
      <c r="U15" t="s">
        <v>69</v>
      </c>
      <c r="V15">
        <v>0</v>
      </c>
    </row>
    <row r="16" spans="1:22" x14ac:dyDescent="0.3">
      <c r="A16" t="s">
        <v>4</v>
      </c>
      <c r="B16" s="50" t="s">
        <v>7</v>
      </c>
      <c r="C16" s="50" t="s">
        <v>8</v>
      </c>
      <c r="D16" s="50" t="s">
        <v>9</v>
      </c>
      <c r="E16" s="50" t="s">
        <v>10</v>
      </c>
      <c r="F16" s="22"/>
      <c r="G16">
        <v>9</v>
      </c>
      <c r="H16">
        <v>15</v>
      </c>
      <c r="I16" s="71"/>
      <c r="J16" s="38">
        <v>100</v>
      </c>
      <c r="K16" s="63"/>
      <c r="L16" s="38">
        <v>86.284652578900904</v>
      </c>
      <c r="M16" s="63"/>
      <c r="N16" s="30">
        <v>100</v>
      </c>
      <c r="O16" s="54">
        <f t="shared" si="0"/>
        <v>0</v>
      </c>
      <c r="P16" s="55">
        <f t="shared" si="1"/>
        <v>53</v>
      </c>
      <c r="Q16" s="55">
        <f t="shared" si="2"/>
        <v>0</v>
      </c>
      <c r="R16" s="55">
        <f t="shared" si="3"/>
        <v>27.611088825248288</v>
      </c>
      <c r="S16" s="55">
        <f t="shared" si="4"/>
        <v>0</v>
      </c>
      <c r="T16" s="77">
        <f t="shared" si="5"/>
        <v>15</v>
      </c>
      <c r="U16" t="s">
        <v>70</v>
      </c>
      <c r="V16">
        <v>0</v>
      </c>
    </row>
    <row r="17" spans="1:22" x14ac:dyDescent="0.3">
      <c r="A17" s="46">
        <v>0</v>
      </c>
      <c r="B17" s="6">
        <v>100</v>
      </c>
      <c r="C17" s="6">
        <v>100</v>
      </c>
      <c r="D17" s="6">
        <v>100</v>
      </c>
      <c r="E17" s="6">
        <v>100</v>
      </c>
      <c r="F17" s="20"/>
      <c r="G17">
        <v>10</v>
      </c>
      <c r="I17" s="71"/>
      <c r="J17" s="38"/>
      <c r="K17" s="38"/>
      <c r="L17" s="38"/>
      <c r="M17" s="38"/>
      <c r="N17" s="72"/>
      <c r="O17" s="54">
        <f t="shared" si="0"/>
        <v>0</v>
      </c>
      <c r="P17" s="55">
        <f t="shared" si="1"/>
        <v>0</v>
      </c>
      <c r="Q17" s="55">
        <f t="shared" si="2"/>
        <v>0</v>
      </c>
      <c r="R17" s="55">
        <f t="shared" si="3"/>
        <v>0</v>
      </c>
      <c r="S17" s="55">
        <f t="shared" si="4"/>
        <v>0</v>
      </c>
      <c r="T17" s="77">
        <f t="shared" si="5"/>
        <v>0</v>
      </c>
      <c r="V17">
        <v>0</v>
      </c>
    </row>
    <row r="18" spans="1:22" x14ac:dyDescent="0.3">
      <c r="A18" s="46">
        <v>7</v>
      </c>
      <c r="B18" s="6">
        <v>82.6365484412988</v>
      </c>
      <c r="C18" s="6">
        <v>87</v>
      </c>
      <c r="D18" s="6">
        <v>80.09217457573709</v>
      </c>
      <c r="E18" s="6">
        <v>78.702396801578814</v>
      </c>
      <c r="F18" s="21"/>
      <c r="G18">
        <v>11</v>
      </c>
      <c r="H18">
        <v>28</v>
      </c>
      <c r="I18" s="70">
        <v>100</v>
      </c>
      <c r="J18" s="63"/>
      <c r="K18" s="63">
        <v>81.444065588776638</v>
      </c>
      <c r="L18" s="63"/>
      <c r="M18" s="17">
        <v>93.777964659649086</v>
      </c>
      <c r="N18" s="32"/>
      <c r="O18" s="54">
        <f t="shared" si="0"/>
        <v>53</v>
      </c>
      <c r="P18" s="55">
        <f t="shared" si="1"/>
        <v>0</v>
      </c>
      <c r="Q18" s="55">
        <f t="shared" si="2"/>
        <v>26.062100988408524</v>
      </c>
      <c r="R18" s="55">
        <f t="shared" si="3"/>
        <v>0</v>
      </c>
      <c r="S18" s="55">
        <f t="shared" si="4"/>
        <v>14.066694698947362</v>
      </c>
      <c r="T18" s="77">
        <f t="shared" si="5"/>
        <v>0</v>
      </c>
      <c r="U18" t="s">
        <v>69</v>
      </c>
      <c r="V18">
        <v>0</v>
      </c>
    </row>
    <row r="19" spans="1:22" x14ac:dyDescent="0.3">
      <c r="A19" s="46">
        <v>15</v>
      </c>
      <c r="B19" s="18">
        <v>82</v>
      </c>
      <c r="C19" s="6">
        <v>86.284652578900904</v>
      </c>
      <c r="D19" s="6">
        <v>93.029384341704912</v>
      </c>
      <c r="E19" s="6">
        <v>88.760002678033061</v>
      </c>
      <c r="F19" s="21"/>
      <c r="G19">
        <v>12</v>
      </c>
      <c r="H19">
        <v>28</v>
      </c>
      <c r="I19" s="71"/>
      <c r="J19" s="63">
        <v>100</v>
      </c>
      <c r="K19" s="63"/>
      <c r="L19" s="63">
        <v>86.462006297237593</v>
      </c>
      <c r="M19" s="63"/>
      <c r="N19" s="30">
        <v>100.25900373677652</v>
      </c>
      <c r="O19" s="54">
        <f t="shared" si="0"/>
        <v>0</v>
      </c>
      <c r="P19" s="55">
        <f t="shared" si="1"/>
        <v>53</v>
      </c>
      <c r="Q19" s="55">
        <f t="shared" si="2"/>
        <v>0</v>
      </c>
      <c r="R19" s="55">
        <f t="shared" si="3"/>
        <v>27.66784201511603</v>
      </c>
      <c r="S19" s="55">
        <f t="shared" si="4"/>
        <v>0</v>
      </c>
      <c r="T19" s="77">
        <f t="shared" si="5"/>
        <v>15.038850560516478</v>
      </c>
      <c r="U19" t="s">
        <v>70</v>
      </c>
      <c r="V19">
        <v>0</v>
      </c>
    </row>
    <row r="20" spans="1:22" x14ac:dyDescent="0.3">
      <c r="A20" s="46">
        <v>28</v>
      </c>
      <c r="B20" s="18">
        <v>81.444065588776638</v>
      </c>
      <c r="C20" s="6">
        <v>86.462006297237593</v>
      </c>
      <c r="D20" s="6">
        <v>93.255452539106528</v>
      </c>
      <c r="E20" s="6">
        <v>88.878677838128667</v>
      </c>
      <c r="F20" s="21"/>
      <c r="G20">
        <v>13</v>
      </c>
      <c r="I20" s="71"/>
      <c r="J20" s="38"/>
      <c r="K20" s="38"/>
      <c r="L20" s="38"/>
      <c r="M20" s="38"/>
      <c r="N20" s="72"/>
      <c r="O20" s="54">
        <f t="shared" si="0"/>
        <v>0</v>
      </c>
      <c r="P20" s="55">
        <f t="shared" si="1"/>
        <v>0</v>
      </c>
      <c r="Q20" s="55">
        <f t="shared" si="2"/>
        <v>0</v>
      </c>
      <c r="R20" s="55">
        <f t="shared" si="3"/>
        <v>0</v>
      </c>
      <c r="S20" s="55">
        <f t="shared" si="4"/>
        <v>0</v>
      </c>
      <c r="T20" s="77">
        <f t="shared" si="5"/>
        <v>0</v>
      </c>
      <c r="V20">
        <v>0</v>
      </c>
    </row>
    <row r="21" spans="1:22" x14ac:dyDescent="0.3">
      <c r="A21" s="46">
        <v>56</v>
      </c>
      <c r="B21" s="6">
        <v>81.583132524507761</v>
      </c>
      <c r="C21" s="6">
        <v>74.732955899644892</v>
      </c>
      <c r="D21" s="6">
        <v>75.683745622687553</v>
      </c>
      <c r="E21" s="6">
        <v>69.585223823615237</v>
      </c>
      <c r="F21" s="21"/>
      <c r="G21">
        <v>14</v>
      </c>
      <c r="H21">
        <v>56</v>
      </c>
      <c r="I21" s="70">
        <v>100</v>
      </c>
      <c r="J21" s="63"/>
      <c r="K21" s="38">
        <v>81.583132524507761</v>
      </c>
      <c r="L21" s="63"/>
      <c r="M21" s="64">
        <v>93.97563180700412</v>
      </c>
      <c r="N21" s="32"/>
      <c r="O21" s="54">
        <f t="shared" si="0"/>
        <v>53</v>
      </c>
      <c r="P21" s="55">
        <f t="shared" si="1"/>
        <v>0</v>
      </c>
      <c r="Q21" s="55">
        <f t="shared" si="2"/>
        <v>26.106602407842484</v>
      </c>
      <c r="R21" s="55">
        <f t="shared" si="3"/>
        <v>0</v>
      </c>
      <c r="S21" s="55">
        <f t="shared" si="4"/>
        <v>14.096344771050617</v>
      </c>
      <c r="T21" s="77">
        <f t="shared" si="5"/>
        <v>0</v>
      </c>
      <c r="U21" t="s">
        <v>69</v>
      </c>
      <c r="V21">
        <v>0</v>
      </c>
    </row>
    <row r="22" spans="1:22" x14ac:dyDescent="0.3">
      <c r="F22" s="22"/>
      <c r="G22">
        <v>15</v>
      </c>
      <c r="H22">
        <v>56</v>
      </c>
      <c r="I22" s="71"/>
      <c r="J22" s="38">
        <v>100</v>
      </c>
      <c r="K22" s="63"/>
      <c r="L22" s="38">
        <v>74.732955899644892</v>
      </c>
      <c r="M22" s="63"/>
      <c r="N22" s="30">
        <v>95.002396549650868</v>
      </c>
      <c r="O22" s="54">
        <f t="shared" si="0"/>
        <v>0</v>
      </c>
      <c r="P22" s="55">
        <f t="shared" si="1"/>
        <v>53</v>
      </c>
      <c r="Q22" s="55">
        <f t="shared" si="2"/>
        <v>0</v>
      </c>
      <c r="R22" s="55">
        <f t="shared" si="3"/>
        <v>23.914545887886366</v>
      </c>
      <c r="S22" s="55">
        <f t="shared" si="4"/>
        <v>0</v>
      </c>
      <c r="T22" s="77">
        <f t="shared" si="5"/>
        <v>14.25035948244763</v>
      </c>
      <c r="U22" t="s">
        <v>70</v>
      </c>
      <c r="V22">
        <v>0</v>
      </c>
    </row>
    <row r="23" spans="1:22" x14ac:dyDescent="0.3">
      <c r="F23" s="22"/>
      <c r="G23">
        <v>16</v>
      </c>
      <c r="I23" s="73"/>
      <c r="J23" s="74"/>
      <c r="K23" s="75"/>
      <c r="L23" s="74"/>
      <c r="M23" s="75"/>
      <c r="N23" s="76"/>
      <c r="O23" s="57"/>
      <c r="P23" s="58"/>
      <c r="Q23" s="58"/>
      <c r="R23" s="58"/>
      <c r="S23" s="58"/>
      <c r="T23" s="78"/>
    </row>
    <row r="24" spans="1:22" x14ac:dyDescent="0.3">
      <c r="A24" s="8" t="s">
        <v>6</v>
      </c>
      <c r="B24" s="171" t="s">
        <v>2</v>
      </c>
      <c r="C24" s="171"/>
      <c r="D24" s="171"/>
      <c r="E24" s="171"/>
      <c r="F24" s="22"/>
      <c r="G24" s="22"/>
      <c r="H24" s="22"/>
    </row>
    <row r="25" spans="1:22" x14ac:dyDescent="0.3">
      <c r="A25" t="s">
        <v>4</v>
      </c>
      <c r="B25" s="50" t="s">
        <v>7</v>
      </c>
      <c r="C25" s="50" t="s">
        <v>8</v>
      </c>
      <c r="D25" s="50" t="s">
        <v>9</v>
      </c>
      <c r="E25" s="50" t="s">
        <v>10</v>
      </c>
      <c r="F25" s="22"/>
      <c r="G25">
        <v>0</v>
      </c>
      <c r="I25" s="65"/>
      <c r="J25" s="66"/>
      <c r="K25" s="66"/>
      <c r="L25" s="66"/>
      <c r="M25" s="66"/>
      <c r="N25" s="67"/>
      <c r="O25" s="51"/>
      <c r="P25" s="52"/>
      <c r="Q25" s="52"/>
      <c r="R25" s="52"/>
      <c r="S25" s="52"/>
      <c r="T25" s="53"/>
    </row>
    <row r="26" spans="1:22" x14ac:dyDescent="0.3">
      <c r="A26">
        <v>0</v>
      </c>
      <c r="B26" s="6">
        <v>100</v>
      </c>
      <c r="C26" s="6">
        <v>100</v>
      </c>
      <c r="D26" s="6">
        <v>100</v>
      </c>
      <c r="E26" s="6">
        <v>100</v>
      </c>
      <c r="F26" s="20"/>
      <c r="G26">
        <v>1</v>
      </c>
      <c r="H26">
        <v>0</v>
      </c>
      <c r="I26" s="20">
        <v>100</v>
      </c>
      <c r="J26" s="63"/>
      <c r="K26" s="6">
        <v>100</v>
      </c>
      <c r="L26" s="63"/>
      <c r="M26" s="6">
        <v>100</v>
      </c>
      <c r="N26" s="56"/>
      <c r="O26" s="54">
        <f t="shared" ref="O26:O39" si="6">I26*$C$34</f>
        <v>53</v>
      </c>
      <c r="P26" s="55">
        <f t="shared" ref="P26:P39" si="7">J26*$C$34</f>
        <v>0</v>
      </c>
      <c r="Q26" s="55">
        <f>K26*$D$34</f>
        <v>32</v>
      </c>
      <c r="R26" s="55">
        <f>L26*$D$34</f>
        <v>0</v>
      </c>
      <c r="S26" s="55">
        <f>M26*$E$34</f>
        <v>15</v>
      </c>
      <c r="T26" s="77">
        <f>N26*$E$34</f>
        <v>0</v>
      </c>
      <c r="U26" t="s">
        <v>69</v>
      </c>
      <c r="V26">
        <v>0</v>
      </c>
    </row>
    <row r="27" spans="1:22" x14ac:dyDescent="0.3">
      <c r="A27">
        <v>7</v>
      </c>
      <c r="B27" s="6">
        <v>96.536140090815238</v>
      </c>
      <c r="C27" s="6">
        <v>96.476342791686093</v>
      </c>
      <c r="D27" s="6">
        <v>91.079684003789268</v>
      </c>
      <c r="E27" s="6">
        <v>98.370083109358447</v>
      </c>
      <c r="F27" s="21"/>
      <c r="G27">
        <v>3</v>
      </c>
      <c r="H27">
        <v>0</v>
      </c>
      <c r="I27" s="69"/>
      <c r="J27" s="20">
        <v>100</v>
      </c>
      <c r="L27" s="63">
        <v>100</v>
      </c>
      <c r="N27" s="6">
        <v>100</v>
      </c>
      <c r="O27" s="54">
        <f t="shared" si="6"/>
        <v>0</v>
      </c>
      <c r="P27" s="55">
        <f t="shared" si="7"/>
        <v>53</v>
      </c>
      <c r="Q27" s="55">
        <f t="shared" ref="Q27:Q39" si="8">K27*$D$34</f>
        <v>0</v>
      </c>
      <c r="R27" s="55">
        <f>L27*$D$34</f>
        <v>32</v>
      </c>
      <c r="S27" s="55">
        <f t="shared" ref="S27:S39" si="9">M27*$E$34</f>
        <v>0</v>
      </c>
      <c r="T27" s="77">
        <f t="shared" ref="T27:T39" si="10">N27*$E$34</f>
        <v>15</v>
      </c>
      <c r="U27" t="s">
        <v>70</v>
      </c>
      <c r="V27">
        <v>0</v>
      </c>
    </row>
    <row r="28" spans="1:22" x14ac:dyDescent="0.3">
      <c r="A28">
        <v>15</v>
      </c>
      <c r="B28" s="40">
        <v>95.206515014107893</v>
      </c>
      <c r="C28" s="5">
        <v>100</v>
      </c>
      <c r="D28" s="5">
        <v>98.110571042476494</v>
      </c>
      <c r="E28" s="5">
        <v>96.67404719367984</v>
      </c>
      <c r="F28" s="21"/>
      <c r="G28">
        <v>4</v>
      </c>
      <c r="I28" s="69"/>
      <c r="J28" s="39"/>
      <c r="O28" s="54">
        <f t="shared" si="6"/>
        <v>0</v>
      </c>
      <c r="P28" s="55">
        <f t="shared" si="7"/>
        <v>0</v>
      </c>
      <c r="Q28" s="55">
        <f t="shared" si="8"/>
        <v>0</v>
      </c>
      <c r="R28" s="55">
        <f t="shared" ref="R28:R39" si="11">L28*$D$34</f>
        <v>0</v>
      </c>
      <c r="S28" s="55">
        <f t="shared" si="9"/>
        <v>0</v>
      </c>
      <c r="T28" s="77">
        <f t="shared" si="10"/>
        <v>0</v>
      </c>
      <c r="V28">
        <v>0</v>
      </c>
    </row>
    <row r="29" spans="1:22" x14ac:dyDescent="0.3">
      <c r="A29">
        <v>28</v>
      </c>
      <c r="B29" s="40">
        <v>93.777964659649086</v>
      </c>
      <c r="C29" s="5">
        <v>100.25900373677652</v>
      </c>
      <c r="D29" s="5">
        <v>96.334281157854036</v>
      </c>
      <c r="E29" s="5">
        <v>96.67404719367984</v>
      </c>
      <c r="F29" s="21"/>
      <c r="G29">
        <v>5</v>
      </c>
      <c r="H29">
        <v>7</v>
      </c>
      <c r="I29" s="21">
        <v>79.964173037581929</v>
      </c>
      <c r="J29" s="39"/>
      <c r="K29" s="6">
        <v>82.6365484412988</v>
      </c>
      <c r="M29" s="6">
        <v>91.079684003789268</v>
      </c>
      <c r="O29" s="54">
        <f t="shared" si="6"/>
        <v>42.381011709918425</v>
      </c>
      <c r="P29" s="55">
        <f t="shared" si="7"/>
        <v>0</v>
      </c>
      <c r="Q29" s="55">
        <f t="shared" si="8"/>
        <v>26.443695501215615</v>
      </c>
      <c r="R29" s="55">
        <f t="shared" si="11"/>
        <v>0</v>
      </c>
      <c r="S29" s="55">
        <f t="shared" si="9"/>
        <v>13.661952600568389</v>
      </c>
      <c r="T29" s="77">
        <f t="shared" si="10"/>
        <v>0</v>
      </c>
      <c r="U29" t="s">
        <v>69</v>
      </c>
      <c r="V29">
        <v>0</v>
      </c>
    </row>
    <row r="30" spans="1:22" x14ac:dyDescent="0.3">
      <c r="A30">
        <v>56</v>
      </c>
      <c r="B30" s="5">
        <v>93.97563180700412</v>
      </c>
      <c r="C30" s="5">
        <v>95.002396549650868</v>
      </c>
      <c r="D30" s="5">
        <v>90.220667277052826</v>
      </c>
      <c r="E30" s="5">
        <v>93.281975362322655</v>
      </c>
      <c r="F30" s="21"/>
      <c r="G30">
        <v>6</v>
      </c>
      <c r="H30">
        <v>7</v>
      </c>
      <c r="I30" s="69"/>
      <c r="J30" s="21">
        <v>83.899034706643405</v>
      </c>
      <c r="L30" s="39">
        <v>78.702396801578814</v>
      </c>
      <c r="N30" s="6">
        <v>98.370083109358447</v>
      </c>
      <c r="O30" s="54">
        <f t="shared" si="6"/>
        <v>0</v>
      </c>
      <c r="P30" s="55">
        <f t="shared" si="7"/>
        <v>44.466488394521008</v>
      </c>
      <c r="Q30" s="55">
        <f t="shared" si="8"/>
        <v>0</v>
      </c>
      <c r="R30" s="55">
        <f t="shared" si="11"/>
        <v>25.18476697650522</v>
      </c>
      <c r="S30" s="55">
        <f t="shared" si="9"/>
        <v>0</v>
      </c>
      <c r="T30" s="77">
        <f t="shared" si="10"/>
        <v>14.755512466403767</v>
      </c>
      <c r="U30" t="s">
        <v>70</v>
      </c>
      <c r="V30">
        <v>0</v>
      </c>
    </row>
    <row r="31" spans="1:22" x14ac:dyDescent="0.3">
      <c r="G31">
        <v>7</v>
      </c>
      <c r="I31" s="71"/>
      <c r="J31" s="39"/>
      <c r="K31" s="38"/>
      <c r="M31" s="38"/>
      <c r="O31" s="54">
        <f t="shared" si="6"/>
        <v>0</v>
      </c>
      <c r="P31" s="55">
        <f t="shared" si="7"/>
        <v>0</v>
      </c>
      <c r="Q31" s="55">
        <f t="shared" si="8"/>
        <v>0</v>
      </c>
      <c r="R31" s="55">
        <f t="shared" si="11"/>
        <v>0</v>
      </c>
      <c r="S31" s="55">
        <f t="shared" si="9"/>
        <v>0</v>
      </c>
      <c r="T31" s="77">
        <f t="shared" si="10"/>
        <v>0</v>
      </c>
      <c r="V31">
        <v>0</v>
      </c>
    </row>
    <row r="32" spans="1:22" x14ac:dyDescent="0.3">
      <c r="G32">
        <v>8</v>
      </c>
      <c r="H32">
        <v>15</v>
      </c>
      <c r="I32" s="21">
        <v>83.810870551189581</v>
      </c>
      <c r="J32" s="63"/>
      <c r="K32" s="18">
        <v>82</v>
      </c>
      <c r="L32" s="63"/>
      <c r="M32" s="5">
        <v>98.110571042476494</v>
      </c>
      <c r="N32" s="32"/>
      <c r="O32" s="54">
        <f t="shared" si="6"/>
        <v>44.419761392130482</v>
      </c>
      <c r="P32" s="55">
        <f t="shared" si="7"/>
        <v>0</v>
      </c>
      <c r="Q32" s="55">
        <f t="shared" si="8"/>
        <v>26.240000000000002</v>
      </c>
      <c r="R32" s="55">
        <f t="shared" si="11"/>
        <v>0</v>
      </c>
      <c r="S32" s="55">
        <f t="shared" si="9"/>
        <v>14.716585656371473</v>
      </c>
      <c r="T32" s="77">
        <f t="shared" si="10"/>
        <v>0</v>
      </c>
      <c r="U32" t="s">
        <v>69</v>
      </c>
      <c r="V32">
        <v>0</v>
      </c>
    </row>
    <row r="33" spans="1:24" x14ac:dyDescent="0.3">
      <c r="C33" s="50" t="s">
        <v>1</v>
      </c>
      <c r="D33" s="50" t="s">
        <v>5</v>
      </c>
      <c r="E33" s="50" t="s">
        <v>6</v>
      </c>
      <c r="G33">
        <v>9</v>
      </c>
      <c r="H33">
        <v>15</v>
      </c>
      <c r="I33" s="71"/>
      <c r="J33" s="21">
        <v>80.92062540501351</v>
      </c>
      <c r="K33" s="63"/>
      <c r="L33" s="39">
        <v>88.760002678033061</v>
      </c>
      <c r="M33" s="63"/>
      <c r="N33" s="5">
        <v>96.67404719367984</v>
      </c>
      <c r="O33" s="54">
        <f t="shared" si="6"/>
        <v>0</v>
      </c>
      <c r="P33" s="55">
        <f t="shared" si="7"/>
        <v>42.887931464657164</v>
      </c>
      <c r="Q33" s="55">
        <f t="shared" si="8"/>
        <v>0</v>
      </c>
      <c r="R33" s="55">
        <f t="shared" si="11"/>
        <v>28.403200856970582</v>
      </c>
      <c r="S33" s="55">
        <f t="shared" si="9"/>
        <v>0</v>
      </c>
      <c r="T33" s="77">
        <f t="shared" si="10"/>
        <v>14.501107079051975</v>
      </c>
      <c r="U33" t="s">
        <v>70</v>
      </c>
      <c r="V33">
        <v>0</v>
      </c>
    </row>
    <row r="34" spans="1:24" x14ac:dyDescent="0.3">
      <c r="B34" t="s">
        <v>63</v>
      </c>
      <c r="C34" s="50">
        <v>0.53</v>
      </c>
      <c r="D34" s="50">
        <v>0.32</v>
      </c>
      <c r="E34" s="50">
        <v>0.15</v>
      </c>
      <c r="G34">
        <v>10</v>
      </c>
      <c r="I34" s="71"/>
      <c r="J34" s="38"/>
      <c r="K34" s="38"/>
      <c r="L34" s="38"/>
      <c r="M34" s="38"/>
      <c r="N34" s="72"/>
      <c r="O34" s="54">
        <f t="shared" si="6"/>
        <v>0</v>
      </c>
      <c r="P34" s="55">
        <f t="shared" si="7"/>
        <v>0</v>
      </c>
      <c r="Q34" s="55">
        <f t="shared" si="8"/>
        <v>0</v>
      </c>
      <c r="R34" s="55">
        <f t="shared" si="11"/>
        <v>0</v>
      </c>
      <c r="S34" s="55">
        <f t="shared" si="9"/>
        <v>0</v>
      </c>
      <c r="T34" s="77">
        <f t="shared" si="10"/>
        <v>0</v>
      </c>
      <c r="V34">
        <v>0</v>
      </c>
    </row>
    <row r="35" spans="1:24" ht="16.2" customHeight="1" x14ac:dyDescent="0.3">
      <c r="A35" t="s">
        <v>16</v>
      </c>
      <c r="B35">
        <f>200*0.003/0.01</f>
        <v>60</v>
      </c>
      <c r="C35" s="50">
        <f>B35*C34</f>
        <v>31.8</v>
      </c>
      <c r="D35" s="50">
        <f>B35*D34</f>
        <v>19.2</v>
      </c>
      <c r="E35" s="50">
        <f>B35*E34</f>
        <v>9</v>
      </c>
      <c r="G35">
        <v>11</v>
      </c>
      <c r="H35">
        <v>28</v>
      </c>
      <c r="I35" s="21">
        <v>74.96601410836162</v>
      </c>
      <c r="J35" s="63"/>
      <c r="K35" s="18">
        <v>81.444065588776638</v>
      </c>
      <c r="L35" s="63"/>
      <c r="M35" s="5">
        <v>96.334281157854036</v>
      </c>
      <c r="N35" s="32"/>
      <c r="O35" s="54">
        <f t="shared" si="6"/>
        <v>39.731987477431659</v>
      </c>
      <c r="P35" s="55">
        <f t="shared" si="7"/>
        <v>0</v>
      </c>
      <c r="Q35" s="55">
        <f t="shared" si="8"/>
        <v>26.062100988408524</v>
      </c>
      <c r="R35" s="55">
        <f t="shared" si="11"/>
        <v>0</v>
      </c>
      <c r="S35" s="55">
        <f t="shared" si="9"/>
        <v>14.450142173678104</v>
      </c>
      <c r="T35" s="77">
        <f t="shared" si="10"/>
        <v>0</v>
      </c>
      <c r="U35" t="s">
        <v>69</v>
      </c>
      <c r="V35">
        <v>0</v>
      </c>
    </row>
    <row r="36" spans="1:24" ht="16.8" customHeight="1" x14ac:dyDescent="0.3">
      <c r="A36" t="s">
        <v>17</v>
      </c>
      <c r="B36">
        <f>200*0.005/0.01</f>
        <v>100</v>
      </c>
      <c r="C36" s="50">
        <f>B36*C34</f>
        <v>53</v>
      </c>
      <c r="D36" s="50">
        <f>B36*D34</f>
        <v>32</v>
      </c>
      <c r="E36" s="50">
        <f>B36*E34</f>
        <v>15</v>
      </c>
      <c r="G36">
        <v>12</v>
      </c>
      <c r="H36">
        <v>28</v>
      </c>
      <c r="I36" s="71"/>
      <c r="J36" s="21">
        <v>75.509137236404527</v>
      </c>
      <c r="K36" s="63"/>
      <c r="L36" s="38">
        <v>88.878677838128667</v>
      </c>
      <c r="M36" s="63"/>
      <c r="N36" s="5">
        <v>96.67404719367984</v>
      </c>
      <c r="O36" s="54">
        <f t="shared" si="6"/>
        <v>0</v>
      </c>
      <c r="P36" s="55">
        <f t="shared" si="7"/>
        <v>40.019842735294404</v>
      </c>
      <c r="Q36" s="55">
        <f t="shared" si="8"/>
        <v>0</v>
      </c>
      <c r="R36" s="55">
        <f t="shared" si="11"/>
        <v>28.441176908201175</v>
      </c>
      <c r="S36" s="55">
        <f t="shared" si="9"/>
        <v>0</v>
      </c>
      <c r="T36" s="77">
        <f t="shared" si="10"/>
        <v>14.501107079051975</v>
      </c>
      <c r="U36" t="s">
        <v>70</v>
      </c>
      <c r="V36">
        <v>0</v>
      </c>
    </row>
    <row r="37" spans="1:24" x14ac:dyDescent="0.3">
      <c r="G37">
        <v>13</v>
      </c>
      <c r="I37" s="71"/>
      <c r="J37" s="38"/>
      <c r="K37" s="38"/>
      <c r="L37" s="38"/>
      <c r="M37" s="38"/>
      <c r="N37" s="72"/>
      <c r="O37" s="54">
        <f t="shared" si="6"/>
        <v>0</v>
      </c>
      <c r="P37" s="55">
        <f t="shared" si="7"/>
        <v>0</v>
      </c>
      <c r="Q37" s="55">
        <f t="shared" si="8"/>
        <v>0</v>
      </c>
      <c r="R37" s="55">
        <f t="shared" si="11"/>
        <v>0</v>
      </c>
      <c r="S37" s="55">
        <f t="shared" si="9"/>
        <v>0</v>
      </c>
      <c r="T37" s="77">
        <f t="shared" si="10"/>
        <v>0</v>
      </c>
      <c r="V37">
        <v>0</v>
      </c>
    </row>
    <row r="38" spans="1:24" x14ac:dyDescent="0.3">
      <c r="F38" s="9"/>
      <c r="G38">
        <v>14</v>
      </c>
      <c r="H38">
        <v>56</v>
      </c>
      <c r="I38" s="21">
        <v>48.309043654040849</v>
      </c>
      <c r="J38" s="63"/>
      <c r="K38" s="6">
        <v>81.583132524507761</v>
      </c>
      <c r="L38" s="63"/>
      <c r="M38" s="5">
        <v>90.220667277052826</v>
      </c>
      <c r="N38" s="32"/>
      <c r="O38" s="54">
        <f t="shared" si="6"/>
        <v>25.603793136641652</v>
      </c>
      <c r="P38" s="55">
        <f t="shared" si="7"/>
        <v>0</v>
      </c>
      <c r="Q38" s="55">
        <f t="shared" si="8"/>
        <v>26.106602407842484</v>
      </c>
      <c r="R38" s="55">
        <f t="shared" si="11"/>
        <v>0</v>
      </c>
      <c r="S38" s="55">
        <f t="shared" si="9"/>
        <v>13.533100091557923</v>
      </c>
      <c r="T38" s="77">
        <f t="shared" si="10"/>
        <v>0</v>
      </c>
      <c r="U38" t="s">
        <v>69</v>
      </c>
      <c r="V38">
        <v>0</v>
      </c>
      <c r="W38" s="22"/>
      <c r="X38" s="22"/>
    </row>
    <row r="39" spans="1:24" x14ac:dyDescent="0.3">
      <c r="G39">
        <v>15</v>
      </c>
      <c r="H39">
        <v>56</v>
      </c>
      <c r="I39" s="71"/>
      <c r="J39" s="21">
        <v>48.84882329915748</v>
      </c>
      <c r="K39" s="63"/>
      <c r="L39" s="39">
        <v>69.585223823615237</v>
      </c>
      <c r="M39" s="63"/>
      <c r="N39" s="5">
        <v>93.281975362322655</v>
      </c>
      <c r="O39" s="54">
        <f t="shared" si="6"/>
        <v>0</v>
      </c>
      <c r="P39" s="55">
        <f t="shared" si="7"/>
        <v>25.889876348553464</v>
      </c>
      <c r="Q39" s="55">
        <f t="shared" si="8"/>
        <v>0</v>
      </c>
      <c r="R39" s="55">
        <f t="shared" si="11"/>
        <v>22.267271623556876</v>
      </c>
      <c r="S39" s="55">
        <f t="shared" si="9"/>
        <v>0</v>
      </c>
      <c r="T39" s="77">
        <f t="shared" si="10"/>
        <v>13.992296304348399</v>
      </c>
      <c r="U39" t="s">
        <v>70</v>
      </c>
      <c r="V39">
        <v>0</v>
      </c>
      <c r="W39" s="60"/>
      <c r="X39" s="22"/>
    </row>
    <row r="40" spans="1:24" x14ac:dyDescent="0.3">
      <c r="I40" s="73"/>
      <c r="J40" s="75"/>
      <c r="K40" s="75"/>
      <c r="L40" s="75"/>
      <c r="M40" s="75"/>
      <c r="N40" s="34"/>
      <c r="O40" s="73"/>
      <c r="P40" s="74"/>
      <c r="Q40" s="79"/>
      <c r="R40" s="80"/>
      <c r="S40" s="80"/>
      <c r="T40" s="81"/>
      <c r="U40" s="60"/>
      <c r="V40" s="60"/>
      <c r="W40" s="60"/>
      <c r="X40" s="22"/>
    </row>
    <row r="41" spans="1:24" x14ac:dyDescent="0.3">
      <c r="I41" s="50"/>
      <c r="J41" s="50"/>
      <c r="K41" s="50"/>
      <c r="L41" s="50"/>
      <c r="M41" s="50"/>
      <c r="N41" s="50"/>
      <c r="Q41" s="22"/>
      <c r="R41" s="60"/>
      <c r="S41" s="60"/>
      <c r="T41" s="60"/>
      <c r="U41" s="60"/>
      <c r="V41" s="60"/>
      <c r="W41" s="22"/>
      <c r="X41" s="22"/>
    </row>
    <row r="42" spans="1:24" x14ac:dyDescent="0.3">
      <c r="I42" s="50"/>
      <c r="J42" s="6"/>
      <c r="K42" s="50"/>
      <c r="L42" s="6"/>
      <c r="M42" s="50"/>
      <c r="N42" s="6"/>
      <c r="Q42" s="22"/>
      <c r="R42" s="22"/>
      <c r="S42" s="22"/>
      <c r="T42" s="22"/>
      <c r="U42" s="22"/>
      <c r="V42" s="22"/>
      <c r="W42" s="22"/>
      <c r="X42" s="22"/>
    </row>
    <row r="43" spans="1:24" x14ac:dyDescent="0.3">
      <c r="I43" s="50"/>
      <c r="J43" s="50"/>
      <c r="K43" s="6"/>
      <c r="L43" s="50"/>
      <c r="M43" s="6"/>
      <c r="N43" s="50"/>
      <c r="Q43" s="62"/>
      <c r="R43" s="22"/>
      <c r="S43" s="22"/>
      <c r="T43" s="22"/>
      <c r="U43" s="22"/>
      <c r="V43" s="22"/>
      <c r="W43" s="22"/>
      <c r="X43" s="22"/>
    </row>
    <row r="44" spans="1:24" x14ac:dyDescent="0.3">
      <c r="Q44" s="22"/>
      <c r="R44" s="22"/>
      <c r="S44" s="22"/>
      <c r="T44" s="22"/>
      <c r="U44" s="22"/>
      <c r="V44" s="22"/>
      <c r="W44" s="22"/>
      <c r="X44" s="22"/>
    </row>
    <row r="45" spans="1:24" x14ac:dyDescent="0.3">
      <c r="Q45" s="22"/>
      <c r="R45" s="22"/>
      <c r="S45" s="22"/>
      <c r="T45" s="22"/>
      <c r="U45" s="22"/>
      <c r="V45" s="22"/>
      <c r="W45" s="22"/>
      <c r="X45" s="22"/>
    </row>
    <row r="46" spans="1:24" x14ac:dyDescent="0.3">
      <c r="Q46" s="62"/>
      <c r="R46" s="22"/>
      <c r="S46" s="22"/>
      <c r="T46" s="22"/>
      <c r="U46" s="22"/>
      <c r="V46" s="22"/>
      <c r="W46" s="22"/>
      <c r="X46" s="22"/>
    </row>
    <row r="47" spans="1:24" x14ac:dyDescent="0.3">
      <c r="Q47" s="22"/>
      <c r="R47" s="22"/>
      <c r="S47" s="22"/>
      <c r="T47" s="22"/>
      <c r="U47" s="22"/>
      <c r="V47" s="22"/>
      <c r="W47" s="22"/>
      <c r="X47" s="22"/>
    </row>
    <row r="48" spans="1:24" x14ac:dyDescent="0.3">
      <c r="Q48" s="22"/>
      <c r="R48" s="22"/>
      <c r="S48" s="22"/>
      <c r="T48" s="22"/>
      <c r="U48" s="22"/>
      <c r="V48" s="22"/>
      <c r="W48" s="22"/>
      <c r="X48" s="22"/>
    </row>
    <row r="49" spans="15:24" x14ac:dyDescent="0.3">
      <c r="Q49" s="62"/>
      <c r="R49" s="22"/>
      <c r="S49" s="22"/>
      <c r="T49" s="22"/>
      <c r="U49" s="22"/>
      <c r="V49" s="22"/>
      <c r="W49" s="22"/>
      <c r="X49" s="22"/>
    </row>
    <row r="50" spans="15:24" x14ac:dyDescent="0.3">
      <c r="Q50" s="22"/>
      <c r="R50" s="22"/>
      <c r="S50" s="22"/>
      <c r="T50" s="22"/>
      <c r="U50" s="22"/>
      <c r="V50" s="22"/>
      <c r="W50" s="22"/>
      <c r="X50" s="22"/>
    </row>
    <row r="51" spans="15:24" x14ac:dyDescent="0.3">
      <c r="Q51" s="22"/>
      <c r="R51" s="22"/>
      <c r="S51" s="22"/>
      <c r="T51" s="22"/>
      <c r="U51" s="22"/>
      <c r="V51" s="22"/>
      <c r="W51" s="22"/>
      <c r="X51" s="22"/>
    </row>
    <row r="52" spans="15:24" x14ac:dyDescent="0.3">
      <c r="Q52" s="62"/>
      <c r="R52" s="22"/>
      <c r="S52" s="22"/>
      <c r="T52" s="22"/>
      <c r="U52" s="22"/>
      <c r="V52" s="22"/>
      <c r="W52" s="22"/>
      <c r="X52" s="22"/>
    </row>
    <row r="53" spans="15:24" x14ac:dyDescent="0.3">
      <c r="Q53" s="22"/>
      <c r="R53" s="22"/>
      <c r="S53" s="22"/>
      <c r="T53" s="22"/>
      <c r="U53" s="22"/>
      <c r="V53" s="22"/>
      <c r="W53" s="22"/>
      <c r="X53" s="22"/>
    </row>
    <row r="54" spans="15:24" x14ac:dyDescent="0.3">
      <c r="Q54" s="22"/>
      <c r="R54" s="22"/>
      <c r="S54" s="22"/>
      <c r="T54" s="22"/>
      <c r="U54" s="22"/>
      <c r="V54" s="22"/>
      <c r="W54" s="22"/>
      <c r="X54" s="22"/>
    </row>
    <row r="55" spans="15:24" x14ac:dyDescent="0.3">
      <c r="Q55" s="62"/>
      <c r="R55" s="22"/>
      <c r="S55" s="22"/>
      <c r="T55" s="22"/>
      <c r="U55" s="22"/>
      <c r="V55" s="22"/>
      <c r="W55" s="22"/>
      <c r="X55" s="22"/>
    </row>
    <row r="56" spans="15:24" x14ac:dyDescent="0.3">
      <c r="Q56" s="22"/>
      <c r="R56" s="22"/>
      <c r="S56" s="22"/>
      <c r="T56" s="22"/>
      <c r="U56" s="22"/>
      <c r="V56" s="22"/>
    </row>
    <row r="59" spans="15:24" x14ac:dyDescent="0.3">
      <c r="O59" s="50"/>
      <c r="P59" s="50"/>
    </row>
    <row r="60" spans="15:24" x14ac:dyDescent="0.3">
      <c r="O60" s="6"/>
      <c r="P60" s="6"/>
    </row>
    <row r="61" spans="15:24" x14ac:dyDescent="0.3">
      <c r="O61" s="15"/>
      <c r="P61" s="15"/>
    </row>
    <row r="64" spans="15:24" x14ac:dyDescent="0.3">
      <c r="O64" s="50"/>
      <c r="P64" s="50"/>
    </row>
    <row r="66" spans="15:16" x14ac:dyDescent="0.3">
      <c r="O66" s="6"/>
      <c r="P66" s="6"/>
    </row>
    <row r="67" spans="15:16" x14ac:dyDescent="0.3">
      <c r="O67" s="50"/>
      <c r="P67" s="50"/>
    </row>
    <row r="68" spans="15:16" x14ac:dyDescent="0.3">
      <c r="O68" s="50"/>
      <c r="P68" s="50"/>
    </row>
    <row r="69" spans="15:16" x14ac:dyDescent="0.3">
      <c r="O69" s="6"/>
      <c r="P69" s="6"/>
    </row>
    <row r="70" spans="15:16" x14ac:dyDescent="0.3">
      <c r="O70" s="6"/>
      <c r="P70" s="6"/>
    </row>
    <row r="71" spans="15:16" x14ac:dyDescent="0.3">
      <c r="O71" s="50"/>
      <c r="P71" s="50"/>
    </row>
    <row r="72" spans="15:16" x14ac:dyDescent="0.3">
      <c r="O72" s="6"/>
      <c r="P72" s="6"/>
    </row>
    <row r="73" spans="15:16" x14ac:dyDescent="0.3">
      <c r="O73" s="50"/>
      <c r="P73" s="50"/>
    </row>
  </sheetData>
  <mergeCells count="5">
    <mergeCell ref="B15:E15"/>
    <mergeCell ref="B24:E24"/>
    <mergeCell ref="O5:T5"/>
    <mergeCell ref="I5:N5"/>
    <mergeCell ref="B6:E6"/>
  </mergeCells>
  <phoneticPr fontId="7" type="noConversion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0DB27-3C1A-4BAE-84CF-81EAA29E4319}">
  <dimension ref="A1:AG79"/>
  <sheetViews>
    <sheetView zoomScale="40" zoomScaleNormal="40" workbookViewId="0">
      <selection activeCell="T27" sqref="T27"/>
    </sheetView>
  </sheetViews>
  <sheetFormatPr defaultRowHeight="14.4" x14ac:dyDescent="0.3"/>
  <cols>
    <col min="1" max="1" width="10.21875" customWidth="1"/>
    <col min="5" max="5" width="9.5546875" customWidth="1"/>
    <col min="6" max="6" width="9.44140625" customWidth="1"/>
    <col min="7" max="7" width="9.21875" customWidth="1"/>
    <col min="8" max="8" width="9.77734375" customWidth="1"/>
    <col min="9" max="9" width="10.109375" customWidth="1"/>
  </cols>
  <sheetData>
    <row r="1" spans="1:30" x14ac:dyDescent="0.3">
      <c r="A1" s="1" t="s">
        <v>60</v>
      </c>
      <c r="B1" s="1"/>
      <c r="C1" s="1"/>
    </row>
    <row r="3" spans="1:30" x14ac:dyDescent="0.3">
      <c r="D3" t="s">
        <v>16</v>
      </c>
    </row>
    <row r="4" spans="1:30" x14ac:dyDescent="0.3">
      <c r="D4" t="s">
        <v>17</v>
      </c>
    </row>
    <row r="5" spans="1:30" x14ac:dyDescent="0.3">
      <c r="I5" s="82" t="s">
        <v>81</v>
      </c>
      <c r="J5" s="83"/>
      <c r="K5" s="83"/>
      <c r="L5" s="83"/>
      <c r="M5" s="83"/>
      <c r="N5" s="83"/>
      <c r="O5" s="83"/>
      <c r="P5" s="83"/>
      <c r="Q5" s="84"/>
      <c r="R5" s="191" t="s">
        <v>82</v>
      </c>
      <c r="S5" s="181"/>
      <c r="T5" s="181"/>
      <c r="U5" s="181"/>
      <c r="V5" s="181"/>
      <c r="W5" s="181"/>
      <c r="X5" s="181"/>
      <c r="Y5" s="181"/>
      <c r="Z5" s="181"/>
    </row>
    <row r="6" spans="1:30" x14ac:dyDescent="0.3">
      <c r="A6" s="2" t="s">
        <v>1</v>
      </c>
      <c r="B6" s="183" t="s">
        <v>61</v>
      </c>
      <c r="C6" s="184"/>
      <c r="D6" s="184"/>
      <c r="E6" s="184"/>
      <c r="F6" s="59"/>
      <c r="I6" s="47" t="s">
        <v>1</v>
      </c>
      <c r="J6" s="47"/>
      <c r="K6" s="47"/>
      <c r="L6" s="48" t="s">
        <v>5</v>
      </c>
      <c r="M6" s="48"/>
      <c r="N6" s="48"/>
      <c r="O6" s="49" t="s">
        <v>6</v>
      </c>
      <c r="P6" s="49"/>
      <c r="Q6" s="49"/>
      <c r="R6" s="192" t="s">
        <v>1</v>
      </c>
      <c r="S6" s="192"/>
      <c r="T6" s="192"/>
      <c r="U6" s="48" t="s">
        <v>5</v>
      </c>
      <c r="V6" s="48"/>
      <c r="W6" s="48"/>
      <c r="X6" s="49" t="s">
        <v>6</v>
      </c>
      <c r="Y6" s="49"/>
      <c r="Z6" s="49"/>
      <c r="AD6" s="169" t="s">
        <v>15</v>
      </c>
    </row>
    <row r="7" spans="1:30" x14ac:dyDescent="0.3">
      <c r="A7" t="s">
        <v>4</v>
      </c>
      <c r="B7" s="50" t="s">
        <v>7</v>
      </c>
      <c r="C7" s="50" t="s">
        <v>8</v>
      </c>
      <c r="D7" s="50" t="s">
        <v>9</v>
      </c>
      <c r="E7" s="50" t="s">
        <v>10</v>
      </c>
      <c r="F7" s="38"/>
      <c r="G7" t="s">
        <v>64</v>
      </c>
      <c r="H7" t="s">
        <v>65</v>
      </c>
      <c r="I7" s="50" t="s">
        <v>67</v>
      </c>
      <c r="J7" s="50" t="s">
        <v>68</v>
      </c>
      <c r="K7" s="50">
        <v>20</v>
      </c>
      <c r="L7" s="50" t="s">
        <v>67</v>
      </c>
      <c r="M7" s="50" t="s">
        <v>68</v>
      </c>
      <c r="N7" s="50" t="s">
        <v>90</v>
      </c>
      <c r="O7" s="50" t="s">
        <v>67</v>
      </c>
      <c r="P7" s="50" t="s">
        <v>68</v>
      </c>
      <c r="Q7" s="50">
        <v>20</v>
      </c>
      <c r="R7" s="50" t="s">
        <v>67</v>
      </c>
      <c r="S7" s="50" t="s">
        <v>68</v>
      </c>
      <c r="T7" s="50" t="s">
        <v>91</v>
      </c>
      <c r="U7" s="50" t="s">
        <v>67</v>
      </c>
      <c r="V7" s="50" t="s">
        <v>68</v>
      </c>
      <c r="W7" s="50" t="s">
        <v>91</v>
      </c>
      <c r="X7" s="50" t="s">
        <v>67</v>
      </c>
      <c r="Y7" s="50" t="s">
        <v>68</v>
      </c>
      <c r="Z7" s="50" t="s">
        <v>91</v>
      </c>
      <c r="AA7" s="50" t="s">
        <v>87</v>
      </c>
      <c r="AB7" s="50" t="s">
        <v>66</v>
      </c>
    </row>
    <row r="8" spans="1:30" x14ac:dyDescent="0.3">
      <c r="A8" s="14">
        <v>0</v>
      </c>
      <c r="B8" s="20">
        <v>100</v>
      </c>
      <c r="C8" s="20">
        <v>100</v>
      </c>
      <c r="D8" s="20">
        <v>100</v>
      </c>
      <c r="E8" s="20">
        <v>100</v>
      </c>
      <c r="G8" s="94" t="s">
        <v>83</v>
      </c>
      <c r="H8" s="92"/>
      <c r="I8" s="117"/>
      <c r="J8" s="118"/>
      <c r="K8" s="142"/>
      <c r="L8" s="118"/>
      <c r="M8" s="118"/>
      <c r="N8" s="119"/>
      <c r="O8" s="117"/>
      <c r="P8" s="118"/>
      <c r="Q8" s="120"/>
      <c r="R8" s="157"/>
      <c r="S8" s="109"/>
      <c r="T8" s="110"/>
      <c r="U8" s="157"/>
      <c r="V8" s="109"/>
      <c r="W8" s="109"/>
      <c r="X8" s="157"/>
      <c r="Y8" s="109"/>
      <c r="Z8" s="163"/>
      <c r="AA8" s="95"/>
      <c r="AB8" s="96"/>
      <c r="AC8" t="s">
        <v>93</v>
      </c>
    </row>
    <row r="9" spans="1:30" ht="16.2" customHeight="1" x14ac:dyDescent="0.3">
      <c r="A9" s="14">
        <v>7</v>
      </c>
      <c r="B9" s="21">
        <v>100</v>
      </c>
      <c r="C9" s="21">
        <v>100</v>
      </c>
      <c r="D9" s="21">
        <v>79.964173037581929</v>
      </c>
      <c r="E9" s="21">
        <v>83.899034706643405</v>
      </c>
      <c r="G9" s="69">
        <v>2</v>
      </c>
      <c r="H9" s="38">
        <v>0</v>
      </c>
      <c r="I9" s="121">
        <v>100</v>
      </c>
      <c r="J9" s="122"/>
      <c r="K9" s="127"/>
      <c r="L9" s="122">
        <v>100</v>
      </c>
      <c r="M9" s="122"/>
      <c r="N9" s="44"/>
      <c r="O9" s="123">
        <v>100</v>
      </c>
      <c r="P9" s="124"/>
      <c r="Q9" s="125"/>
      <c r="R9" s="112">
        <f>I9*$C$34</f>
        <v>53</v>
      </c>
      <c r="S9" s="111">
        <f>J9*$C$34</f>
        <v>0</v>
      </c>
      <c r="T9" s="158">
        <f>K9*$C$34</f>
        <v>0</v>
      </c>
      <c r="U9" s="112">
        <f>L9*$D$34</f>
        <v>32</v>
      </c>
      <c r="V9" s="111">
        <f>M9*$D$34</f>
        <v>0</v>
      </c>
      <c r="W9" s="111">
        <f>N9*$D$34</f>
        <v>0</v>
      </c>
      <c r="X9" s="112">
        <f>O9*$E$34</f>
        <v>15</v>
      </c>
      <c r="Y9" s="111">
        <f t="shared" ref="Y9:Z24" si="0">P9*$E$34</f>
        <v>0</v>
      </c>
      <c r="Z9" s="158">
        <f t="shared" si="0"/>
        <v>0</v>
      </c>
      <c r="AA9" s="39">
        <v>4</v>
      </c>
      <c r="AB9" s="56">
        <v>0</v>
      </c>
      <c r="AC9" s="42">
        <f>SUM(R9:Z9)</f>
        <v>100</v>
      </c>
    </row>
    <row r="10" spans="1:30" ht="16.2" customHeight="1" x14ac:dyDescent="0.3">
      <c r="A10" s="14">
        <v>15</v>
      </c>
      <c r="B10" s="21">
        <v>100</v>
      </c>
      <c r="C10" s="21">
        <v>100</v>
      </c>
      <c r="D10" s="21">
        <v>83.810870551189581</v>
      </c>
      <c r="E10" s="21">
        <v>80.92062540501351</v>
      </c>
      <c r="G10" s="69">
        <v>3</v>
      </c>
      <c r="H10" s="38">
        <v>0</v>
      </c>
      <c r="I10" s="126"/>
      <c r="J10" s="122">
        <v>100</v>
      </c>
      <c r="K10" s="127"/>
      <c r="L10" s="124"/>
      <c r="M10" s="122">
        <v>100</v>
      </c>
      <c r="N10" s="44"/>
      <c r="O10" s="126"/>
      <c r="P10" s="122">
        <v>100</v>
      </c>
      <c r="Q10" s="125"/>
      <c r="R10" s="112">
        <f t="shared" ref="R10:R28" si="1">I10*$C$34</f>
        <v>0</v>
      </c>
      <c r="S10" s="111">
        <f t="shared" ref="S10:S28" si="2">J10*$C$34</f>
        <v>53</v>
      </c>
      <c r="T10" s="158">
        <f t="shared" ref="T10:T28" si="3">K10*$C$34</f>
        <v>0</v>
      </c>
      <c r="U10" s="112">
        <f t="shared" ref="U10:U28" si="4">L10*$D$34</f>
        <v>0</v>
      </c>
      <c r="V10" s="111">
        <f t="shared" ref="V10:V28" si="5">M10*$D$34</f>
        <v>32</v>
      </c>
      <c r="W10" s="111">
        <f t="shared" ref="W10:W28" si="6">N10*$D$34</f>
        <v>0</v>
      </c>
      <c r="X10" s="112">
        <f t="shared" ref="X10:X28" si="7">O10*$E$34</f>
        <v>0</v>
      </c>
      <c r="Y10" s="111">
        <f t="shared" ref="Y10:Y28" si="8">P10*$E$34</f>
        <v>15</v>
      </c>
      <c r="Z10" s="158">
        <f t="shared" si="0"/>
        <v>0</v>
      </c>
      <c r="AA10" s="39">
        <v>12</v>
      </c>
      <c r="AB10" s="56">
        <v>0</v>
      </c>
      <c r="AC10" s="42">
        <f t="shared" ref="AC10:AC49" si="9">SUM(R10:Z10)</f>
        <v>100</v>
      </c>
    </row>
    <row r="11" spans="1:30" x14ac:dyDescent="0.3">
      <c r="A11" s="14">
        <v>28</v>
      </c>
      <c r="B11" s="21">
        <v>100</v>
      </c>
      <c r="C11" s="21">
        <v>100</v>
      </c>
      <c r="D11" s="21">
        <v>74.96601410836162</v>
      </c>
      <c r="E11" s="21">
        <v>75.509137236404527</v>
      </c>
      <c r="G11" s="69">
        <v>4</v>
      </c>
      <c r="H11" s="21">
        <v>0</v>
      </c>
      <c r="I11" s="126"/>
      <c r="J11" s="124"/>
      <c r="K11" s="143">
        <v>100.00000000000001</v>
      </c>
      <c r="L11" s="124"/>
      <c r="M11" s="124"/>
      <c r="N11" s="15">
        <v>100</v>
      </c>
      <c r="O11" s="126"/>
      <c r="P11" s="124"/>
      <c r="Q11" s="127">
        <v>100</v>
      </c>
      <c r="R11" s="112">
        <f t="shared" si="1"/>
        <v>0</v>
      </c>
      <c r="S11" s="111">
        <f t="shared" si="2"/>
        <v>0</v>
      </c>
      <c r="T11" s="158">
        <f t="shared" si="3"/>
        <v>53.000000000000007</v>
      </c>
      <c r="U11" s="112">
        <f t="shared" si="4"/>
        <v>0</v>
      </c>
      <c r="V11" s="111">
        <f t="shared" si="5"/>
        <v>0</v>
      </c>
      <c r="W11" s="111">
        <f t="shared" si="6"/>
        <v>32</v>
      </c>
      <c r="X11" s="112">
        <f t="shared" si="7"/>
        <v>0</v>
      </c>
      <c r="Y11" s="111">
        <f t="shared" si="8"/>
        <v>0</v>
      </c>
      <c r="Z11" s="158">
        <f t="shared" si="0"/>
        <v>15</v>
      </c>
      <c r="AA11" s="39">
        <v>20</v>
      </c>
      <c r="AB11" s="56">
        <v>0</v>
      </c>
      <c r="AC11" s="42">
        <f t="shared" si="9"/>
        <v>100</v>
      </c>
    </row>
    <row r="12" spans="1:30" x14ac:dyDescent="0.3">
      <c r="A12" s="14">
        <v>56</v>
      </c>
      <c r="B12" s="21">
        <v>100</v>
      </c>
      <c r="C12" s="21">
        <v>100</v>
      </c>
      <c r="D12" s="21">
        <v>48.309043654040849</v>
      </c>
      <c r="E12" s="21">
        <v>48.84882329915748</v>
      </c>
      <c r="G12" s="85" t="s">
        <v>84</v>
      </c>
      <c r="H12" s="89"/>
      <c r="I12" s="128"/>
      <c r="J12" s="129"/>
      <c r="K12" s="144"/>
      <c r="L12" s="129"/>
      <c r="M12" s="129"/>
      <c r="N12" s="131"/>
      <c r="O12" s="128"/>
      <c r="P12" s="129"/>
      <c r="Q12" s="132"/>
      <c r="R12" s="113"/>
      <c r="S12" s="114"/>
      <c r="T12" s="159"/>
      <c r="U12" s="113"/>
      <c r="V12" s="114"/>
      <c r="W12" s="114"/>
      <c r="X12" s="113">
        <f t="shared" si="7"/>
        <v>0</v>
      </c>
      <c r="Y12" s="114">
        <f t="shared" si="8"/>
        <v>0</v>
      </c>
      <c r="Z12" s="159">
        <f t="shared" si="0"/>
        <v>0</v>
      </c>
      <c r="AA12" s="86"/>
      <c r="AB12" s="87"/>
      <c r="AC12" s="167"/>
    </row>
    <row r="13" spans="1:30" x14ac:dyDescent="0.3">
      <c r="F13" s="22"/>
      <c r="G13" s="69">
        <v>6</v>
      </c>
      <c r="H13" s="38">
        <v>7</v>
      </c>
      <c r="I13" s="133">
        <v>100</v>
      </c>
      <c r="J13" s="124"/>
      <c r="K13" s="145"/>
      <c r="L13" s="122">
        <v>82.6365484412988</v>
      </c>
      <c r="M13" s="124"/>
      <c r="N13" s="44"/>
      <c r="O13" s="123">
        <v>96.536140090815238</v>
      </c>
      <c r="P13" s="124"/>
      <c r="Q13" s="125"/>
      <c r="R13" s="112">
        <f t="shared" si="1"/>
        <v>53</v>
      </c>
      <c r="S13" s="111">
        <f t="shared" si="2"/>
        <v>0</v>
      </c>
      <c r="T13" s="158">
        <f t="shared" si="3"/>
        <v>0</v>
      </c>
      <c r="U13" s="112">
        <f t="shared" si="4"/>
        <v>26.443695501215615</v>
      </c>
      <c r="V13" s="111">
        <f t="shared" si="5"/>
        <v>0</v>
      </c>
      <c r="W13" s="111">
        <f t="shared" si="6"/>
        <v>0</v>
      </c>
      <c r="X13" s="112">
        <f t="shared" si="7"/>
        <v>14.480421013622285</v>
      </c>
      <c r="Y13" s="111">
        <f t="shared" si="8"/>
        <v>0</v>
      </c>
      <c r="Z13" s="158">
        <f t="shared" si="0"/>
        <v>0</v>
      </c>
      <c r="AA13" s="39">
        <v>4</v>
      </c>
      <c r="AB13" s="56">
        <v>0</v>
      </c>
      <c r="AC13" s="42">
        <f t="shared" si="9"/>
        <v>93.924116514837905</v>
      </c>
    </row>
    <row r="14" spans="1:30" x14ac:dyDescent="0.3">
      <c r="F14" s="22"/>
      <c r="G14" s="69">
        <v>7</v>
      </c>
      <c r="H14" s="38">
        <v>7</v>
      </c>
      <c r="I14" s="126"/>
      <c r="J14" s="122">
        <v>100</v>
      </c>
      <c r="K14" s="145"/>
      <c r="L14" s="124"/>
      <c r="M14" s="122">
        <v>87</v>
      </c>
      <c r="N14" s="44"/>
      <c r="O14" s="126"/>
      <c r="P14" s="122">
        <v>96.476342791686093</v>
      </c>
      <c r="Q14" s="125"/>
      <c r="R14" s="112">
        <f t="shared" si="1"/>
        <v>0</v>
      </c>
      <c r="S14" s="111">
        <f t="shared" si="2"/>
        <v>53</v>
      </c>
      <c r="T14" s="158">
        <f t="shared" si="3"/>
        <v>0</v>
      </c>
      <c r="U14" s="112">
        <f t="shared" si="4"/>
        <v>0</v>
      </c>
      <c r="V14" s="111">
        <f t="shared" si="5"/>
        <v>27.84</v>
      </c>
      <c r="W14" s="111">
        <f t="shared" si="6"/>
        <v>0</v>
      </c>
      <c r="X14" s="112">
        <f t="shared" si="7"/>
        <v>0</v>
      </c>
      <c r="Y14" s="111">
        <f t="shared" si="8"/>
        <v>14.471451418752913</v>
      </c>
      <c r="Z14" s="158">
        <f t="shared" si="0"/>
        <v>0</v>
      </c>
      <c r="AA14" s="39">
        <v>12</v>
      </c>
      <c r="AB14" s="56">
        <v>0</v>
      </c>
      <c r="AC14" s="42">
        <f t="shared" si="9"/>
        <v>95.31145141875291</v>
      </c>
    </row>
    <row r="15" spans="1:30" x14ac:dyDescent="0.3">
      <c r="A15" s="7" t="s">
        <v>5</v>
      </c>
      <c r="B15" s="176" t="s">
        <v>2</v>
      </c>
      <c r="C15" s="171"/>
      <c r="D15" s="171"/>
      <c r="E15" s="171"/>
      <c r="F15" s="20"/>
      <c r="G15" s="69">
        <v>8</v>
      </c>
      <c r="H15" s="38">
        <v>7</v>
      </c>
      <c r="I15" s="123"/>
      <c r="J15" s="124"/>
      <c r="K15" s="143">
        <v>100</v>
      </c>
      <c r="L15" s="122"/>
      <c r="M15" s="124"/>
      <c r="N15" s="15">
        <v>79.725471670724289</v>
      </c>
      <c r="O15" s="123"/>
      <c r="P15" s="122"/>
      <c r="Q15" s="127">
        <v>94.42238080514791</v>
      </c>
      <c r="R15" s="112">
        <f t="shared" si="1"/>
        <v>0</v>
      </c>
      <c r="S15" s="111">
        <f t="shared" si="2"/>
        <v>0</v>
      </c>
      <c r="T15" s="158">
        <f t="shared" si="3"/>
        <v>53</v>
      </c>
      <c r="U15" s="112">
        <f t="shared" si="4"/>
        <v>0</v>
      </c>
      <c r="V15" s="111">
        <f t="shared" si="5"/>
        <v>0</v>
      </c>
      <c r="W15" s="111">
        <f t="shared" si="6"/>
        <v>25.512150934631773</v>
      </c>
      <c r="X15" s="112">
        <f t="shared" si="7"/>
        <v>0</v>
      </c>
      <c r="Y15" s="111">
        <f t="shared" si="8"/>
        <v>0</v>
      </c>
      <c r="Z15" s="158">
        <f t="shared" si="0"/>
        <v>14.163357120772186</v>
      </c>
      <c r="AA15" s="39">
        <v>20</v>
      </c>
      <c r="AB15" s="56">
        <v>0</v>
      </c>
      <c r="AC15" s="42">
        <f t="shared" si="9"/>
        <v>92.675508055403967</v>
      </c>
    </row>
    <row r="16" spans="1:30" x14ac:dyDescent="0.3">
      <c r="A16" t="s">
        <v>4</v>
      </c>
      <c r="B16" s="50" t="s">
        <v>7</v>
      </c>
      <c r="C16" s="50" t="s">
        <v>8</v>
      </c>
      <c r="D16" s="50" t="s">
        <v>9</v>
      </c>
      <c r="E16" s="50" t="s">
        <v>10</v>
      </c>
      <c r="F16" s="22"/>
      <c r="G16" s="85" t="s">
        <v>85</v>
      </c>
      <c r="H16" s="89"/>
      <c r="I16" s="134"/>
      <c r="J16" s="129"/>
      <c r="K16" s="144"/>
      <c r="L16" s="135"/>
      <c r="M16" s="129"/>
      <c r="N16" s="131"/>
      <c r="O16" s="134"/>
      <c r="P16" s="135"/>
      <c r="Q16" s="132"/>
      <c r="R16" s="113"/>
      <c r="S16" s="114"/>
      <c r="T16" s="159"/>
      <c r="U16" s="113"/>
      <c r="V16" s="114"/>
      <c r="W16" s="114"/>
      <c r="X16" s="113">
        <f t="shared" si="7"/>
        <v>0</v>
      </c>
      <c r="Y16" s="114">
        <f t="shared" si="8"/>
        <v>0</v>
      </c>
      <c r="Z16" s="159">
        <f t="shared" si="0"/>
        <v>0</v>
      </c>
      <c r="AA16" s="86"/>
      <c r="AB16" s="87"/>
      <c r="AC16" s="167"/>
    </row>
    <row r="17" spans="1:29" x14ac:dyDescent="0.3">
      <c r="A17" s="46">
        <v>0</v>
      </c>
      <c r="B17" s="6">
        <v>100</v>
      </c>
      <c r="C17" s="6">
        <v>100</v>
      </c>
      <c r="D17" s="6">
        <v>100</v>
      </c>
      <c r="E17" s="6">
        <v>100</v>
      </c>
      <c r="F17" s="20"/>
      <c r="G17" s="68">
        <v>10</v>
      </c>
      <c r="H17" s="38">
        <v>15</v>
      </c>
      <c r="I17" s="133">
        <v>100</v>
      </c>
      <c r="J17" s="122"/>
      <c r="K17" s="145"/>
      <c r="L17" s="122">
        <v>82</v>
      </c>
      <c r="M17" s="122"/>
      <c r="N17" s="44"/>
      <c r="O17" s="136">
        <v>95.206515014107893</v>
      </c>
      <c r="P17" s="122"/>
      <c r="Q17" s="125"/>
      <c r="R17" s="112">
        <f t="shared" si="1"/>
        <v>53</v>
      </c>
      <c r="S17" s="111">
        <f t="shared" si="2"/>
        <v>0</v>
      </c>
      <c r="T17" s="158">
        <f t="shared" si="3"/>
        <v>0</v>
      </c>
      <c r="U17" s="112">
        <f t="shared" si="4"/>
        <v>26.240000000000002</v>
      </c>
      <c r="V17" s="111">
        <f t="shared" si="5"/>
        <v>0</v>
      </c>
      <c r="W17" s="111">
        <f t="shared" si="6"/>
        <v>0</v>
      </c>
      <c r="X17" s="112">
        <f t="shared" si="7"/>
        <v>14.280977252116184</v>
      </c>
      <c r="Y17" s="111">
        <f t="shared" si="8"/>
        <v>0</v>
      </c>
      <c r="Z17" s="158">
        <f t="shared" si="0"/>
        <v>0</v>
      </c>
      <c r="AA17" s="39">
        <v>4</v>
      </c>
      <c r="AB17" s="56">
        <v>0</v>
      </c>
      <c r="AC17" s="42">
        <f t="shared" si="9"/>
        <v>93.520977252116197</v>
      </c>
    </row>
    <row r="18" spans="1:29" x14ac:dyDescent="0.3">
      <c r="A18" s="46">
        <v>7</v>
      </c>
      <c r="B18" s="6">
        <v>82.6365484412988</v>
      </c>
      <c r="C18" s="6">
        <v>87</v>
      </c>
      <c r="D18" s="6">
        <v>80.09217457573709</v>
      </c>
      <c r="E18" s="6">
        <v>78.702396801578814</v>
      </c>
      <c r="F18" s="21"/>
      <c r="G18" s="69">
        <v>11</v>
      </c>
      <c r="H18" s="38">
        <v>15</v>
      </c>
      <c r="I18" s="123"/>
      <c r="J18" s="122">
        <v>100</v>
      </c>
      <c r="K18" s="127"/>
      <c r="L18" s="122"/>
      <c r="M18" s="122">
        <v>86.284652578900904</v>
      </c>
      <c r="N18" s="44"/>
      <c r="O18" s="123"/>
      <c r="P18" s="15">
        <v>100</v>
      </c>
      <c r="Q18" s="125"/>
      <c r="R18" s="112">
        <f t="shared" si="1"/>
        <v>0</v>
      </c>
      <c r="S18" s="111">
        <f t="shared" si="2"/>
        <v>53</v>
      </c>
      <c r="T18" s="158">
        <f t="shared" si="3"/>
        <v>0</v>
      </c>
      <c r="U18" s="112">
        <f t="shared" si="4"/>
        <v>0</v>
      </c>
      <c r="V18" s="111">
        <f t="shared" si="5"/>
        <v>27.611088825248288</v>
      </c>
      <c r="W18" s="111">
        <f t="shared" si="6"/>
        <v>0</v>
      </c>
      <c r="X18" s="112">
        <f t="shared" si="7"/>
        <v>0</v>
      </c>
      <c r="Y18" s="111">
        <f t="shared" si="8"/>
        <v>15</v>
      </c>
      <c r="Z18" s="158">
        <f t="shared" si="0"/>
        <v>0</v>
      </c>
      <c r="AA18" s="39">
        <v>12</v>
      </c>
      <c r="AB18" s="56">
        <v>0</v>
      </c>
      <c r="AC18" s="42">
        <f t="shared" si="9"/>
        <v>95.611088825248288</v>
      </c>
    </row>
    <row r="19" spans="1:29" x14ac:dyDescent="0.3">
      <c r="A19" s="46">
        <v>15</v>
      </c>
      <c r="B19" s="18">
        <v>82</v>
      </c>
      <c r="C19" s="6">
        <v>86.284652578900904</v>
      </c>
      <c r="D19" s="6">
        <v>93.029384341704912</v>
      </c>
      <c r="E19" s="6">
        <v>88.760002678033061</v>
      </c>
      <c r="F19" s="21"/>
      <c r="G19" s="69">
        <v>12</v>
      </c>
      <c r="H19" s="38">
        <v>15</v>
      </c>
      <c r="I19" s="123"/>
      <c r="J19" s="122"/>
      <c r="K19" s="127">
        <v>100</v>
      </c>
      <c r="L19" s="122"/>
      <c r="M19" s="122"/>
      <c r="N19" s="15">
        <v>73.76822884803552</v>
      </c>
      <c r="O19" s="123"/>
      <c r="P19" s="122"/>
      <c r="Q19" s="127">
        <v>100</v>
      </c>
      <c r="R19" s="112">
        <f t="shared" si="1"/>
        <v>0</v>
      </c>
      <c r="S19" s="111">
        <f t="shared" si="2"/>
        <v>0</v>
      </c>
      <c r="T19" s="158">
        <f t="shared" si="3"/>
        <v>53</v>
      </c>
      <c r="U19" s="112">
        <f t="shared" si="4"/>
        <v>0</v>
      </c>
      <c r="V19" s="111">
        <f t="shared" si="5"/>
        <v>0</v>
      </c>
      <c r="W19" s="111">
        <f t="shared" si="6"/>
        <v>23.605833231371367</v>
      </c>
      <c r="X19" s="112">
        <f t="shared" si="7"/>
        <v>0</v>
      </c>
      <c r="Y19" s="111">
        <f t="shared" si="8"/>
        <v>0</v>
      </c>
      <c r="Z19" s="158">
        <f t="shared" si="0"/>
        <v>15</v>
      </c>
      <c r="AA19" s="39">
        <v>20</v>
      </c>
      <c r="AB19" s="56">
        <v>0</v>
      </c>
      <c r="AC19" s="42">
        <f t="shared" si="9"/>
        <v>91.605833231371363</v>
      </c>
    </row>
    <row r="20" spans="1:29" x14ac:dyDescent="0.3">
      <c r="A20" s="46">
        <v>28</v>
      </c>
      <c r="B20" s="18">
        <v>81.444065588776638</v>
      </c>
      <c r="C20" s="6">
        <v>86.462006297237593</v>
      </c>
      <c r="D20" s="6">
        <v>93.255452539106528</v>
      </c>
      <c r="E20" s="6">
        <v>88.878677838128667</v>
      </c>
      <c r="F20" s="21"/>
      <c r="G20" s="85" t="s">
        <v>86</v>
      </c>
      <c r="H20" s="89"/>
      <c r="I20" s="134"/>
      <c r="J20" s="135"/>
      <c r="K20" s="146"/>
      <c r="L20" s="135"/>
      <c r="M20" s="135"/>
      <c r="N20" s="131"/>
      <c r="O20" s="134"/>
      <c r="P20" s="135"/>
      <c r="Q20" s="132"/>
      <c r="R20" s="113"/>
      <c r="S20" s="114"/>
      <c r="T20" s="159"/>
      <c r="U20" s="113"/>
      <c r="V20" s="114"/>
      <c r="W20" s="114"/>
      <c r="X20" s="113">
        <f t="shared" si="7"/>
        <v>0</v>
      </c>
      <c r="Y20" s="114">
        <f t="shared" si="8"/>
        <v>0</v>
      </c>
      <c r="Z20" s="159">
        <f t="shared" si="0"/>
        <v>0</v>
      </c>
      <c r="AA20" s="86"/>
      <c r="AB20" s="87">
        <v>0</v>
      </c>
      <c r="AC20" s="167"/>
    </row>
    <row r="21" spans="1:29" x14ac:dyDescent="0.3">
      <c r="A21" s="46">
        <v>56</v>
      </c>
      <c r="B21" s="6">
        <v>81.583132524507761</v>
      </c>
      <c r="C21" s="6">
        <v>74.732955899644892</v>
      </c>
      <c r="D21" s="6">
        <v>75.683745622687553</v>
      </c>
      <c r="E21" s="6">
        <v>69.585223823615237</v>
      </c>
      <c r="F21" s="21"/>
      <c r="G21" s="69">
        <v>14</v>
      </c>
      <c r="H21" s="38">
        <v>28</v>
      </c>
      <c r="I21" s="133">
        <v>100</v>
      </c>
      <c r="J21" s="122"/>
      <c r="K21" s="127"/>
      <c r="L21" s="122">
        <v>81.444065588776638</v>
      </c>
      <c r="M21" s="122"/>
      <c r="N21" s="44"/>
      <c r="O21" s="136">
        <v>93.777964659649086</v>
      </c>
      <c r="P21" s="122"/>
      <c r="Q21" s="125"/>
      <c r="R21" s="112">
        <f t="shared" si="1"/>
        <v>53</v>
      </c>
      <c r="S21" s="111">
        <f t="shared" si="2"/>
        <v>0</v>
      </c>
      <c r="T21" s="158">
        <f t="shared" si="3"/>
        <v>0</v>
      </c>
      <c r="U21" s="112">
        <f t="shared" si="4"/>
        <v>26.062100988408524</v>
      </c>
      <c r="V21" s="111">
        <f t="shared" si="5"/>
        <v>0</v>
      </c>
      <c r="W21" s="111">
        <f t="shared" si="6"/>
        <v>0</v>
      </c>
      <c r="X21" s="112">
        <f t="shared" si="7"/>
        <v>14.066694698947362</v>
      </c>
      <c r="Y21" s="111">
        <f t="shared" si="8"/>
        <v>0</v>
      </c>
      <c r="Z21" s="158">
        <f t="shared" si="0"/>
        <v>0</v>
      </c>
      <c r="AA21" s="39">
        <v>4</v>
      </c>
      <c r="AB21" s="56"/>
      <c r="AC21" s="42">
        <f t="shared" si="9"/>
        <v>93.12879568735589</v>
      </c>
    </row>
    <row r="22" spans="1:29" x14ac:dyDescent="0.3">
      <c r="F22" s="22"/>
      <c r="G22" s="69">
        <v>15</v>
      </c>
      <c r="H22" s="38">
        <v>28</v>
      </c>
      <c r="I22" s="123"/>
      <c r="J22" s="122">
        <v>100</v>
      </c>
      <c r="K22" s="127"/>
      <c r="L22" s="122"/>
      <c r="M22" s="122">
        <v>86.462006297237593</v>
      </c>
      <c r="N22" s="44"/>
      <c r="O22" s="123"/>
      <c r="P22" s="15">
        <v>100.25900373677652</v>
      </c>
      <c r="Q22" s="125"/>
      <c r="R22" s="112">
        <f t="shared" si="1"/>
        <v>0</v>
      </c>
      <c r="S22" s="111">
        <f t="shared" si="2"/>
        <v>53</v>
      </c>
      <c r="T22" s="158">
        <f t="shared" si="3"/>
        <v>0</v>
      </c>
      <c r="U22" s="112">
        <f t="shared" si="4"/>
        <v>0</v>
      </c>
      <c r="V22" s="111">
        <f t="shared" si="5"/>
        <v>27.66784201511603</v>
      </c>
      <c r="W22" s="111">
        <f t="shared" si="6"/>
        <v>0</v>
      </c>
      <c r="X22" s="112">
        <f t="shared" si="7"/>
        <v>0</v>
      </c>
      <c r="Y22" s="111">
        <f t="shared" si="8"/>
        <v>15.038850560516478</v>
      </c>
      <c r="Z22" s="158">
        <f t="shared" si="0"/>
        <v>0</v>
      </c>
      <c r="AA22" s="39">
        <v>12</v>
      </c>
      <c r="AB22" s="56">
        <v>0</v>
      </c>
      <c r="AC22" s="42">
        <f t="shared" si="9"/>
        <v>95.706692575632516</v>
      </c>
    </row>
    <row r="23" spans="1:29" x14ac:dyDescent="0.3">
      <c r="F23" s="22"/>
      <c r="G23" s="69">
        <v>16</v>
      </c>
      <c r="H23" s="38">
        <v>28</v>
      </c>
      <c r="I23" s="123"/>
      <c r="J23" s="122"/>
      <c r="K23" s="127">
        <v>89.061542368103588</v>
      </c>
      <c r="L23" s="122"/>
      <c r="M23" s="122"/>
      <c r="N23" s="15">
        <v>65.40731442533253</v>
      </c>
      <c r="O23" s="123"/>
      <c r="P23" s="15"/>
      <c r="Q23" s="127">
        <v>96.964901789758258</v>
      </c>
      <c r="R23" s="112">
        <f t="shared" si="1"/>
        <v>0</v>
      </c>
      <c r="S23" s="111">
        <f t="shared" si="2"/>
        <v>0</v>
      </c>
      <c r="T23" s="158">
        <f t="shared" si="3"/>
        <v>47.202617455094902</v>
      </c>
      <c r="U23" s="112">
        <f t="shared" si="4"/>
        <v>0</v>
      </c>
      <c r="V23" s="111">
        <f t="shared" si="5"/>
        <v>0</v>
      </c>
      <c r="W23" s="111">
        <f t="shared" si="6"/>
        <v>20.93034061610641</v>
      </c>
      <c r="X23" s="112">
        <f t="shared" si="7"/>
        <v>0</v>
      </c>
      <c r="Y23" s="111">
        <f t="shared" si="8"/>
        <v>0</v>
      </c>
      <c r="Z23" s="158">
        <f t="shared" si="0"/>
        <v>14.544735268463738</v>
      </c>
      <c r="AA23" s="39">
        <v>20</v>
      </c>
      <c r="AB23" s="56"/>
      <c r="AC23" s="42">
        <f t="shared" si="9"/>
        <v>82.677693339665055</v>
      </c>
    </row>
    <row r="24" spans="1:29" x14ac:dyDescent="0.3">
      <c r="A24" s="8" t="s">
        <v>6</v>
      </c>
      <c r="B24" s="171" t="s">
        <v>2</v>
      </c>
      <c r="C24" s="171"/>
      <c r="D24" s="171"/>
      <c r="E24" s="171"/>
      <c r="F24" s="22"/>
      <c r="G24" s="85" t="s">
        <v>88</v>
      </c>
      <c r="H24" s="89"/>
      <c r="I24" s="134"/>
      <c r="J24" s="135"/>
      <c r="K24" s="146"/>
      <c r="L24" s="135"/>
      <c r="M24" s="135"/>
      <c r="N24" s="131"/>
      <c r="O24" s="134"/>
      <c r="P24" s="130"/>
      <c r="Q24" s="132"/>
      <c r="R24" s="113">
        <f t="shared" si="1"/>
        <v>0</v>
      </c>
      <c r="S24" s="114">
        <f t="shared" si="2"/>
        <v>0</v>
      </c>
      <c r="T24" s="159">
        <f t="shared" si="3"/>
        <v>0</v>
      </c>
      <c r="U24" s="113">
        <f t="shared" si="4"/>
        <v>0</v>
      </c>
      <c r="V24" s="114">
        <f t="shared" si="5"/>
        <v>0</v>
      </c>
      <c r="W24" s="114">
        <f t="shared" si="6"/>
        <v>0</v>
      </c>
      <c r="X24" s="113">
        <f t="shared" si="7"/>
        <v>0</v>
      </c>
      <c r="Y24" s="114">
        <f t="shared" si="8"/>
        <v>0</v>
      </c>
      <c r="Z24" s="159">
        <f t="shared" si="0"/>
        <v>0</v>
      </c>
      <c r="AA24" s="86"/>
      <c r="AB24" s="87"/>
      <c r="AC24" s="167"/>
    </row>
    <row r="25" spans="1:29" x14ac:dyDescent="0.3">
      <c r="A25" t="s">
        <v>4</v>
      </c>
      <c r="B25" s="50" t="s">
        <v>7</v>
      </c>
      <c r="C25" s="50" t="s">
        <v>8</v>
      </c>
      <c r="D25" s="50" t="s">
        <v>9</v>
      </c>
      <c r="E25" s="50" t="s">
        <v>10</v>
      </c>
      <c r="F25" s="22"/>
      <c r="G25" s="69">
        <v>17</v>
      </c>
      <c r="H25" s="38">
        <v>56</v>
      </c>
      <c r="I25" s="133">
        <v>100</v>
      </c>
      <c r="J25" s="122"/>
      <c r="K25" s="125"/>
      <c r="L25" s="122">
        <v>81.583132524507761</v>
      </c>
      <c r="M25" s="44"/>
      <c r="N25" s="44"/>
      <c r="O25" s="136">
        <v>93.97563180700412</v>
      </c>
      <c r="P25" s="122"/>
      <c r="Q25" s="125"/>
      <c r="R25" s="112">
        <f t="shared" si="1"/>
        <v>53</v>
      </c>
      <c r="S25" s="111">
        <f t="shared" si="2"/>
        <v>0</v>
      </c>
      <c r="T25" s="158">
        <f t="shared" si="3"/>
        <v>0</v>
      </c>
      <c r="U25" s="112">
        <f t="shared" si="4"/>
        <v>26.106602407842484</v>
      </c>
      <c r="V25" s="111">
        <f t="shared" si="5"/>
        <v>0</v>
      </c>
      <c r="W25" s="111">
        <f t="shared" si="6"/>
        <v>0</v>
      </c>
      <c r="X25" s="112">
        <f t="shared" si="7"/>
        <v>14.096344771050617</v>
      </c>
      <c r="Y25" s="111">
        <f t="shared" si="8"/>
        <v>0</v>
      </c>
      <c r="Z25" s="158">
        <f t="shared" ref="Z25:Z28" si="10">Q25*$E$34</f>
        <v>0</v>
      </c>
      <c r="AA25" s="39">
        <v>4</v>
      </c>
      <c r="AB25" s="56">
        <v>0</v>
      </c>
      <c r="AC25" s="42">
        <f t="shared" si="9"/>
        <v>93.202947178893112</v>
      </c>
    </row>
    <row r="26" spans="1:29" x14ac:dyDescent="0.3">
      <c r="A26">
        <v>0</v>
      </c>
      <c r="B26" s="6">
        <v>100</v>
      </c>
      <c r="C26" s="6">
        <v>100</v>
      </c>
      <c r="D26" s="6">
        <v>100</v>
      </c>
      <c r="E26" s="6">
        <v>100</v>
      </c>
      <c r="F26" s="20"/>
      <c r="G26" s="69">
        <v>18</v>
      </c>
      <c r="H26" s="38">
        <v>56</v>
      </c>
      <c r="I26" s="137"/>
      <c r="J26" s="122">
        <v>100</v>
      </c>
      <c r="K26" s="127"/>
      <c r="L26" s="44"/>
      <c r="M26" s="122">
        <v>74.732955899644892</v>
      </c>
      <c r="N26" s="44"/>
      <c r="O26" s="137"/>
      <c r="P26" s="15">
        <v>95.002396549650868</v>
      </c>
      <c r="Q26" s="125"/>
      <c r="R26" s="112">
        <f t="shared" si="1"/>
        <v>0</v>
      </c>
      <c r="S26" s="111">
        <f t="shared" si="2"/>
        <v>53</v>
      </c>
      <c r="T26" s="158">
        <f t="shared" si="3"/>
        <v>0</v>
      </c>
      <c r="U26" s="112">
        <f t="shared" si="4"/>
        <v>0</v>
      </c>
      <c r="V26" s="111">
        <f t="shared" si="5"/>
        <v>23.914545887886366</v>
      </c>
      <c r="W26" s="111">
        <f t="shared" si="6"/>
        <v>0</v>
      </c>
      <c r="X26" s="112">
        <f t="shared" si="7"/>
        <v>0</v>
      </c>
      <c r="Y26" s="111">
        <f t="shared" si="8"/>
        <v>14.25035948244763</v>
      </c>
      <c r="Z26" s="158">
        <f t="shared" si="10"/>
        <v>0</v>
      </c>
      <c r="AA26" s="39">
        <v>12</v>
      </c>
      <c r="AB26" s="56">
        <v>0</v>
      </c>
      <c r="AC26" s="42">
        <f t="shared" si="9"/>
        <v>91.164905370333997</v>
      </c>
    </row>
    <row r="27" spans="1:29" x14ac:dyDescent="0.3">
      <c r="A27">
        <v>7</v>
      </c>
      <c r="B27" s="6">
        <v>96.536140090815238</v>
      </c>
      <c r="C27" s="6">
        <v>96.476342791686093</v>
      </c>
      <c r="D27" s="6">
        <v>91.079684003789268</v>
      </c>
      <c r="E27" s="6">
        <v>98.370083109358447</v>
      </c>
      <c r="F27" s="21"/>
      <c r="G27" s="69">
        <v>19</v>
      </c>
      <c r="H27" s="38">
        <v>56</v>
      </c>
      <c r="I27" s="123"/>
      <c r="J27" s="44"/>
      <c r="K27" s="147">
        <v>81</v>
      </c>
      <c r="L27" s="122"/>
      <c r="M27" s="44"/>
      <c r="N27" s="15">
        <v>34.435045536609657</v>
      </c>
      <c r="O27" s="123"/>
      <c r="P27" s="44"/>
      <c r="Q27" s="127">
        <v>58.541739694337572</v>
      </c>
      <c r="R27" s="112">
        <f t="shared" si="1"/>
        <v>0</v>
      </c>
      <c r="S27" s="111">
        <f t="shared" si="2"/>
        <v>0</v>
      </c>
      <c r="T27" s="158">
        <f t="shared" si="3"/>
        <v>42.93</v>
      </c>
      <c r="U27" s="112">
        <f t="shared" si="4"/>
        <v>0</v>
      </c>
      <c r="V27" s="111">
        <f t="shared" si="5"/>
        <v>0</v>
      </c>
      <c r="W27" s="111">
        <f t="shared" si="6"/>
        <v>11.019214571715091</v>
      </c>
      <c r="X27" s="112">
        <f t="shared" si="7"/>
        <v>0</v>
      </c>
      <c r="Y27" s="111">
        <f t="shared" si="8"/>
        <v>0</v>
      </c>
      <c r="Z27" s="158">
        <f t="shared" si="10"/>
        <v>8.7812609541506355</v>
      </c>
      <c r="AA27" s="39">
        <v>20</v>
      </c>
      <c r="AB27" s="56">
        <v>0</v>
      </c>
      <c r="AC27" s="42">
        <f t="shared" si="9"/>
        <v>62.730475525865728</v>
      </c>
    </row>
    <row r="28" spans="1:29" x14ac:dyDescent="0.3">
      <c r="A28">
        <v>15</v>
      </c>
      <c r="B28" s="40">
        <v>95.206515014107893</v>
      </c>
      <c r="C28" s="5">
        <v>100</v>
      </c>
      <c r="D28" s="5">
        <v>98.110571042476494</v>
      </c>
      <c r="E28" s="5">
        <v>96.67404719367984</v>
      </c>
      <c r="F28" s="21"/>
      <c r="G28" s="149" t="s">
        <v>89</v>
      </c>
      <c r="H28" s="100"/>
      <c r="I28" s="138"/>
      <c r="J28" s="139"/>
      <c r="K28" s="141"/>
      <c r="L28" s="139"/>
      <c r="M28" s="139"/>
      <c r="N28" s="140"/>
      <c r="O28" s="134"/>
      <c r="P28" s="130"/>
      <c r="Q28" s="132"/>
      <c r="R28" s="160">
        <f t="shared" si="1"/>
        <v>0</v>
      </c>
      <c r="S28" s="161">
        <f t="shared" si="2"/>
        <v>0</v>
      </c>
      <c r="T28" s="162">
        <f t="shared" si="3"/>
        <v>0</v>
      </c>
      <c r="U28" s="160">
        <f t="shared" si="4"/>
        <v>0</v>
      </c>
      <c r="V28" s="161">
        <f t="shared" si="5"/>
        <v>0</v>
      </c>
      <c r="W28" s="161">
        <f t="shared" si="6"/>
        <v>0</v>
      </c>
      <c r="X28" s="160">
        <f t="shared" si="7"/>
        <v>0</v>
      </c>
      <c r="Y28" s="161">
        <f t="shared" si="8"/>
        <v>0</v>
      </c>
      <c r="Z28" s="162">
        <f t="shared" si="10"/>
        <v>0</v>
      </c>
      <c r="AA28" s="103"/>
      <c r="AB28" s="108"/>
      <c r="AC28" s="167"/>
    </row>
    <row r="29" spans="1:29" x14ac:dyDescent="0.3">
      <c r="A29">
        <v>28</v>
      </c>
      <c r="B29" s="40">
        <v>93.777964659649086</v>
      </c>
      <c r="C29" s="5">
        <v>100.25900373677652</v>
      </c>
      <c r="D29" s="5">
        <v>96.334281157854036</v>
      </c>
      <c r="E29" s="5">
        <v>96.67404719367984</v>
      </c>
      <c r="F29" s="21"/>
      <c r="G29" s="150"/>
      <c r="H29" s="61"/>
      <c r="I29" s="151" t="s">
        <v>92</v>
      </c>
      <c r="J29" s="152"/>
      <c r="K29" s="153"/>
      <c r="L29" s="151"/>
      <c r="M29" s="152"/>
      <c r="N29" s="156"/>
      <c r="O29" s="151"/>
      <c r="P29" s="155"/>
      <c r="Q29" s="153"/>
      <c r="R29" s="55"/>
      <c r="S29" s="55"/>
      <c r="T29" s="55"/>
      <c r="U29" s="55"/>
      <c r="V29" s="55"/>
      <c r="W29" s="55"/>
      <c r="X29" s="55"/>
      <c r="Y29" s="55"/>
      <c r="Z29" s="55"/>
      <c r="AA29" s="150"/>
      <c r="AB29" s="150"/>
      <c r="AC29" s="42">
        <f t="shared" si="9"/>
        <v>0</v>
      </c>
    </row>
    <row r="30" spans="1:29" x14ac:dyDescent="0.3">
      <c r="A30">
        <v>56</v>
      </c>
      <c r="B30" s="5">
        <v>93.97563180700412</v>
      </c>
      <c r="C30" s="5">
        <v>95.002396549650868</v>
      </c>
      <c r="D30" s="5">
        <v>90.220667277052826</v>
      </c>
      <c r="E30" s="5">
        <v>93.281975362322655</v>
      </c>
      <c r="F30" s="21"/>
      <c r="G30" s="22"/>
      <c r="H30" s="22"/>
      <c r="I30" s="91"/>
      <c r="J30" s="92"/>
      <c r="K30" s="93"/>
      <c r="L30" s="91"/>
      <c r="M30" s="92"/>
      <c r="N30" s="92"/>
      <c r="O30" s="91"/>
      <c r="P30" s="92"/>
      <c r="Q30" s="93"/>
      <c r="R30" s="157"/>
      <c r="S30" s="109"/>
      <c r="T30" s="110"/>
      <c r="U30" s="109"/>
      <c r="V30" s="109"/>
      <c r="W30" s="109"/>
      <c r="X30" s="157"/>
      <c r="Y30" s="109"/>
      <c r="Z30" s="110"/>
      <c r="AA30" s="168"/>
      <c r="AB30" s="168"/>
      <c r="AC30" s="167"/>
    </row>
    <row r="31" spans="1:29" x14ac:dyDescent="0.3">
      <c r="I31" s="68">
        <v>100</v>
      </c>
      <c r="J31" s="63"/>
      <c r="K31" s="32"/>
      <c r="L31" s="31">
        <v>100</v>
      </c>
      <c r="M31" s="63"/>
      <c r="N31" s="63"/>
      <c r="O31" s="31">
        <v>100</v>
      </c>
      <c r="P31" s="39"/>
      <c r="Q31" s="56"/>
      <c r="R31" s="112">
        <f>I31*$C$34</f>
        <v>53</v>
      </c>
      <c r="S31" s="111">
        <f>J31*$C$34</f>
        <v>0</v>
      </c>
      <c r="T31" s="158">
        <f>K31*$C$34</f>
        <v>0</v>
      </c>
      <c r="U31" s="111">
        <f>L31*$D$34</f>
        <v>32</v>
      </c>
      <c r="V31" s="111">
        <f>M31*$D$34</f>
        <v>0</v>
      </c>
      <c r="W31" s="111">
        <f>N31*$D$34</f>
        <v>0</v>
      </c>
      <c r="X31" s="112">
        <f>O31*$E$34</f>
        <v>15</v>
      </c>
      <c r="Y31" s="111">
        <f>P31*$E$34</f>
        <v>0</v>
      </c>
      <c r="Z31" s="158">
        <f>Q31*$E$34</f>
        <v>0</v>
      </c>
      <c r="AC31" s="42">
        <f t="shared" si="9"/>
        <v>100</v>
      </c>
    </row>
    <row r="32" spans="1:29" x14ac:dyDescent="0.3">
      <c r="I32" s="69"/>
      <c r="J32" s="20">
        <v>100</v>
      </c>
      <c r="K32" s="107"/>
      <c r="L32" s="69"/>
      <c r="M32" s="63">
        <v>100</v>
      </c>
      <c r="N32" s="63"/>
      <c r="O32" s="69"/>
      <c r="P32" s="63">
        <v>100</v>
      </c>
      <c r="Q32" s="32"/>
      <c r="R32" s="112">
        <f t="shared" ref="R32:R49" si="11">I32*$C$34</f>
        <v>0</v>
      </c>
      <c r="S32" s="111">
        <f t="shared" ref="S32:S49" si="12">J32*$C$34</f>
        <v>53</v>
      </c>
      <c r="T32" s="158">
        <f t="shared" ref="T32:T49" si="13">K32*$C$34</f>
        <v>0</v>
      </c>
      <c r="U32" s="111">
        <f t="shared" ref="U32:U49" si="14">L32*$D$34</f>
        <v>0</v>
      </c>
      <c r="V32" s="111">
        <f t="shared" ref="V32:V49" si="15">M32*$D$34</f>
        <v>32</v>
      </c>
      <c r="W32" s="111">
        <f t="shared" ref="W32:W49" si="16">N32*$D$34</f>
        <v>0</v>
      </c>
      <c r="X32" s="112">
        <f t="shared" ref="X32:X49" si="17">O32*$E$34</f>
        <v>0</v>
      </c>
      <c r="Y32" s="111">
        <f t="shared" ref="Y32:Y49" si="18">P32*$E$34</f>
        <v>15</v>
      </c>
      <c r="Z32" s="158">
        <f t="shared" ref="Z32:Z49" si="19">Q32*$E$34</f>
        <v>0</v>
      </c>
      <c r="AC32" s="42">
        <f t="shared" si="9"/>
        <v>100</v>
      </c>
    </row>
    <row r="33" spans="1:33" x14ac:dyDescent="0.3">
      <c r="C33" s="50" t="s">
        <v>1</v>
      </c>
      <c r="D33" s="50" t="s">
        <v>5</v>
      </c>
      <c r="E33" s="50" t="s">
        <v>6</v>
      </c>
      <c r="I33" s="69"/>
      <c r="J33" s="39"/>
      <c r="K33" s="32">
        <v>100</v>
      </c>
      <c r="L33" s="69"/>
      <c r="M33" s="39"/>
      <c r="N33" s="64">
        <v>100</v>
      </c>
      <c r="O33" s="69"/>
      <c r="P33" s="39"/>
      <c r="Q33" s="32">
        <v>100</v>
      </c>
      <c r="R33" s="112">
        <f t="shared" si="11"/>
        <v>0</v>
      </c>
      <c r="S33" s="111">
        <f t="shared" si="12"/>
        <v>0</v>
      </c>
      <c r="T33" s="158">
        <f t="shared" si="13"/>
        <v>53</v>
      </c>
      <c r="U33" s="111">
        <f t="shared" si="14"/>
        <v>0</v>
      </c>
      <c r="V33" s="111">
        <f t="shared" si="15"/>
        <v>0</v>
      </c>
      <c r="W33" s="111">
        <f t="shared" si="16"/>
        <v>32</v>
      </c>
      <c r="X33" s="112">
        <f t="shared" si="17"/>
        <v>0</v>
      </c>
      <c r="Y33" s="111">
        <f t="shared" si="18"/>
        <v>0</v>
      </c>
      <c r="Z33" s="158">
        <f t="shared" si="19"/>
        <v>15</v>
      </c>
      <c r="AC33" s="42">
        <f t="shared" si="9"/>
        <v>100</v>
      </c>
    </row>
    <row r="34" spans="1:33" x14ac:dyDescent="0.3">
      <c r="B34" t="s">
        <v>63</v>
      </c>
      <c r="C34" s="50">
        <v>0.53</v>
      </c>
      <c r="D34" s="50">
        <v>0.32</v>
      </c>
      <c r="E34" s="50">
        <v>0.15</v>
      </c>
      <c r="I34" s="85"/>
      <c r="J34" s="86"/>
      <c r="K34" s="87"/>
      <c r="L34" s="85"/>
      <c r="M34" s="86"/>
      <c r="N34" s="86"/>
      <c r="O34" s="85"/>
      <c r="P34" s="86"/>
      <c r="Q34" s="87"/>
      <c r="R34" s="113">
        <f t="shared" si="11"/>
        <v>0</v>
      </c>
      <c r="S34" s="114">
        <f t="shared" si="12"/>
        <v>0</v>
      </c>
      <c r="T34" s="159">
        <f t="shared" si="13"/>
        <v>0</v>
      </c>
      <c r="U34" s="114">
        <f t="shared" si="14"/>
        <v>0</v>
      </c>
      <c r="V34" s="114">
        <f t="shared" si="15"/>
        <v>0</v>
      </c>
      <c r="W34" s="114">
        <f t="shared" si="16"/>
        <v>0</v>
      </c>
      <c r="X34" s="113">
        <f t="shared" si="17"/>
        <v>0</v>
      </c>
      <c r="Y34" s="114">
        <f t="shared" si="18"/>
        <v>0</v>
      </c>
      <c r="Z34" s="159">
        <f t="shared" si="19"/>
        <v>0</v>
      </c>
      <c r="AA34" s="168"/>
      <c r="AB34" s="168"/>
      <c r="AC34" s="167"/>
    </row>
    <row r="35" spans="1:33" ht="16.2" customHeight="1" x14ac:dyDescent="0.3">
      <c r="A35" t="s">
        <v>16</v>
      </c>
      <c r="B35">
        <f>200*0.003/0.01</f>
        <v>60</v>
      </c>
      <c r="C35" s="50">
        <f>B35*C34</f>
        <v>31.8</v>
      </c>
      <c r="D35" s="50">
        <f>B35*D34</f>
        <v>19.2</v>
      </c>
      <c r="E35" s="50">
        <f>B35*E34</f>
        <v>9</v>
      </c>
      <c r="I35" s="70">
        <v>79.964173037581929</v>
      </c>
      <c r="J35" s="39"/>
      <c r="K35" s="56"/>
      <c r="L35" s="31">
        <v>82.6365484412988</v>
      </c>
      <c r="M35" s="39"/>
      <c r="N35" s="39"/>
      <c r="O35" s="31">
        <v>91.079684003789268</v>
      </c>
      <c r="P35" s="39"/>
      <c r="Q35" s="56"/>
      <c r="R35" s="112">
        <f t="shared" si="11"/>
        <v>42.381011709918425</v>
      </c>
      <c r="S35" s="111">
        <f t="shared" si="12"/>
        <v>0</v>
      </c>
      <c r="T35" s="158">
        <f t="shared" si="13"/>
        <v>0</v>
      </c>
      <c r="U35" s="111">
        <f t="shared" si="14"/>
        <v>26.443695501215615</v>
      </c>
      <c r="V35" s="111">
        <f t="shared" si="15"/>
        <v>0</v>
      </c>
      <c r="W35" s="111">
        <f t="shared" si="16"/>
        <v>0</v>
      </c>
      <c r="X35" s="112">
        <f t="shared" si="17"/>
        <v>13.661952600568389</v>
      </c>
      <c r="Y35" s="111">
        <f t="shared" si="18"/>
        <v>0</v>
      </c>
      <c r="Z35" s="158">
        <f t="shared" si="19"/>
        <v>0</v>
      </c>
      <c r="AC35" s="42">
        <f t="shared" si="9"/>
        <v>82.486659811702424</v>
      </c>
    </row>
    <row r="36" spans="1:33" ht="16.8" customHeight="1" x14ac:dyDescent="0.3">
      <c r="A36" t="s">
        <v>17</v>
      </c>
      <c r="B36">
        <f>200*0.005/0.01</f>
        <v>100</v>
      </c>
      <c r="C36" s="50">
        <f>B36*C34</f>
        <v>53</v>
      </c>
      <c r="D36" s="50">
        <f>B36*D34</f>
        <v>32</v>
      </c>
      <c r="E36" s="50">
        <f>B36*E34</f>
        <v>15</v>
      </c>
      <c r="I36" s="69"/>
      <c r="J36" s="21">
        <v>83.899034706643405</v>
      </c>
      <c r="K36" s="148"/>
      <c r="L36" s="69"/>
      <c r="M36" s="39">
        <v>78.702396801578814</v>
      </c>
      <c r="N36" s="39"/>
      <c r="O36" s="69"/>
      <c r="P36" s="63">
        <v>98.370083109358447</v>
      </c>
      <c r="Q36" s="56"/>
      <c r="R36" s="112">
        <f t="shared" si="11"/>
        <v>0</v>
      </c>
      <c r="S36" s="111">
        <f t="shared" si="12"/>
        <v>44.466488394521008</v>
      </c>
      <c r="T36" s="158">
        <f t="shared" si="13"/>
        <v>0</v>
      </c>
      <c r="U36" s="111">
        <f t="shared" si="14"/>
        <v>0</v>
      </c>
      <c r="V36" s="111">
        <f t="shared" si="15"/>
        <v>25.18476697650522</v>
      </c>
      <c r="W36" s="111">
        <f t="shared" si="16"/>
        <v>0</v>
      </c>
      <c r="X36" s="112">
        <f t="shared" si="17"/>
        <v>0</v>
      </c>
      <c r="Y36" s="111">
        <f t="shared" si="18"/>
        <v>14.755512466403767</v>
      </c>
      <c r="Z36" s="158">
        <f t="shared" si="19"/>
        <v>0</v>
      </c>
      <c r="AC36" s="42">
        <f t="shared" si="9"/>
        <v>84.406767837429996</v>
      </c>
    </row>
    <row r="37" spans="1:33" x14ac:dyDescent="0.3">
      <c r="I37" s="71"/>
      <c r="J37" s="39"/>
      <c r="K37" s="106">
        <v>55.893164627994928</v>
      </c>
      <c r="L37" s="71"/>
      <c r="M37" s="39"/>
      <c r="N37" s="64">
        <v>72</v>
      </c>
      <c r="O37" s="71"/>
      <c r="P37" s="39"/>
      <c r="Q37" s="32">
        <v>89.025206164035012</v>
      </c>
      <c r="R37" s="112">
        <f t="shared" si="11"/>
        <v>0</v>
      </c>
      <c r="S37" s="111">
        <f t="shared" si="12"/>
        <v>0</v>
      </c>
      <c r="T37" s="158">
        <f t="shared" si="13"/>
        <v>29.623377252837312</v>
      </c>
      <c r="U37" s="111">
        <f t="shared" si="14"/>
        <v>0</v>
      </c>
      <c r="V37" s="111">
        <f t="shared" si="15"/>
        <v>0</v>
      </c>
      <c r="W37" s="111">
        <f t="shared" si="16"/>
        <v>23.04</v>
      </c>
      <c r="X37" s="112">
        <f t="shared" si="17"/>
        <v>0</v>
      </c>
      <c r="Y37" s="111">
        <f t="shared" si="18"/>
        <v>0</v>
      </c>
      <c r="Z37" s="158">
        <f t="shared" si="19"/>
        <v>13.353780924605251</v>
      </c>
      <c r="AC37" s="42">
        <f t="shared" si="9"/>
        <v>66.017158177442553</v>
      </c>
    </row>
    <row r="38" spans="1:33" x14ac:dyDescent="0.3">
      <c r="F38" s="9"/>
      <c r="I38" s="88"/>
      <c r="J38" s="86"/>
      <c r="K38" s="87"/>
      <c r="L38" s="88"/>
      <c r="M38" s="86"/>
      <c r="N38" s="86"/>
      <c r="O38" s="88"/>
      <c r="P38" s="86"/>
      <c r="Q38" s="87"/>
      <c r="R38" s="113">
        <f t="shared" si="11"/>
        <v>0</v>
      </c>
      <c r="S38" s="114">
        <f t="shared" si="12"/>
        <v>0</v>
      </c>
      <c r="T38" s="159">
        <f t="shared" si="13"/>
        <v>0</v>
      </c>
      <c r="U38" s="114">
        <f t="shared" si="14"/>
        <v>0</v>
      </c>
      <c r="V38" s="114">
        <f t="shared" si="15"/>
        <v>0</v>
      </c>
      <c r="W38" s="114">
        <f t="shared" si="16"/>
        <v>0</v>
      </c>
      <c r="X38" s="113">
        <f t="shared" si="17"/>
        <v>0</v>
      </c>
      <c r="Y38" s="114">
        <f t="shared" si="18"/>
        <v>0</v>
      </c>
      <c r="Z38" s="159">
        <f t="shared" si="19"/>
        <v>0</v>
      </c>
      <c r="AA38" s="168"/>
      <c r="AB38" s="168"/>
      <c r="AC38" s="167"/>
    </row>
    <row r="39" spans="1:33" x14ac:dyDescent="0.3">
      <c r="I39" s="70">
        <v>83.810870551189581</v>
      </c>
      <c r="J39" s="63"/>
      <c r="K39" s="32"/>
      <c r="L39" s="154">
        <v>82</v>
      </c>
      <c r="M39" s="63"/>
      <c r="N39" s="63"/>
      <c r="O39" s="29">
        <v>98.110571042476494</v>
      </c>
      <c r="P39" s="63"/>
      <c r="Q39" s="32"/>
      <c r="R39" s="112">
        <f t="shared" si="11"/>
        <v>44.419761392130482</v>
      </c>
      <c r="S39" s="111">
        <f t="shared" si="12"/>
        <v>0</v>
      </c>
      <c r="T39" s="158">
        <f t="shared" si="13"/>
        <v>0</v>
      </c>
      <c r="U39" s="111">
        <f t="shared" si="14"/>
        <v>26.240000000000002</v>
      </c>
      <c r="V39" s="111">
        <f t="shared" si="15"/>
        <v>0</v>
      </c>
      <c r="W39" s="111">
        <f t="shared" si="16"/>
        <v>0</v>
      </c>
      <c r="X39" s="112">
        <f t="shared" si="17"/>
        <v>14.716585656371473</v>
      </c>
      <c r="Y39" s="111">
        <f t="shared" si="18"/>
        <v>0</v>
      </c>
      <c r="Z39" s="158">
        <f t="shared" si="19"/>
        <v>0</v>
      </c>
      <c r="AC39" s="42">
        <f t="shared" si="9"/>
        <v>85.37634704850197</v>
      </c>
    </row>
    <row r="40" spans="1:33" x14ac:dyDescent="0.3">
      <c r="I40" s="71"/>
      <c r="J40" s="21">
        <v>80.92062540501351</v>
      </c>
      <c r="K40" s="148"/>
      <c r="L40" s="31"/>
      <c r="M40" s="39">
        <v>88.760002678033061</v>
      </c>
      <c r="N40" s="39"/>
      <c r="O40" s="31"/>
      <c r="P40" s="64">
        <v>96.67404719367984</v>
      </c>
      <c r="Q40" s="30"/>
      <c r="R40" s="112">
        <f t="shared" si="11"/>
        <v>0</v>
      </c>
      <c r="S40" s="111">
        <f t="shared" si="12"/>
        <v>42.887931464657164</v>
      </c>
      <c r="T40" s="158">
        <f t="shared" si="13"/>
        <v>0</v>
      </c>
      <c r="U40" s="111">
        <f t="shared" si="14"/>
        <v>0</v>
      </c>
      <c r="V40" s="111">
        <f t="shared" si="15"/>
        <v>28.403200856970582</v>
      </c>
      <c r="W40" s="111">
        <f t="shared" si="16"/>
        <v>0</v>
      </c>
      <c r="X40" s="112">
        <f t="shared" si="17"/>
        <v>0</v>
      </c>
      <c r="Y40" s="111">
        <f t="shared" si="18"/>
        <v>14.501107079051975</v>
      </c>
      <c r="Z40" s="158">
        <f t="shared" si="19"/>
        <v>0</v>
      </c>
      <c r="AC40" s="42">
        <f t="shared" si="9"/>
        <v>85.792239400679719</v>
      </c>
    </row>
    <row r="41" spans="1:33" x14ac:dyDescent="0.3">
      <c r="I41" s="71"/>
      <c r="J41" s="38"/>
      <c r="K41" s="32">
        <v>47.202456904585951</v>
      </c>
      <c r="L41" s="71"/>
      <c r="M41" s="38"/>
      <c r="N41" s="64">
        <v>67.433846192362353</v>
      </c>
      <c r="O41" s="71"/>
      <c r="P41" s="38"/>
      <c r="Q41" s="32">
        <v>73.461474985108381</v>
      </c>
      <c r="R41" s="112">
        <f t="shared" si="11"/>
        <v>0</v>
      </c>
      <c r="S41" s="111">
        <f t="shared" si="12"/>
        <v>0</v>
      </c>
      <c r="T41" s="158">
        <f t="shared" si="13"/>
        <v>25.017302159430557</v>
      </c>
      <c r="U41" s="111">
        <f t="shared" si="14"/>
        <v>0</v>
      </c>
      <c r="V41" s="111">
        <f t="shared" si="15"/>
        <v>0</v>
      </c>
      <c r="W41" s="111">
        <f t="shared" si="16"/>
        <v>21.578830781555954</v>
      </c>
      <c r="X41" s="112">
        <f t="shared" si="17"/>
        <v>0</v>
      </c>
      <c r="Y41" s="111">
        <f t="shared" si="18"/>
        <v>0</v>
      </c>
      <c r="Z41" s="158">
        <f t="shared" si="19"/>
        <v>11.019221247766257</v>
      </c>
      <c r="AC41" s="42">
        <f t="shared" si="9"/>
        <v>57.615354188752761</v>
      </c>
    </row>
    <row r="42" spans="1:33" x14ac:dyDescent="0.3">
      <c r="I42" s="88"/>
      <c r="J42" s="89"/>
      <c r="K42" s="90"/>
      <c r="L42" s="88"/>
      <c r="M42" s="89"/>
      <c r="N42" s="89"/>
      <c r="O42" s="88"/>
      <c r="P42" s="89"/>
      <c r="Q42" s="90"/>
      <c r="R42" s="113">
        <f t="shared" si="11"/>
        <v>0</v>
      </c>
      <c r="S42" s="114">
        <f t="shared" si="12"/>
        <v>0</v>
      </c>
      <c r="T42" s="159">
        <f t="shared" si="13"/>
        <v>0</v>
      </c>
      <c r="U42" s="114">
        <f t="shared" si="14"/>
        <v>0</v>
      </c>
      <c r="V42" s="114">
        <f t="shared" si="15"/>
        <v>0</v>
      </c>
      <c r="W42" s="114">
        <f t="shared" si="16"/>
        <v>0</v>
      </c>
      <c r="X42" s="113">
        <f t="shared" si="17"/>
        <v>0</v>
      </c>
      <c r="Y42" s="114">
        <f t="shared" si="18"/>
        <v>0</v>
      </c>
      <c r="Z42" s="159">
        <f t="shared" si="19"/>
        <v>0</v>
      </c>
      <c r="AA42" s="168"/>
      <c r="AB42" s="168"/>
      <c r="AC42" s="167"/>
    </row>
    <row r="43" spans="1:33" x14ac:dyDescent="0.3">
      <c r="I43" s="70">
        <v>74.96601410836162</v>
      </c>
      <c r="J43" s="63"/>
      <c r="K43" s="32"/>
      <c r="L43" s="154">
        <v>81.444065588776638</v>
      </c>
      <c r="M43" s="63"/>
      <c r="N43" s="63"/>
      <c r="O43" s="29">
        <v>96.334281157854036</v>
      </c>
      <c r="P43" s="63"/>
      <c r="Q43" s="32"/>
      <c r="R43" s="112">
        <f t="shared" si="11"/>
        <v>39.731987477431659</v>
      </c>
      <c r="S43" s="111">
        <f t="shared" si="12"/>
        <v>0</v>
      </c>
      <c r="T43" s="158">
        <f t="shared" si="13"/>
        <v>0</v>
      </c>
      <c r="U43" s="111">
        <f t="shared" si="14"/>
        <v>26.062100988408524</v>
      </c>
      <c r="V43" s="111">
        <f t="shared" si="15"/>
        <v>0</v>
      </c>
      <c r="W43" s="111">
        <f t="shared" si="16"/>
        <v>0</v>
      </c>
      <c r="X43" s="112">
        <f t="shared" si="17"/>
        <v>14.450142173678104</v>
      </c>
      <c r="Y43" s="111">
        <f t="shared" si="18"/>
        <v>0</v>
      </c>
      <c r="Z43" s="158">
        <f t="shared" si="19"/>
        <v>0</v>
      </c>
      <c r="AC43" s="42">
        <f t="shared" si="9"/>
        <v>80.244230639518292</v>
      </c>
      <c r="AF43" s="22"/>
      <c r="AG43" s="22"/>
    </row>
    <row r="44" spans="1:33" x14ac:dyDescent="0.3">
      <c r="I44" s="71"/>
      <c r="J44" s="21">
        <v>75.509137236404527</v>
      </c>
      <c r="K44" s="148"/>
      <c r="L44" s="31"/>
      <c r="M44" s="38">
        <v>88.878677838128667</v>
      </c>
      <c r="N44" s="38"/>
      <c r="O44" s="31"/>
      <c r="P44" s="64">
        <v>96.67404719367984</v>
      </c>
      <c r="Q44" s="30"/>
      <c r="R44" s="112">
        <f t="shared" si="11"/>
        <v>0</v>
      </c>
      <c r="S44" s="111">
        <f t="shared" si="12"/>
        <v>40.019842735294404</v>
      </c>
      <c r="T44" s="158">
        <f t="shared" si="13"/>
        <v>0</v>
      </c>
      <c r="U44" s="111">
        <f t="shared" si="14"/>
        <v>0</v>
      </c>
      <c r="V44" s="111">
        <f t="shared" si="15"/>
        <v>28.441176908201175</v>
      </c>
      <c r="W44" s="111">
        <f t="shared" si="16"/>
        <v>0</v>
      </c>
      <c r="X44" s="112">
        <f t="shared" si="17"/>
        <v>0</v>
      </c>
      <c r="Y44" s="111">
        <f t="shared" si="18"/>
        <v>14.501107079051975</v>
      </c>
      <c r="Z44" s="158">
        <f t="shared" si="19"/>
        <v>0</v>
      </c>
      <c r="AC44" s="42">
        <f t="shared" si="9"/>
        <v>82.962126722547552</v>
      </c>
      <c r="AF44" s="60"/>
      <c r="AG44" s="22"/>
    </row>
    <row r="45" spans="1:33" x14ac:dyDescent="0.3">
      <c r="I45" s="71"/>
      <c r="J45" s="21"/>
      <c r="K45" s="32">
        <v>27.928335759700648</v>
      </c>
      <c r="L45" s="31"/>
      <c r="M45" s="38"/>
      <c r="N45" s="64">
        <v>64.687384868908609</v>
      </c>
      <c r="O45" s="31"/>
      <c r="P45" s="64"/>
      <c r="Q45" s="32">
        <v>71.343415433580518</v>
      </c>
      <c r="R45" s="112">
        <f t="shared" si="11"/>
        <v>0</v>
      </c>
      <c r="S45" s="111">
        <f t="shared" si="12"/>
        <v>0</v>
      </c>
      <c r="T45" s="158">
        <f t="shared" si="13"/>
        <v>14.802017952641345</v>
      </c>
      <c r="U45" s="111">
        <f t="shared" si="14"/>
        <v>0</v>
      </c>
      <c r="V45" s="111">
        <f t="shared" si="15"/>
        <v>0</v>
      </c>
      <c r="W45" s="111">
        <f t="shared" si="16"/>
        <v>20.699963158050757</v>
      </c>
      <c r="X45" s="112">
        <f t="shared" si="17"/>
        <v>0</v>
      </c>
      <c r="Y45" s="111">
        <f t="shared" si="18"/>
        <v>0</v>
      </c>
      <c r="Z45" s="158">
        <f t="shared" si="19"/>
        <v>10.701512315037077</v>
      </c>
      <c r="AC45" s="42">
        <f t="shared" si="9"/>
        <v>46.203493425729178</v>
      </c>
      <c r="AD45" s="60"/>
      <c r="AE45" s="60"/>
      <c r="AF45" s="60"/>
      <c r="AG45" s="22"/>
    </row>
    <row r="46" spans="1:33" x14ac:dyDescent="0.3">
      <c r="I46" s="88"/>
      <c r="J46" s="98"/>
      <c r="K46" s="97"/>
      <c r="L46" s="104"/>
      <c r="M46" s="89"/>
      <c r="N46" s="89"/>
      <c r="O46" s="104"/>
      <c r="P46" s="98"/>
      <c r="Q46" s="97"/>
      <c r="R46" s="113">
        <f t="shared" si="11"/>
        <v>0</v>
      </c>
      <c r="S46" s="114">
        <f t="shared" si="12"/>
        <v>0</v>
      </c>
      <c r="T46" s="159">
        <f t="shared" si="13"/>
        <v>0</v>
      </c>
      <c r="U46" s="114">
        <f t="shared" si="14"/>
        <v>0</v>
      </c>
      <c r="V46" s="114">
        <f t="shared" si="15"/>
        <v>0</v>
      </c>
      <c r="W46" s="114">
        <f t="shared" si="16"/>
        <v>0</v>
      </c>
      <c r="X46" s="113">
        <f t="shared" si="17"/>
        <v>0</v>
      </c>
      <c r="Y46" s="114">
        <f t="shared" si="18"/>
        <v>0</v>
      </c>
      <c r="Z46" s="159">
        <f t="shared" si="19"/>
        <v>0</v>
      </c>
      <c r="AA46" s="168"/>
      <c r="AB46" s="168"/>
      <c r="AC46" s="167"/>
      <c r="AD46" s="60"/>
      <c r="AE46" s="60"/>
      <c r="AF46" s="22"/>
      <c r="AG46" s="22"/>
    </row>
    <row r="47" spans="1:33" x14ac:dyDescent="0.3">
      <c r="I47" s="70">
        <v>48.309043654040849</v>
      </c>
      <c r="J47" s="38"/>
      <c r="K47" s="72"/>
      <c r="L47" s="31">
        <v>81.583132524507761</v>
      </c>
      <c r="M47" s="38"/>
      <c r="N47" s="38"/>
      <c r="O47" s="29">
        <v>90.220667277052826</v>
      </c>
      <c r="P47" s="38"/>
      <c r="Q47" s="72"/>
      <c r="R47" s="112">
        <f t="shared" si="11"/>
        <v>25.603793136641652</v>
      </c>
      <c r="S47" s="111">
        <f t="shared" si="12"/>
        <v>0</v>
      </c>
      <c r="T47" s="158">
        <f t="shared" si="13"/>
        <v>0</v>
      </c>
      <c r="U47" s="111">
        <f t="shared" si="14"/>
        <v>26.106602407842484</v>
      </c>
      <c r="V47" s="111">
        <f t="shared" si="15"/>
        <v>0</v>
      </c>
      <c r="W47" s="111">
        <f t="shared" si="16"/>
        <v>0</v>
      </c>
      <c r="X47" s="112">
        <f t="shared" si="17"/>
        <v>13.533100091557923</v>
      </c>
      <c r="Y47" s="111">
        <f t="shared" si="18"/>
        <v>0</v>
      </c>
      <c r="Z47" s="158">
        <f t="shared" si="19"/>
        <v>0</v>
      </c>
      <c r="AA47" s="60"/>
      <c r="AB47" s="60"/>
      <c r="AC47" s="42">
        <f t="shared" si="9"/>
        <v>65.243495636042056</v>
      </c>
      <c r="AD47" s="22"/>
      <c r="AE47" s="22"/>
      <c r="AF47" s="22"/>
      <c r="AG47" s="22"/>
    </row>
    <row r="48" spans="1:33" x14ac:dyDescent="0.3">
      <c r="I48" s="69"/>
      <c r="J48" s="21">
        <v>48.84882329915748</v>
      </c>
      <c r="K48" s="32"/>
      <c r="L48" s="69"/>
      <c r="M48" s="39">
        <v>69.585223823615237</v>
      </c>
      <c r="N48" s="63"/>
      <c r="O48" s="69"/>
      <c r="P48" s="64">
        <v>93.281975362322655</v>
      </c>
      <c r="Q48" s="32"/>
      <c r="R48" s="112">
        <f t="shared" si="11"/>
        <v>0</v>
      </c>
      <c r="S48" s="111">
        <f t="shared" si="12"/>
        <v>25.889876348553464</v>
      </c>
      <c r="T48" s="158">
        <f t="shared" si="13"/>
        <v>0</v>
      </c>
      <c r="U48" s="111">
        <f t="shared" si="14"/>
        <v>0</v>
      </c>
      <c r="V48" s="111">
        <f t="shared" si="15"/>
        <v>22.267271623556876</v>
      </c>
      <c r="W48" s="111">
        <f t="shared" si="16"/>
        <v>0</v>
      </c>
      <c r="X48" s="112">
        <f t="shared" si="17"/>
        <v>0</v>
      </c>
      <c r="Y48" s="111">
        <f t="shared" si="18"/>
        <v>13.992296304348399</v>
      </c>
      <c r="Z48" s="158">
        <f t="shared" si="19"/>
        <v>0</v>
      </c>
      <c r="AA48" s="22"/>
      <c r="AB48" s="22"/>
      <c r="AC48" s="42">
        <f t="shared" si="9"/>
        <v>62.149444276458738</v>
      </c>
      <c r="AD48" s="22"/>
      <c r="AE48" s="22"/>
      <c r="AF48" s="22"/>
      <c r="AG48" s="22"/>
    </row>
    <row r="49" spans="9:33" x14ac:dyDescent="0.3">
      <c r="I49" s="71"/>
      <c r="J49" s="39"/>
      <c r="K49" s="32">
        <v>30.620389301063142</v>
      </c>
      <c r="L49" s="31"/>
      <c r="M49" s="39"/>
      <c r="N49" s="64">
        <v>56.048520152366457</v>
      </c>
      <c r="O49" s="31"/>
      <c r="P49" s="39"/>
      <c r="Q49" s="32">
        <v>66.333075146986815</v>
      </c>
      <c r="R49" s="112">
        <f t="shared" si="11"/>
        <v>0</v>
      </c>
      <c r="S49" s="111">
        <f t="shared" si="12"/>
        <v>0</v>
      </c>
      <c r="T49" s="158">
        <f t="shared" si="13"/>
        <v>16.228806329563465</v>
      </c>
      <c r="U49" s="111">
        <f t="shared" si="14"/>
        <v>0</v>
      </c>
      <c r="V49" s="111">
        <f t="shared" si="15"/>
        <v>0</v>
      </c>
      <c r="W49" s="111">
        <f t="shared" si="16"/>
        <v>17.935526448757265</v>
      </c>
      <c r="X49" s="112">
        <f t="shared" si="17"/>
        <v>0</v>
      </c>
      <c r="Y49" s="111">
        <f t="shared" si="18"/>
        <v>0</v>
      </c>
      <c r="Z49" s="158">
        <f t="shared" si="19"/>
        <v>9.9499612720480215</v>
      </c>
      <c r="AA49" s="22"/>
      <c r="AB49" s="22"/>
      <c r="AC49" s="42">
        <f t="shared" si="9"/>
        <v>44.114294050368748</v>
      </c>
      <c r="AD49" s="22"/>
      <c r="AE49" s="22"/>
      <c r="AF49" s="22"/>
      <c r="AG49" s="22"/>
    </row>
    <row r="50" spans="9:33" x14ac:dyDescent="0.3">
      <c r="I50" s="99"/>
      <c r="J50" s="101"/>
      <c r="K50" s="102"/>
      <c r="L50" s="105"/>
      <c r="M50" s="101"/>
      <c r="N50" s="101"/>
      <c r="O50" s="105"/>
      <c r="P50" s="101"/>
      <c r="Q50" s="102"/>
      <c r="R50" s="164"/>
      <c r="S50" s="165"/>
      <c r="T50" s="166"/>
      <c r="U50" s="115"/>
      <c r="V50" s="165"/>
      <c r="W50" s="165"/>
      <c r="X50" s="164"/>
      <c r="Y50" s="165"/>
      <c r="Z50" s="116"/>
      <c r="AA50" s="86"/>
      <c r="AB50" s="86"/>
      <c r="AC50" s="167"/>
      <c r="AD50" s="22"/>
      <c r="AE50" s="22"/>
    </row>
    <row r="51" spans="9:33" x14ac:dyDescent="0.3">
      <c r="U51" s="22"/>
      <c r="V51" s="22"/>
      <c r="W51" s="22"/>
      <c r="X51" s="22"/>
      <c r="Y51" s="22"/>
      <c r="Z51" s="22"/>
      <c r="AA51" s="22"/>
      <c r="AB51" s="22"/>
      <c r="AC51" s="22"/>
      <c r="AD51" s="22"/>
    </row>
    <row r="52" spans="9:33" x14ac:dyDescent="0.3">
      <c r="U52" s="62"/>
      <c r="V52" s="22"/>
      <c r="W52" s="22"/>
      <c r="X52" s="22"/>
      <c r="Y52" s="22"/>
      <c r="Z52" s="22"/>
      <c r="AA52" s="22"/>
      <c r="AB52" s="22"/>
      <c r="AC52" s="22"/>
      <c r="AD52" s="22"/>
    </row>
    <row r="53" spans="9:33" x14ac:dyDescent="0.3">
      <c r="U53" s="22"/>
      <c r="V53" s="22"/>
      <c r="W53" s="22"/>
      <c r="X53" s="22"/>
      <c r="Y53" s="22"/>
      <c r="Z53" s="22"/>
      <c r="AA53" s="22"/>
      <c r="AB53" s="22"/>
      <c r="AC53" s="22"/>
      <c r="AD53" s="22"/>
    </row>
    <row r="54" spans="9:33" x14ac:dyDescent="0.3">
      <c r="U54" s="22"/>
      <c r="V54" s="22"/>
      <c r="W54" s="22"/>
      <c r="X54" s="22"/>
      <c r="Y54" s="22"/>
      <c r="Z54" s="22"/>
      <c r="AA54" s="22"/>
      <c r="AB54" s="22"/>
      <c r="AC54" s="22"/>
      <c r="AD54" s="22"/>
    </row>
    <row r="55" spans="9:33" x14ac:dyDescent="0.3">
      <c r="U55" s="62"/>
      <c r="V55" s="22"/>
      <c r="W55" s="22"/>
      <c r="X55" s="22"/>
      <c r="Y55" s="22"/>
      <c r="Z55" s="22"/>
      <c r="AA55" s="22"/>
      <c r="AB55" s="22"/>
      <c r="AC55" s="22"/>
      <c r="AD55" s="22"/>
    </row>
    <row r="56" spans="9:33" x14ac:dyDescent="0.3">
      <c r="U56" s="22"/>
      <c r="V56" s="22"/>
      <c r="W56" s="22"/>
      <c r="X56" s="22"/>
      <c r="Y56" s="22"/>
      <c r="Z56" s="22"/>
      <c r="AA56" s="22"/>
      <c r="AB56" s="22"/>
      <c r="AC56" s="22"/>
      <c r="AD56" s="22"/>
    </row>
    <row r="57" spans="9:33" x14ac:dyDescent="0.3">
      <c r="U57" s="22"/>
      <c r="V57" s="22"/>
      <c r="W57" s="22"/>
      <c r="X57" s="22"/>
      <c r="Y57" s="22"/>
      <c r="Z57" s="22"/>
      <c r="AA57" s="22"/>
      <c r="AB57" s="22"/>
      <c r="AC57" s="22"/>
      <c r="AD57" s="22"/>
    </row>
    <row r="58" spans="9:33" x14ac:dyDescent="0.3">
      <c r="U58" s="62"/>
      <c r="V58" s="22"/>
      <c r="W58" s="22"/>
      <c r="X58" s="22"/>
      <c r="Y58" s="22"/>
      <c r="Z58" s="22"/>
      <c r="AA58" s="22"/>
      <c r="AB58" s="22"/>
      <c r="AC58" s="22"/>
      <c r="AD58" s="22"/>
    </row>
    <row r="59" spans="9:33" x14ac:dyDescent="0.3">
      <c r="U59" s="22"/>
      <c r="V59" s="22"/>
      <c r="W59" s="22"/>
      <c r="X59" s="22"/>
      <c r="Y59" s="22"/>
      <c r="Z59" s="22"/>
      <c r="AA59" s="22"/>
      <c r="AB59" s="22"/>
      <c r="AC59" s="22"/>
      <c r="AD59" s="22"/>
    </row>
    <row r="60" spans="9:33" x14ac:dyDescent="0.3">
      <c r="U60" s="22"/>
      <c r="V60" s="22"/>
      <c r="W60" s="22"/>
      <c r="X60" s="22"/>
      <c r="Y60" s="22"/>
      <c r="Z60" s="22"/>
      <c r="AA60" s="22"/>
      <c r="AB60" s="22"/>
      <c r="AC60" s="22"/>
      <c r="AD60" s="22"/>
    </row>
    <row r="61" spans="9:33" x14ac:dyDescent="0.3">
      <c r="U61" s="62"/>
      <c r="V61" s="22"/>
      <c r="W61" s="22"/>
      <c r="X61" s="22"/>
      <c r="Y61" s="22"/>
      <c r="Z61" s="22"/>
      <c r="AA61" s="22"/>
      <c r="AB61" s="22"/>
    </row>
    <row r="62" spans="9:33" x14ac:dyDescent="0.3">
      <c r="U62" s="22"/>
      <c r="V62" s="22"/>
      <c r="W62" s="22"/>
      <c r="X62" s="22"/>
      <c r="Y62" s="22"/>
      <c r="Z62" s="22"/>
      <c r="AA62" s="22"/>
      <c r="AB62" s="22"/>
    </row>
    <row r="65" spans="18:20" x14ac:dyDescent="0.3">
      <c r="R65" s="50"/>
      <c r="S65" s="50"/>
      <c r="T65" s="50"/>
    </row>
    <row r="66" spans="18:20" x14ac:dyDescent="0.3">
      <c r="R66" s="6"/>
      <c r="S66" s="6"/>
      <c r="T66" s="6"/>
    </row>
    <row r="67" spans="18:20" x14ac:dyDescent="0.3">
      <c r="R67" s="15"/>
      <c r="S67" s="15"/>
      <c r="T67" s="15"/>
    </row>
    <row r="70" spans="18:20" x14ac:dyDescent="0.3">
      <c r="R70" s="50"/>
      <c r="S70" s="50"/>
      <c r="T70" s="50"/>
    </row>
    <row r="72" spans="18:20" x14ac:dyDescent="0.3">
      <c r="R72" s="6"/>
      <c r="S72" s="6"/>
      <c r="T72" s="6"/>
    </row>
    <row r="73" spans="18:20" x14ac:dyDescent="0.3">
      <c r="R73" s="50"/>
      <c r="S73" s="50"/>
      <c r="T73" s="50"/>
    </row>
    <row r="74" spans="18:20" x14ac:dyDescent="0.3">
      <c r="R74" s="50"/>
      <c r="S74" s="50"/>
      <c r="T74" s="50"/>
    </row>
    <row r="75" spans="18:20" x14ac:dyDescent="0.3">
      <c r="R75" s="6"/>
      <c r="S75" s="6"/>
      <c r="T75" s="6"/>
    </row>
    <row r="76" spans="18:20" x14ac:dyDescent="0.3">
      <c r="R76" s="6"/>
      <c r="S76" s="6"/>
      <c r="T76" s="6"/>
    </row>
    <row r="77" spans="18:20" x14ac:dyDescent="0.3">
      <c r="R77" s="50"/>
      <c r="S77" s="50"/>
      <c r="T77" s="50"/>
    </row>
    <row r="78" spans="18:20" x14ac:dyDescent="0.3">
      <c r="R78" s="6"/>
      <c r="S78" s="6"/>
      <c r="T78" s="6"/>
    </row>
    <row r="79" spans="18:20" x14ac:dyDescent="0.3">
      <c r="R79" s="50"/>
      <c r="S79" s="50"/>
      <c r="T79" s="50"/>
    </row>
  </sheetData>
  <mergeCells count="5">
    <mergeCell ref="R5:Z5"/>
    <mergeCell ref="B6:E6"/>
    <mergeCell ref="B15:E15"/>
    <mergeCell ref="B24:E24"/>
    <mergeCell ref="R6:T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FCAE0-7653-417B-8D1E-E3745F038D9D}">
  <dimension ref="A1:I12"/>
  <sheetViews>
    <sheetView workbookViewId="0">
      <selection activeCell="M18" sqref="M18"/>
    </sheetView>
  </sheetViews>
  <sheetFormatPr defaultRowHeight="14.4" x14ac:dyDescent="0.3"/>
  <sheetData>
    <row r="1" spans="1:9" x14ac:dyDescent="0.3">
      <c r="A1" t="s">
        <v>59</v>
      </c>
    </row>
    <row r="3" spans="1:9" ht="15" thickBot="1" x14ac:dyDescent="0.35"/>
    <row r="4" spans="1:9" ht="18" customHeight="1" x14ac:dyDescent="0.3">
      <c r="B4" s="193" t="s">
        <v>25</v>
      </c>
      <c r="C4" s="195" t="s">
        <v>26</v>
      </c>
      <c r="D4" s="197" t="s">
        <v>27</v>
      </c>
      <c r="E4" s="198"/>
      <c r="F4" s="199"/>
      <c r="G4" s="197" t="s">
        <v>29</v>
      </c>
      <c r="H4" s="198"/>
      <c r="I4" s="199"/>
    </row>
    <row r="5" spans="1:9" ht="18.600000000000001" customHeight="1" thickBot="1" x14ac:dyDescent="0.35">
      <c r="B5" s="194"/>
      <c r="C5" s="196"/>
      <c r="D5" s="200" t="s">
        <v>28</v>
      </c>
      <c r="E5" s="201"/>
      <c r="F5" s="202"/>
      <c r="G5" s="200" t="s">
        <v>30</v>
      </c>
      <c r="H5" s="201"/>
      <c r="I5" s="202"/>
    </row>
    <row r="6" spans="1:9" ht="16.2" thickBot="1" x14ac:dyDescent="0.35">
      <c r="B6" s="35"/>
      <c r="C6" s="36"/>
      <c r="D6" s="36" t="s">
        <v>1</v>
      </c>
      <c r="E6" s="36" t="s">
        <v>5</v>
      </c>
      <c r="F6" s="36" t="s">
        <v>6</v>
      </c>
      <c r="G6" s="36" t="s">
        <v>1</v>
      </c>
      <c r="H6" s="36" t="s">
        <v>5</v>
      </c>
      <c r="I6" s="36" t="s">
        <v>6</v>
      </c>
    </row>
    <row r="7" spans="1:9" ht="31.8" thickBot="1" x14ac:dyDescent="0.35">
      <c r="B7" s="35">
        <v>4</v>
      </c>
      <c r="C7" s="36" t="s">
        <v>16</v>
      </c>
      <c r="D7" s="36" t="s">
        <v>31</v>
      </c>
      <c r="E7" s="36" t="s">
        <v>32</v>
      </c>
      <c r="F7" s="36" t="s">
        <v>33</v>
      </c>
      <c r="G7" s="36" t="s">
        <v>34</v>
      </c>
      <c r="H7" s="36" t="s">
        <v>35</v>
      </c>
      <c r="I7" s="36" t="s">
        <v>36</v>
      </c>
    </row>
    <row r="8" spans="1:9" ht="31.8" thickBot="1" x14ac:dyDescent="0.35">
      <c r="B8" s="35"/>
      <c r="C8" s="36" t="s">
        <v>20</v>
      </c>
      <c r="D8" s="36" t="s">
        <v>37</v>
      </c>
      <c r="E8" s="36" t="s">
        <v>38</v>
      </c>
      <c r="F8" s="36" t="s">
        <v>39</v>
      </c>
      <c r="G8" s="36" t="s">
        <v>40</v>
      </c>
      <c r="H8" s="36" t="s">
        <v>41</v>
      </c>
      <c r="I8" s="36" t="s">
        <v>42</v>
      </c>
    </row>
    <row r="9" spans="1:9" ht="31.8" thickBot="1" x14ac:dyDescent="0.35">
      <c r="B9" s="35">
        <v>12</v>
      </c>
      <c r="C9" s="36" t="s">
        <v>16</v>
      </c>
      <c r="D9" s="36" t="s">
        <v>43</v>
      </c>
      <c r="E9" s="36" t="s">
        <v>44</v>
      </c>
      <c r="F9" s="36" t="s">
        <v>45</v>
      </c>
      <c r="G9" s="36" t="s">
        <v>46</v>
      </c>
      <c r="H9" s="36" t="s">
        <v>47</v>
      </c>
      <c r="I9" s="36" t="s">
        <v>48</v>
      </c>
    </row>
    <row r="10" spans="1:9" ht="31.8" thickBot="1" x14ac:dyDescent="0.35">
      <c r="B10" s="35"/>
      <c r="C10" s="36" t="s">
        <v>20</v>
      </c>
      <c r="D10" s="36" t="s">
        <v>49</v>
      </c>
      <c r="E10" s="36" t="s">
        <v>50</v>
      </c>
      <c r="F10" s="36"/>
      <c r="G10" s="36" t="s">
        <v>51</v>
      </c>
      <c r="H10" s="36" t="s">
        <v>52</v>
      </c>
      <c r="I10" s="36" t="s">
        <v>53</v>
      </c>
    </row>
    <row r="11" spans="1:9" ht="31.8" thickBot="1" x14ac:dyDescent="0.35">
      <c r="B11" s="35">
        <v>20</v>
      </c>
      <c r="C11" s="36" t="s">
        <v>16</v>
      </c>
      <c r="D11" s="36" t="s">
        <v>54</v>
      </c>
      <c r="E11" s="36" t="s">
        <v>55</v>
      </c>
      <c r="F11" s="36" t="s">
        <v>53</v>
      </c>
      <c r="G11" s="36" t="s">
        <v>53</v>
      </c>
      <c r="H11" s="36" t="s">
        <v>56</v>
      </c>
      <c r="I11" s="36" t="s">
        <v>53</v>
      </c>
    </row>
    <row r="12" spans="1:9" ht="31.8" thickBot="1" x14ac:dyDescent="0.35">
      <c r="B12" s="35"/>
      <c r="C12" s="36" t="s">
        <v>20</v>
      </c>
      <c r="D12" s="36" t="s">
        <v>54</v>
      </c>
      <c r="E12" s="36" t="s">
        <v>57</v>
      </c>
      <c r="F12" s="36" t="s">
        <v>53</v>
      </c>
      <c r="G12" s="36" t="s">
        <v>53</v>
      </c>
      <c r="H12" s="36" t="s">
        <v>58</v>
      </c>
      <c r="I12" s="36" t="s">
        <v>53</v>
      </c>
    </row>
  </sheetData>
  <mergeCells count="6">
    <mergeCell ref="B4:B5"/>
    <mergeCell ref="C4:C5"/>
    <mergeCell ref="D4:F4"/>
    <mergeCell ref="D5:F5"/>
    <mergeCell ref="G4:I4"/>
    <mergeCell ref="G5:I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79F5E-097C-42C7-B50B-95F8B5BAB28D}">
  <dimension ref="A1:R12"/>
  <sheetViews>
    <sheetView tabSelected="1" workbookViewId="0">
      <selection activeCell="D26" sqref="D26"/>
    </sheetView>
  </sheetViews>
  <sheetFormatPr defaultRowHeight="14.4" x14ac:dyDescent="0.3"/>
  <cols>
    <col min="2" max="2" width="11" customWidth="1"/>
    <col min="18" max="18" width="9.5546875" bestFit="1" customWidth="1"/>
  </cols>
  <sheetData>
    <row r="1" spans="1:18" x14ac:dyDescent="0.3">
      <c r="A1" t="s">
        <v>71</v>
      </c>
    </row>
    <row r="4" spans="1:18" ht="18" customHeight="1" x14ac:dyDescent="0.3">
      <c r="A4" s="212" t="s">
        <v>25</v>
      </c>
      <c r="B4" s="213" t="s">
        <v>26</v>
      </c>
      <c r="C4" s="214" t="s">
        <v>27</v>
      </c>
      <c r="D4" s="215"/>
      <c r="E4" s="216"/>
      <c r="F4" s="214" t="s">
        <v>72</v>
      </c>
      <c r="G4" s="215"/>
      <c r="H4" s="216"/>
      <c r="I4" s="214" t="s">
        <v>29</v>
      </c>
      <c r="J4" s="215"/>
      <c r="K4" s="215"/>
      <c r="L4" s="176" t="s">
        <v>74</v>
      </c>
      <c r="M4" s="171"/>
      <c r="N4" s="172"/>
      <c r="O4" s="217" t="s">
        <v>75</v>
      </c>
      <c r="P4" s="218"/>
      <c r="Q4" s="218"/>
      <c r="R4" s="219"/>
    </row>
    <row r="5" spans="1:18" ht="15.6" x14ac:dyDescent="0.3">
      <c r="A5" s="220"/>
      <c r="B5" s="204"/>
      <c r="C5" s="205" t="s">
        <v>28</v>
      </c>
      <c r="D5" s="206"/>
      <c r="E5" s="207"/>
      <c r="F5" s="205" t="s">
        <v>73</v>
      </c>
      <c r="G5" s="206"/>
      <c r="H5" s="207"/>
      <c r="I5" s="205" t="s">
        <v>30</v>
      </c>
      <c r="J5" s="206"/>
      <c r="K5" s="207"/>
      <c r="L5" s="203" t="s">
        <v>30</v>
      </c>
      <c r="M5" s="221"/>
      <c r="N5" s="221"/>
      <c r="O5" s="39" t="s">
        <v>76</v>
      </c>
      <c r="P5" s="39"/>
      <c r="Q5" s="222" t="s">
        <v>80</v>
      </c>
      <c r="R5" s="223"/>
    </row>
    <row r="6" spans="1:18" x14ac:dyDescent="0.3">
      <c r="A6" s="224"/>
      <c r="B6" s="225"/>
      <c r="C6" s="225" t="s">
        <v>1</v>
      </c>
      <c r="D6" s="225" t="s">
        <v>5</v>
      </c>
      <c r="E6" s="225" t="s">
        <v>6</v>
      </c>
      <c r="F6" s="225" t="s">
        <v>1</v>
      </c>
      <c r="G6" s="225" t="s">
        <v>5</v>
      </c>
      <c r="H6" s="225" t="s">
        <v>6</v>
      </c>
      <c r="I6" s="225" t="s">
        <v>1</v>
      </c>
      <c r="J6" s="225" t="s">
        <v>5</v>
      </c>
      <c r="K6" s="225" t="s">
        <v>6</v>
      </c>
      <c r="L6" s="225" t="s">
        <v>1</v>
      </c>
      <c r="M6" s="225" t="s">
        <v>5</v>
      </c>
      <c r="N6" s="225" t="s">
        <v>6</v>
      </c>
      <c r="O6" s="226" t="s">
        <v>77</v>
      </c>
      <c r="P6" s="226" t="s">
        <v>78</v>
      </c>
      <c r="Q6" s="226" t="s">
        <v>77</v>
      </c>
      <c r="R6" s="227" t="s">
        <v>19</v>
      </c>
    </row>
    <row r="7" spans="1:18" x14ac:dyDescent="0.3">
      <c r="A7" s="45">
        <v>4</v>
      </c>
      <c r="B7" s="45" t="s">
        <v>16</v>
      </c>
      <c r="C7" s="45">
        <v>3.47</v>
      </c>
      <c r="D7" s="45">
        <v>9.6</v>
      </c>
      <c r="E7" s="45">
        <v>3.11</v>
      </c>
      <c r="F7" s="44">
        <v>1.85</v>
      </c>
      <c r="G7" s="44">
        <v>1.9</v>
      </c>
      <c r="H7" s="44">
        <v>1.9</v>
      </c>
      <c r="I7" s="45">
        <v>200</v>
      </c>
      <c r="J7" s="45">
        <v>72</v>
      </c>
      <c r="K7" s="45">
        <v>223</v>
      </c>
      <c r="L7" s="44">
        <v>107</v>
      </c>
      <c r="M7" s="44">
        <v>14</v>
      </c>
      <c r="N7" s="44">
        <v>104</v>
      </c>
      <c r="O7" s="208">
        <f>AVERAGE(C7:E7)</f>
        <v>5.3933333333333335</v>
      </c>
      <c r="P7" s="208">
        <f>AVERAGE(F7:H7)</f>
        <v>1.8833333333333335</v>
      </c>
      <c r="Q7" s="209">
        <f t="shared" ref="Q7:Q12" si="0">1000*(LN(2))/O7</f>
        <v>128.51925473917402</v>
      </c>
      <c r="R7" s="209">
        <f t="shared" ref="R7:R12" si="1">P7*Q7/O7</f>
        <v>44.87847894167696</v>
      </c>
    </row>
    <row r="8" spans="1:18" x14ac:dyDescent="0.3">
      <c r="A8" s="45"/>
      <c r="B8" s="45" t="s">
        <v>20</v>
      </c>
      <c r="C8" s="45">
        <v>14</v>
      </c>
      <c r="D8" s="45">
        <v>9.33</v>
      </c>
      <c r="E8" s="45">
        <v>6.37</v>
      </c>
      <c r="F8" s="44">
        <v>5.37</v>
      </c>
      <c r="G8" s="44">
        <v>2.4500000000000002</v>
      </c>
      <c r="H8" s="44">
        <v>1.59</v>
      </c>
      <c r="I8" s="45">
        <v>51</v>
      </c>
      <c r="J8" s="45">
        <v>74</v>
      </c>
      <c r="K8" s="45">
        <v>109</v>
      </c>
      <c r="L8" s="44">
        <v>20</v>
      </c>
      <c r="M8" s="44">
        <v>20</v>
      </c>
      <c r="N8" s="44">
        <v>27</v>
      </c>
      <c r="O8" s="208">
        <f t="shared" ref="O8:O12" si="2">AVERAGE(C8:E8)</f>
        <v>9.9</v>
      </c>
      <c r="P8" s="208">
        <f t="shared" ref="P8:P12" si="3">AVERAGE(F8:H8)</f>
        <v>3.1366666666666667</v>
      </c>
      <c r="Q8" s="209">
        <f t="shared" si="0"/>
        <v>70.014866723226788</v>
      </c>
      <c r="R8" s="209">
        <f t="shared" si="1"/>
        <v>22.183161476955018</v>
      </c>
    </row>
    <row r="9" spans="1:18" x14ac:dyDescent="0.3">
      <c r="A9" s="45">
        <v>12</v>
      </c>
      <c r="B9" s="45" t="s">
        <v>16</v>
      </c>
      <c r="C9" s="45">
        <v>0.59299999999999997</v>
      </c>
      <c r="D9" s="45">
        <v>3.67</v>
      </c>
      <c r="E9" s="45">
        <v>0.97399999999999998</v>
      </c>
      <c r="F9" s="44">
        <v>0.27</v>
      </c>
      <c r="G9" s="44">
        <v>2.27</v>
      </c>
      <c r="H9" s="44">
        <v>0.52100000000000002</v>
      </c>
      <c r="I9" s="45">
        <v>1170</v>
      </c>
      <c r="J9" s="45">
        <v>189</v>
      </c>
      <c r="K9" s="45">
        <v>711</v>
      </c>
      <c r="L9" s="44">
        <v>109</v>
      </c>
      <c r="M9" s="44">
        <v>117</v>
      </c>
      <c r="N9" s="44">
        <v>418</v>
      </c>
      <c r="O9" s="208">
        <f t="shared" si="2"/>
        <v>1.7456666666666667</v>
      </c>
      <c r="P9" s="208">
        <f t="shared" si="3"/>
        <v>1.0203333333333333</v>
      </c>
      <c r="Q9" s="209">
        <f t="shared" si="0"/>
        <v>397.06731748707955</v>
      </c>
      <c r="R9" s="209">
        <f t="shared" si="1"/>
        <v>232.08383785143218</v>
      </c>
    </row>
    <row r="10" spans="1:18" x14ac:dyDescent="0.3">
      <c r="A10" s="45"/>
      <c r="B10" s="45" t="s">
        <v>20</v>
      </c>
      <c r="C10" s="45">
        <v>5.63</v>
      </c>
      <c r="D10" s="45">
        <v>5.19</v>
      </c>
      <c r="E10" s="45">
        <v>1E-3</v>
      </c>
      <c r="F10" s="44">
        <v>3.65</v>
      </c>
      <c r="G10" s="44">
        <v>1.99</v>
      </c>
      <c r="H10" s="44">
        <v>0</v>
      </c>
      <c r="I10" s="45">
        <v>123</v>
      </c>
      <c r="J10" s="45">
        <v>134</v>
      </c>
      <c r="K10" s="45">
        <v>10000</v>
      </c>
      <c r="L10" s="44">
        <v>79</v>
      </c>
      <c r="M10" s="44">
        <v>52</v>
      </c>
      <c r="N10" s="44">
        <v>0</v>
      </c>
      <c r="O10" s="208">
        <f t="shared" si="2"/>
        <v>3.6069999999999998</v>
      </c>
      <c r="P10" s="208">
        <f t="shared" si="3"/>
        <v>1.88</v>
      </c>
      <c r="Q10" s="209">
        <f t="shared" si="0"/>
        <v>192.16722499582625</v>
      </c>
      <c r="R10" s="209">
        <f t="shared" si="1"/>
        <v>100.1592411954958</v>
      </c>
    </row>
    <row r="11" spans="1:18" x14ac:dyDescent="0.3">
      <c r="A11" s="45">
        <v>20</v>
      </c>
      <c r="B11" s="45" t="s">
        <v>16</v>
      </c>
      <c r="C11" s="45">
        <v>1E-3</v>
      </c>
      <c r="D11" s="45">
        <v>0.69399999999999995</v>
      </c>
      <c r="E11" s="45">
        <v>1E-3</v>
      </c>
      <c r="F11" s="44">
        <v>0</v>
      </c>
      <c r="G11" s="44">
        <v>0.36899999999999999</v>
      </c>
      <c r="H11" s="44">
        <v>0</v>
      </c>
      <c r="I11" s="45">
        <v>10000</v>
      </c>
      <c r="J11" s="45">
        <v>999</v>
      </c>
      <c r="K11" s="45">
        <v>10000</v>
      </c>
      <c r="L11" s="44" t="s">
        <v>79</v>
      </c>
      <c r="M11" s="44">
        <v>523</v>
      </c>
      <c r="N11" s="44">
        <v>0</v>
      </c>
      <c r="O11" s="210">
        <f t="shared" si="2"/>
        <v>0.23199999999999998</v>
      </c>
      <c r="P11" s="211">
        <f t="shared" si="3"/>
        <v>0.123</v>
      </c>
      <c r="Q11" s="209">
        <f t="shared" si="0"/>
        <v>2987.7033644825228</v>
      </c>
      <c r="R11" s="209">
        <f t="shared" si="1"/>
        <v>1583.9979044454756</v>
      </c>
    </row>
    <row r="12" spans="1:18" x14ac:dyDescent="0.3">
      <c r="A12" s="45"/>
      <c r="B12" s="45" t="s">
        <v>20</v>
      </c>
      <c r="C12" s="45">
        <v>1E-3</v>
      </c>
      <c r="D12" s="45">
        <v>3.8</v>
      </c>
      <c r="E12" s="45">
        <v>1E-3</v>
      </c>
      <c r="F12" s="44">
        <v>0</v>
      </c>
      <c r="G12" s="44">
        <v>2.02</v>
      </c>
      <c r="H12" s="44">
        <v>0</v>
      </c>
      <c r="I12" s="45">
        <v>10000</v>
      </c>
      <c r="J12" s="45">
        <v>187</v>
      </c>
      <c r="K12" s="45">
        <v>10000</v>
      </c>
      <c r="L12" s="44" t="s">
        <v>79</v>
      </c>
      <c r="M12" s="44">
        <v>96</v>
      </c>
      <c r="N12" s="44">
        <v>0</v>
      </c>
      <c r="O12" s="208">
        <f t="shared" si="2"/>
        <v>1.2673333333333332</v>
      </c>
      <c r="P12" s="208">
        <f t="shared" si="3"/>
        <v>0.67333333333333334</v>
      </c>
      <c r="Q12" s="209">
        <f t="shared" si="0"/>
        <v>546.93359854808944</v>
      </c>
      <c r="R12" s="209">
        <f t="shared" si="1"/>
        <v>290.5854468877277</v>
      </c>
    </row>
  </sheetData>
  <mergeCells count="12">
    <mergeCell ref="O4:R4"/>
    <mergeCell ref="Q5:R5"/>
    <mergeCell ref="L5:N5"/>
    <mergeCell ref="L4:N4"/>
    <mergeCell ref="A4:A5"/>
    <mergeCell ref="B4:B5"/>
    <mergeCell ref="C4:E4"/>
    <mergeCell ref="I4:K4"/>
    <mergeCell ref="C5:E5"/>
    <mergeCell ref="I5:K5"/>
    <mergeCell ref="F4:H4"/>
    <mergeCell ref="F5:H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Degr curve</vt:lpstr>
      <vt:lpstr>3Temp</vt:lpstr>
      <vt:lpstr>Mass balance</vt:lpstr>
      <vt:lpstr>Mass balance %</vt:lpstr>
      <vt:lpstr>Mass balance % all</vt:lpstr>
      <vt:lpstr>Deg rtaes</vt:lpstr>
      <vt:lpstr>DR and HL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Encina</dc:creator>
  <cp:lastModifiedBy>Encina</cp:lastModifiedBy>
  <dcterms:created xsi:type="dcterms:W3CDTF">2015-06-05T18:17:20Z</dcterms:created>
  <dcterms:modified xsi:type="dcterms:W3CDTF">2022-08-14T10:31:06Z</dcterms:modified>
</cp:coreProperties>
</file>