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e_mcadam_cranfield_ac_uk/Documents/wu065848/ewan/Post-doctoral/Projects/PhD (completed or left)/Aphiwe Jikazana (Hydro Cryst)/Chapter 2 Re/Presubmission/Postsubmission/"/>
    </mc:Choice>
  </mc:AlternateContent>
  <xr:revisionPtr revIDLastSave="30" documentId="8_{EB8EC4D9-35B0-4E5E-A2E8-F900D1B17464}" xr6:coauthVersionLast="47" xr6:coauthVersionMax="47" xr10:uidLastSave="{D7B005E0-E154-47E6-BAD7-E590ECEA4C28}"/>
  <bookViews>
    <workbookView xWindow="-120" yWindow="-120" windowWidth="29040" windowHeight="15840" tabRatio="803" firstSheet="1" activeTab="1" xr2:uid="{00000000-000D-0000-FFFF-FFFF00000000}"/>
  </bookViews>
  <sheets>
    <sheet name="ScalingInductionData" sheetId="5" r:id="rId1"/>
    <sheet name="Trends - Figure 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2" l="1"/>
  <c r="ER92" i="5"/>
  <c r="ER91" i="5"/>
  <c r="ER89" i="5"/>
  <c r="ER90" i="5"/>
  <c r="EP68" i="5"/>
  <c r="EQ68" i="5"/>
  <c r="ER68" i="5"/>
  <c r="EP69" i="5"/>
  <c r="EQ69" i="5"/>
  <c r="EP70" i="5"/>
  <c r="EQ70" i="5"/>
  <c r="EP71" i="5"/>
  <c r="EQ71" i="5"/>
  <c r="EP72" i="5"/>
  <c r="EQ72" i="5"/>
  <c r="EP73" i="5"/>
  <c r="EQ73" i="5"/>
  <c r="EP74" i="5"/>
  <c r="EQ74" i="5"/>
  <c r="EP75" i="5"/>
  <c r="EQ75" i="5"/>
  <c r="EP76" i="5"/>
  <c r="EQ76" i="5"/>
  <c r="EP77" i="5"/>
  <c r="EQ77" i="5"/>
  <c r="EP78" i="5"/>
  <c r="EQ78" i="5"/>
  <c r="EP79" i="5"/>
  <c r="EQ79" i="5"/>
  <c r="EP80" i="5"/>
  <c r="EQ80" i="5"/>
  <c r="EP81" i="5"/>
  <c r="EQ81" i="5"/>
  <c r="EP82" i="5"/>
  <c r="EQ82" i="5"/>
  <c r="EP83" i="5"/>
  <c r="EQ83" i="5"/>
  <c r="EP84" i="5"/>
  <c r="EQ84" i="5"/>
  <c r="EP85" i="5"/>
  <c r="EQ85" i="5"/>
  <c r="EP86" i="5"/>
  <c r="EQ86" i="5"/>
  <c r="EP87" i="5"/>
  <c r="EQ87" i="5"/>
  <c r="EP88" i="5"/>
  <c r="EQ88" i="5"/>
  <c r="EP89" i="5"/>
  <c r="EQ89" i="5"/>
  <c r="EP90" i="5"/>
  <c r="EQ90" i="5"/>
  <c r="EP91" i="5"/>
  <c r="EQ91" i="5"/>
  <c r="EP92" i="5"/>
  <c r="EQ92" i="5"/>
  <c r="EP93" i="5"/>
  <c r="EQ93" i="5"/>
  <c r="ER93" i="5"/>
  <c r="EP94" i="5"/>
  <c r="EQ94" i="5"/>
  <c r="ER94" i="5"/>
  <c r="ER8" i="5"/>
  <c r="ER51" i="5"/>
  <c r="ER53" i="5"/>
  <c r="ER54" i="5"/>
  <c r="ER56" i="5"/>
  <c r="ER57" i="5"/>
  <c r="ER59" i="5"/>
  <c r="ER60" i="5"/>
  <c r="ER61" i="5"/>
  <c r="ER62" i="5"/>
  <c r="ER63" i="5"/>
  <c r="ER64" i="5"/>
  <c r="ER66" i="5"/>
  <c r="EQ66" i="5"/>
  <c r="EQ64" i="5"/>
  <c r="EQ62" i="5"/>
  <c r="EQ63" i="5"/>
  <c r="EQ61" i="5"/>
  <c r="EQ59" i="5"/>
  <c r="EQ60" i="5"/>
  <c r="EQ58" i="5"/>
  <c r="EQ57" i="5"/>
  <c r="EQ56" i="5"/>
  <c r="EQ55" i="5"/>
  <c r="EQ54" i="5"/>
  <c r="EQ38" i="5"/>
  <c r="EQ51" i="5"/>
  <c r="EQ53" i="5"/>
  <c r="EQ50" i="5"/>
  <c r="EQ49" i="5"/>
  <c r="EQ48" i="5"/>
  <c r="EQ47" i="5"/>
  <c r="EQ46" i="5"/>
  <c r="EQ45" i="5"/>
  <c r="EQ44" i="5"/>
  <c r="EQ42" i="5"/>
  <c r="EQ40" i="5"/>
  <c r="EQ36" i="5"/>
  <c r="EQ34" i="5"/>
  <c r="EQ33" i="5"/>
  <c r="EQ32" i="5"/>
  <c r="EQ43" i="5"/>
  <c r="EQ41" i="5"/>
  <c r="EQ39" i="5"/>
  <c r="EQ37" i="5"/>
  <c r="EQ35" i="5"/>
  <c r="EQ31" i="5"/>
  <c r="EQ30" i="5"/>
  <c r="EQ29" i="5"/>
  <c r="EQ28" i="5"/>
  <c r="EQ27" i="5"/>
  <c r="EQ26" i="5"/>
  <c r="EQ25" i="5"/>
  <c r="EQ24" i="5"/>
  <c r="EQ23" i="5"/>
  <c r="EQ22" i="5"/>
  <c r="EQ21" i="5"/>
  <c r="EQ20" i="5"/>
  <c r="EQ19" i="5"/>
  <c r="EQ18" i="5"/>
  <c r="EQ17" i="5"/>
  <c r="EQ16" i="5"/>
  <c r="EQ15" i="5"/>
  <c r="EQ14" i="5"/>
  <c r="EQ13" i="5"/>
  <c r="EQ12" i="5"/>
  <c r="EQ11" i="5"/>
  <c r="EQ10" i="5"/>
  <c r="EQ9" i="5"/>
  <c r="EQ8" i="5"/>
  <c r="EQ7" i="5"/>
  <c r="EQ6" i="5"/>
  <c r="EQ5" i="5"/>
  <c r="EQ4" i="5"/>
  <c r="EQ3" i="5"/>
  <c r="EQ2" i="5"/>
  <c r="DQ52" i="5" l="1"/>
  <c r="DQ65" i="5"/>
  <c r="DR68" i="5"/>
  <c r="DR96" i="5" s="1"/>
  <c r="DQ68" i="5"/>
  <c r="DQ96" i="5" s="1"/>
  <c r="DO68" i="5" l="1"/>
  <c r="DO96" i="5" s="1"/>
  <c r="DP68" i="5"/>
  <c r="DP96" i="5" s="1"/>
  <c r="CM68" i="5"/>
  <c r="CM96" i="5" s="1"/>
  <c r="CY68" i="5"/>
  <c r="CY96" i="5" s="1"/>
  <c r="CY8" i="5"/>
  <c r="EW78" i="5"/>
  <c r="EX78" i="5"/>
  <c r="EW77" i="5"/>
  <c r="EX77" i="5"/>
  <c r="EX79" i="5"/>
  <c r="EX80" i="5"/>
  <c r="EX81" i="5"/>
  <c r="EX82" i="5"/>
  <c r="EX83" i="5"/>
  <c r="EX84" i="5"/>
  <c r="EX85" i="5"/>
  <c r="EX86" i="5"/>
  <c r="EX87" i="5"/>
  <c r="EX88" i="5"/>
  <c r="EX89" i="5"/>
  <c r="EX90" i="5"/>
  <c r="EX91" i="5"/>
  <c r="EX92" i="5"/>
  <c r="EX93" i="5"/>
  <c r="EX94" i="5"/>
  <c r="DT26" i="5" l="1"/>
  <c r="DZ26" i="5"/>
  <c r="EM26" i="5"/>
  <c r="EN26" i="5" s="1"/>
  <c r="FG26" i="5"/>
  <c r="FH26" i="5"/>
  <c r="DT27" i="5"/>
  <c r="DZ27" i="5"/>
  <c r="EM27" i="5"/>
  <c r="EN27" i="5" s="1"/>
  <c r="FG27" i="5"/>
  <c r="FH27" i="5"/>
  <c r="DT28" i="5"/>
  <c r="DZ28" i="5"/>
  <c r="EM28" i="5"/>
  <c r="EN28" i="5" s="1"/>
  <c r="FG28" i="5"/>
  <c r="FH28" i="5"/>
  <c r="DT29" i="5"/>
  <c r="DZ29" i="5"/>
  <c r="EM29" i="5"/>
  <c r="EN29" i="5" s="1"/>
  <c r="FG29" i="5"/>
  <c r="FH29" i="5"/>
  <c r="DT30" i="5"/>
  <c r="DZ30" i="5"/>
  <c r="EM30" i="5"/>
  <c r="EN30" i="5" s="1"/>
  <c r="FG30" i="5"/>
  <c r="FH30" i="5"/>
  <c r="DT31" i="5"/>
  <c r="DZ31" i="5"/>
  <c r="EM31" i="5"/>
  <c r="EN31" i="5" s="1"/>
  <c r="FG31" i="5"/>
  <c r="FH31" i="5"/>
  <c r="DT32" i="5"/>
  <c r="DZ32" i="5"/>
  <c r="EM32" i="5"/>
  <c r="EN32" i="5" s="1"/>
  <c r="FG32" i="5"/>
  <c r="FH32" i="5"/>
  <c r="DT33" i="5"/>
  <c r="DZ33" i="5"/>
  <c r="EM33" i="5"/>
  <c r="EN33" i="5" s="1"/>
  <c r="FG33" i="5"/>
  <c r="FH33" i="5"/>
  <c r="DT34" i="5"/>
  <c r="DZ34" i="5"/>
  <c r="EM34" i="5"/>
  <c r="EN34" i="5" s="1"/>
  <c r="FG34" i="5"/>
  <c r="FH34" i="5"/>
  <c r="DT35" i="5"/>
  <c r="DZ35" i="5"/>
  <c r="EM35" i="5"/>
  <c r="EN35" i="5" s="1"/>
  <c r="FG35" i="5"/>
  <c r="FH35" i="5"/>
  <c r="DT36" i="5"/>
  <c r="DZ36" i="5"/>
  <c r="EM36" i="5"/>
  <c r="EN36" i="5" s="1"/>
  <c r="FG36" i="5"/>
  <c r="FH36" i="5"/>
  <c r="DT37" i="5"/>
  <c r="DZ37" i="5"/>
  <c r="EM37" i="5"/>
  <c r="EN37" i="5" s="1"/>
  <c r="FG37" i="5"/>
  <c r="FH37" i="5"/>
  <c r="DT38" i="5"/>
  <c r="DZ38" i="5"/>
  <c r="EM38" i="5"/>
  <c r="EN38" i="5" s="1"/>
  <c r="FG38" i="5"/>
  <c r="FH38" i="5"/>
  <c r="DT39" i="5"/>
  <c r="DZ39" i="5"/>
  <c r="EM39" i="5"/>
  <c r="EN39" i="5" s="1"/>
  <c r="FG39" i="5"/>
  <c r="FH39" i="5"/>
  <c r="DM68" i="5" l="1"/>
  <c r="DM96" i="5" s="1"/>
  <c r="DN68" i="5"/>
  <c r="DN96" i="5" s="1"/>
  <c r="DL68" i="5"/>
  <c r="DL96" i="5" s="1"/>
  <c r="DI68" i="5"/>
  <c r="DI96" i="5" s="1"/>
  <c r="DJ68" i="5"/>
  <c r="DJ96" i="5" s="1"/>
  <c r="DK68" i="5"/>
  <c r="DK96" i="5" s="1"/>
  <c r="CQ69" i="5" l="1"/>
  <c r="CW69" i="5"/>
  <c r="CQ70" i="5"/>
  <c r="CW70" i="5"/>
  <c r="CQ71" i="5"/>
  <c r="CW71" i="5"/>
  <c r="CQ72" i="5"/>
  <c r="CW72" i="5"/>
  <c r="CQ73" i="5"/>
  <c r="CW73" i="5"/>
  <c r="CQ74" i="5"/>
  <c r="CW74" i="5"/>
  <c r="CQ75" i="5"/>
  <c r="CW75" i="5"/>
  <c r="CQ76" i="5"/>
  <c r="CW76" i="5"/>
  <c r="CQ77" i="5"/>
  <c r="CW77" i="5"/>
  <c r="CQ78" i="5"/>
  <c r="CW78" i="5"/>
  <c r="CQ79" i="5"/>
  <c r="CW79" i="5"/>
  <c r="CQ80" i="5"/>
  <c r="CW80" i="5"/>
  <c r="CQ81" i="5"/>
  <c r="CW81" i="5"/>
  <c r="CQ82" i="5"/>
  <c r="CW82" i="5"/>
  <c r="CQ83" i="5"/>
  <c r="CW83" i="5"/>
  <c r="CQ84" i="5"/>
  <c r="CW84" i="5"/>
  <c r="CQ85" i="5"/>
  <c r="CW85" i="5"/>
  <c r="CQ86" i="5"/>
  <c r="CW86" i="5"/>
  <c r="CQ87" i="5"/>
  <c r="CW87" i="5"/>
  <c r="CQ88" i="5"/>
  <c r="CW88" i="5"/>
  <c r="CW89" i="5"/>
  <c r="CW90" i="5"/>
  <c r="CW91" i="5"/>
  <c r="CW92" i="5"/>
  <c r="CW93" i="5"/>
  <c r="CW94" i="5"/>
  <c r="CW97" i="5"/>
  <c r="CW98" i="5"/>
  <c r="CW99" i="5"/>
  <c r="CW100" i="5"/>
  <c r="CW101" i="5"/>
  <c r="CW102" i="5"/>
  <c r="CW103" i="5"/>
  <c r="CW104" i="5"/>
  <c r="CW105" i="5"/>
  <c r="CW106" i="5"/>
  <c r="CW107" i="5"/>
  <c r="CW108" i="5"/>
  <c r="CW109" i="5"/>
  <c r="CW110" i="5"/>
  <c r="CW111" i="5"/>
  <c r="CW112" i="5"/>
  <c r="CW113" i="5"/>
  <c r="CW114" i="5"/>
  <c r="CW115" i="5"/>
  <c r="CW116" i="5"/>
  <c r="CW117" i="5"/>
  <c r="CW118" i="5"/>
  <c r="CW119" i="5"/>
  <c r="CW120" i="5"/>
  <c r="CW121" i="5"/>
  <c r="CW122" i="5"/>
  <c r="CV68" i="5"/>
  <c r="CV96" i="5" s="1"/>
  <c r="CW68" i="5"/>
  <c r="CW96" i="5" s="1"/>
  <c r="CX68" i="5"/>
  <c r="CX96" i="5" s="1"/>
  <c r="CX8" i="5"/>
  <c r="A61" i="5"/>
  <c r="B61" i="5"/>
  <c r="C61" i="5"/>
  <c r="DY61" i="5" s="1"/>
  <c r="D61" i="5"/>
  <c r="E61" i="5"/>
  <c r="F61" i="5"/>
  <c r="CO61" i="5" s="1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W61" i="5"/>
  <c r="X61" i="5"/>
  <c r="Y61" i="5"/>
  <c r="Z61" i="5"/>
  <c r="AA61" i="5"/>
  <c r="AB61" i="5"/>
  <c r="AC61" i="5"/>
  <c r="AD61" i="5"/>
  <c r="AE61" i="5"/>
  <c r="CY61" i="5" s="1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S61" i="5"/>
  <c r="AT61" i="5"/>
  <c r="AU61" i="5"/>
  <c r="AV61" i="5"/>
  <c r="AW61" i="5"/>
  <c r="CP61" i="5" s="1"/>
  <c r="AX61" i="5"/>
  <c r="AY61" i="5"/>
  <c r="AZ61" i="5"/>
  <c r="BA61" i="5"/>
  <c r="BB61" i="5"/>
  <c r="BC61" i="5"/>
  <c r="BD61" i="5"/>
  <c r="BE61" i="5"/>
  <c r="BF61" i="5"/>
  <c r="BG61" i="5"/>
  <c r="BH61" i="5"/>
  <c r="BI61" i="5"/>
  <c r="BJ61" i="5"/>
  <c r="BK61" i="5"/>
  <c r="BL61" i="5"/>
  <c r="BM61" i="5"/>
  <c r="BN61" i="5"/>
  <c r="BO61" i="5"/>
  <c r="BP61" i="5"/>
  <c r="BQ61" i="5"/>
  <c r="BR61" i="5"/>
  <c r="BS61" i="5"/>
  <c r="CZ61" i="5" s="1"/>
  <c r="BT61" i="5"/>
  <c r="CT61" i="5" s="1"/>
  <c r="BU61" i="5"/>
  <c r="BV61" i="5"/>
  <c r="BW61" i="5"/>
  <c r="BX61" i="5"/>
  <c r="BY61" i="5"/>
  <c r="BZ61" i="5"/>
  <c r="CN61" i="5" s="1"/>
  <c r="CA61" i="5"/>
  <c r="CL61" i="5" s="1"/>
  <c r="CB61" i="5"/>
  <c r="CC61" i="5"/>
  <c r="CD61" i="5"/>
  <c r="CE61" i="5"/>
  <c r="CF61" i="5"/>
  <c r="CG61" i="5"/>
  <c r="CH61" i="5"/>
  <c r="DT61" i="5"/>
  <c r="DZ61" i="5"/>
  <c r="EM61" i="5"/>
  <c r="EN61" i="5" s="1"/>
  <c r="FB61" i="5"/>
  <c r="FC61" i="5" s="1"/>
  <c r="FG61" i="5"/>
  <c r="FH61" i="5"/>
  <c r="CP68" i="5"/>
  <c r="CP96" i="5" s="1"/>
  <c r="EL94" i="5"/>
  <c r="EO94" i="5"/>
  <c r="EY94" i="5"/>
  <c r="EZ94" i="5"/>
  <c r="FA94" i="5"/>
  <c r="FD94" i="5"/>
  <c r="CT68" i="5"/>
  <c r="CT96" i="5" s="1"/>
  <c r="CU68" i="5"/>
  <c r="CU96" i="5" s="1"/>
  <c r="CT8" i="5"/>
  <c r="CU8" i="5" s="1"/>
  <c r="CV8" i="5" s="1"/>
  <c r="CM61" i="5" l="1"/>
  <c r="DI61" i="5"/>
  <c r="EJ61" i="5"/>
  <c r="EK61" i="5"/>
  <c r="EG61" i="5"/>
  <c r="EH61" i="5" s="1"/>
  <c r="DD61" i="5"/>
  <c r="DE61" i="5" s="1"/>
  <c r="DC61" i="5"/>
  <c r="DA61" i="5"/>
  <c r="CX61" i="5"/>
  <c r="CU61" i="5"/>
  <c r="EU61" i="5"/>
  <c r="ET61" i="5"/>
  <c r="DV61" i="5"/>
  <c r="FJ61" i="5"/>
  <c r="CS61" i="5"/>
  <c r="DB61" i="5"/>
  <c r="FI61" i="5"/>
  <c r="CJ61" i="5"/>
  <c r="CK61" i="5" s="1"/>
  <c r="DU61" i="5"/>
  <c r="FE61" i="5"/>
  <c r="DJ61" i="5" l="1"/>
  <c r="DF61" i="5"/>
  <c r="DG61" i="5"/>
  <c r="DH61" i="5" s="1"/>
  <c r="CV61" i="5"/>
  <c r="DW61" i="5"/>
  <c r="DX61" i="5" s="1"/>
  <c r="EA61" i="5" s="1"/>
  <c r="EB61" i="5" s="1"/>
  <c r="EC61" i="5" s="1"/>
  <c r="EE61" i="5" s="1"/>
  <c r="EV61" i="5"/>
  <c r="CS68" i="5"/>
  <c r="CS96" i="5" s="1"/>
  <c r="CS8" i="5"/>
  <c r="FH25" i="5"/>
  <c r="A62" i="5"/>
  <c r="B62" i="5"/>
  <c r="C62" i="5"/>
  <c r="DY62" i="5" s="1"/>
  <c r="D62" i="5"/>
  <c r="E62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W62" i="5"/>
  <c r="X62" i="5"/>
  <c r="Y62" i="5"/>
  <c r="Z62" i="5"/>
  <c r="AA62" i="5"/>
  <c r="AB62" i="5"/>
  <c r="AC62" i="5"/>
  <c r="AD62" i="5"/>
  <c r="AE62" i="5"/>
  <c r="CY62" i="5" s="1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S62" i="5"/>
  <c r="AT62" i="5"/>
  <c r="AU62" i="5"/>
  <c r="AV62" i="5"/>
  <c r="AW62" i="5"/>
  <c r="CP62" i="5" s="1"/>
  <c r="AX62" i="5"/>
  <c r="AY62" i="5"/>
  <c r="AZ62" i="5"/>
  <c r="BA62" i="5"/>
  <c r="BB62" i="5"/>
  <c r="BC62" i="5"/>
  <c r="BD62" i="5"/>
  <c r="BE62" i="5"/>
  <c r="BF62" i="5"/>
  <c r="BG62" i="5"/>
  <c r="BH62" i="5"/>
  <c r="BI62" i="5"/>
  <c r="BJ62" i="5"/>
  <c r="BK62" i="5"/>
  <c r="BL62" i="5"/>
  <c r="BM62" i="5"/>
  <c r="BN62" i="5"/>
  <c r="BO62" i="5"/>
  <c r="BP62" i="5"/>
  <c r="BQ62" i="5"/>
  <c r="BR62" i="5"/>
  <c r="BS62" i="5"/>
  <c r="BT62" i="5"/>
  <c r="BU62" i="5"/>
  <c r="BV62" i="5"/>
  <c r="BW62" i="5"/>
  <c r="BX62" i="5"/>
  <c r="BY62" i="5"/>
  <c r="BZ62" i="5"/>
  <c r="CN62" i="5" s="1"/>
  <c r="CA62" i="5"/>
  <c r="CL62" i="5" s="1"/>
  <c r="CB62" i="5"/>
  <c r="CC62" i="5"/>
  <c r="CJ62" i="5" s="1"/>
  <c r="CK62" i="5" s="1"/>
  <c r="CD62" i="5"/>
  <c r="CE62" i="5"/>
  <c r="CF62" i="5"/>
  <c r="CG62" i="5"/>
  <c r="CH62" i="5"/>
  <c r="DT62" i="5"/>
  <c r="DZ62" i="5"/>
  <c r="EM62" i="5"/>
  <c r="EN62" i="5" s="1"/>
  <c r="FB62" i="5"/>
  <c r="FC62" i="5" s="1"/>
  <c r="FG62" i="5"/>
  <c r="FH62" i="5"/>
  <c r="A65" i="5"/>
  <c r="B65" i="5"/>
  <c r="C65" i="5"/>
  <c r="D65" i="5"/>
  <c r="E65" i="5"/>
  <c r="AC59" i="5"/>
  <c r="A60" i="5"/>
  <c r="B60" i="5"/>
  <c r="C60" i="5"/>
  <c r="DY60" i="5" s="1"/>
  <c r="D60" i="5"/>
  <c r="E60" i="5"/>
  <c r="F60" i="5"/>
  <c r="CO60" i="5" s="1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W60" i="5"/>
  <c r="X60" i="5"/>
  <c r="Y60" i="5"/>
  <c r="Z60" i="5"/>
  <c r="AA60" i="5"/>
  <c r="AB60" i="5"/>
  <c r="AC60" i="5"/>
  <c r="AD60" i="5"/>
  <c r="AE60" i="5"/>
  <c r="CY60" i="5" s="1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S60" i="5"/>
  <c r="AT60" i="5"/>
  <c r="AU60" i="5"/>
  <c r="AV60" i="5"/>
  <c r="AW60" i="5"/>
  <c r="CP60" i="5" s="1"/>
  <c r="AX60" i="5"/>
  <c r="AY60" i="5"/>
  <c r="AZ60" i="5"/>
  <c r="BA60" i="5"/>
  <c r="BB60" i="5"/>
  <c r="BC60" i="5"/>
  <c r="BD60" i="5"/>
  <c r="BE60" i="5"/>
  <c r="BF60" i="5"/>
  <c r="BG60" i="5"/>
  <c r="BH60" i="5"/>
  <c r="BI60" i="5"/>
  <c r="BJ60" i="5"/>
  <c r="BK60" i="5"/>
  <c r="BL60" i="5"/>
  <c r="BM60" i="5"/>
  <c r="BN60" i="5"/>
  <c r="BO60" i="5"/>
  <c r="BP60" i="5"/>
  <c r="BQ60" i="5"/>
  <c r="BR60" i="5"/>
  <c r="BS60" i="5"/>
  <c r="EG60" i="5" s="1"/>
  <c r="EH60" i="5" s="1"/>
  <c r="BT60" i="5"/>
  <c r="BU60" i="5"/>
  <c r="BV60" i="5"/>
  <c r="BW60" i="5"/>
  <c r="BX60" i="5"/>
  <c r="BY60" i="5"/>
  <c r="BZ60" i="5"/>
  <c r="CN60" i="5" s="1"/>
  <c r="CA60" i="5"/>
  <c r="CL60" i="5" s="1"/>
  <c r="CB60" i="5"/>
  <c r="CC60" i="5"/>
  <c r="CJ60" i="5" s="1"/>
  <c r="CK60" i="5" s="1"/>
  <c r="CD60" i="5"/>
  <c r="CE60" i="5"/>
  <c r="CF60" i="5"/>
  <c r="CG60" i="5"/>
  <c r="CH60" i="5"/>
  <c r="DT60" i="5"/>
  <c r="DZ60" i="5"/>
  <c r="CQ68" i="5"/>
  <c r="CQ96" i="5" s="1"/>
  <c r="CR68" i="5"/>
  <c r="CR96" i="5" s="1"/>
  <c r="CQ97" i="5"/>
  <c r="CQ98" i="5"/>
  <c r="CQ99" i="5"/>
  <c r="CQ100" i="5"/>
  <c r="CQ101" i="5"/>
  <c r="CQ102" i="5"/>
  <c r="CQ103" i="5"/>
  <c r="CQ104" i="5"/>
  <c r="CQ105" i="5"/>
  <c r="CQ106" i="5"/>
  <c r="CQ107" i="5"/>
  <c r="CQ108" i="5"/>
  <c r="CQ109" i="5"/>
  <c r="CQ110" i="5"/>
  <c r="CQ111" i="5"/>
  <c r="CQ112" i="5"/>
  <c r="CQ113" i="5"/>
  <c r="CQ114" i="5"/>
  <c r="CQ115" i="5"/>
  <c r="CQ116" i="5"/>
  <c r="CR8" i="5"/>
  <c r="EF120" i="5"/>
  <c r="EL120" i="5"/>
  <c r="EO120" i="5"/>
  <c r="EW120" i="5"/>
  <c r="EX120" i="5"/>
  <c r="EY120" i="5"/>
  <c r="EZ120" i="5"/>
  <c r="FA120" i="5"/>
  <c r="FD120" i="5"/>
  <c r="FF120" i="5"/>
  <c r="EF92" i="5"/>
  <c r="EL92" i="5"/>
  <c r="EO92" i="5"/>
  <c r="EW92" i="5"/>
  <c r="EY92" i="5"/>
  <c r="EZ92" i="5"/>
  <c r="FA92" i="5"/>
  <c r="FD92" i="5"/>
  <c r="FF92" i="5"/>
  <c r="CM62" i="5" l="1"/>
  <c r="CM60" i="5"/>
  <c r="DK61" i="5"/>
  <c r="DL61" i="5" s="1"/>
  <c r="DQ61" i="5" s="1"/>
  <c r="DI60" i="5"/>
  <c r="DI62" i="5"/>
  <c r="DD62" i="5"/>
  <c r="DE62" i="5" s="1"/>
  <c r="DF62" i="5" s="1"/>
  <c r="DD60" i="5"/>
  <c r="DE60" i="5" s="1"/>
  <c r="CX60" i="5"/>
  <c r="ED61" i="5"/>
  <c r="EI61" i="5"/>
  <c r="CX62" i="5"/>
  <c r="CO62" i="5"/>
  <c r="CT62" i="5"/>
  <c r="DV62" i="5"/>
  <c r="CT60" i="5"/>
  <c r="CU60" i="5" s="1"/>
  <c r="CV60" i="5" s="1"/>
  <c r="FI62" i="5"/>
  <c r="EK62" i="5"/>
  <c r="CS60" i="5"/>
  <c r="CS62" i="5"/>
  <c r="ET62" i="5"/>
  <c r="FJ62" i="5"/>
  <c r="FE62" i="5"/>
  <c r="DA62" i="5"/>
  <c r="DC60" i="5"/>
  <c r="DC62" i="5"/>
  <c r="EJ62" i="5"/>
  <c r="CZ62" i="5"/>
  <c r="EU62" i="5"/>
  <c r="EG62" i="5"/>
  <c r="EH62" i="5" s="1"/>
  <c r="EK60" i="5"/>
  <c r="EJ60" i="5"/>
  <c r="DA60" i="5"/>
  <c r="DV60" i="5"/>
  <c r="CZ60" i="5"/>
  <c r="DU60" i="5" s="1"/>
  <c r="DR61" i="5" l="1"/>
  <c r="DM61" i="5"/>
  <c r="DJ62" i="5"/>
  <c r="DJ60" i="5"/>
  <c r="DF60" i="5"/>
  <c r="CU62" i="5"/>
  <c r="CV62" i="5" s="1"/>
  <c r="DW60" i="5"/>
  <c r="DX60" i="5" s="1"/>
  <c r="EA60" i="5" s="1"/>
  <c r="EB60" i="5" s="1"/>
  <c r="EC60" i="5" s="1"/>
  <c r="EE60" i="5" s="1"/>
  <c r="EV62" i="5"/>
  <c r="DG62" i="5"/>
  <c r="DH62" i="5" s="1"/>
  <c r="DB62" i="5"/>
  <c r="DU62" i="5"/>
  <c r="DW62" i="5" s="1"/>
  <c r="DX62" i="5" s="1"/>
  <c r="EA62" i="5" s="1"/>
  <c r="EB62" i="5" s="1"/>
  <c r="EC62" i="5" s="1"/>
  <c r="DB60" i="5"/>
  <c r="DG60" i="5"/>
  <c r="DH60" i="5" s="1"/>
  <c r="CN68" i="5"/>
  <c r="CN96" i="5" s="1"/>
  <c r="CO68" i="5"/>
  <c r="CO96" i="5" s="1"/>
  <c r="CJ68" i="5"/>
  <c r="CJ96" i="5" s="1"/>
  <c r="CL68" i="5"/>
  <c r="CL96" i="5" s="1"/>
  <c r="DK60" i="5" l="1"/>
  <c r="DL60" i="5" s="1"/>
  <c r="DQ60" i="5" s="1"/>
  <c r="DR60" i="5" s="1"/>
  <c r="DN61" i="5"/>
  <c r="DO61" i="5" s="1"/>
  <c r="DP61" i="5" s="1"/>
  <c r="DK62" i="5"/>
  <c r="ED60" i="5"/>
  <c r="EI62" i="5"/>
  <c r="EI60" i="5"/>
  <c r="ED62" i="5"/>
  <c r="EE62" i="5"/>
  <c r="EM109" i="5"/>
  <c r="EX109" i="5"/>
  <c r="EY109" i="5"/>
  <c r="EZ109" i="5"/>
  <c r="FA109" i="5"/>
  <c r="FB109" i="5"/>
  <c r="FG109" i="5"/>
  <c r="EX122" i="5"/>
  <c r="EX121" i="5"/>
  <c r="EX119" i="5"/>
  <c r="EX118" i="5"/>
  <c r="EX117" i="5"/>
  <c r="EX116" i="5"/>
  <c r="EX115" i="5"/>
  <c r="EX114" i="5"/>
  <c r="EX113" i="5"/>
  <c r="EX112" i="5"/>
  <c r="EX111" i="5"/>
  <c r="EX110" i="5"/>
  <c r="EX108" i="5"/>
  <c r="EX107" i="5"/>
  <c r="EX106" i="5"/>
  <c r="EX105" i="5"/>
  <c r="EX104" i="5"/>
  <c r="EX103" i="5"/>
  <c r="EX102" i="5"/>
  <c r="EX101" i="5"/>
  <c r="EX100" i="5"/>
  <c r="EX99" i="5"/>
  <c r="EX98" i="5"/>
  <c r="EX97" i="5"/>
  <c r="EL97" i="5"/>
  <c r="EY97" i="5"/>
  <c r="EZ97" i="5"/>
  <c r="FA97" i="5"/>
  <c r="FD97" i="5"/>
  <c r="EL98" i="5"/>
  <c r="EO98" i="5"/>
  <c r="EY98" i="5"/>
  <c r="EZ98" i="5"/>
  <c r="FA98" i="5"/>
  <c r="FD98" i="5"/>
  <c r="EL99" i="5"/>
  <c r="EO99" i="5"/>
  <c r="EY99" i="5"/>
  <c r="EZ99" i="5"/>
  <c r="FA99" i="5"/>
  <c r="FD99" i="5"/>
  <c r="EL100" i="5"/>
  <c r="EO100" i="5"/>
  <c r="EY100" i="5"/>
  <c r="EZ100" i="5"/>
  <c r="FA100" i="5"/>
  <c r="FD100" i="5"/>
  <c r="EL101" i="5"/>
  <c r="EO101" i="5"/>
  <c r="EY101" i="5"/>
  <c r="EZ101" i="5"/>
  <c r="FA101" i="5"/>
  <c r="FD101" i="5"/>
  <c r="EL102" i="5"/>
  <c r="EO102" i="5"/>
  <c r="EY102" i="5"/>
  <c r="EZ102" i="5"/>
  <c r="FA102" i="5"/>
  <c r="FD102" i="5"/>
  <c r="EL103" i="5"/>
  <c r="EO103" i="5"/>
  <c r="EY103" i="5"/>
  <c r="EZ103" i="5"/>
  <c r="FA103" i="5"/>
  <c r="FD103" i="5"/>
  <c r="EL104" i="5"/>
  <c r="EO104" i="5"/>
  <c r="EY104" i="5"/>
  <c r="EZ104" i="5"/>
  <c r="FA104" i="5"/>
  <c r="FD104" i="5"/>
  <c r="EM105" i="5"/>
  <c r="EY105" i="5"/>
  <c r="EZ105" i="5"/>
  <c r="FA105" i="5"/>
  <c r="FB105" i="5"/>
  <c r="FG105" i="5"/>
  <c r="EM106" i="5"/>
  <c r="EY106" i="5"/>
  <c r="EZ106" i="5"/>
  <c r="FA106" i="5"/>
  <c r="FB106" i="5"/>
  <c r="FG106" i="5"/>
  <c r="EM107" i="5"/>
  <c r="EY107" i="5"/>
  <c r="EZ107" i="5"/>
  <c r="FA107" i="5"/>
  <c r="FB107" i="5"/>
  <c r="FG107" i="5"/>
  <c r="EM108" i="5"/>
  <c r="EY108" i="5"/>
  <c r="EZ108" i="5"/>
  <c r="FA108" i="5"/>
  <c r="FB108" i="5"/>
  <c r="FG108" i="5"/>
  <c r="EM110" i="5"/>
  <c r="EY110" i="5"/>
  <c r="EZ110" i="5"/>
  <c r="FA110" i="5"/>
  <c r="FB110" i="5"/>
  <c r="FG110" i="5"/>
  <c r="EM111" i="5"/>
  <c r="EY111" i="5"/>
  <c r="EZ111" i="5"/>
  <c r="FA111" i="5"/>
  <c r="FB111" i="5"/>
  <c r="FG111" i="5"/>
  <c r="EL112" i="5"/>
  <c r="EO112" i="5"/>
  <c r="EY112" i="5"/>
  <c r="EZ112" i="5"/>
  <c r="FA112" i="5"/>
  <c r="FD112" i="5"/>
  <c r="EL113" i="5"/>
  <c r="EO113" i="5"/>
  <c r="EY113" i="5"/>
  <c r="EZ113" i="5"/>
  <c r="FA113" i="5"/>
  <c r="FD113" i="5"/>
  <c r="EL114" i="5"/>
  <c r="EO114" i="5"/>
  <c r="EY114" i="5"/>
  <c r="EZ114" i="5"/>
  <c r="FA114" i="5"/>
  <c r="FD114" i="5"/>
  <c r="EL115" i="5"/>
  <c r="EO115" i="5"/>
  <c r="EY115" i="5"/>
  <c r="EZ115" i="5"/>
  <c r="FA115" i="5"/>
  <c r="FD115" i="5"/>
  <c r="EL116" i="5"/>
  <c r="EO116" i="5"/>
  <c r="EY116" i="5"/>
  <c r="EZ116" i="5"/>
  <c r="FA116" i="5"/>
  <c r="FD116" i="5"/>
  <c r="EL117" i="5"/>
  <c r="EO117" i="5"/>
  <c r="EY117" i="5"/>
  <c r="EZ117" i="5"/>
  <c r="FA117" i="5"/>
  <c r="FD117" i="5"/>
  <c r="EL118" i="5"/>
  <c r="EO118" i="5"/>
  <c r="EY118" i="5"/>
  <c r="EZ118" i="5"/>
  <c r="FA118" i="5"/>
  <c r="FD118" i="5"/>
  <c r="EL119" i="5"/>
  <c r="EO119" i="5"/>
  <c r="EY119" i="5"/>
  <c r="EZ119" i="5"/>
  <c r="FA119" i="5"/>
  <c r="FD119" i="5"/>
  <c r="EL121" i="5"/>
  <c r="EO121" i="5"/>
  <c r="EY121" i="5"/>
  <c r="EZ121" i="5"/>
  <c r="FA121" i="5"/>
  <c r="FD121" i="5"/>
  <c r="EL122" i="5"/>
  <c r="EO122" i="5"/>
  <c r="EY122" i="5"/>
  <c r="EZ122" i="5"/>
  <c r="FA122" i="5"/>
  <c r="FD122" i="5"/>
  <c r="EM77" i="5"/>
  <c r="EY77" i="5"/>
  <c r="EZ77" i="5"/>
  <c r="FA77" i="5"/>
  <c r="FB77" i="5"/>
  <c r="FG77" i="5"/>
  <c r="EM78" i="5"/>
  <c r="EY78" i="5"/>
  <c r="EZ78" i="5"/>
  <c r="FA78" i="5"/>
  <c r="FB78" i="5"/>
  <c r="FG78" i="5"/>
  <c r="EM79" i="5"/>
  <c r="EY79" i="5"/>
  <c r="EZ79" i="5"/>
  <c r="FA79" i="5"/>
  <c r="FB79" i="5"/>
  <c r="FG79" i="5"/>
  <c r="EM80" i="5"/>
  <c r="EY80" i="5"/>
  <c r="EZ80" i="5"/>
  <c r="FA80" i="5"/>
  <c r="FB80" i="5"/>
  <c r="FG80" i="5"/>
  <c r="EM81" i="5"/>
  <c r="EY81" i="5"/>
  <c r="EZ81" i="5"/>
  <c r="FA81" i="5"/>
  <c r="FB81" i="5"/>
  <c r="FG81" i="5"/>
  <c r="EM82" i="5"/>
  <c r="EY82" i="5"/>
  <c r="EZ82" i="5"/>
  <c r="FA82" i="5"/>
  <c r="FB82" i="5"/>
  <c r="FG82" i="5"/>
  <c r="EM83" i="5"/>
  <c r="EY83" i="5"/>
  <c r="EZ83" i="5"/>
  <c r="FA83" i="5"/>
  <c r="FB83" i="5"/>
  <c r="FG83" i="5"/>
  <c r="CH39" i="5"/>
  <c r="CG39" i="5"/>
  <c r="CF39" i="5"/>
  <c r="CE39" i="5"/>
  <c r="CD39" i="5"/>
  <c r="CC39" i="5"/>
  <c r="CJ39" i="5" s="1"/>
  <c r="CK39" i="5" s="1"/>
  <c r="CB39" i="5"/>
  <c r="CA39" i="5"/>
  <c r="CL39" i="5" s="1"/>
  <c r="BZ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CP39" i="5" s="1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CY39" i="5" s="1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DY39" i="5" s="1"/>
  <c r="B39" i="5"/>
  <c r="A39" i="5"/>
  <c r="CH38" i="5"/>
  <c r="CG38" i="5"/>
  <c r="CF38" i="5"/>
  <c r="CE38" i="5"/>
  <c r="CD38" i="5"/>
  <c r="CC38" i="5"/>
  <c r="CJ38" i="5" s="1"/>
  <c r="CB38" i="5"/>
  <c r="CA38" i="5"/>
  <c r="CL38" i="5" s="1"/>
  <c r="BZ38" i="5"/>
  <c r="CN38" i="5" s="1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CP38" i="5" s="1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CY38" i="5" s="1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DY38" i="5" s="1"/>
  <c r="B38" i="5"/>
  <c r="A38" i="5"/>
  <c r="CH37" i="5"/>
  <c r="CG37" i="5"/>
  <c r="CF37" i="5"/>
  <c r="CE37" i="5"/>
  <c r="CD37" i="5"/>
  <c r="CC37" i="5"/>
  <c r="CB37" i="5"/>
  <c r="CA37" i="5"/>
  <c r="CL37" i="5" s="1"/>
  <c r="BZ37" i="5"/>
  <c r="BY37" i="5"/>
  <c r="BX37" i="5"/>
  <c r="BW37" i="5"/>
  <c r="BV37" i="5"/>
  <c r="BU37" i="5"/>
  <c r="BT37" i="5"/>
  <c r="CT37" i="5" s="1"/>
  <c r="CU37" i="5" s="1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CP37" i="5" s="1"/>
  <c r="AV37" i="5"/>
  <c r="AU37" i="5"/>
  <c r="AT37" i="5"/>
  <c r="AS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CY37" i="5" s="1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DY37" i="5" s="1"/>
  <c r="B37" i="5"/>
  <c r="A37" i="5"/>
  <c r="CH36" i="5"/>
  <c r="CG36" i="5"/>
  <c r="CF36" i="5"/>
  <c r="CE36" i="5"/>
  <c r="CD36" i="5"/>
  <c r="CC36" i="5"/>
  <c r="CJ36" i="5" s="1"/>
  <c r="CB36" i="5"/>
  <c r="CA36" i="5"/>
  <c r="CL36" i="5" s="1"/>
  <c r="BZ36" i="5"/>
  <c r="CN36" i="5" s="1"/>
  <c r="BY36" i="5"/>
  <c r="BX36" i="5"/>
  <c r="BW36" i="5"/>
  <c r="BV36" i="5"/>
  <c r="BU36" i="5"/>
  <c r="BT36" i="5"/>
  <c r="CT36" i="5" s="1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CP36" i="5" s="1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H36" i="5"/>
  <c r="AG36" i="5"/>
  <c r="AF36" i="5"/>
  <c r="AE36" i="5"/>
  <c r="CY36" i="5" s="1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DY36" i="5" s="1"/>
  <c r="B36" i="5"/>
  <c r="A36" i="5"/>
  <c r="CH35" i="5"/>
  <c r="CG35" i="5"/>
  <c r="CF35" i="5"/>
  <c r="CE35" i="5"/>
  <c r="CD35" i="5"/>
  <c r="CC35" i="5"/>
  <c r="CB35" i="5"/>
  <c r="CA35" i="5"/>
  <c r="CL35" i="5" s="1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CP35" i="5" s="1"/>
  <c r="AV35" i="5"/>
  <c r="AU35" i="5"/>
  <c r="AT35" i="5"/>
  <c r="AS35" i="5"/>
  <c r="AR35" i="5"/>
  <c r="AQ35" i="5"/>
  <c r="AP35" i="5"/>
  <c r="AO35" i="5"/>
  <c r="AN35" i="5"/>
  <c r="AM35" i="5"/>
  <c r="AL35" i="5"/>
  <c r="AK35" i="5"/>
  <c r="AJ35" i="5"/>
  <c r="AI35" i="5"/>
  <c r="AH35" i="5"/>
  <c r="AG35" i="5"/>
  <c r="AF35" i="5"/>
  <c r="AE35" i="5"/>
  <c r="CY35" i="5" s="1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DY35" i="5" s="1"/>
  <c r="B35" i="5"/>
  <c r="A35" i="5"/>
  <c r="CH34" i="5"/>
  <c r="CG34" i="5"/>
  <c r="CF34" i="5"/>
  <c r="CE34" i="5"/>
  <c r="CD34" i="5"/>
  <c r="CC34" i="5"/>
  <c r="CJ34" i="5" s="1"/>
  <c r="CB34" i="5"/>
  <c r="CA34" i="5"/>
  <c r="CL34" i="5" s="1"/>
  <c r="BZ34" i="5"/>
  <c r="CN34" i="5" s="1"/>
  <c r="BY34" i="5"/>
  <c r="BX34" i="5"/>
  <c r="BW34" i="5"/>
  <c r="BV34" i="5"/>
  <c r="BU34" i="5"/>
  <c r="BT34" i="5"/>
  <c r="CT34" i="5" s="1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CP34" i="5" s="1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CY34" i="5" s="1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DY34" i="5" s="1"/>
  <c r="B34" i="5"/>
  <c r="A34" i="5"/>
  <c r="CH33" i="5"/>
  <c r="CG33" i="5"/>
  <c r="CF33" i="5"/>
  <c r="CE33" i="5"/>
  <c r="CD33" i="5"/>
  <c r="CC33" i="5"/>
  <c r="CB33" i="5"/>
  <c r="CA33" i="5"/>
  <c r="CL33" i="5" s="1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CP33" i="5" s="1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CY33" i="5" s="1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DY33" i="5" s="1"/>
  <c r="B33" i="5"/>
  <c r="A33" i="5"/>
  <c r="CH32" i="5"/>
  <c r="CG32" i="5"/>
  <c r="CF32" i="5"/>
  <c r="CE32" i="5"/>
  <c r="CD32" i="5"/>
  <c r="CC32" i="5"/>
  <c r="CJ32" i="5" s="1"/>
  <c r="CB32" i="5"/>
  <c r="CA32" i="5"/>
  <c r="CL32" i="5" s="1"/>
  <c r="BZ32" i="5"/>
  <c r="CN32" i="5" s="1"/>
  <c r="BY32" i="5"/>
  <c r="BX32" i="5"/>
  <c r="BW32" i="5"/>
  <c r="BV32" i="5"/>
  <c r="BU32" i="5"/>
  <c r="BT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CP32" i="5" s="1"/>
  <c r="AV32" i="5"/>
  <c r="AU32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CY32" i="5" s="1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DY32" i="5" s="1"/>
  <c r="B32" i="5"/>
  <c r="A32" i="5"/>
  <c r="CH31" i="5"/>
  <c r="CG31" i="5"/>
  <c r="CF31" i="5"/>
  <c r="CE31" i="5"/>
  <c r="CD31" i="5"/>
  <c r="CC31" i="5"/>
  <c r="CJ31" i="5" s="1"/>
  <c r="CK31" i="5" s="1"/>
  <c r="CB31" i="5"/>
  <c r="CA31" i="5"/>
  <c r="CL31" i="5" s="1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/>
  <c r="AW31" i="5"/>
  <c r="CP31" i="5" s="1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G31" i="5"/>
  <c r="AF31" i="5"/>
  <c r="AE31" i="5"/>
  <c r="CY31" i="5" s="1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DY31" i="5" s="1"/>
  <c r="B31" i="5"/>
  <c r="A31" i="5"/>
  <c r="CH30" i="5"/>
  <c r="CG30" i="5"/>
  <c r="CF30" i="5"/>
  <c r="CE30" i="5"/>
  <c r="CD30" i="5"/>
  <c r="CC30" i="5"/>
  <c r="CJ30" i="5" s="1"/>
  <c r="CB30" i="5"/>
  <c r="CA30" i="5"/>
  <c r="CL30" i="5" s="1"/>
  <c r="BZ30" i="5"/>
  <c r="CN30" i="5" s="1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CP30" i="5" s="1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CY30" i="5" s="1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DY30" i="5" s="1"/>
  <c r="B30" i="5"/>
  <c r="A30" i="5"/>
  <c r="CH29" i="5"/>
  <c r="CG29" i="5"/>
  <c r="CF29" i="5"/>
  <c r="CE29" i="5"/>
  <c r="CD29" i="5"/>
  <c r="CC29" i="5"/>
  <c r="CJ29" i="5" s="1"/>
  <c r="CK29" i="5" s="1"/>
  <c r="CB29" i="5"/>
  <c r="CA29" i="5"/>
  <c r="CL29" i="5" s="1"/>
  <c r="BZ29" i="5"/>
  <c r="BY29" i="5"/>
  <c r="BX29" i="5"/>
  <c r="BW29" i="5"/>
  <c r="BV29" i="5"/>
  <c r="BU29" i="5"/>
  <c r="BT29" i="5"/>
  <c r="CT29" i="5" s="1"/>
  <c r="CU29" i="5" s="1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CP29" i="5" s="1"/>
  <c r="AV29" i="5"/>
  <c r="AU29" i="5"/>
  <c r="AT29" i="5"/>
  <c r="AS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CY29" i="5" s="1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DY29" i="5" s="1"/>
  <c r="B29" i="5"/>
  <c r="A29" i="5"/>
  <c r="CH28" i="5"/>
  <c r="CG28" i="5"/>
  <c r="CF28" i="5"/>
  <c r="CE28" i="5"/>
  <c r="CD28" i="5"/>
  <c r="CC28" i="5"/>
  <c r="CJ28" i="5" s="1"/>
  <c r="CB28" i="5"/>
  <c r="CA28" i="5"/>
  <c r="CL28" i="5" s="1"/>
  <c r="BZ28" i="5"/>
  <c r="CN28" i="5" s="1"/>
  <c r="BY28" i="5"/>
  <c r="BX28" i="5"/>
  <c r="BW28" i="5"/>
  <c r="BV28" i="5"/>
  <c r="BU28" i="5"/>
  <c r="BT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CP28" i="5" s="1"/>
  <c r="AV28" i="5"/>
  <c r="AU28" i="5"/>
  <c r="AT28" i="5"/>
  <c r="AS28" i="5"/>
  <c r="AR28" i="5"/>
  <c r="AQ28" i="5"/>
  <c r="AP28" i="5"/>
  <c r="AO28" i="5"/>
  <c r="AN28" i="5"/>
  <c r="AM28" i="5"/>
  <c r="AL28" i="5"/>
  <c r="AK28" i="5"/>
  <c r="AJ28" i="5"/>
  <c r="AI28" i="5"/>
  <c r="AH28" i="5"/>
  <c r="AG28" i="5"/>
  <c r="AF28" i="5"/>
  <c r="AE28" i="5"/>
  <c r="CY28" i="5" s="1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DY28" i="5" s="1"/>
  <c r="B28" i="5"/>
  <c r="A28" i="5"/>
  <c r="CH27" i="5"/>
  <c r="CG27" i="5"/>
  <c r="CF27" i="5"/>
  <c r="CE27" i="5"/>
  <c r="CD27" i="5"/>
  <c r="CC27" i="5"/>
  <c r="CB27" i="5"/>
  <c r="CA27" i="5"/>
  <c r="CL27" i="5" s="1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CP27" i="5" s="1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CY27" i="5" s="1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DY27" i="5" s="1"/>
  <c r="B27" i="5"/>
  <c r="A27" i="5"/>
  <c r="CH26" i="5"/>
  <c r="CG26" i="5"/>
  <c r="CF26" i="5"/>
  <c r="CE26" i="5"/>
  <c r="CD26" i="5"/>
  <c r="CC26" i="5"/>
  <c r="CJ26" i="5" s="1"/>
  <c r="CB26" i="5"/>
  <c r="CA26" i="5"/>
  <c r="CL26" i="5" s="1"/>
  <c r="BZ26" i="5"/>
  <c r="CN26" i="5" s="1"/>
  <c r="BY26" i="5"/>
  <c r="BX26" i="5"/>
  <c r="BW26" i="5"/>
  <c r="BV26" i="5"/>
  <c r="BU26" i="5"/>
  <c r="BT26" i="5"/>
  <c r="CT26" i="5" s="1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CP26" i="5" s="1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CY26" i="5" s="1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DY26" i="5" s="1"/>
  <c r="B26" i="5"/>
  <c r="A26" i="5"/>
  <c r="FB58" i="5"/>
  <c r="FG58" i="5"/>
  <c r="EM58" i="5"/>
  <c r="DT58" i="5"/>
  <c r="DZ58" i="5"/>
  <c r="X58" i="5"/>
  <c r="Y58" i="5"/>
  <c r="Z58" i="5"/>
  <c r="AA58" i="5"/>
  <c r="AB58" i="5"/>
  <c r="AC58" i="5"/>
  <c r="AD58" i="5"/>
  <c r="AE58" i="5"/>
  <c r="CY58" i="5" s="1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CP58" i="5" s="1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BK58" i="5"/>
  <c r="BL58" i="5"/>
  <c r="BM58" i="5"/>
  <c r="BN58" i="5"/>
  <c r="BO58" i="5"/>
  <c r="BP58" i="5"/>
  <c r="BQ58" i="5"/>
  <c r="BR58" i="5"/>
  <c r="BS58" i="5"/>
  <c r="BT58" i="5"/>
  <c r="CT58" i="5" s="1"/>
  <c r="BU58" i="5"/>
  <c r="BV58" i="5"/>
  <c r="BW58" i="5"/>
  <c r="BX58" i="5"/>
  <c r="BY58" i="5"/>
  <c r="BZ58" i="5"/>
  <c r="CA58" i="5"/>
  <c r="CB58" i="5"/>
  <c r="CC58" i="5"/>
  <c r="CD58" i="5"/>
  <c r="CE58" i="5"/>
  <c r="CF58" i="5"/>
  <c r="CG58" i="5"/>
  <c r="CH58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W56" i="5"/>
  <c r="W57" i="5"/>
  <c r="W58" i="5"/>
  <c r="W59" i="5"/>
  <c r="V58" i="5"/>
  <c r="ER28" i="5" l="1"/>
  <c r="ER32" i="5"/>
  <c r="ER36" i="5"/>
  <c r="ER82" i="5" s="1"/>
  <c r="ER39" i="5"/>
  <c r="ER27" i="5"/>
  <c r="ER31" i="5"/>
  <c r="ER35" i="5"/>
  <c r="ER26" i="5"/>
  <c r="ER30" i="5"/>
  <c r="ER34" i="5"/>
  <c r="ER81" i="5" s="1"/>
  <c r="ER38" i="5"/>
  <c r="ER83" i="5" s="1"/>
  <c r="ER37" i="5"/>
  <c r="ER29" i="5"/>
  <c r="ER33" i="5"/>
  <c r="DM60" i="5"/>
  <c r="CM29" i="5"/>
  <c r="CN29" i="5"/>
  <c r="CM33" i="5"/>
  <c r="CN33" i="5"/>
  <c r="CN80" i="5" s="1"/>
  <c r="CM37" i="5"/>
  <c r="CN37" i="5"/>
  <c r="CN110" i="5" s="1"/>
  <c r="CM58" i="5"/>
  <c r="CN58" i="5"/>
  <c r="CM27" i="5"/>
  <c r="CN27" i="5"/>
  <c r="CM31" i="5"/>
  <c r="CN31" i="5"/>
  <c r="CN107" i="5" s="1"/>
  <c r="CM35" i="5"/>
  <c r="CN35" i="5"/>
  <c r="CM39" i="5"/>
  <c r="CN39" i="5"/>
  <c r="CM26" i="5"/>
  <c r="CM30" i="5"/>
  <c r="CM34" i="5"/>
  <c r="CM38" i="5"/>
  <c r="CM28" i="5"/>
  <c r="CM32" i="5"/>
  <c r="CM36" i="5"/>
  <c r="EK26" i="5"/>
  <c r="FI26" i="5"/>
  <c r="EK30" i="5"/>
  <c r="FI30" i="5"/>
  <c r="EK34" i="5"/>
  <c r="FI34" i="5"/>
  <c r="EK38" i="5"/>
  <c r="FI38" i="5"/>
  <c r="EK37" i="5"/>
  <c r="CY79" i="5"/>
  <c r="CY107" i="5"/>
  <c r="CY81" i="5"/>
  <c r="CY109" i="5"/>
  <c r="CY111" i="5"/>
  <c r="CY83" i="5"/>
  <c r="CY77" i="5"/>
  <c r="CY105" i="5"/>
  <c r="CY78" i="5"/>
  <c r="CY106" i="5"/>
  <c r="CY80" i="5"/>
  <c r="CY108" i="5"/>
  <c r="CY110" i="5"/>
  <c r="CY82" i="5"/>
  <c r="ET29" i="5"/>
  <c r="ET37" i="5"/>
  <c r="FI37" i="5"/>
  <c r="EK29" i="5"/>
  <c r="FI29" i="5"/>
  <c r="EK33" i="5"/>
  <c r="ET33" i="5"/>
  <c r="FI33" i="5"/>
  <c r="EK28" i="5"/>
  <c r="ET28" i="5"/>
  <c r="FI28" i="5"/>
  <c r="EG29" i="5"/>
  <c r="EH29" i="5" s="1"/>
  <c r="EJ29" i="5"/>
  <c r="EU29" i="5"/>
  <c r="DV29" i="5"/>
  <c r="EK32" i="5"/>
  <c r="ET32" i="5"/>
  <c r="FI32" i="5"/>
  <c r="DV33" i="5"/>
  <c r="EU33" i="5"/>
  <c r="EG33" i="5"/>
  <c r="EH33" i="5" s="1"/>
  <c r="EJ33" i="5"/>
  <c r="EK36" i="5"/>
  <c r="ET36" i="5"/>
  <c r="FI36" i="5"/>
  <c r="DV37" i="5"/>
  <c r="EU37" i="5"/>
  <c r="EJ37" i="5"/>
  <c r="EG37" i="5"/>
  <c r="EH37" i="5" s="1"/>
  <c r="CR37" i="5"/>
  <c r="FJ37" i="5"/>
  <c r="FJ28" i="5"/>
  <c r="FJ32" i="5"/>
  <c r="FJ36" i="5"/>
  <c r="FI27" i="5"/>
  <c r="DV28" i="5"/>
  <c r="EU28" i="5"/>
  <c r="EG28" i="5"/>
  <c r="EH28" i="5" s="1"/>
  <c r="EJ28" i="5"/>
  <c r="EK31" i="5"/>
  <c r="ET31" i="5"/>
  <c r="FI31" i="5"/>
  <c r="EU32" i="5"/>
  <c r="EG32" i="5"/>
  <c r="EH32" i="5" s="1"/>
  <c r="DV32" i="5"/>
  <c r="EJ32" i="5"/>
  <c r="EK35" i="5"/>
  <c r="ET35" i="5"/>
  <c r="FI35" i="5"/>
  <c r="EG36" i="5"/>
  <c r="EH36" i="5" s="1"/>
  <c r="EJ36" i="5"/>
  <c r="EU36" i="5"/>
  <c r="DV36" i="5"/>
  <c r="EK39" i="5"/>
  <c r="ET39" i="5"/>
  <c r="FI39" i="5"/>
  <c r="CR33" i="5"/>
  <c r="FJ33" i="5"/>
  <c r="EK27" i="5"/>
  <c r="ET27" i="5"/>
  <c r="CR27" i="5"/>
  <c r="FJ27" i="5"/>
  <c r="CR31" i="5"/>
  <c r="FJ31" i="5"/>
  <c r="CR35" i="5"/>
  <c r="FJ35" i="5"/>
  <c r="CR39" i="5"/>
  <c r="FJ39" i="5"/>
  <c r="CR29" i="5"/>
  <c r="FJ29" i="5"/>
  <c r="EU27" i="5"/>
  <c r="EG27" i="5"/>
  <c r="EH27" i="5" s="1"/>
  <c r="EJ27" i="5"/>
  <c r="DV27" i="5"/>
  <c r="ET30" i="5"/>
  <c r="EJ31" i="5"/>
  <c r="DV31" i="5"/>
  <c r="EU31" i="5"/>
  <c r="EG31" i="5"/>
  <c r="EH31" i="5" s="1"/>
  <c r="ET34" i="5"/>
  <c r="DV35" i="5"/>
  <c r="EU35" i="5"/>
  <c r="EJ35" i="5"/>
  <c r="EG35" i="5"/>
  <c r="EH35" i="5" s="1"/>
  <c r="ET38" i="5"/>
  <c r="DV39" i="5"/>
  <c r="EU39" i="5"/>
  <c r="EG39" i="5"/>
  <c r="EH39" i="5" s="1"/>
  <c r="EJ39" i="5"/>
  <c r="ET26" i="5"/>
  <c r="FJ26" i="5"/>
  <c r="FJ30" i="5"/>
  <c r="FJ34" i="5"/>
  <c r="FJ38" i="5"/>
  <c r="DV26" i="5"/>
  <c r="EJ26" i="5"/>
  <c r="EU26" i="5"/>
  <c r="EG26" i="5"/>
  <c r="EH26" i="5" s="1"/>
  <c r="DV30" i="5"/>
  <c r="EU30" i="5"/>
  <c r="EG30" i="5"/>
  <c r="EH30" i="5" s="1"/>
  <c r="EJ30" i="5"/>
  <c r="EG34" i="5"/>
  <c r="EH34" i="5" s="1"/>
  <c r="EJ34" i="5"/>
  <c r="EU34" i="5"/>
  <c r="DV34" i="5"/>
  <c r="EG38" i="5"/>
  <c r="EH38" i="5" s="1"/>
  <c r="EJ38" i="5"/>
  <c r="DV38" i="5"/>
  <c r="EU38" i="5"/>
  <c r="CP82" i="5"/>
  <c r="CP77" i="5"/>
  <c r="CP81" i="5"/>
  <c r="CT82" i="5"/>
  <c r="CP79" i="5"/>
  <c r="CP83" i="5"/>
  <c r="CP78" i="5"/>
  <c r="CP80" i="5"/>
  <c r="DN60" i="5"/>
  <c r="DO60" i="5" s="1"/>
  <c r="DP60" i="5" s="1"/>
  <c r="DI58" i="5"/>
  <c r="DL62" i="5"/>
  <c r="DQ62" i="5" s="1"/>
  <c r="DI28" i="5"/>
  <c r="DI29" i="5"/>
  <c r="DI30" i="5"/>
  <c r="DI31" i="5"/>
  <c r="DI32" i="5"/>
  <c r="DI33" i="5"/>
  <c r="DI34" i="5"/>
  <c r="DI35" i="5"/>
  <c r="DI36" i="5"/>
  <c r="DI37" i="5"/>
  <c r="DI38" i="5"/>
  <c r="DI39" i="5"/>
  <c r="DI26" i="5"/>
  <c r="DI27" i="5"/>
  <c r="DC37" i="5"/>
  <c r="DC38" i="5"/>
  <c r="DC39" i="5"/>
  <c r="DA26" i="5"/>
  <c r="CZ26" i="5"/>
  <c r="DB26" i="5" s="1"/>
  <c r="CZ27" i="5"/>
  <c r="DB27" i="5" s="1"/>
  <c r="DA27" i="5"/>
  <c r="CZ28" i="5"/>
  <c r="DB28" i="5" s="1"/>
  <c r="DA28" i="5"/>
  <c r="CZ29" i="5"/>
  <c r="DB29" i="5" s="1"/>
  <c r="DA29" i="5"/>
  <c r="DA30" i="5"/>
  <c r="CZ30" i="5"/>
  <c r="DB30" i="5" s="1"/>
  <c r="DA31" i="5"/>
  <c r="CZ31" i="5"/>
  <c r="DB31" i="5" s="1"/>
  <c r="CZ32" i="5"/>
  <c r="DB32" i="5" s="1"/>
  <c r="DA32" i="5"/>
  <c r="DA33" i="5"/>
  <c r="CZ33" i="5"/>
  <c r="DB33" i="5" s="1"/>
  <c r="CZ34" i="5"/>
  <c r="DB34" i="5" s="1"/>
  <c r="DA34" i="5"/>
  <c r="CZ35" i="5"/>
  <c r="DB35" i="5" s="1"/>
  <c r="DA35" i="5"/>
  <c r="CZ36" i="5"/>
  <c r="DB36" i="5" s="1"/>
  <c r="DA36" i="5"/>
  <c r="CZ37" i="5"/>
  <c r="DB37" i="5" s="1"/>
  <c r="DA37" i="5"/>
  <c r="DA38" i="5"/>
  <c r="CZ38" i="5"/>
  <c r="DB38" i="5" s="1"/>
  <c r="DA39" i="5"/>
  <c r="CZ39" i="5"/>
  <c r="DB39" i="5" s="1"/>
  <c r="DC26" i="5"/>
  <c r="DC27" i="5"/>
  <c r="DC28" i="5"/>
  <c r="DC29" i="5"/>
  <c r="DC30" i="5"/>
  <c r="DC31" i="5"/>
  <c r="DC32" i="5"/>
  <c r="DC33" i="5"/>
  <c r="DC34" i="5"/>
  <c r="DC35" i="5"/>
  <c r="DC36" i="5"/>
  <c r="DD26" i="5"/>
  <c r="DE26" i="5" s="1"/>
  <c r="DD27" i="5"/>
  <c r="DE27" i="5" s="1"/>
  <c r="DD28" i="5"/>
  <c r="DE28" i="5" s="1"/>
  <c r="DD29" i="5"/>
  <c r="DE29" i="5" s="1"/>
  <c r="DD30" i="5"/>
  <c r="DE30" i="5" s="1"/>
  <c r="DD31" i="5"/>
  <c r="DE31" i="5" s="1"/>
  <c r="DD32" i="5"/>
  <c r="DE32" i="5" s="1"/>
  <c r="DD33" i="5"/>
  <c r="DE33" i="5" s="1"/>
  <c r="DD34" i="5"/>
  <c r="DE34" i="5" s="1"/>
  <c r="DD35" i="5"/>
  <c r="DE35" i="5" s="1"/>
  <c r="DD36" i="5"/>
  <c r="DE36" i="5" s="1"/>
  <c r="DD37" i="5"/>
  <c r="DE37" i="5" s="1"/>
  <c r="DD38" i="5"/>
  <c r="DE38" i="5" s="1"/>
  <c r="DD39" i="5"/>
  <c r="DE39" i="5" s="1"/>
  <c r="DD58" i="5"/>
  <c r="DE58" i="5" s="1"/>
  <c r="CX58" i="5"/>
  <c r="CX26" i="5"/>
  <c r="CX27" i="5"/>
  <c r="CX28" i="5"/>
  <c r="CX29" i="5"/>
  <c r="CX30" i="5"/>
  <c r="CX31" i="5"/>
  <c r="CX32" i="5"/>
  <c r="CX33" i="5"/>
  <c r="CX34" i="5"/>
  <c r="CX35" i="5"/>
  <c r="CX36" i="5"/>
  <c r="CX37" i="5"/>
  <c r="CX38" i="5"/>
  <c r="CX39" i="5"/>
  <c r="CP105" i="5"/>
  <c r="CP106" i="5"/>
  <c r="CP107" i="5"/>
  <c r="CP108" i="5"/>
  <c r="CP109" i="5"/>
  <c r="CP110" i="5"/>
  <c r="CP111" i="5"/>
  <c r="CV29" i="5"/>
  <c r="CS30" i="5"/>
  <c r="CS31" i="5"/>
  <c r="CS32" i="5"/>
  <c r="CS33" i="5"/>
  <c r="CS34" i="5"/>
  <c r="CS35" i="5"/>
  <c r="CS36" i="5"/>
  <c r="CS37" i="5"/>
  <c r="CS38" i="5"/>
  <c r="CS39" i="5"/>
  <c r="CV37" i="5"/>
  <c r="CU58" i="5"/>
  <c r="CU26" i="5"/>
  <c r="CT27" i="5"/>
  <c r="CT105" i="5" s="1"/>
  <c r="CT28" i="5"/>
  <c r="CT30" i="5"/>
  <c r="CT31" i="5"/>
  <c r="CU31" i="5" s="1"/>
  <c r="CV31" i="5" s="1"/>
  <c r="CT32" i="5"/>
  <c r="CT33" i="5"/>
  <c r="CU33" i="5" s="1"/>
  <c r="CV33" i="5" s="1"/>
  <c r="CU34" i="5"/>
  <c r="CT35" i="5"/>
  <c r="CT81" i="5" s="1"/>
  <c r="CU36" i="5"/>
  <c r="CU82" i="5" s="1"/>
  <c r="CT110" i="5"/>
  <c r="CT38" i="5"/>
  <c r="CT39" i="5"/>
  <c r="CU39" i="5" s="1"/>
  <c r="CV39" i="5" s="1"/>
  <c r="CS29" i="5"/>
  <c r="CS26" i="5"/>
  <c r="CS27" i="5"/>
  <c r="CS28" i="5"/>
  <c r="CS58" i="5"/>
  <c r="CO38" i="5"/>
  <c r="CR38" i="5"/>
  <c r="CO32" i="5"/>
  <c r="CR32" i="5"/>
  <c r="CO30" i="5"/>
  <c r="CR30" i="5"/>
  <c r="CO26" i="5"/>
  <c r="CR26" i="5"/>
  <c r="CO34" i="5"/>
  <c r="CR34" i="5"/>
  <c r="CO28" i="5"/>
  <c r="CR28" i="5"/>
  <c r="CO36" i="5"/>
  <c r="CR36" i="5"/>
  <c r="FC58" i="5"/>
  <c r="CJ58" i="5"/>
  <c r="CK58" i="5" s="1"/>
  <c r="W92" i="5"/>
  <c r="W120" i="5"/>
  <c r="CO58" i="5"/>
  <c r="AC92" i="5"/>
  <c r="AC120" i="5"/>
  <c r="CL79" i="5"/>
  <c r="E79" i="5"/>
  <c r="E107" i="5" s="1"/>
  <c r="CO27" i="5"/>
  <c r="CN77" i="5"/>
  <c r="CO35" i="5"/>
  <c r="CN81" i="5"/>
  <c r="FL29" i="5"/>
  <c r="CO29" i="5"/>
  <c r="CN106" i="5"/>
  <c r="FL37" i="5"/>
  <c r="CO37" i="5"/>
  <c r="CO31" i="5"/>
  <c r="CO39" i="5"/>
  <c r="CO33" i="5"/>
  <c r="CJ27" i="5"/>
  <c r="CK27" i="5" s="1"/>
  <c r="CK34" i="5"/>
  <c r="E83" i="5"/>
  <c r="E111" i="5" s="1"/>
  <c r="CK28" i="5"/>
  <c r="CJ106" i="5"/>
  <c r="CJ78" i="5"/>
  <c r="CK36" i="5"/>
  <c r="CK26" i="5"/>
  <c r="CK30" i="5"/>
  <c r="CJ107" i="5"/>
  <c r="CJ79" i="5"/>
  <c r="CJ37" i="5"/>
  <c r="CK37" i="5" s="1"/>
  <c r="CJ35" i="5"/>
  <c r="CK35" i="5" s="1"/>
  <c r="CJ83" i="5"/>
  <c r="CK38" i="5"/>
  <c r="CJ111" i="5"/>
  <c r="CK32" i="5"/>
  <c r="CJ33" i="5"/>
  <c r="CK33" i="5" s="1"/>
  <c r="CL106" i="5"/>
  <c r="CL78" i="5"/>
  <c r="CL110" i="5"/>
  <c r="CL82" i="5"/>
  <c r="CL107" i="5"/>
  <c r="CL83" i="5"/>
  <c r="CL111" i="5"/>
  <c r="CL108" i="5"/>
  <c r="CL80" i="5"/>
  <c r="L109" i="5"/>
  <c r="T109" i="5"/>
  <c r="AB109" i="5"/>
  <c r="AJ109" i="5"/>
  <c r="AR109" i="5"/>
  <c r="AZ109" i="5"/>
  <c r="BH109" i="5"/>
  <c r="BP109" i="5"/>
  <c r="BX109" i="5"/>
  <c r="CF109" i="5"/>
  <c r="J110" i="5"/>
  <c r="R110" i="5"/>
  <c r="Z110" i="5"/>
  <c r="AH110" i="5"/>
  <c r="AP110" i="5"/>
  <c r="AX110" i="5"/>
  <c r="BF110" i="5"/>
  <c r="BN110" i="5"/>
  <c r="BV110" i="5"/>
  <c r="CD110" i="5"/>
  <c r="H111" i="5"/>
  <c r="P111" i="5"/>
  <c r="X111" i="5"/>
  <c r="AF83" i="5"/>
  <c r="AN111" i="5"/>
  <c r="AV111" i="5"/>
  <c r="BD111" i="5"/>
  <c r="BL111" i="5"/>
  <c r="BT111" i="5"/>
  <c r="CB111" i="5"/>
  <c r="CL105" i="5"/>
  <c r="CL77" i="5"/>
  <c r="CL81" i="5"/>
  <c r="CL109" i="5"/>
  <c r="DY108" i="5"/>
  <c r="N109" i="5"/>
  <c r="V109" i="5"/>
  <c r="AD109" i="5"/>
  <c r="AL109" i="5"/>
  <c r="AT109" i="5"/>
  <c r="BB109" i="5"/>
  <c r="BJ109" i="5"/>
  <c r="BR109" i="5"/>
  <c r="BZ81" i="5"/>
  <c r="CH109" i="5"/>
  <c r="L110" i="5"/>
  <c r="T110" i="5"/>
  <c r="AB110" i="5"/>
  <c r="AJ110" i="5"/>
  <c r="AR110" i="5"/>
  <c r="AZ110" i="5"/>
  <c r="BH110" i="5"/>
  <c r="BP110" i="5"/>
  <c r="BX110" i="5"/>
  <c r="CF110" i="5"/>
  <c r="J111" i="5"/>
  <c r="R111" i="5"/>
  <c r="Z111" i="5"/>
  <c r="AH111" i="5"/>
  <c r="AP111" i="5"/>
  <c r="AX111" i="5"/>
  <c r="BF111" i="5"/>
  <c r="BN111" i="5"/>
  <c r="BV111" i="5"/>
  <c r="CD111" i="5"/>
  <c r="L83" i="5"/>
  <c r="T83" i="5"/>
  <c r="AB83" i="5"/>
  <c r="AJ83" i="5"/>
  <c r="AR83" i="5"/>
  <c r="AZ83" i="5"/>
  <c r="BH83" i="5"/>
  <c r="BP83" i="5"/>
  <c r="BX83" i="5"/>
  <c r="CF83" i="5"/>
  <c r="J109" i="5"/>
  <c r="R109" i="5"/>
  <c r="Z109" i="5"/>
  <c r="AH109" i="5"/>
  <c r="AP109" i="5"/>
  <c r="AX109" i="5"/>
  <c r="BF109" i="5"/>
  <c r="BN109" i="5"/>
  <c r="BV109" i="5"/>
  <c r="CD109" i="5"/>
  <c r="X110" i="5"/>
  <c r="AF110" i="5"/>
  <c r="AN110" i="5"/>
  <c r="AV110" i="5"/>
  <c r="BD110" i="5"/>
  <c r="BL110" i="5"/>
  <c r="BT110" i="5"/>
  <c r="CB110" i="5"/>
  <c r="N111" i="5"/>
  <c r="V111" i="5"/>
  <c r="AD111" i="5"/>
  <c r="AL111" i="5"/>
  <c r="AT111" i="5"/>
  <c r="BB111" i="5"/>
  <c r="BJ111" i="5"/>
  <c r="BR111" i="5"/>
  <c r="CH111" i="5"/>
  <c r="AK108" i="5"/>
  <c r="AS108" i="5"/>
  <c r="BA108" i="5"/>
  <c r="BI108" i="5"/>
  <c r="BQ108" i="5"/>
  <c r="BY108" i="5"/>
  <c r="CG108" i="5"/>
  <c r="T105" i="5"/>
  <c r="AJ105" i="5"/>
  <c r="AZ105" i="5"/>
  <c r="BP105" i="5"/>
  <c r="CF105" i="5"/>
  <c r="BZ108" i="5"/>
  <c r="CH108" i="5"/>
  <c r="BO109" i="5"/>
  <c r="BW109" i="5"/>
  <c r="CE109" i="5"/>
  <c r="I110" i="5"/>
  <c r="Q110" i="5"/>
  <c r="Y110" i="5"/>
  <c r="AG110" i="5"/>
  <c r="AO110" i="5"/>
  <c r="AW110" i="5"/>
  <c r="BE110" i="5"/>
  <c r="BM110" i="5"/>
  <c r="BU110" i="5"/>
  <c r="CC82" i="5"/>
  <c r="DY110" i="5"/>
  <c r="G111" i="5"/>
  <c r="O111" i="5"/>
  <c r="W111" i="5"/>
  <c r="AE111" i="5"/>
  <c r="AM111" i="5"/>
  <c r="AU111" i="5"/>
  <c r="BC111" i="5"/>
  <c r="BK111" i="5"/>
  <c r="CA111" i="5"/>
  <c r="AG83" i="5"/>
  <c r="AO83" i="5"/>
  <c r="AW83" i="5"/>
  <c r="BE83" i="5"/>
  <c r="BM83" i="5"/>
  <c r="BU83" i="5"/>
  <c r="CC83" i="5"/>
  <c r="T108" i="5"/>
  <c r="BF82" i="5"/>
  <c r="AF111" i="5"/>
  <c r="AJ108" i="5"/>
  <c r="AZ108" i="5"/>
  <c r="BP108" i="5"/>
  <c r="CF108" i="5"/>
  <c r="AP82" i="5"/>
  <c r="BN81" i="5"/>
  <c r="AJ81" i="5"/>
  <c r="T78" i="5"/>
  <c r="AP83" i="5"/>
  <c r="T107" i="5"/>
  <c r="AJ107" i="5"/>
  <c r="AZ107" i="5"/>
  <c r="BP107" i="5"/>
  <c r="CF107" i="5"/>
  <c r="M110" i="5"/>
  <c r="U110" i="5"/>
  <c r="AC110" i="5"/>
  <c r="AK110" i="5"/>
  <c r="AS110" i="5"/>
  <c r="BA110" i="5"/>
  <c r="BI110" i="5"/>
  <c r="BQ110" i="5"/>
  <c r="BY110" i="5"/>
  <c r="CG110" i="5"/>
  <c r="K111" i="5"/>
  <c r="S111" i="5"/>
  <c r="AA111" i="5"/>
  <c r="AI111" i="5"/>
  <c r="AQ111" i="5"/>
  <c r="AY111" i="5"/>
  <c r="BG111" i="5"/>
  <c r="BO111" i="5"/>
  <c r="BW111" i="5"/>
  <c r="CE111" i="5"/>
  <c r="AH83" i="5"/>
  <c r="AX82" i="5"/>
  <c r="AZ81" i="5"/>
  <c r="CD83" i="5"/>
  <c r="R83" i="5"/>
  <c r="AH82" i="5"/>
  <c r="T81" i="5"/>
  <c r="BV83" i="5"/>
  <c r="J83" i="5"/>
  <c r="Z82" i="5"/>
  <c r="BP79" i="5"/>
  <c r="Z83" i="5"/>
  <c r="AD108" i="5"/>
  <c r="AL108" i="5"/>
  <c r="AT108" i="5"/>
  <c r="BB108" i="5"/>
  <c r="BJ108" i="5"/>
  <c r="BR108" i="5"/>
  <c r="BN83" i="5"/>
  <c r="CD82" i="5"/>
  <c r="R82" i="5"/>
  <c r="BF83" i="5"/>
  <c r="BV82" i="5"/>
  <c r="CH81" i="5"/>
  <c r="T106" i="5"/>
  <c r="AJ106" i="5"/>
  <c r="AZ106" i="5"/>
  <c r="BP106" i="5"/>
  <c r="CF106" i="5"/>
  <c r="M109" i="5"/>
  <c r="U109" i="5"/>
  <c r="AC109" i="5"/>
  <c r="AK81" i="5"/>
  <c r="AS81" i="5"/>
  <c r="BA81" i="5"/>
  <c r="BI81" i="5"/>
  <c r="BY81" i="5"/>
  <c r="CG81" i="5"/>
  <c r="S82" i="5"/>
  <c r="AA82" i="5"/>
  <c r="AI82" i="5"/>
  <c r="AQ82" i="5"/>
  <c r="AY82" i="5"/>
  <c r="BG82" i="5"/>
  <c r="BO82" i="5"/>
  <c r="BW82" i="5"/>
  <c r="CE82" i="5"/>
  <c r="I83" i="5"/>
  <c r="Q83" i="5"/>
  <c r="Y83" i="5"/>
  <c r="AX83" i="5"/>
  <c r="BN82" i="5"/>
  <c r="BX81" i="5"/>
  <c r="Q105" i="5"/>
  <c r="Q77" i="5"/>
  <c r="BE105" i="5"/>
  <c r="BE77" i="5"/>
  <c r="BC106" i="5"/>
  <c r="BC78" i="5"/>
  <c r="BA107" i="5"/>
  <c r="BA79" i="5"/>
  <c r="J105" i="5"/>
  <c r="J77" i="5"/>
  <c r="R105" i="5"/>
  <c r="R77" i="5"/>
  <c r="Z105" i="5"/>
  <c r="Z77" i="5"/>
  <c r="AH105" i="5"/>
  <c r="AH77" i="5"/>
  <c r="AP105" i="5"/>
  <c r="AP77" i="5"/>
  <c r="AX105" i="5"/>
  <c r="AX77" i="5"/>
  <c r="BF105" i="5"/>
  <c r="BF77" i="5"/>
  <c r="BN105" i="5"/>
  <c r="BN77" i="5"/>
  <c r="BV105" i="5"/>
  <c r="BV77" i="5"/>
  <c r="CD105" i="5"/>
  <c r="CD77" i="5"/>
  <c r="H106" i="5"/>
  <c r="H78" i="5"/>
  <c r="P106" i="5"/>
  <c r="P78" i="5"/>
  <c r="X106" i="5"/>
  <c r="X78" i="5"/>
  <c r="AF106" i="5"/>
  <c r="AF78" i="5"/>
  <c r="AN106" i="5"/>
  <c r="AN78" i="5"/>
  <c r="AV106" i="5"/>
  <c r="AV78" i="5"/>
  <c r="BD106" i="5"/>
  <c r="BD78" i="5"/>
  <c r="BL106" i="5"/>
  <c r="BL78" i="5"/>
  <c r="BT106" i="5"/>
  <c r="BT78" i="5"/>
  <c r="CB106" i="5"/>
  <c r="CB78" i="5"/>
  <c r="F79" i="5"/>
  <c r="F107" i="5"/>
  <c r="N107" i="5"/>
  <c r="N79" i="5"/>
  <c r="V107" i="5"/>
  <c r="V79" i="5"/>
  <c r="AD107" i="5"/>
  <c r="AD79" i="5"/>
  <c r="AL107" i="5"/>
  <c r="AL79" i="5"/>
  <c r="AT107" i="5"/>
  <c r="AT79" i="5"/>
  <c r="BB107" i="5"/>
  <c r="BB79" i="5"/>
  <c r="BJ107" i="5"/>
  <c r="BJ79" i="5"/>
  <c r="BR107" i="5"/>
  <c r="BR79" i="5"/>
  <c r="BZ107" i="5"/>
  <c r="BZ79" i="5"/>
  <c r="CH107" i="5"/>
  <c r="CH79" i="5"/>
  <c r="L108" i="5"/>
  <c r="L80" i="5"/>
  <c r="AB108" i="5"/>
  <c r="AB80" i="5"/>
  <c r="AR108" i="5"/>
  <c r="AR80" i="5"/>
  <c r="BH108" i="5"/>
  <c r="BH80" i="5"/>
  <c r="BX108" i="5"/>
  <c r="BX80" i="5"/>
  <c r="I109" i="5"/>
  <c r="I81" i="5"/>
  <c r="Q109" i="5"/>
  <c r="Q81" i="5"/>
  <c r="Y109" i="5"/>
  <c r="Y81" i="5"/>
  <c r="AG109" i="5"/>
  <c r="AG81" i="5"/>
  <c r="AO109" i="5"/>
  <c r="AO81" i="5"/>
  <c r="AW109" i="5"/>
  <c r="AW81" i="5"/>
  <c r="BE109" i="5"/>
  <c r="BE81" i="5"/>
  <c r="BM109" i="5"/>
  <c r="BM81" i="5"/>
  <c r="BU109" i="5"/>
  <c r="BU81" i="5"/>
  <c r="CC109" i="5"/>
  <c r="CC81" i="5"/>
  <c r="DY109" i="5"/>
  <c r="DY81" i="5"/>
  <c r="G110" i="5"/>
  <c r="G82" i="5"/>
  <c r="O110" i="5"/>
  <c r="O82" i="5"/>
  <c r="W110" i="5"/>
  <c r="W82" i="5"/>
  <c r="AE110" i="5"/>
  <c r="AE82" i="5"/>
  <c r="AM110" i="5"/>
  <c r="AM82" i="5"/>
  <c r="AU110" i="5"/>
  <c r="AU82" i="5"/>
  <c r="BC110" i="5"/>
  <c r="BC82" i="5"/>
  <c r="BK110" i="5"/>
  <c r="BK82" i="5"/>
  <c r="BS110" i="5"/>
  <c r="BS82" i="5"/>
  <c r="CA110" i="5"/>
  <c r="CA82" i="5"/>
  <c r="M111" i="5"/>
  <c r="M83" i="5"/>
  <c r="U111" i="5"/>
  <c r="U83" i="5"/>
  <c r="AC111" i="5"/>
  <c r="AC83" i="5"/>
  <c r="AK111" i="5"/>
  <c r="AK83" i="5"/>
  <c r="AS111" i="5"/>
  <c r="AS83" i="5"/>
  <c r="BA111" i="5"/>
  <c r="BA83" i="5"/>
  <c r="BI111" i="5"/>
  <c r="BI83" i="5"/>
  <c r="BQ111" i="5"/>
  <c r="BQ83" i="5"/>
  <c r="BY111" i="5"/>
  <c r="BY83" i="5"/>
  <c r="CG111" i="5"/>
  <c r="CG83" i="5"/>
  <c r="AZ79" i="5"/>
  <c r="CF77" i="5"/>
  <c r="BM105" i="5"/>
  <c r="BM77" i="5"/>
  <c r="AC107" i="5"/>
  <c r="AC79" i="5"/>
  <c r="CG107" i="5"/>
  <c r="CG79" i="5"/>
  <c r="K105" i="5"/>
  <c r="K77" i="5"/>
  <c r="S105" i="5"/>
  <c r="S77" i="5"/>
  <c r="AA105" i="5"/>
  <c r="AA77" i="5"/>
  <c r="AI105" i="5"/>
  <c r="AI77" i="5"/>
  <c r="AQ105" i="5"/>
  <c r="AQ77" i="5"/>
  <c r="AY105" i="5"/>
  <c r="AY77" i="5"/>
  <c r="BG105" i="5"/>
  <c r="BG77" i="5"/>
  <c r="BO105" i="5"/>
  <c r="BO77" i="5"/>
  <c r="BW105" i="5"/>
  <c r="BW77" i="5"/>
  <c r="CE105" i="5"/>
  <c r="CE77" i="5"/>
  <c r="I106" i="5"/>
  <c r="I78" i="5"/>
  <c r="Q106" i="5"/>
  <c r="Q78" i="5"/>
  <c r="Y106" i="5"/>
  <c r="Y78" i="5"/>
  <c r="AG106" i="5"/>
  <c r="AG78" i="5"/>
  <c r="AO106" i="5"/>
  <c r="AO78" i="5"/>
  <c r="AW106" i="5"/>
  <c r="AW78" i="5"/>
  <c r="BE106" i="5"/>
  <c r="BE78" i="5"/>
  <c r="BM106" i="5"/>
  <c r="BM78" i="5"/>
  <c r="BU106" i="5"/>
  <c r="BU78" i="5"/>
  <c r="CC106" i="5"/>
  <c r="CC78" i="5"/>
  <c r="DY106" i="5"/>
  <c r="DY78" i="5"/>
  <c r="G107" i="5"/>
  <c r="G79" i="5"/>
  <c r="O107" i="5"/>
  <c r="O79" i="5"/>
  <c r="W107" i="5"/>
  <c r="W79" i="5"/>
  <c r="AE107" i="5"/>
  <c r="AE79" i="5"/>
  <c r="AM107" i="5"/>
  <c r="AM79" i="5"/>
  <c r="AU107" i="5"/>
  <c r="AU79" i="5"/>
  <c r="BC107" i="5"/>
  <c r="BC79" i="5"/>
  <c r="BK107" i="5"/>
  <c r="BK79" i="5"/>
  <c r="BS107" i="5"/>
  <c r="BS79" i="5"/>
  <c r="CA107" i="5"/>
  <c r="CA79" i="5"/>
  <c r="M108" i="5"/>
  <c r="M80" i="5"/>
  <c r="U108" i="5"/>
  <c r="U80" i="5"/>
  <c r="AC108" i="5"/>
  <c r="AC80" i="5"/>
  <c r="CF80" i="5"/>
  <c r="AJ79" i="5"/>
  <c r="BP77" i="5"/>
  <c r="I105" i="5"/>
  <c r="I77" i="5"/>
  <c r="AU106" i="5"/>
  <c r="AU78" i="5"/>
  <c r="AK107" i="5"/>
  <c r="AK79" i="5"/>
  <c r="BI107" i="5"/>
  <c r="BI79" i="5"/>
  <c r="EN58" i="5"/>
  <c r="L105" i="5"/>
  <c r="L77" i="5"/>
  <c r="AB105" i="5"/>
  <c r="AB77" i="5"/>
  <c r="AR105" i="5"/>
  <c r="AR77" i="5"/>
  <c r="BH105" i="5"/>
  <c r="BH77" i="5"/>
  <c r="BX105" i="5"/>
  <c r="BX77" i="5"/>
  <c r="J106" i="5"/>
  <c r="J78" i="5"/>
  <c r="R106" i="5"/>
  <c r="R78" i="5"/>
  <c r="Z106" i="5"/>
  <c r="Z78" i="5"/>
  <c r="AH106" i="5"/>
  <c r="AH78" i="5"/>
  <c r="AP106" i="5"/>
  <c r="AP78" i="5"/>
  <c r="AX106" i="5"/>
  <c r="AX78" i="5"/>
  <c r="BF106" i="5"/>
  <c r="BF78" i="5"/>
  <c r="BN106" i="5"/>
  <c r="BN78" i="5"/>
  <c r="BV106" i="5"/>
  <c r="BV78" i="5"/>
  <c r="CD106" i="5"/>
  <c r="CD78" i="5"/>
  <c r="H107" i="5"/>
  <c r="H79" i="5"/>
  <c r="P107" i="5"/>
  <c r="P79" i="5"/>
  <c r="X107" i="5"/>
  <c r="X79" i="5"/>
  <c r="AF107" i="5"/>
  <c r="AF79" i="5"/>
  <c r="AN107" i="5"/>
  <c r="AN79" i="5"/>
  <c r="AV107" i="5"/>
  <c r="AV79" i="5"/>
  <c r="BD107" i="5"/>
  <c r="BD79" i="5"/>
  <c r="BL107" i="5"/>
  <c r="BL79" i="5"/>
  <c r="BT107" i="5"/>
  <c r="BT79" i="5"/>
  <c r="CB107" i="5"/>
  <c r="CB79" i="5"/>
  <c r="F80" i="5"/>
  <c r="F108" i="5"/>
  <c r="N108" i="5"/>
  <c r="N80" i="5"/>
  <c r="V108" i="5"/>
  <c r="V80" i="5"/>
  <c r="BP80" i="5"/>
  <c r="T79" i="5"/>
  <c r="AZ77" i="5"/>
  <c r="Y105" i="5"/>
  <c r="Y77" i="5"/>
  <c r="BU105" i="5"/>
  <c r="BU77" i="5"/>
  <c r="W106" i="5"/>
  <c r="W78" i="5"/>
  <c r="CA106" i="5"/>
  <c r="CA78" i="5"/>
  <c r="AS107" i="5"/>
  <c r="AS79" i="5"/>
  <c r="FE58" i="5"/>
  <c r="E77" i="5"/>
  <c r="E105" i="5" s="1"/>
  <c r="M105" i="5"/>
  <c r="M77" i="5"/>
  <c r="U105" i="5"/>
  <c r="U77" i="5"/>
  <c r="AC105" i="5"/>
  <c r="AC77" i="5"/>
  <c r="AK105" i="5"/>
  <c r="AK77" i="5"/>
  <c r="AS105" i="5"/>
  <c r="AS77" i="5"/>
  <c r="BA105" i="5"/>
  <c r="BA77" i="5"/>
  <c r="BI105" i="5"/>
  <c r="BI77" i="5"/>
  <c r="BQ105" i="5"/>
  <c r="BQ77" i="5"/>
  <c r="BY105" i="5"/>
  <c r="BY77" i="5"/>
  <c r="CG105" i="5"/>
  <c r="CG77" i="5"/>
  <c r="K106" i="5"/>
  <c r="K78" i="5"/>
  <c r="S106" i="5"/>
  <c r="S78" i="5"/>
  <c r="AA106" i="5"/>
  <c r="AA78" i="5"/>
  <c r="AI106" i="5"/>
  <c r="AI78" i="5"/>
  <c r="AQ106" i="5"/>
  <c r="AQ78" i="5"/>
  <c r="AY106" i="5"/>
  <c r="AY78" i="5"/>
  <c r="BG106" i="5"/>
  <c r="BG78" i="5"/>
  <c r="BO106" i="5"/>
  <c r="BO78" i="5"/>
  <c r="BW106" i="5"/>
  <c r="BW78" i="5"/>
  <c r="CE106" i="5"/>
  <c r="CE78" i="5"/>
  <c r="I107" i="5"/>
  <c r="I79" i="5"/>
  <c r="Q107" i="5"/>
  <c r="Q79" i="5"/>
  <c r="Y107" i="5"/>
  <c r="Y79" i="5"/>
  <c r="AG107" i="5"/>
  <c r="AG79" i="5"/>
  <c r="AO107" i="5"/>
  <c r="AO79" i="5"/>
  <c r="AW107" i="5"/>
  <c r="AW79" i="5"/>
  <c r="BE107" i="5"/>
  <c r="BE79" i="5"/>
  <c r="BM107" i="5"/>
  <c r="BM79" i="5"/>
  <c r="BU107" i="5"/>
  <c r="BU79" i="5"/>
  <c r="CC107" i="5"/>
  <c r="CC79" i="5"/>
  <c r="DY107" i="5"/>
  <c r="DY79" i="5"/>
  <c r="AZ80" i="5"/>
  <c r="CF78" i="5"/>
  <c r="AJ77" i="5"/>
  <c r="AO105" i="5"/>
  <c r="AO77" i="5"/>
  <c r="CC105" i="5"/>
  <c r="CC77" i="5"/>
  <c r="O106" i="5"/>
  <c r="O78" i="5"/>
  <c r="AM106" i="5"/>
  <c r="AM78" i="5"/>
  <c r="BK106" i="5"/>
  <c r="BK78" i="5"/>
  <c r="M107" i="5"/>
  <c r="M79" i="5"/>
  <c r="BQ107" i="5"/>
  <c r="BQ79" i="5"/>
  <c r="F105" i="5"/>
  <c r="F77" i="5"/>
  <c r="N105" i="5"/>
  <c r="N77" i="5"/>
  <c r="V105" i="5"/>
  <c r="V77" i="5"/>
  <c r="AD105" i="5"/>
  <c r="AD77" i="5"/>
  <c r="AL105" i="5"/>
  <c r="AL77" i="5"/>
  <c r="AT105" i="5"/>
  <c r="AT77" i="5"/>
  <c r="BB105" i="5"/>
  <c r="BB77" i="5"/>
  <c r="BJ105" i="5"/>
  <c r="BJ77" i="5"/>
  <c r="BR105" i="5"/>
  <c r="BR77" i="5"/>
  <c r="BZ105" i="5"/>
  <c r="BZ77" i="5"/>
  <c r="CH105" i="5"/>
  <c r="CH77" i="5"/>
  <c r="L106" i="5"/>
  <c r="L78" i="5"/>
  <c r="AB106" i="5"/>
  <c r="AB78" i="5"/>
  <c r="AR106" i="5"/>
  <c r="AR78" i="5"/>
  <c r="BH106" i="5"/>
  <c r="BH78" i="5"/>
  <c r="BX106" i="5"/>
  <c r="BX78" i="5"/>
  <c r="J107" i="5"/>
  <c r="J79" i="5"/>
  <c r="R107" i="5"/>
  <c r="R79" i="5"/>
  <c r="Z107" i="5"/>
  <c r="Z79" i="5"/>
  <c r="AH107" i="5"/>
  <c r="AH79" i="5"/>
  <c r="AP107" i="5"/>
  <c r="AP79" i="5"/>
  <c r="AX107" i="5"/>
  <c r="AX79" i="5"/>
  <c r="BF107" i="5"/>
  <c r="BF79" i="5"/>
  <c r="BN107" i="5"/>
  <c r="BN79" i="5"/>
  <c r="BV107" i="5"/>
  <c r="BV79" i="5"/>
  <c r="CD107" i="5"/>
  <c r="CD79" i="5"/>
  <c r="AJ80" i="5"/>
  <c r="BP78" i="5"/>
  <c r="T77" i="5"/>
  <c r="AG105" i="5"/>
  <c r="AG77" i="5"/>
  <c r="DA58" i="5"/>
  <c r="G105" i="5"/>
  <c r="G77" i="5"/>
  <c r="O105" i="5"/>
  <c r="O77" i="5"/>
  <c r="W105" i="5"/>
  <c r="W77" i="5"/>
  <c r="AE105" i="5"/>
  <c r="AE77" i="5"/>
  <c r="AM105" i="5"/>
  <c r="AM77" i="5"/>
  <c r="AU105" i="5"/>
  <c r="AU77" i="5"/>
  <c r="BC105" i="5"/>
  <c r="BC77" i="5"/>
  <c r="BK105" i="5"/>
  <c r="BK77" i="5"/>
  <c r="BS105" i="5"/>
  <c r="BS77" i="5"/>
  <c r="CA105" i="5"/>
  <c r="CA77" i="5"/>
  <c r="M106" i="5"/>
  <c r="M78" i="5"/>
  <c r="U106" i="5"/>
  <c r="U78" i="5"/>
  <c r="AC106" i="5"/>
  <c r="AC78" i="5"/>
  <c r="AK106" i="5"/>
  <c r="AK78" i="5"/>
  <c r="AS106" i="5"/>
  <c r="AS78" i="5"/>
  <c r="BA106" i="5"/>
  <c r="BA78" i="5"/>
  <c r="BI106" i="5"/>
  <c r="BI78" i="5"/>
  <c r="BQ106" i="5"/>
  <c r="BQ78" i="5"/>
  <c r="BY106" i="5"/>
  <c r="BY78" i="5"/>
  <c r="CG106" i="5"/>
  <c r="CG78" i="5"/>
  <c r="K107" i="5"/>
  <c r="K79" i="5"/>
  <c r="S107" i="5"/>
  <c r="S79" i="5"/>
  <c r="AA107" i="5"/>
  <c r="AA79" i="5"/>
  <c r="AI107" i="5"/>
  <c r="AI79" i="5"/>
  <c r="AQ107" i="5"/>
  <c r="AQ79" i="5"/>
  <c r="AY107" i="5"/>
  <c r="AY79" i="5"/>
  <c r="BG107" i="5"/>
  <c r="BG79" i="5"/>
  <c r="BO107" i="5"/>
  <c r="BO79" i="5"/>
  <c r="BW107" i="5"/>
  <c r="BW79" i="5"/>
  <c r="CE107" i="5"/>
  <c r="CE79" i="5"/>
  <c r="T80" i="5"/>
  <c r="AZ78" i="5"/>
  <c r="AW105" i="5"/>
  <c r="AW77" i="5"/>
  <c r="DY105" i="5"/>
  <c r="DY77" i="5"/>
  <c r="G106" i="5"/>
  <c r="G78" i="5"/>
  <c r="AE106" i="5"/>
  <c r="AE78" i="5"/>
  <c r="BS106" i="5"/>
  <c r="BS78" i="5"/>
  <c r="U107" i="5"/>
  <c r="U79" i="5"/>
  <c r="BY107" i="5"/>
  <c r="BY79" i="5"/>
  <c r="W119" i="5"/>
  <c r="H105" i="5"/>
  <c r="H77" i="5"/>
  <c r="P105" i="5"/>
  <c r="P77" i="5"/>
  <c r="X105" i="5"/>
  <c r="X77" i="5"/>
  <c r="AF105" i="5"/>
  <c r="AF77" i="5"/>
  <c r="AN105" i="5"/>
  <c r="AN77" i="5"/>
  <c r="AV105" i="5"/>
  <c r="AV77" i="5"/>
  <c r="BD105" i="5"/>
  <c r="BD77" i="5"/>
  <c r="BL105" i="5"/>
  <c r="BL77" i="5"/>
  <c r="BT105" i="5"/>
  <c r="BT77" i="5"/>
  <c r="CB105" i="5"/>
  <c r="CB77" i="5"/>
  <c r="F78" i="5"/>
  <c r="F106" i="5"/>
  <c r="N106" i="5"/>
  <c r="N78" i="5"/>
  <c r="V106" i="5"/>
  <c r="V78" i="5"/>
  <c r="AD106" i="5"/>
  <c r="AD78" i="5"/>
  <c r="AL106" i="5"/>
  <c r="AL78" i="5"/>
  <c r="AT106" i="5"/>
  <c r="AT78" i="5"/>
  <c r="BB106" i="5"/>
  <c r="BB78" i="5"/>
  <c r="BJ106" i="5"/>
  <c r="BJ78" i="5"/>
  <c r="BR106" i="5"/>
  <c r="BR78" i="5"/>
  <c r="BZ106" i="5"/>
  <c r="BZ78" i="5"/>
  <c r="CH106" i="5"/>
  <c r="CH78" i="5"/>
  <c r="L107" i="5"/>
  <c r="L79" i="5"/>
  <c r="AB107" i="5"/>
  <c r="AB79" i="5"/>
  <c r="AR107" i="5"/>
  <c r="AR79" i="5"/>
  <c r="BH107" i="5"/>
  <c r="BH79" i="5"/>
  <c r="BX107" i="5"/>
  <c r="BX79" i="5"/>
  <c r="J108" i="5"/>
  <c r="J80" i="5"/>
  <c r="R108" i="5"/>
  <c r="R80" i="5"/>
  <c r="CF79" i="5"/>
  <c r="AJ78" i="5"/>
  <c r="Z108" i="5"/>
  <c r="AH108" i="5"/>
  <c r="AP108" i="5"/>
  <c r="AX108" i="5"/>
  <c r="BF108" i="5"/>
  <c r="BN108" i="5"/>
  <c r="BV108" i="5"/>
  <c r="CD108" i="5"/>
  <c r="G109" i="5"/>
  <c r="G81" i="5"/>
  <c r="O109" i="5"/>
  <c r="O81" i="5"/>
  <c r="W109" i="5"/>
  <c r="W81" i="5"/>
  <c r="AE109" i="5"/>
  <c r="AE81" i="5"/>
  <c r="AM109" i="5"/>
  <c r="AM81" i="5"/>
  <c r="AU109" i="5"/>
  <c r="AU81" i="5"/>
  <c r="BC109" i="5"/>
  <c r="BC81" i="5"/>
  <c r="BK109" i="5"/>
  <c r="BK81" i="5"/>
  <c r="BS109" i="5"/>
  <c r="BS81" i="5"/>
  <c r="CA109" i="5"/>
  <c r="CA81" i="5"/>
  <c r="CF82" i="5"/>
  <c r="BX82" i="5"/>
  <c r="BP82" i="5"/>
  <c r="BH82" i="5"/>
  <c r="AZ82" i="5"/>
  <c r="AR82" i="5"/>
  <c r="AJ82" i="5"/>
  <c r="AB82" i="5"/>
  <c r="T82" i="5"/>
  <c r="J82" i="5"/>
  <c r="BP81" i="5"/>
  <c r="BB81" i="5"/>
  <c r="AL81" i="5"/>
  <c r="V81" i="5"/>
  <c r="CH80" i="5"/>
  <c r="BR80" i="5"/>
  <c r="BB80" i="5"/>
  <c r="AL80" i="5"/>
  <c r="K108" i="5"/>
  <c r="K80" i="5"/>
  <c r="S108" i="5"/>
  <c r="S80" i="5"/>
  <c r="AA108" i="5"/>
  <c r="AA80" i="5"/>
  <c r="AI108" i="5"/>
  <c r="AI80" i="5"/>
  <c r="AQ108" i="5"/>
  <c r="AQ80" i="5"/>
  <c r="AY108" i="5"/>
  <c r="AY80" i="5"/>
  <c r="BG108" i="5"/>
  <c r="BG80" i="5"/>
  <c r="BO108" i="5"/>
  <c r="BO80" i="5"/>
  <c r="BW108" i="5"/>
  <c r="BW80" i="5"/>
  <c r="CE108" i="5"/>
  <c r="CE80" i="5"/>
  <c r="H109" i="5"/>
  <c r="H81" i="5"/>
  <c r="P109" i="5"/>
  <c r="P81" i="5"/>
  <c r="X109" i="5"/>
  <c r="X81" i="5"/>
  <c r="AF109" i="5"/>
  <c r="AF81" i="5"/>
  <c r="AN109" i="5"/>
  <c r="AN81" i="5"/>
  <c r="AV109" i="5"/>
  <c r="AV81" i="5"/>
  <c r="BD109" i="5"/>
  <c r="BD81" i="5"/>
  <c r="BL109" i="5"/>
  <c r="BL81" i="5"/>
  <c r="BT109" i="5"/>
  <c r="BT81" i="5"/>
  <c r="CB109" i="5"/>
  <c r="CB81" i="5"/>
  <c r="FL36" i="5"/>
  <c r="F110" i="5"/>
  <c r="N110" i="5"/>
  <c r="V110" i="5"/>
  <c r="AD110" i="5"/>
  <c r="AL110" i="5"/>
  <c r="AT110" i="5"/>
  <c r="BB110" i="5"/>
  <c r="BJ110" i="5"/>
  <c r="BR110" i="5"/>
  <c r="BZ110" i="5"/>
  <c r="CH110" i="5"/>
  <c r="L111" i="5"/>
  <c r="T111" i="5"/>
  <c r="AB111" i="5"/>
  <c r="AJ111" i="5"/>
  <c r="AR111" i="5"/>
  <c r="AZ111" i="5"/>
  <c r="BH111" i="5"/>
  <c r="BP111" i="5"/>
  <c r="BX111" i="5"/>
  <c r="CF111" i="5"/>
  <c r="CE83" i="5"/>
  <c r="BW83" i="5"/>
  <c r="BO83" i="5"/>
  <c r="BG83" i="5"/>
  <c r="AY83" i="5"/>
  <c r="AQ83" i="5"/>
  <c r="AI83" i="5"/>
  <c r="AA83" i="5"/>
  <c r="S83" i="5"/>
  <c r="K83" i="5"/>
  <c r="I82" i="5"/>
  <c r="BO81" i="5"/>
  <c r="U81" i="5"/>
  <c r="CG80" i="5"/>
  <c r="BQ80" i="5"/>
  <c r="BA80" i="5"/>
  <c r="AK80" i="5"/>
  <c r="H110" i="5"/>
  <c r="H82" i="5"/>
  <c r="P110" i="5"/>
  <c r="P82" i="5"/>
  <c r="FL38" i="5"/>
  <c r="F111" i="5"/>
  <c r="F83" i="5"/>
  <c r="BZ111" i="5"/>
  <c r="BU82" i="5"/>
  <c r="BM82" i="5"/>
  <c r="BE82" i="5"/>
  <c r="AW82" i="5"/>
  <c r="AO82" i="5"/>
  <c r="AG82" i="5"/>
  <c r="Y82" i="5"/>
  <c r="Q82" i="5"/>
  <c r="BW81" i="5"/>
  <c r="AX81" i="5"/>
  <c r="AH81" i="5"/>
  <c r="R81" i="5"/>
  <c r="CD80" i="5"/>
  <c r="BN80" i="5"/>
  <c r="AX80" i="5"/>
  <c r="AH80" i="5"/>
  <c r="DY80" i="5"/>
  <c r="F82" i="5"/>
  <c r="K109" i="5"/>
  <c r="K81" i="5"/>
  <c r="S109" i="5"/>
  <c r="S81" i="5"/>
  <c r="AA109" i="5"/>
  <c r="AA81" i="5"/>
  <c r="AI109" i="5"/>
  <c r="AI81" i="5"/>
  <c r="AQ109" i="5"/>
  <c r="AQ81" i="5"/>
  <c r="AY109" i="5"/>
  <c r="AY81" i="5"/>
  <c r="BG109" i="5"/>
  <c r="BG81" i="5"/>
  <c r="CC110" i="5"/>
  <c r="BS111" i="5"/>
  <c r="FL39" i="5"/>
  <c r="CB83" i="5"/>
  <c r="BT83" i="5"/>
  <c r="BL83" i="5"/>
  <c r="BD83" i="5"/>
  <c r="AV83" i="5"/>
  <c r="AN83" i="5"/>
  <c r="X83" i="5"/>
  <c r="P83" i="5"/>
  <c r="H83" i="5"/>
  <c r="CB82" i="5"/>
  <c r="BT82" i="5"/>
  <c r="BL82" i="5"/>
  <c r="BD82" i="5"/>
  <c r="AV82" i="5"/>
  <c r="AN82" i="5"/>
  <c r="AF82" i="5"/>
  <c r="X82" i="5"/>
  <c r="N82" i="5"/>
  <c r="CF81" i="5"/>
  <c r="BV81" i="5"/>
  <c r="BJ81" i="5"/>
  <c r="AT81" i="5"/>
  <c r="AD81" i="5"/>
  <c r="N81" i="5"/>
  <c r="BZ80" i="5"/>
  <c r="BJ80" i="5"/>
  <c r="AT80" i="5"/>
  <c r="AD80" i="5"/>
  <c r="G108" i="5"/>
  <c r="G80" i="5"/>
  <c r="O108" i="5"/>
  <c r="O80" i="5"/>
  <c r="W108" i="5"/>
  <c r="W80" i="5"/>
  <c r="AE108" i="5"/>
  <c r="AE80" i="5"/>
  <c r="AM108" i="5"/>
  <c r="AM80" i="5"/>
  <c r="AU108" i="5"/>
  <c r="AU80" i="5"/>
  <c r="BC108" i="5"/>
  <c r="BC80" i="5"/>
  <c r="BK108" i="5"/>
  <c r="BK80" i="5"/>
  <c r="BS108" i="5"/>
  <c r="BS80" i="5"/>
  <c r="CA108" i="5"/>
  <c r="CA80" i="5"/>
  <c r="CA83" i="5"/>
  <c r="BS83" i="5"/>
  <c r="BK83" i="5"/>
  <c r="BC83" i="5"/>
  <c r="AU83" i="5"/>
  <c r="AM83" i="5"/>
  <c r="AE83" i="5"/>
  <c r="W83" i="5"/>
  <c r="O83" i="5"/>
  <c r="G83" i="5"/>
  <c r="M82" i="5"/>
  <c r="CE81" i="5"/>
  <c r="AC81" i="5"/>
  <c r="M81" i="5"/>
  <c r="BY80" i="5"/>
  <c r="BI80" i="5"/>
  <c r="AS80" i="5"/>
  <c r="DY82" i="5"/>
  <c r="H108" i="5"/>
  <c r="H80" i="5"/>
  <c r="P108" i="5"/>
  <c r="P80" i="5"/>
  <c r="X108" i="5"/>
  <c r="X80" i="5"/>
  <c r="AF108" i="5"/>
  <c r="AF80" i="5"/>
  <c r="AN108" i="5"/>
  <c r="AN80" i="5"/>
  <c r="AV108" i="5"/>
  <c r="AV80" i="5"/>
  <c r="BD108" i="5"/>
  <c r="BD80" i="5"/>
  <c r="BL108" i="5"/>
  <c r="BL80" i="5"/>
  <c r="BT108" i="5"/>
  <c r="BT80" i="5"/>
  <c r="CB108" i="5"/>
  <c r="CB80" i="5"/>
  <c r="AK109" i="5"/>
  <c r="AS109" i="5"/>
  <c r="BA109" i="5"/>
  <c r="BI109" i="5"/>
  <c r="BQ109" i="5"/>
  <c r="BY109" i="5"/>
  <c r="CG109" i="5"/>
  <c r="K110" i="5"/>
  <c r="S110" i="5"/>
  <c r="AA110" i="5"/>
  <c r="AI110" i="5"/>
  <c r="AQ110" i="5"/>
  <c r="AY110" i="5"/>
  <c r="BG110" i="5"/>
  <c r="BO110" i="5"/>
  <c r="BW110" i="5"/>
  <c r="CE110" i="5"/>
  <c r="I111" i="5"/>
  <c r="Q111" i="5"/>
  <c r="Y111" i="5"/>
  <c r="AG111" i="5"/>
  <c r="AO111" i="5"/>
  <c r="AW111" i="5"/>
  <c r="BE111" i="5"/>
  <c r="BM111" i="5"/>
  <c r="BU111" i="5"/>
  <c r="CC111" i="5"/>
  <c r="DY111" i="5"/>
  <c r="DY83" i="5"/>
  <c r="CH83" i="5"/>
  <c r="BZ83" i="5"/>
  <c r="BR83" i="5"/>
  <c r="BJ83" i="5"/>
  <c r="BB83" i="5"/>
  <c r="AT83" i="5"/>
  <c r="AL83" i="5"/>
  <c r="AD83" i="5"/>
  <c r="V83" i="5"/>
  <c r="N83" i="5"/>
  <c r="CH82" i="5"/>
  <c r="BZ82" i="5"/>
  <c r="BR82" i="5"/>
  <c r="BJ82" i="5"/>
  <c r="BB82" i="5"/>
  <c r="AT82" i="5"/>
  <c r="AL82" i="5"/>
  <c r="AD82" i="5"/>
  <c r="V82" i="5"/>
  <c r="L82" i="5"/>
  <c r="CD81" i="5"/>
  <c r="BR81" i="5"/>
  <c r="BH81" i="5"/>
  <c r="AR81" i="5"/>
  <c r="AB81" i="5"/>
  <c r="L81" i="5"/>
  <c r="I108" i="5"/>
  <c r="I80" i="5"/>
  <c r="Q108" i="5"/>
  <c r="Q80" i="5"/>
  <c r="Y108" i="5"/>
  <c r="Y80" i="5"/>
  <c r="AG108" i="5"/>
  <c r="AG80" i="5"/>
  <c r="AO108" i="5"/>
  <c r="AO80" i="5"/>
  <c r="AW108" i="5"/>
  <c r="AW80" i="5"/>
  <c r="BE108" i="5"/>
  <c r="BE80" i="5"/>
  <c r="BM108" i="5"/>
  <c r="BM80" i="5"/>
  <c r="BU108" i="5"/>
  <c r="BU80" i="5"/>
  <c r="CC108" i="5"/>
  <c r="CC80" i="5"/>
  <c r="F109" i="5"/>
  <c r="F81" i="5"/>
  <c r="BZ109" i="5"/>
  <c r="CG82" i="5"/>
  <c r="BY82" i="5"/>
  <c r="BQ82" i="5"/>
  <c r="BI82" i="5"/>
  <c r="BA82" i="5"/>
  <c r="AS82" i="5"/>
  <c r="AK82" i="5"/>
  <c r="AC82" i="5"/>
  <c r="U82" i="5"/>
  <c r="K82" i="5"/>
  <c r="BQ81" i="5"/>
  <c r="BF81" i="5"/>
  <c r="AP81" i="5"/>
  <c r="Z81" i="5"/>
  <c r="J81" i="5"/>
  <c r="BV80" i="5"/>
  <c r="BF80" i="5"/>
  <c r="AP80" i="5"/>
  <c r="Z80" i="5"/>
  <c r="E78" i="5"/>
  <c r="E106" i="5" s="1"/>
  <c r="E82" i="5"/>
  <c r="E110" i="5" s="1"/>
  <c r="E80" i="5"/>
  <c r="E108" i="5" s="1"/>
  <c r="E81" i="5"/>
  <c r="E109" i="5" s="1"/>
  <c r="FL35" i="5"/>
  <c r="FL28" i="5"/>
  <c r="FL34" i="5"/>
  <c r="FL26" i="5"/>
  <c r="FL27" i="5"/>
  <c r="FL31" i="5"/>
  <c r="FL30" i="5"/>
  <c r="FL32" i="5"/>
  <c r="FL33" i="5"/>
  <c r="EG58" i="5"/>
  <c r="DC58" i="5"/>
  <c r="EK58" i="5"/>
  <c r="CZ58" i="5"/>
  <c r="EU58" i="5"/>
  <c r="ET58" i="5"/>
  <c r="DV58" i="5"/>
  <c r="EJ58" i="5"/>
  <c r="ER80" i="5" l="1"/>
  <c r="ER77" i="5"/>
  <c r="ER79" i="5"/>
  <c r="ER78" i="5"/>
  <c r="DR62" i="5"/>
  <c r="DN62" i="5"/>
  <c r="DO62" i="5" s="1"/>
  <c r="DP62" i="5" s="1"/>
  <c r="CR83" i="5"/>
  <c r="CM82" i="5"/>
  <c r="CM110" i="5"/>
  <c r="CM83" i="5"/>
  <c r="CM111" i="5"/>
  <c r="CM108" i="5"/>
  <c r="CM80" i="5"/>
  <c r="CM81" i="5"/>
  <c r="CM109" i="5"/>
  <c r="CM106" i="5"/>
  <c r="CM78" i="5"/>
  <c r="CM107" i="5"/>
  <c r="CM79" i="5"/>
  <c r="CN111" i="5"/>
  <c r="CM105" i="5"/>
  <c r="CM77" i="5"/>
  <c r="CR82" i="5"/>
  <c r="CR81" i="5"/>
  <c r="EV29" i="5"/>
  <c r="EV37" i="5"/>
  <c r="EV33" i="5"/>
  <c r="CR79" i="5"/>
  <c r="EV39" i="5"/>
  <c r="DU33" i="5"/>
  <c r="DW33" i="5" s="1"/>
  <c r="DX33" i="5" s="1"/>
  <c r="EA33" i="5" s="1"/>
  <c r="EB33" i="5" s="1"/>
  <c r="EC33" i="5" s="1"/>
  <c r="DU27" i="5"/>
  <c r="DW27" i="5" s="1"/>
  <c r="DX27" i="5" s="1"/>
  <c r="EA27" i="5" s="1"/>
  <c r="EB27" i="5" s="1"/>
  <c r="EC27" i="5" s="1"/>
  <c r="ED27" i="5" s="1"/>
  <c r="EV31" i="5"/>
  <c r="CR78" i="5"/>
  <c r="CR80" i="5"/>
  <c r="EV35" i="5"/>
  <c r="DU31" i="5"/>
  <c r="DW31" i="5" s="1"/>
  <c r="DX31" i="5" s="1"/>
  <c r="EA31" i="5" s="1"/>
  <c r="EB31" i="5" s="1"/>
  <c r="EC31" i="5" s="1"/>
  <c r="ED31" i="5" s="1"/>
  <c r="EV38" i="5"/>
  <c r="ET111" i="5"/>
  <c r="ET83" i="5"/>
  <c r="DU37" i="5"/>
  <c r="DW37" i="5" s="1"/>
  <c r="DX37" i="5" s="1"/>
  <c r="EA37" i="5" s="1"/>
  <c r="EB37" i="5" s="1"/>
  <c r="EC37" i="5" s="1"/>
  <c r="DU29" i="5"/>
  <c r="DW29" i="5" s="1"/>
  <c r="DX29" i="5" s="1"/>
  <c r="EA29" i="5" s="1"/>
  <c r="EB29" i="5" s="1"/>
  <c r="EC29" i="5" s="1"/>
  <c r="DU26" i="5"/>
  <c r="DW26" i="5" s="1"/>
  <c r="DX26" i="5" s="1"/>
  <c r="DU35" i="5"/>
  <c r="DW35" i="5" s="1"/>
  <c r="DX35" i="5" s="1"/>
  <c r="EA35" i="5" s="1"/>
  <c r="EB35" i="5" s="1"/>
  <c r="EC35" i="5" s="1"/>
  <c r="EV27" i="5"/>
  <c r="DU30" i="5"/>
  <c r="DW30" i="5" s="1"/>
  <c r="DX30" i="5" s="1"/>
  <c r="EV26" i="5"/>
  <c r="ET105" i="5"/>
  <c r="ET77" i="5"/>
  <c r="DU34" i="5"/>
  <c r="DW34" i="5" s="1"/>
  <c r="DX34" i="5" s="1"/>
  <c r="DU39" i="5"/>
  <c r="DW39" i="5" s="1"/>
  <c r="DX39" i="5" s="1"/>
  <c r="EA39" i="5" s="1"/>
  <c r="EB39" i="5" s="1"/>
  <c r="EC39" i="5" s="1"/>
  <c r="DU32" i="5"/>
  <c r="DW32" i="5" s="1"/>
  <c r="DX32" i="5" s="1"/>
  <c r="DU28" i="5"/>
  <c r="DW28" i="5" s="1"/>
  <c r="DX28" i="5" s="1"/>
  <c r="CR77" i="5"/>
  <c r="EV30" i="5"/>
  <c r="ET79" i="5"/>
  <c r="ET107" i="5"/>
  <c r="DU36" i="5"/>
  <c r="DW36" i="5" s="1"/>
  <c r="DX36" i="5" s="1"/>
  <c r="DU38" i="5"/>
  <c r="DW38" i="5" s="1"/>
  <c r="DX38" i="5" s="1"/>
  <c r="EV34" i="5"/>
  <c r="ET109" i="5"/>
  <c r="ET81" i="5"/>
  <c r="EV36" i="5"/>
  <c r="ET110" i="5"/>
  <c r="ET82" i="5"/>
  <c r="EV32" i="5"/>
  <c r="ET80" i="5"/>
  <c r="ET108" i="5"/>
  <c r="EV28" i="5"/>
  <c r="ET106" i="5"/>
  <c r="ET78" i="5"/>
  <c r="DM62" i="5"/>
  <c r="DG38" i="5"/>
  <c r="DJ37" i="5"/>
  <c r="DJ29" i="5"/>
  <c r="DI82" i="5"/>
  <c r="DI110" i="5"/>
  <c r="DI78" i="5"/>
  <c r="DI106" i="5"/>
  <c r="DG37" i="5"/>
  <c r="DJ34" i="5"/>
  <c r="DI109" i="5"/>
  <c r="DI81" i="5"/>
  <c r="DJ27" i="5"/>
  <c r="DJ33" i="5"/>
  <c r="DI105" i="5"/>
  <c r="DI77" i="5"/>
  <c r="DI108" i="5"/>
  <c r="DI80" i="5"/>
  <c r="DJ38" i="5"/>
  <c r="DI111" i="5"/>
  <c r="DI83" i="5"/>
  <c r="DJ30" i="5"/>
  <c r="DI79" i="5"/>
  <c r="DI107" i="5"/>
  <c r="DJ26" i="5"/>
  <c r="DJ32" i="5"/>
  <c r="DJ39" i="5"/>
  <c r="DJ31" i="5"/>
  <c r="DJ36" i="5"/>
  <c r="DJ28" i="5"/>
  <c r="DJ35" i="5"/>
  <c r="DJ58" i="5"/>
  <c r="DG29" i="5"/>
  <c r="DG32" i="5"/>
  <c r="DG31" i="5"/>
  <c r="DG28" i="5"/>
  <c r="DG39" i="5"/>
  <c r="CS78" i="5"/>
  <c r="CS83" i="5"/>
  <c r="DG34" i="5"/>
  <c r="DG36" i="5"/>
  <c r="DG26" i="5"/>
  <c r="DG33" i="5"/>
  <c r="CS111" i="5"/>
  <c r="DF58" i="5"/>
  <c r="DF27" i="5"/>
  <c r="CS82" i="5"/>
  <c r="DF34" i="5"/>
  <c r="DF26" i="5"/>
  <c r="DG35" i="5"/>
  <c r="DF33" i="5"/>
  <c r="DG27" i="5"/>
  <c r="DF32" i="5"/>
  <c r="DF39" i="5"/>
  <c r="DF31" i="5"/>
  <c r="DF35" i="5"/>
  <c r="DF38" i="5"/>
  <c r="DG30" i="5"/>
  <c r="DF30" i="5"/>
  <c r="DF37" i="5"/>
  <c r="DF29" i="5"/>
  <c r="DF36" i="5"/>
  <c r="DF28" i="5"/>
  <c r="CS77" i="5"/>
  <c r="CS109" i="5"/>
  <c r="CS81" i="5"/>
  <c r="CX82" i="5"/>
  <c r="CX110" i="5"/>
  <c r="CX78" i="5"/>
  <c r="CX106" i="5"/>
  <c r="CV58" i="5"/>
  <c r="CX109" i="5"/>
  <c r="CX81" i="5"/>
  <c r="CU32" i="5"/>
  <c r="CU108" i="5" s="1"/>
  <c r="CT80" i="5"/>
  <c r="CX77" i="5"/>
  <c r="CX105" i="5"/>
  <c r="CS79" i="5"/>
  <c r="CX108" i="5"/>
  <c r="CX80" i="5"/>
  <c r="CU38" i="5"/>
  <c r="CU83" i="5" s="1"/>
  <c r="CT83" i="5"/>
  <c r="CU30" i="5"/>
  <c r="CU79" i="5" s="1"/>
  <c r="CT79" i="5"/>
  <c r="CT77" i="5"/>
  <c r="CS108" i="5"/>
  <c r="CS80" i="5"/>
  <c r="CU28" i="5"/>
  <c r="CU78" i="5" s="1"/>
  <c r="CT78" i="5"/>
  <c r="CX111" i="5"/>
  <c r="CX83" i="5"/>
  <c r="CX107" i="5"/>
  <c r="CX79" i="5"/>
  <c r="CS107" i="5"/>
  <c r="CS110" i="5"/>
  <c r="CU27" i="5"/>
  <c r="CV27" i="5" s="1"/>
  <c r="CT109" i="5"/>
  <c r="CV34" i="5"/>
  <c r="CU110" i="5"/>
  <c r="CT106" i="5"/>
  <c r="CT108" i="5"/>
  <c r="CU35" i="5"/>
  <c r="CV35" i="5" s="1"/>
  <c r="CV36" i="5"/>
  <c r="CV82" i="5" s="1"/>
  <c r="CT111" i="5"/>
  <c r="CT107" i="5"/>
  <c r="CV26" i="5"/>
  <c r="CS105" i="5"/>
  <c r="CS106" i="5"/>
  <c r="CO107" i="5"/>
  <c r="CO77" i="5"/>
  <c r="CO80" i="5"/>
  <c r="CO106" i="5"/>
  <c r="CO111" i="5"/>
  <c r="CO81" i="5"/>
  <c r="CO82" i="5"/>
  <c r="CR106" i="5"/>
  <c r="CR107" i="5"/>
  <c r="CR109" i="5"/>
  <c r="CR108" i="5"/>
  <c r="CR105" i="5"/>
  <c r="CR111" i="5"/>
  <c r="CR110" i="5"/>
  <c r="EH58" i="5"/>
  <c r="CN109" i="5"/>
  <c r="CN83" i="5"/>
  <c r="CN82" i="5"/>
  <c r="CO109" i="5"/>
  <c r="CN108" i="5"/>
  <c r="CO83" i="5"/>
  <c r="CO110" i="5"/>
  <c r="CO105" i="5"/>
  <c r="CO108" i="5"/>
  <c r="CN79" i="5"/>
  <c r="CN78" i="5"/>
  <c r="CN105" i="5"/>
  <c r="CO79" i="5"/>
  <c r="CO78" i="5"/>
  <c r="CK109" i="5"/>
  <c r="CK105" i="5"/>
  <c r="CJ77" i="5"/>
  <c r="CK108" i="5"/>
  <c r="CJ105" i="5"/>
  <c r="CJ80" i="5"/>
  <c r="CJ81" i="5"/>
  <c r="CK110" i="5"/>
  <c r="CJ109" i="5"/>
  <c r="CJ110" i="5"/>
  <c r="CJ82" i="5"/>
  <c r="CJ108" i="5"/>
  <c r="CK111" i="5"/>
  <c r="CK107" i="5"/>
  <c r="CK106" i="5"/>
  <c r="DD108" i="5"/>
  <c r="DD80" i="5"/>
  <c r="FC108" i="5"/>
  <c r="FC80" i="5"/>
  <c r="DC105" i="5"/>
  <c r="DC77" i="5"/>
  <c r="EK105" i="5"/>
  <c r="EK77" i="5"/>
  <c r="FC106" i="5"/>
  <c r="FC78" i="5"/>
  <c r="FF110" i="5"/>
  <c r="FF82" i="5"/>
  <c r="FJ107" i="5"/>
  <c r="FJ79" i="5"/>
  <c r="DD109" i="5"/>
  <c r="DD81" i="5"/>
  <c r="FI105" i="5"/>
  <c r="FI77" i="5"/>
  <c r="EU109" i="5"/>
  <c r="EU81" i="5"/>
  <c r="FI111" i="5"/>
  <c r="FI83" i="5"/>
  <c r="DC106" i="5"/>
  <c r="DC78" i="5"/>
  <c r="FJ109" i="5"/>
  <c r="FJ81" i="5"/>
  <c r="EL110" i="5"/>
  <c r="EL82" i="5"/>
  <c r="DD111" i="5"/>
  <c r="DD83" i="5"/>
  <c r="EG111" i="5"/>
  <c r="EG83" i="5"/>
  <c r="EL108" i="5"/>
  <c r="EL80" i="5"/>
  <c r="FH106" i="5"/>
  <c r="FH78" i="5"/>
  <c r="EN109" i="5"/>
  <c r="EN81" i="5"/>
  <c r="CK82" i="5"/>
  <c r="EN105" i="5"/>
  <c r="EN77" i="5"/>
  <c r="EN107" i="5"/>
  <c r="EN79" i="5"/>
  <c r="EN108" i="5"/>
  <c r="EN80" i="5"/>
  <c r="FJ111" i="5"/>
  <c r="FJ83" i="5"/>
  <c r="EL107" i="5"/>
  <c r="EL79" i="5"/>
  <c r="EU108" i="5"/>
  <c r="EU80" i="5"/>
  <c r="DC109" i="5"/>
  <c r="DC81" i="5"/>
  <c r="FF109" i="5"/>
  <c r="FF81" i="5"/>
  <c r="CK79" i="5"/>
  <c r="CK78" i="5"/>
  <c r="DC110" i="5"/>
  <c r="DC82" i="5"/>
  <c r="EK106" i="5"/>
  <c r="EK78" i="5"/>
  <c r="EF107" i="5"/>
  <c r="EF79" i="5"/>
  <c r="EF109" i="5"/>
  <c r="EF81" i="5"/>
  <c r="FJ110" i="5"/>
  <c r="FJ82" i="5"/>
  <c r="DC108" i="5"/>
  <c r="DC80" i="5"/>
  <c r="FH110" i="5"/>
  <c r="FH82" i="5"/>
  <c r="FJ108" i="5"/>
  <c r="FJ80" i="5"/>
  <c r="FI106" i="5"/>
  <c r="FI78" i="5"/>
  <c r="FF106" i="5"/>
  <c r="FF78" i="5"/>
  <c r="EG109" i="5"/>
  <c r="EG81" i="5"/>
  <c r="FI108" i="5"/>
  <c r="FI80" i="5"/>
  <c r="EG108" i="5"/>
  <c r="EG80" i="5"/>
  <c r="DD106" i="5"/>
  <c r="DD78" i="5"/>
  <c r="FH105" i="5"/>
  <c r="FH77" i="5"/>
  <c r="CK80" i="5"/>
  <c r="DC107" i="5"/>
  <c r="DC79" i="5"/>
  <c r="EG107" i="5"/>
  <c r="EG79" i="5"/>
  <c r="FF108" i="5"/>
  <c r="FF80" i="5"/>
  <c r="FI110" i="5"/>
  <c r="FI82" i="5"/>
  <c r="EF110" i="5"/>
  <c r="EF82" i="5"/>
  <c r="EG105" i="5"/>
  <c r="EG77" i="5"/>
  <c r="FH111" i="5"/>
  <c r="FH83" i="5"/>
  <c r="EF108" i="5"/>
  <c r="EF80" i="5"/>
  <c r="EU107" i="5"/>
  <c r="EU79" i="5"/>
  <c r="FH107" i="5"/>
  <c r="FH79" i="5"/>
  <c r="EU106" i="5"/>
  <c r="EU78" i="5"/>
  <c r="EK110" i="5"/>
  <c r="EK82" i="5"/>
  <c r="EL106" i="5"/>
  <c r="EL78" i="5"/>
  <c r="FH109" i="5"/>
  <c r="FH81" i="5"/>
  <c r="CK83" i="5"/>
  <c r="CK81" i="5"/>
  <c r="EG110" i="5"/>
  <c r="EG82" i="5"/>
  <c r="EL109" i="5"/>
  <c r="EL81" i="5"/>
  <c r="FH108" i="5"/>
  <c r="FH80" i="5"/>
  <c r="EN110" i="5"/>
  <c r="EN82" i="5"/>
  <c r="EL105" i="5"/>
  <c r="EL77" i="5"/>
  <c r="DD107" i="5"/>
  <c r="DD79" i="5"/>
  <c r="FF105" i="5"/>
  <c r="FF77" i="5"/>
  <c r="EL111" i="5"/>
  <c r="EL83" i="5"/>
  <c r="EK108" i="5"/>
  <c r="EK80" i="5"/>
  <c r="DD105" i="5"/>
  <c r="DD77" i="5"/>
  <c r="EF111" i="5"/>
  <c r="EF83" i="5"/>
  <c r="FC105" i="5"/>
  <c r="FC77" i="5"/>
  <c r="EU111" i="5"/>
  <c r="EU83" i="5"/>
  <c r="EK107" i="5"/>
  <c r="EK79" i="5"/>
  <c r="FI107" i="5"/>
  <c r="FI79" i="5"/>
  <c r="EF105" i="5"/>
  <c r="EF77" i="5"/>
  <c r="DD110" i="5"/>
  <c r="DD82" i="5"/>
  <c r="FC109" i="5"/>
  <c r="FC81" i="5"/>
  <c r="FC110" i="5"/>
  <c r="FC82" i="5"/>
  <c r="FC107" i="5"/>
  <c r="FC79" i="5"/>
  <c r="EG106" i="5"/>
  <c r="EG78" i="5"/>
  <c r="EU110" i="5"/>
  <c r="EU82" i="5"/>
  <c r="DU58" i="5"/>
  <c r="FF111" i="5"/>
  <c r="FF83" i="5"/>
  <c r="EN111" i="5"/>
  <c r="EN83" i="5"/>
  <c r="EK109" i="5"/>
  <c r="EK81" i="5"/>
  <c r="EK111" i="5"/>
  <c r="EK83" i="5"/>
  <c r="FI109" i="5"/>
  <c r="FI81" i="5"/>
  <c r="FJ105" i="5"/>
  <c r="FJ77" i="5"/>
  <c r="DC111" i="5"/>
  <c r="DC83" i="5"/>
  <c r="FF107" i="5"/>
  <c r="FF79" i="5"/>
  <c r="EN106" i="5"/>
  <c r="EN78" i="5"/>
  <c r="EU105" i="5"/>
  <c r="EU77" i="5"/>
  <c r="FJ106" i="5"/>
  <c r="FJ78" i="5"/>
  <c r="EF106" i="5"/>
  <c r="EF78" i="5"/>
  <c r="FC111" i="5"/>
  <c r="FC83" i="5"/>
  <c r="CK77" i="5"/>
  <c r="EV58" i="5"/>
  <c r="DB58" i="5"/>
  <c r="EV110" i="5" l="1"/>
  <c r="EV108" i="5"/>
  <c r="EV79" i="5"/>
  <c r="EV83" i="5"/>
  <c r="EV111" i="5"/>
  <c r="EV107" i="5"/>
  <c r="EV106" i="5"/>
  <c r="EV82" i="5"/>
  <c r="EE27" i="5"/>
  <c r="DU105" i="5"/>
  <c r="DU79" i="5"/>
  <c r="DU108" i="5"/>
  <c r="EV109" i="5"/>
  <c r="DU77" i="5"/>
  <c r="EV77" i="5"/>
  <c r="EV105" i="5"/>
  <c r="DU83" i="5"/>
  <c r="DU111" i="5"/>
  <c r="DU107" i="5"/>
  <c r="EE31" i="5"/>
  <c r="EV81" i="5"/>
  <c r="DU82" i="5"/>
  <c r="DU110" i="5"/>
  <c r="DU78" i="5"/>
  <c r="EV78" i="5"/>
  <c r="DU106" i="5"/>
  <c r="EE35" i="5"/>
  <c r="ED35" i="5"/>
  <c r="ED39" i="5"/>
  <c r="EE39" i="5"/>
  <c r="EA26" i="5"/>
  <c r="EB26" i="5" s="1"/>
  <c r="EC26" i="5" s="1"/>
  <c r="DX77" i="5"/>
  <c r="DX105" i="5"/>
  <c r="EV80" i="5"/>
  <c r="EA36" i="5"/>
  <c r="EB36" i="5" s="1"/>
  <c r="EC36" i="5" s="1"/>
  <c r="DX110" i="5"/>
  <c r="DX82" i="5"/>
  <c r="EA34" i="5"/>
  <c r="EB34" i="5" s="1"/>
  <c r="EC34" i="5" s="1"/>
  <c r="DX109" i="5"/>
  <c r="DX81" i="5"/>
  <c r="ED29" i="5"/>
  <c r="EE29" i="5"/>
  <c r="EA32" i="5"/>
  <c r="EB32" i="5" s="1"/>
  <c r="EC32" i="5" s="1"/>
  <c r="DX80" i="5"/>
  <c r="DX108" i="5"/>
  <c r="DH39" i="5"/>
  <c r="EI39" i="5"/>
  <c r="EE33" i="5"/>
  <c r="ED33" i="5"/>
  <c r="DH27" i="5"/>
  <c r="EI27" i="5"/>
  <c r="DH28" i="5"/>
  <c r="EI28" i="5"/>
  <c r="ED37" i="5"/>
  <c r="EE37" i="5"/>
  <c r="DU81" i="5"/>
  <c r="DH33" i="5"/>
  <c r="EI33" i="5"/>
  <c r="DH31" i="5"/>
  <c r="EI31" i="5"/>
  <c r="DH34" i="5"/>
  <c r="EI34" i="5"/>
  <c r="DU109" i="5"/>
  <c r="DH30" i="5"/>
  <c r="EI30" i="5"/>
  <c r="DH35" i="5"/>
  <c r="EI35" i="5"/>
  <c r="DH26" i="5"/>
  <c r="EI26" i="5"/>
  <c r="DH32" i="5"/>
  <c r="EI32" i="5"/>
  <c r="DH38" i="5"/>
  <c r="EI38" i="5"/>
  <c r="EA30" i="5"/>
  <c r="EB30" i="5" s="1"/>
  <c r="EC30" i="5" s="1"/>
  <c r="DX107" i="5"/>
  <c r="DX79" i="5"/>
  <c r="DU80" i="5"/>
  <c r="DH36" i="5"/>
  <c r="EI36" i="5"/>
  <c r="DH29" i="5"/>
  <c r="EI29" i="5"/>
  <c r="DH37" i="5"/>
  <c r="EI37" i="5"/>
  <c r="EA38" i="5"/>
  <c r="EB38" i="5" s="1"/>
  <c r="EC38" i="5" s="1"/>
  <c r="DX83" i="5"/>
  <c r="DX111" i="5"/>
  <c r="EA28" i="5"/>
  <c r="EB28" i="5" s="1"/>
  <c r="EC28" i="5" s="1"/>
  <c r="DX78" i="5"/>
  <c r="DX106" i="5"/>
  <c r="DF107" i="5"/>
  <c r="DG83" i="5"/>
  <c r="DG111" i="5"/>
  <c r="DK35" i="5"/>
  <c r="DL35" i="5" s="1"/>
  <c r="DQ35" i="5" s="1"/>
  <c r="DR35" i="5" s="1"/>
  <c r="DK33" i="5"/>
  <c r="DL33" i="5" s="1"/>
  <c r="DQ33" i="5" s="1"/>
  <c r="DR33" i="5" s="1"/>
  <c r="DK27" i="5"/>
  <c r="DL27" i="5" s="1"/>
  <c r="DQ27" i="5" s="1"/>
  <c r="DR27" i="5" s="1"/>
  <c r="DK39" i="5"/>
  <c r="DL39" i="5" s="1"/>
  <c r="DQ39" i="5" s="1"/>
  <c r="DR39" i="5" s="1"/>
  <c r="DK38" i="5"/>
  <c r="DK29" i="5"/>
  <c r="DL29" i="5" s="1"/>
  <c r="DQ29" i="5" s="1"/>
  <c r="DR29" i="5" s="1"/>
  <c r="DK34" i="5"/>
  <c r="DL34" i="5" s="1"/>
  <c r="DQ34" i="5" s="1"/>
  <c r="DK37" i="5"/>
  <c r="DL37" i="5" s="1"/>
  <c r="DQ37" i="5" s="1"/>
  <c r="DR37" i="5" s="1"/>
  <c r="DK31" i="5"/>
  <c r="DL31" i="5" s="1"/>
  <c r="DQ31" i="5" s="1"/>
  <c r="DR31" i="5" s="1"/>
  <c r="DG80" i="5"/>
  <c r="DJ108" i="5"/>
  <c r="DJ80" i="5"/>
  <c r="DJ105" i="5"/>
  <c r="DJ77" i="5"/>
  <c r="DJ83" i="5"/>
  <c r="DJ111" i="5"/>
  <c r="DK26" i="5"/>
  <c r="DJ109" i="5"/>
  <c r="DJ81" i="5"/>
  <c r="DJ106" i="5"/>
  <c r="DJ78" i="5"/>
  <c r="DK28" i="5"/>
  <c r="DJ110" i="5"/>
  <c r="DJ82" i="5"/>
  <c r="DK36" i="5"/>
  <c r="DJ79" i="5"/>
  <c r="DJ107" i="5"/>
  <c r="DK30" i="5"/>
  <c r="DK32" i="5"/>
  <c r="DK58" i="5"/>
  <c r="DG77" i="5"/>
  <c r="DG78" i="5"/>
  <c r="DF82" i="5"/>
  <c r="DG105" i="5"/>
  <c r="DF81" i="5"/>
  <c r="DT106" i="5"/>
  <c r="DG106" i="5"/>
  <c r="DF105" i="5"/>
  <c r="DF111" i="5"/>
  <c r="DG79" i="5"/>
  <c r="DF77" i="5"/>
  <c r="DG107" i="5"/>
  <c r="DG82" i="5"/>
  <c r="DG109" i="5"/>
  <c r="DG110" i="5"/>
  <c r="DG108" i="5"/>
  <c r="DF83" i="5"/>
  <c r="CV30" i="5"/>
  <c r="CV79" i="5" s="1"/>
  <c r="DF110" i="5"/>
  <c r="DF108" i="5"/>
  <c r="DF109" i="5"/>
  <c r="DF79" i="5"/>
  <c r="DF106" i="5"/>
  <c r="DG81" i="5"/>
  <c r="DF80" i="5"/>
  <c r="DT107" i="5"/>
  <c r="CU107" i="5"/>
  <c r="DF78" i="5"/>
  <c r="CV38" i="5"/>
  <c r="CV83" i="5" s="1"/>
  <c r="CU111" i="5"/>
  <c r="CV77" i="5"/>
  <c r="CV28" i="5"/>
  <c r="CV78" i="5" s="1"/>
  <c r="CV32" i="5"/>
  <c r="CU80" i="5"/>
  <c r="CU105" i="5"/>
  <c r="CU106" i="5"/>
  <c r="CU81" i="5"/>
  <c r="CV81" i="5"/>
  <c r="CU77" i="5"/>
  <c r="CU109" i="5"/>
  <c r="CV109" i="5"/>
  <c r="CV110" i="5"/>
  <c r="CV105" i="5"/>
  <c r="DW58" i="5"/>
  <c r="DX58" i="5" s="1"/>
  <c r="DG58" i="5"/>
  <c r="DH58" i="5" s="1"/>
  <c r="DE110" i="5"/>
  <c r="DE82" i="5"/>
  <c r="CZ106" i="5"/>
  <c r="CZ78" i="5"/>
  <c r="DA105" i="5"/>
  <c r="DA77" i="5"/>
  <c r="EH109" i="5"/>
  <c r="EH81" i="5"/>
  <c r="EW107" i="5"/>
  <c r="EW79" i="5"/>
  <c r="EW105" i="5"/>
  <c r="EO111" i="5"/>
  <c r="EO83" i="5"/>
  <c r="EO110" i="5"/>
  <c r="EO82" i="5"/>
  <c r="EO108" i="5"/>
  <c r="EO80" i="5"/>
  <c r="FD111" i="5"/>
  <c r="FD83" i="5"/>
  <c r="EH105" i="5"/>
  <c r="EH77" i="5"/>
  <c r="FD110" i="5"/>
  <c r="FD82" i="5"/>
  <c r="DE105" i="5"/>
  <c r="DE77" i="5"/>
  <c r="FE111" i="5"/>
  <c r="FE83" i="5"/>
  <c r="CZ105" i="5"/>
  <c r="CZ77" i="5"/>
  <c r="FE110" i="5"/>
  <c r="FE82" i="5"/>
  <c r="CZ110" i="5"/>
  <c r="CZ82" i="5"/>
  <c r="EW109" i="5"/>
  <c r="EW81" i="5"/>
  <c r="EW106" i="5"/>
  <c r="FE105" i="5"/>
  <c r="FE77" i="5"/>
  <c r="EO106" i="5"/>
  <c r="EO78" i="5"/>
  <c r="FE107" i="5"/>
  <c r="FE79" i="5"/>
  <c r="EH107" i="5"/>
  <c r="EH79" i="5"/>
  <c r="DA110" i="5"/>
  <c r="DA82" i="5"/>
  <c r="CZ109" i="5"/>
  <c r="CZ81" i="5"/>
  <c r="EW111" i="5"/>
  <c r="EW83" i="5"/>
  <c r="FE109" i="5"/>
  <c r="FE81" i="5"/>
  <c r="DA106" i="5"/>
  <c r="DA78" i="5"/>
  <c r="EO107" i="5"/>
  <c r="EO79" i="5"/>
  <c r="FD108" i="5"/>
  <c r="FD80" i="5"/>
  <c r="CZ111" i="5"/>
  <c r="CZ83" i="5"/>
  <c r="EH110" i="5"/>
  <c r="EH82" i="5"/>
  <c r="EH111" i="5"/>
  <c r="EH83" i="5"/>
  <c r="DT105" i="5"/>
  <c r="DT77" i="5"/>
  <c r="CZ107" i="5"/>
  <c r="CZ79" i="5"/>
  <c r="EW110" i="5"/>
  <c r="EW82" i="5"/>
  <c r="FD109" i="5"/>
  <c r="FD81" i="5"/>
  <c r="FD105" i="5"/>
  <c r="FD77" i="5"/>
  <c r="CZ108" i="5"/>
  <c r="CZ80" i="5"/>
  <c r="FE106" i="5"/>
  <c r="FE78" i="5"/>
  <c r="EO109" i="5"/>
  <c r="EO81" i="5"/>
  <c r="DE109" i="5"/>
  <c r="DE81" i="5"/>
  <c r="FD106" i="5"/>
  <c r="FD78" i="5"/>
  <c r="DT111" i="5"/>
  <c r="DT83" i="5"/>
  <c r="DA109" i="5"/>
  <c r="DA81" i="5"/>
  <c r="FD107" i="5"/>
  <c r="FD79" i="5"/>
  <c r="DE106" i="5"/>
  <c r="DE78" i="5"/>
  <c r="DE83" i="5"/>
  <c r="DE111" i="5"/>
  <c r="DE107" i="5"/>
  <c r="DE79" i="5"/>
  <c r="DA108" i="5"/>
  <c r="DA80" i="5"/>
  <c r="DA107" i="5"/>
  <c r="DA79" i="5"/>
  <c r="DA111" i="5"/>
  <c r="DA83" i="5"/>
  <c r="EH108" i="5"/>
  <c r="EH80" i="5"/>
  <c r="EW108" i="5"/>
  <c r="EW80" i="5"/>
  <c r="EH106" i="5"/>
  <c r="EH78" i="5"/>
  <c r="FE108" i="5"/>
  <c r="FE80" i="5"/>
  <c r="EO105" i="5"/>
  <c r="EO77" i="5"/>
  <c r="DE108" i="5"/>
  <c r="DE80" i="5"/>
  <c r="DR34" i="5" l="1"/>
  <c r="DQ109" i="5"/>
  <c r="DM31" i="5"/>
  <c r="DM35" i="5"/>
  <c r="DM27" i="5"/>
  <c r="DQ81" i="5"/>
  <c r="DM29" i="5"/>
  <c r="DM39" i="5"/>
  <c r="DH80" i="5"/>
  <c r="DH109" i="5"/>
  <c r="DH108" i="5"/>
  <c r="DH78" i="5"/>
  <c r="DH111" i="5"/>
  <c r="DH79" i="5"/>
  <c r="DH105" i="5"/>
  <c r="DH77" i="5"/>
  <c r="DH110" i="5"/>
  <c r="DH107" i="5"/>
  <c r="DH106" i="5"/>
  <c r="DH81" i="5"/>
  <c r="DH82" i="5"/>
  <c r="ED30" i="5"/>
  <c r="EE30" i="5"/>
  <c r="ED28" i="5"/>
  <c r="EE28" i="5"/>
  <c r="EE26" i="5"/>
  <c r="ED26" i="5"/>
  <c r="DH83" i="5"/>
  <c r="ED34" i="5"/>
  <c r="EE34" i="5"/>
  <c r="EE38" i="5"/>
  <c r="ED38" i="5"/>
  <c r="ED32" i="5"/>
  <c r="EE32" i="5"/>
  <c r="EE36" i="5"/>
  <c r="ED36" i="5"/>
  <c r="DK111" i="5"/>
  <c r="DM37" i="5"/>
  <c r="DL109" i="5"/>
  <c r="DM34" i="5"/>
  <c r="DM109" i="5" s="1"/>
  <c r="DN33" i="5"/>
  <c r="DO33" i="5" s="1"/>
  <c r="DP33" i="5" s="1"/>
  <c r="DM33" i="5"/>
  <c r="DN29" i="5"/>
  <c r="DO29" i="5" s="1"/>
  <c r="DP29" i="5" s="1"/>
  <c r="DN27" i="5"/>
  <c r="DO27" i="5" s="1"/>
  <c r="DP27" i="5" s="1"/>
  <c r="DN34" i="5"/>
  <c r="DO34" i="5" s="1"/>
  <c r="DP34" i="5" s="1"/>
  <c r="DN31" i="5"/>
  <c r="DO31" i="5" s="1"/>
  <c r="DP31" i="5" s="1"/>
  <c r="DL38" i="5"/>
  <c r="DQ38" i="5" s="1"/>
  <c r="DK83" i="5"/>
  <c r="DK81" i="5"/>
  <c r="DN39" i="5"/>
  <c r="DO39" i="5" s="1"/>
  <c r="DP39" i="5" s="1"/>
  <c r="DN35" i="5"/>
  <c r="DO35" i="5" s="1"/>
  <c r="DP35" i="5" s="1"/>
  <c r="DK109" i="5"/>
  <c r="DN37" i="5"/>
  <c r="DO37" i="5" s="1"/>
  <c r="DP37" i="5" s="1"/>
  <c r="DL81" i="5"/>
  <c r="DL58" i="5"/>
  <c r="DQ58" i="5" s="1"/>
  <c r="DL32" i="5"/>
  <c r="DK108" i="5"/>
  <c r="DK80" i="5"/>
  <c r="DK107" i="5"/>
  <c r="DK79" i="5"/>
  <c r="DL30" i="5"/>
  <c r="DL28" i="5"/>
  <c r="DK106" i="5"/>
  <c r="DK78" i="5"/>
  <c r="DK105" i="5"/>
  <c r="DK77" i="5"/>
  <c r="DL26" i="5"/>
  <c r="DL36" i="5"/>
  <c r="DK110" i="5"/>
  <c r="DK82" i="5"/>
  <c r="DT80" i="5"/>
  <c r="DT108" i="5"/>
  <c r="CV107" i="5"/>
  <c r="DT82" i="5"/>
  <c r="DT78" i="5"/>
  <c r="DV81" i="5"/>
  <c r="DV107" i="5"/>
  <c r="DT110" i="5"/>
  <c r="DT79" i="5"/>
  <c r="DT81" i="5"/>
  <c r="DT109" i="5"/>
  <c r="DV109" i="5"/>
  <c r="CV111" i="5"/>
  <c r="CV106" i="5"/>
  <c r="CV80" i="5"/>
  <c r="CV108" i="5"/>
  <c r="EI58" i="5"/>
  <c r="EI109" i="5"/>
  <c r="EI81" i="5"/>
  <c r="DW109" i="5"/>
  <c r="DW81" i="5"/>
  <c r="DB105" i="5"/>
  <c r="DB77" i="5"/>
  <c r="EI110" i="5"/>
  <c r="EI82" i="5"/>
  <c r="EJ108" i="5"/>
  <c r="EJ80" i="5"/>
  <c r="DV105" i="5"/>
  <c r="DV77" i="5"/>
  <c r="EJ107" i="5"/>
  <c r="EJ79" i="5"/>
  <c r="DV111" i="5"/>
  <c r="DV83" i="5"/>
  <c r="EI107" i="5"/>
  <c r="EI79" i="5"/>
  <c r="EI105" i="5"/>
  <c r="EI77" i="5"/>
  <c r="EJ106" i="5"/>
  <c r="EJ78" i="5"/>
  <c r="DV110" i="5"/>
  <c r="DV82" i="5"/>
  <c r="DB106" i="5"/>
  <c r="DB78" i="5"/>
  <c r="DB111" i="5"/>
  <c r="DB83" i="5"/>
  <c r="DB109" i="5"/>
  <c r="DB81" i="5"/>
  <c r="EJ110" i="5"/>
  <c r="EJ82" i="5"/>
  <c r="EJ105" i="5"/>
  <c r="EJ77" i="5"/>
  <c r="DB110" i="5"/>
  <c r="DB82" i="5"/>
  <c r="EI108" i="5"/>
  <c r="EI80" i="5"/>
  <c r="DB108" i="5"/>
  <c r="DB80" i="5"/>
  <c r="DV108" i="5"/>
  <c r="DV80" i="5"/>
  <c r="EJ111" i="5"/>
  <c r="EJ83" i="5"/>
  <c r="DB107" i="5"/>
  <c r="DB79" i="5"/>
  <c r="EJ109" i="5"/>
  <c r="EJ81" i="5"/>
  <c r="EI111" i="5"/>
  <c r="EI83" i="5"/>
  <c r="EI106" i="5"/>
  <c r="EI78" i="5"/>
  <c r="DR58" i="5" l="1"/>
  <c r="DQ30" i="5"/>
  <c r="DQ79" i="5" s="1"/>
  <c r="DR38" i="5"/>
  <c r="DQ111" i="5"/>
  <c r="DQ28" i="5"/>
  <c r="DQ36" i="5"/>
  <c r="DQ26" i="5"/>
  <c r="DQ77" i="5" s="1"/>
  <c r="DQ32" i="5"/>
  <c r="DR81" i="5"/>
  <c r="DR109" i="5"/>
  <c r="DL83" i="5"/>
  <c r="DQ83" i="5"/>
  <c r="DO81" i="5"/>
  <c r="DO109" i="5"/>
  <c r="EE107" i="5"/>
  <c r="EE79" i="5"/>
  <c r="EE109" i="5"/>
  <c r="EE81" i="5"/>
  <c r="EE108" i="5"/>
  <c r="EE80" i="5"/>
  <c r="EE105" i="5"/>
  <c r="EE77" i="5"/>
  <c r="EE111" i="5"/>
  <c r="EE83" i="5"/>
  <c r="EE106" i="5"/>
  <c r="EE78" i="5"/>
  <c r="EE110" i="5"/>
  <c r="EE82" i="5"/>
  <c r="DM38" i="5"/>
  <c r="DM111" i="5" s="1"/>
  <c r="DL111" i="5"/>
  <c r="DL108" i="5"/>
  <c r="DM32" i="5"/>
  <c r="DM108" i="5" s="1"/>
  <c r="DM58" i="5"/>
  <c r="DN109" i="5"/>
  <c r="DM28" i="5"/>
  <c r="DM106" i="5" s="1"/>
  <c r="DL106" i="5"/>
  <c r="DM30" i="5"/>
  <c r="DM107" i="5" s="1"/>
  <c r="DL107" i="5"/>
  <c r="DM36" i="5"/>
  <c r="DM110" i="5" s="1"/>
  <c r="DL110" i="5"/>
  <c r="DM26" i="5"/>
  <c r="DM105" i="5" s="1"/>
  <c r="DL105" i="5"/>
  <c r="DN81" i="5"/>
  <c r="DN38" i="5"/>
  <c r="DN26" i="5"/>
  <c r="DM81" i="5"/>
  <c r="DN58" i="5"/>
  <c r="DO58" i="5" s="1"/>
  <c r="DP58" i="5" s="1"/>
  <c r="DN36" i="5"/>
  <c r="DN30" i="5"/>
  <c r="DN32" i="5"/>
  <c r="DN28" i="5"/>
  <c r="DL77" i="5"/>
  <c r="DL80" i="5"/>
  <c r="DL78" i="5"/>
  <c r="DL82" i="5"/>
  <c r="DL79" i="5"/>
  <c r="DV106" i="5"/>
  <c r="DV78" i="5"/>
  <c r="DV79" i="5"/>
  <c r="DW106" i="5"/>
  <c r="DW78" i="5"/>
  <c r="DW110" i="5"/>
  <c r="DW82" i="5"/>
  <c r="DW108" i="5"/>
  <c r="DW80" i="5"/>
  <c r="DW105" i="5"/>
  <c r="DW77" i="5"/>
  <c r="DZ109" i="5"/>
  <c r="DZ81" i="5"/>
  <c r="DW111" i="5"/>
  <c r="DW83" i="5"/>
  <c r="A58" i="5"/>
  <c r="B58" i="5"/>
  <c r="C58" i="5"/>
  <c r="DY58" i="5" s="1"/>
  <c r="D58" i="5"/>
  <c r="E58" i="5"/>
  <c r="A59" i="5"/>
  <c r="B59" i="5"/>
  <c r="C59" i="5"/>
  <c r="D59" i="5"/>
  <c r="E59" i="5"/>
  <c r="DR36" i="5" l="1"/>
  <c r="DQ110" i="5"/>
  <c r="DR28" i="5"/>
  <c r="DQ106" i="5"/>
  <c r="DQ82" i="5"/>
  <c r="DQ108" i="5"/>
  <c r="DR32" i="5"/>
  <c r="DQ80" i="5"/>
  <c r="DR83" i="5"/>
  <c r="DR111" i="5"/>
  <c r="DQ78" i="5"/>
  <c r="DR26" i="5"/>
  <c r="DQ105" i="5"/>
  <c r="DR30" i="5"/>
  <c r="DQ107" i="5"/>
  <c r="DP109" i="5"/>
  <c r="DP81" i="5"/>
  <c r="DN83" i="5"/>
  <c r="DO38" i="5"/>
  <c r="DP38" i="5" s="1"/>
  <c r="DN106" i="5"/>
  <c r="DO28" i="5"/>
  <c r="DP28" i="5" s="1"/>
  <c r="DN105" i="5"/>
  <c r="DO26" i="5"/>
  <c r="DP26" i="5" s="1"/>
  <c r="DN108" i="5"/>
  <c r="DO32" i="5"/>
  <c r="DP32" i="5" s="1"/>
  <c r="DN107" i="5"/>
  <c r="DO30" i="5"/>
  <c r="DP30" i="5" s="1"/>
  <c r="DN110" i="5"/>
  <c r="DO36" i="5"/>
  <c r="DP36" i="5" s="1"/>
  <c r="DM79" i="5"/>
  <c r="DN77" i="5"/>
  <c r="DM77" i="5"/>
  <c r="DM78" i="5"/>
  <c r="DN111" i="5"/>
  <c r="DM82" i="5"/>
  <c r="DM80" i="5"/>
  <c r="DM83" i="5"/>
  <c r="DN80" i="5"/>
  <c r="DN78" i="5"/>
  <c r="DN79" i="5"/>
  <c r="DN82" i="5"/>
  <c r="DW79" i="5"/>
  <c r="DW107" i="5"/>
  <c r="E92" i="5"/>
  <c r="EA58" i="5"/>
  <c r="EA109" i="5"/>
  <c r="EA81" i="5"/>
  <c r="DZ110" i="5"/>
  <c r="DZ82" i="5"/>
  <c r="DZ105" i="5"/>
  <c r="DZ77" i="5"/>
  <c r="DZ111" i="5"/>
  <c r="DZ83" i="5"/>
  <c r="DZ108" i="5"/>
  <c r="DZ80" i="5"/>
  <c r="DZ106" i="5"/>
  <c r="DZ78" i="5"/>
  <c r="DZ107" i="5"/>
  <c r="DZ79" i="5"/>
  <c r="DE8" i="5"/>
  <c r="DE68" i="5"/>
  <c r="DE96" i="5" s="1"/>
  <c r="DF68" i="5"/>
  <c r="DF96" i="5" s="1"/>
  <c r="DD68" i="5"/>
  <c r="DD96" i="5" s="1"/>
  <c r="DD95" i="5"/>
  <c r="EO70" i="5"/>
  <c r="EO71" i="5"/>
  <c r="EO72" i="5"/>
  <c r="EO73" i="5"/>
  <c r="EO74" i="5"/>
  <c r="EO75" i="5"/>
  <c r="EO76" i="5"/>
  <c r="EO84" i="5"/>
  <c r="EO85" i="5"/>
  <c r="EO86" i="5"/>
  <c r="EO87" i="5"/>
  <c r="EO88" i="5"/>
  <c r="EO89" i="5"/>
  <c r="EO90" i="5"/>
  <c r="EO91" i="5"/>
  <c r="EO93" i="5"/>
  <c r="DR107" i="5" l="1"/>
  <c r="DR79" i="5"/>
  <c r="DR82" i="5"/>
  <c r="DR110" i="5"/>
  <c r="DR108" i="5"/>
  <c r="DR80" i="5"/>
  <c r="DR105" i="5"/>
  <c r="DR77" i="5"/>
  <c r="DR106" i="5"/>
  <c r="DR78" i="5"/>
  <c r="DO79" i="5"/>
  <c r="DO107" i="5"/>
  <c r="DO83" i="5"/>
  <c r="DO111" i="5"/>
  <c r="DO108" i="5"/>
  <c r="DO80" i="5"/>
  <c r="DO77" i="5"/>
  <c r="DO105" i="5"/>
  <c r="DO82" i="5"/>
  <c r="DO110" i="5"/>
  <c r="DO106" i="5"/>
  <c r="DO78" i="5"/>
  <c r="EA105" i="5"/>
  <c r="EA77" i="5"/>
  <c r="EA108" i="5"/>
  <c r="EA80" i="5"/>
  <c r="EA110" i="5"/>
  <c r="EA82" i="5"/>
  <c r="EA107" i="5"/>
  <c r="EA79" i="5"/>
  <c r="EA111" i="5"/>
  <c r="EA83" i="5"/>
  <c r="EB109" i="5"/>
  <c r="EB81" i="5"/>
  <c r="EA106" i="5"/>
  <c r="EA78" i="5"/>
  <c r="EB58" i="5"/>
  <c r="F48" i="5"/>
  <c r="CR48" i="5" s="1"/>
  <c r="A48" i="5"/>
  <c r="B48" i="5"/>
  <c r="C48" i="5"/>
  <c r="DY48" i="5" s="1"/>
  <c r="D48" i="5"/>
  <c r="E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W48" i="5"/>
  <c r="X48" i="5"/>
  <c r="Y48" i="5"/>
  <c r="Z48" i="5"/>
  <c r="AA48" i="5"/>
  <c r="AB48" i="5"/>
  <c r="AC48" i="5"/>
  <c r="AD48" i="5"/>
  <c r="AE48" i="5"/>
  <c r="CY48" i="5" s="1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S48" i="5"/>
  <c r="AT48" i="5"/>
  <c r="AU48" i="5"/>
  <c r="AV48" i="5"/>
  <c r="AW48" i="5"/>
  <c r="CP48" i="5" s="1"/>
  <c r="AX48" i="5"/>
  <c r="AY48" i="5"/>
  <c r="AZ48" i="5"/>
  <c r="BA48" i="5"/>
  <c r="BB48" i="5"/>
  <c r="BC48" i="5"/>
  <c r="BD48" i="5"/>
  <c r="BE48" i="5"/>
  <c r="BF48" i="5"/>
  <c r="BG48" i="5"/>
  <c r="BH48" i="5"/>
  <c r="BI48" i="5"/>
  <c r="BJ48" i="5"/>
  <c r="BK48" i="5"/>
  <c r="BL48" i="5"/>
  <c r="BM48" i="5"/>
  <c r="BN48" i="5"/>
  <c r="BO48" i="5"/>
  <c r="BP48" i="5"/>
  <c r="BQ48" i="5"/>
  <c r="BR48" i="5"/>
  <c r="BS48" i="5"/>
  <c r="EG48" i="5" s="1"/>
  <c r="EH48" i="5" s="1"/>
  <c r="BT48" i="5"/>
  <c r="BU48" i="5"/>
  <c r="BV48" i="5"/>
  <c r="BW48" i="5"/>
  <c r="BX48" i="5"/>
  <c r="BY48" i="5"/>
  <c r="BZ48" i="5"/>
  <c r="CN48" i="5" s="1"/>
  <c r="CA48" i="5"/>
  <c r="CL48" i="5" s="1"/>
  <c r="CB48" i="5"/>
  <c r="CC48" i="5"/>
  <c r="CJ48" i="5" s="1"/>
  <c r="CK48" i="5" s="1"/>
  <c r="CD48" i="5"/>
  <c r="CE48" i="5"/>
  <c r="CF48" i="5"/>
  <c r="CG48" i="5"/>
  <c r="CH48" i="5"/>
  <c r="DT48" i="5"/>
  <c r="DZ48" i="5"/>
  <c r="EM48" i="5"/>
  <c r="EN48" i="5" s="1"/>
  <c r="FB48" i="5"/>
  <c r="FC48" i="5" s="1"/>
  <c r="FG48" i="5"/>
  <c r="FH48" i="5"/>
  <c r="A50" i="5"/>
  <c r="B50" i="5"/>
  <c r="C50" i="5"/>
  <c r="DY50" i="5" s="1"/>
  <c r="D50" i="5"/>
  <c r="E50" i="5"/>
  <c r="F50" i="5"/>
  <c r="CR50" i="5" s="1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W50" i="5"/>
  <c r="X50" i="5"/>
  <c r="Y50" i="5"/>
  <c r="Z50" i="5"/>
  <c r="AA50" i="5"/>
  <c r="AB50" i="5"/>
  <c r="AC50" i="5"/>
  <c r="AD50" i="5"/>
  <c r="AE50" i="5"/>
  <c r="CY50" i="5" s="1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S50" i="5"/>
  <c r="AT50" i="5"/>
  <c r="AU50" i="5"/>
  <c r="AV50" i="5"/>
  <c r="AW50" i="5"/>
  <c r="CP50" i="5" s="1"/>
  <c r="AX50" i="5"/>
  <c r="AY50" i="5"/>
  <c r="AZ50" i="5"/>
  <c r="BA50" i="5"/>
  <c r="BB50" i="5"/>
  <c r="BC50" i="5"/>
  <c r="BD50" i="5"/>
  <c r="BE50" i="5"/>
  <c r="BF50" i="5"/>
  <c r="BG50" i="5"/>
  <c r="BH50" i="5"/>
  <c r="BI50" i="5"/>
  <c r="BJ50" i="5"/>
  <c r="BK50" i="5"/>
  <c r="BL50" i="5"/>
  <c r="BM50" i="5"/>
  <c r="BN50" i="5"/>
  <c r="BO50" i="5"/>
  <c r="BP50" i="5"/>
  <c r="BQ50" i="5"/>
  <c r="BR50" i="5"/>
  <c r="BS50" i="5"/>
  <c r="EG50" i="5" s="1"/>
  <c r="EH50" i="5" s="1"/>
  <c r="BT50" i="5"/>
  <c r="CT50" i="5" s="1"/>
  <c r="CU50" i="5" s="1"/>
  <c r="BU50" i="5"/>
  <c r="BV50" i="5"/>
  <c r="BW50" i="5"/>
  <c r="BX50" i="5"/>
  <c r="BY50" i="5"/>
  <c r="BZ50" i="5"/>
  <c r="CN50" i="5" s="1"/>
  <c r="CA50" i="5"/>
  <c r="CL50" i="5" s="1"/>
  <c r="CB50" i="5"/>
  <c r="CC50" i="5"/>
  <c r="CJ50" i="5" s="1"/>
  <c r="CK50" i="5" s="1"/>
  <c r="CD50" i="5"/>
  <c r="CE50" i="5"/>
  <c r="CF50" i="5"/>
  <c r="CG50" i="5"/>
  <c r="CH50" i="5"/>
  <c r="CZ50" i="5"/>
  <c r="DT50" i="5"/>
  <c r="DZ50" i="5"/>
  <c r="EM50" i="5"/>
  <c r="EN50" i="5" s="1"/>
  <c r="FB50" i="5"/>
  <c r="FC50" i="5" s="1"/>
  <c r="FG50" i="5"/>
  <c r="FH50" i="5"/>
  <c r="A40" i="5"/>
  <c r="B40" i="5"/>
  <c r="C40" i="5"/>
  <c r="DY40" i="5" s="1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CY40" i="5" s="1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CP40" i="5" s="1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BK40" i="5"/>
  <c r="BL40" i="5"/>
  <c r="BM40" i="5"/>
  <c r="BN40" i="5"/>
  <c r="BO40" i="5"/>
  <c r="BP40" i="5"/>
  <c r="BQ40" i="5"/>
  <c r="BR40" i="5"/>
  <c r="BS40" i="5"/>
  <c r="BT40" i="5"/>
  <c r="BU40" i="5"/>
  <c r="BV40" i="5"/>
  <c r="BW40" i="5"/>
  <c r="BX40" i="5"/>
  <c r="BY40" i="5"/>
  <c r="BZ40" i="5"/>
  <c r="CN40" i="5" s="1"/>
  <c r="CA40" i="5"/>
  <c r="CL40" i="5" s="1"/>
  <c r="CB40" i="5"/>
  <c r="CC40" i="5"/>
  <c r="CJ40" i="5" s="1"/>
  <c r="CD40" i="5"/>
  <c r="CE40" i="5"/>
  <c r="CF40" i="5"/>
  <c r="CG40" i="5"/>
  <c r="CH40" i="5"/>
  <c r="DT40" i="5"/>
  <c r="DZ40" i="5"/>
  <c r="EM40" i="5"/>
  <c r="FB40" i="5"/>
  <c r="FC40" i="5" s="1"/>
  <c r="FG40" i="5"/>
  <c r="FH40" i="5"/>
  <c r="Q63" i="2"/>
  <c r="U63" i="2"/>
  <c r="Y63" i="2"/>
  <c r="BP51" i="2"/>
  <c r="BP52" i="2"/>
  <c r="BP53" i="2"/>
  <c r="BP54" i="2"/>
  <c r="BP55" i="2"/>
  <c r="BP56" i="2"/>
  <c r="BP57" i="2"/>
  <c r="BP58" i="2"/>
  <c r="BP59" i="2"/>
  <c r="BU51" i="2"/>
  <c r="BU52" i="2"/>
  <c r="BU53" i="2"/>
  <c r="BU54" i="2"/>
  <c r="BU55" i="2"/>
  <c r="BU56" i="2"/>
  <c r="BU57" i="2"/>
  <c r="BU58" i="2"/>
  <c r="BK51" i="2"/>
  <c r="BK52" i="2"/>
  <c r="BK53" i="2"/>
  <c r="BK54" i="2"/>
  <c r="BK55" i="2"/>
  <c r="BK56" i="2"/>
  <c r="BK57" i="2"/>
  <c r="BK58" i="2"/>
  <c r="BK59" i="2"/>
  <c r="BU50" i="2"/>
  <c r="BP50" i="2"/>
  <c r="BK50" i="2"/>
  <c r="BU49" i="2"/>
  <c r="BP49" i="2"/>
  <c r="BK49" i="2"/>
  <c r="BU48" i="2"/>
  <c r="BP48" i="2"/>
  <c r="BK48" i="2"/>
  <c r="BU47" i="2"/>
  <c r="BP47" i="2"/>
  <c r="BK47" i="2"/>
  <c r="BU46" i="2"/>
  <c r="BP46" i="2"/>
  <c r="BK46" i="2"/>
  <c r="BU45" i="2"/>
  <c r="BP45" i="2"/>
  <c r="BK45" i="2"/>
  <c r="BU44" i="2"/>
  <c r="BP44" i="2"/>
  <c r="BK44" i="2"/>
  <c r="BU43" i="2"/>
  <c r="BP43" i="2"/>
  <c r="BK43" i="2"/>
  <c r="BU42" i="2"/>
  <c r="BP42" i="2"/>
  <c r="BK42" i="2"/>
  <c r="BU41" i="2"/>
  <c r="BP41" i="2"/>
  <c r="BK41" i="2"/>
  <c r="BU40" i="2"/>
  <c r="BP40" i="2"/>
  <c r="BK40" i="2"/>
  <c r="BU39" i="2"/>
  <c r="BP39" i="2"/>
  <c r="BK39" i="2"/>
  <c r="BU38" i="2"/>
  <c r="BP38" i="2"/>
  <c r="BK38" i="2"/>
  <c r="BU37" i="2"/>
  <c r="BP37" i="2"/>
  <c r="BK37" i="2"/>
  <c r="BU36" i="2"/>
  <c r="BP36" i="2"/>
  <c r="BK36" i="2"/>
  <c r="BU35" i="2"/>
  <c r="BP35" i="2"/>
  <c r="BK35" i="2"/>
  <c r="BU34" i="2"/>
  <c r="BP34" i="2"/>
  <c r="BK34" i="2"/>
  <c r="BU33" i="2"/>
  <c r="BP33" i="2"/>
  <c r="BK33" i="2"/>
  <c r="BU32" i="2"/>
  <c r="BP32" i="2"/>
  <c r="BK32" i="2"/>
  <c r="BU31" i="2"/>
  <c r="BP31" i="2"/>
  <c r="BK31" i="2"/>
  <c r="BU30" i="2"/>
  <c r="BP30" i="2"/>
  <c r="BK30" i="2"/>
  <c r="BU29" i="2"/>
  <c r="BP29" i="2"/>
  <c r="BK29" i="2"/>
  <c r="BU28" i="2"/>
  <c r="BP28" i="2"/>
  <c r="BK28" i="2"/>
  <c r="BU27" i="2"/>
  <c r="BP27" i="2"/>
  <c r="BK27" i="2"/>
  <c r="BU26" i="2"/>
  <c r="BP26" i="2"/>
  <c r="BK26" i="2"/>
  <c r="BU25" i="2"/>
  <c r="BP25" i="2"/>
  <c r="BK25" i="2"/>
  <c r="BU24" i="2"/>
  <c r="BP24" i="2"/>
  <c r="BK24" i="2"/>
  <c r="BU23" i="2"/>
  <c r="BP23" i="2"/>
  <c r="BK23" i="2"/>
  <c r="BU22" i="2"/>
  <c r="BP22" i="2"/>
  <c r="BK22" i="2"/>
  <c r="BU21" i="2"/>
  <c r="BP21" i="2"/>
  <c r="BK21" i="2"/>
  <c r="BU20" i="2"/>
  <c r="BP20" i="2"/>
  <c r="BK20" i="2"/>
  <c r="BU19" i="2"/>
  <c r="BP19" i="2"/>
  <c r="BK19" i="2"/>
  <c r="BU18" i="2"/>
  <c r="BP18" i="2"/>
  <c r="BK18" i="2"/>
  <c r="BU17" i="2"/>
  <c r="BP17" i="2"/>
  <c r="BK17" i="2"/>
  <c r="BU16" i="2"/>
  <c r="BP16" i="2"/>
  <c r="BK16" i="2"/>
  <c r="BU15" i="2"/>
  <c r="BP15" i="2"/>
  <c r="BK15" i="2"/>
  <c r="BU14" i="2"/>
  <c r="BP14" i="2"/>
  <c r="BK14" i="2"/>
  <c r="BU13" i="2"/>
  <c r="BP13" i="2"/>
  <c r="BK13" i="2"/>
  <c r="BU12" i="2"/>
  <c r="BP12" i="2"/>
  <c r="BK12" i="2"/>
  <c r="BU11" i="2"/>
  <c r="BP11" i="2"/>
  <c r="BK11" i="2"/>
  <c r="BU10" i="2"/>
  <c r="BP10" i="2"/>
  <c r="BK10" i="2"/>
  <c r="BU9" i="2"/>
  <c r="BP9" i="2"/>
  <c r="BK9" i="2"/>
  <c r="BU8" i="2"/>
  <c r="BP8" i="2"/>
  <c r="BK8" i="2"/>
  <c r="BU7" i="2"/>
  <c r="BP7" i="2"/>
  <c r="BK7" i="2"/>
  <c r="BU6" i="2"/>
  <c r="BP6" i="2"/>
  <c r="BK6" i="2"/>
  <c r="BU5" i="2"/>
  <c r="BP5" i="2"/>
  <c r="BK5" i="2"/>
  <c r="BU4" i="2"/>
  <c r="BP4" i="2"/>
  <c r="BK4" i="2"/>
  <c r="AO72" i="2"/>
  <c r="AO73" i="2"/>
  <c r="AO74" i="2"/>
  <c r="AO75" i="2"/>
  <c r="AO76" i="2"/>
  <c r="AO77" i="2"/>
  <c r="AE72" i="2"/>
  <c r="AE73" i="2"/>
  <c r="AE74" i="2"/>
  <c r="AE75" i="2"/>
  <c r="AE76" i="2"/>
  <c r="AE77" i="2"/>
  <c r="AJ72" i="2"/>
  <c r="AJ73" i="2"/>
  <c r="AJ74" i="2"/>
  <c r="AJ75" i="2"/>
  <c r="AJ76" i="2"/>
  <c r="AJ77" i="2"/>
  <c r="ER50" i="5" l="1"/>
  <c r="ER40" i="5"/>
  <c r="ER48" i="5"/>
  <c r="DP110" i="5"/>
  <c r="DP82" i="5"/>
  <c r="DP83" i="5"/>
  <c r="DP111" i="5"/>
  <c r="DP105" i="5"/>
  <c r="DP77" i="5"/>
  <c r="DP106" i="5"/>
  <c r="DP78" i="5"/>
  <c r="DP79" i="5"/>
  <c r="DP107" i="5"/>
  <c r="DP108" i="5"/>
  <c r="DP80" i="5"/>
  <c r="CM48" i="5"/>
  <c r="CM50" i="5"/>
  <c r="CM40" i="5"/>
  <c r="CZ48" i="5"/>
  <c r="DU48" i="5" s="1"/>
  <c r="DI50" i="5"/>
  <c r="DI48" i="5"/>
  <c r="DI40" i="5"/>
  <c r="DC40" i="5"/>
  <c r="DA40" i="5"/>
  <c r="CZ40" i="5"/>
  <c r="DB40" i="5" s="1"/>
  <c r="DD40" i="5"/>
  <c r="DE40" i="5" s="1"/>
  <c r="DD48" i="5"/>
  <c r="DE48" i="5" s="1"/>
  <c r="DD50" i="5"/>
  <c r="DE50" i="5" s="1"/>
  <c r="CX50" i="5"/>
  <c r="CX40" i="5"/>
  <c r="CX48" i="5"/>
  <c r="CV50" i="5"/>
  <c r="CT48" i="5"/>
  <c r="CU48" i="5" s="1"/>
  <c r="CV48" i="5" s="1"/>
  <c r="CT40" i="5"/>
  <c r="CS40" i="5"/>
  <c r="CS48" i="5"/>
  <c r="CS50" i="5"/>
  <c r="CQ51" i="5"/>
  <c r="CO40" i="5"/>
  <c r="CR40" i="5"/>
  <c r="FJ50" i="5"/>
  <c r="CO50" i="5"/>
  <c r="FJ48" i="5"/>
  <c r="CO48" i="5"/>
  <c r="CK40" i="5"/>
  <c r="ED109" i="5"/>
  <c r="ED81" i="5"/>
  <c r="EC58" i="5"/>
  <c r="EB110" i="5"/>
  <c r="EB82" i="5"/>
  <c r="EB111" i="5"/>
  <c r="EB83" i="5"/>
  <c r="EN40" i="5"/>
  <c r="EG40" i="5"/>
  <c r="EH40" i="5" s="1"/>
  <c r="EB106" i="5"/>
  <c r="EB78" i="5"/>
  <c r="EB108" i="5"/>
  <c r="EB80" i="5"/>
  <c r="FE40" i="5"/>
  <c r="FE112" i="5" s="1"/>
  <c r="EC109" i="5"/>
  <c r="EC81" i="5"/>
  <c r="EB107" i="5"/>
  <c r="EB79" i="5"/>
  <c r="EB105" i="5"/>
  <c r="EB77" i="5"/>
  <c r="DA48" i="5"/>
  <c r="EU48" i="5"/>
  <c r="DB50" i="5"/>
  <c r="ET48" i="5"/>
  <c r="EJ50" i="5"/>
  <c r="EJ48" i="5"/>
  <c r="EJ40" i="5"/>
  <c r="FI48" i="5"/>
  <c r="ET50" i="5"/>
  <c r="EK48" i="5"/>
  <c r="ET40" i="5"/>
  <c r="DC48" i="5"/>
  <c r="FE48" i="5"/>
  <c r="FI50" i="5"/>
  <c r="DV48" i="5"/>
  <c r="DC50" i="5"/>
  <c r="EK50" i="5"/>
  <c r="FE50" i="5"/>
  <c r="FJ40" i="5"/>
  <c r="DV40" i="5"/>
  <c r="DU50" i="5"/>
  <c r="EU40" i="5"/>
  <c r="EU50" i="5"/>
  <c r="DA50" i="5"/>
  <c r="DV50" i="5"/>
  <c r="EK40" i="5"/>
  <c r="FI40" i="5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U77" i="2"/>
  <c r="U78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4" i="2"/>
  <c r="DB48" i="5" l="1"/>
  <c r="DJ50" i="5"/>
  <c r="DK50" i="5" s="1"/>
  <c r="DL50" i="5" s="1"/>
  <c r="DQ50" i="5" s="1"/>
  <c r="DR50" i="5" s="1"/>
  <c r="DJ48" i="5"/>
  <c r="DJ40" i="5"/>
  <c r="DG40" i="5"/>
  <c r="DH40" i="5" s="1"/>
  <c r="DF50" i="5"/>
  <c r="DF48" i="5"/>
  <c r="DF40" i="5"/>
  <c r="CU40" i="5"/>
  <c r="ED105" i="5"/>
  <c r="ED77" i="5"/>
  <c r="EC106" i="5"/>
  <c r="EC78" i="5"/>
  <c r="ED58" i="5"/>
  <c r="EE58" i="5"/>
  <c r="ED106" i="5"/>
  <c r="ED78" i="5"/>
  <c r="ED108" i="5"/>
  <c r="ED80" i="5"/>
  <c r="ED110" i="5"/>
  <c r="ED82" i="5"/>
  <c r="ED107" i="5"/>
  <c r="ED79" i="5"/>
  <c r="EC108" i="5"/>
  <c r="EC80" i="5"/>
  <c r="EC111" i="5"/>
  <c r="EC83" i="5"/>
  <c r="EC110" i="5"/>
  <c r="EC82" i="5"/>
  <c r="EC105" i="5"/>
  <c r="EC77" i="5"/>
  <c r="EC107" i="5"/>
  <c r="EC79" i="5"/>
  <c r="ED111" i="5"/>
  <c r="ED83" i="5"/>
  <c r="DG48" i="5"/>
  <c r="DH48" i="5" s="1"/>
  <c r="DU40" i="5"/>
  <c r="EV48" i="5"/>
  <c r="EV50" i="5"/>
  <c r="DW48" i="5"/>
  <c r="DX48" i="5" s="1"/>
  <c r="EA48" i="5" s="1"/>
  <c r="EB48" i="5" s="1"/>
  <c r="EC48" i="5" s="1"/>
  <c r="ED48" i="5" s="1"/>
  <c r="EV40" i="5"/>
  <c r="DW50" i="5"/>
  <c r="DX50" i="5" s="1"/>
  <c r="EA50" i="5" s="1"/>
  <c r="EB50" i="5" s="1"/>
  <c r="EC50" i="5" s="1"/>
  <c r="ED50" i="5" s="1"/>
  <c r="D72" i="2"/>
  <c r="D73" i="2"/>
  <c r="D74" i="2"/>
  <c r="D75" i="2"/>
  <c r="D76" i="2"/>
  <c r="D77" i="2"/>
  <c r="H72" i="2"/>
  <c r="H73" i="2"/>
  <c r="H74" i="2"/>
  <c r="H75" i="2"/>
  <c r="H76" i="2"/>
  <c r="H77" i="2"/>
  <c r="L72" i="2"/>
  <c r="L73" i="2"/>
  <c r="L74" i="2"/>
  <c r="L75" i="2"/>
  <c r="L76" i="2"/>
  <c r="L77" i="2"/>
  <c r="H4" i="2"/>
  <c r="L5" i="2"/>
  <c r="L6" i="2"/>
  <c r="L7" i="2"/>
  <c r="L8" i="2"/>
  <c r="L9" i="2"/>
  <c r="L10" i="2"/>
  <c r="L11" i="2"/>
  <c r="L12" i="2"/>
  <c r="L13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4" i="2"/>
  <c r="DM50" i="5" l="1"/>
  <c r="DK40" i="5"/>
  <c r="DL40" i="5" s="1"/>
  <c r="DQ40" i="5" s="1"/>
  <c r="DN50" i="5"/>
  <c r="DO50" i="5" s="1"/>
  <c r="DP50" i="5" s="1"/>
  <c r="DK48" i="5"/>
  <c r="DL48" i="5" s="1"/>
  <c r="DQ48" i="5" s="1"/>
  <c r="DR48" i="5" s="1"/>
  <c r="CV40" i="5"/>
  <c r="DW40" i="5"/>
  <c r="DX40" i="5" s="1"/>
  <c r="DG50" i="5"/>
  <c r="DH50" i="5" s="1"/>
  <c r="EE48" i="5"/>
  <c r="EI48" i="5"/>
  <c r="EE50" i="5"/>
  <c r="H122" i="2"/>
  <c r="D122" i="2"/>
  <c r="H121" i="2"/>
  <c r="D121" i="2"/>
  <c r="H120" i="2"/>
  <c r="D120" i="2"/>
  <c r="L119" i="2"/>
  <c r="H119" i="2"/>
  <c r="D119" i="2"/>
  <c r="H118" i="2"/>
  <c r="D118" i="2"/>
  <c r="H117" i="2"/>
  <c r="D117" i="2"/>
  <c r="H116" i="2"/>
  <c r="D116" i="2"/>
  <c r="H115" i="2"/>
  <c r="D115" i="2"/>
  <c r="L114" i="2"/>
  <c r="H114" i="2"/>
  <c r="D114" i="2"/>
  <c r="L113" i="2"/>
  <c r="H113" i="2"/>
  <c r="D113" i="2"/>
  <c r="H112" i="2"/>
  <c r="D112" i="2"/>
  <c r="H111" i="2"/>
  <c r="D111" i="2"/>
  <c r="H110" i="2"/>
  <c r="D110" i="2"/>
  <c r="H109" i="2"/>
  <c r="D109" i="2"/>
  <c r="H108" i="2"/>
  <c r="D108" i="2"/>
  <c r="H107" i="2"/>
  <c r="D107" i="2"/>
  <c r="L106" i="2"/>
  <c r="H106" i="2"/>
  <c r="D106" i="2"/>
  <c r="L105" i="2"/>
  <c r="H105" i="2"/>
  <c r="D105" i="2"/>
  <c r="H104" i="2"/>
  <c r="D104" i="2"/>
  <c r="H103" i="2"/>
  <c r="D103" i="2"/>
  <c r="H102" i="2"/>
  <c r="D102" i="2"/>
  <c r="H101" i="2"/>
  <c r="D101" i="2"/>
  <c r="H100" i="2"/>
  <c r="D100" i="2"/>
  <c r="L99" i="2"/>
  <c r="H99" i="2"/>
  <c r="D99" i="2"/>
  <c r="L98" i="2"/>
  <c r="H98" i="2"/>
  <c r="D98" i="2"/>
  <c r="L97" i="2"/>
  <c r="H97" i="2"/>
  <c r="D97" i="2"/>
  <c r="H96" i="2"/>
  <c r="D96" i="2"/>
  <c r="L95" i="2"/>
  <c r="H95" i="2"/>
  <c r="D95" i="2"/>
  <c r="H94" i="2"/>
  <c r="D94" i="2"/>
  <c r="H93" i="2"/>
  <c r="D93" i="2"/>
  <c r="H92" i="2"/>
  <c r="D92" i="2"/>
  <c r="H91" i="2"/>
  <c r="D91" i="2"/>
  <c r="L90" i="2"/>
  <c r="H90" i="2"/>
  <c r="D90" i="2"/>
  <c r="H89" i="2"/>
  <c r="D89" i="2"/>
  <c r="L88" i="2"/>
  <c r="H88" i="2"/>
  <c r="D88" i="2"/>
  <c r="H87" i="2"/>
  <c r="D87" i="2"/>
  <c r="H86" i="2"/>
  <c r="D86" i="2"/>
  <c r="H85" i="2"/>
  <c r="D85" i="2"/>
  <c r="H84" i="2"/>
  <c r="D84" i="2"/>
  <c r="H83" i="2"/>
  <c r="D83" i="2"/>
  <c r="L82" i="2"/>
  <c r="H82" i="2"/>
  <c r="D82" i="2"/>
  <c r="H81" i="2"/>
  <c r="D81" i="2"/>
  <c r="H80" i="2"/>
  <c r="D80" i="2"/>
  <c r="L79" i="2"/>
  <c r="H79" i="2"/>
  <c r="D79" i="2"/>
  <c r="H78" i="2"/>
  <c r="D78" i="2"/>
  <c r="Y76" i="2"/>
  <c r="U76" i="2"/>
  <c r="Q76" i="2"/>
  <c r="Y75" i="2"/>
  <c r="U75" i="2"/>
  <c r="Q75" i="2"/>
  <c r="Y74" i="2"/>
  <c r="U74" i="2"/>
  <c r="Q74" i="2"/>
  <c r="Y73" i="2"/>
  <c r="U73" i="2"/>
  <c r="Q73" i="2"/>
  <c r="Y72" i="2"/>
  <c r="U72" i="2"/>
  <c r="Q72" i="2"/>
  <c r="AO71" i="2"/>
  <c r="AJ71" i="2"/>
  <c r="AE71" i="2"/>
  <c r="Y71" i="2"/>
  <c r="U71" i="2"/>
  <c r="Q71" i="2"/>
  <c r="H71" i="2"/>
  <c r="D71" i="2"/>
  <c r="AO70" i="2"/>
  <c r="AJ70" i="2"/>
  <c r="AE70" i="2"/>
  <c r="Y70" i="2"/>
  <c r="U70" i="2"/>
  <c r="Q70" i="2"/>
  <c r="H70" i="2"/>
  <c r="D70" i="2"/>
  <c r="AO69" i="2"/>
  <c r="AJ69" i="2"/>
  <c r="AE69" i="2"/>
  <c r="Y69" i="2"/>
  <c r="U69" i="2"/>
  <c r="Q69" i="2"/>
  <c r="H69" i="2"/>
  <c r="D69" i="2"/>
  <c r="AO68" i="2"/>
  <c r="AJ68" i="2"/>
  <c r="AE68" i="2"/>
  <c r="Y68" i="2"/>
  <c r="U68" i="2"/>
  <c r="Q68" i="2"/>
  <c r="H68" i="2"/>
  <c r="D68" i="2"/>
  <c r="AO67" i="2"/>
  <c r="AJ67" i="2"/>
  <c r="AE67" i="2"/>
  <c r="Y67" i="2"/>
  <c r="U67" i="2"/>
  <c r="Q67" i="2"/>
  <c r="H67" i="2"/>
  <c r="D67" i="2"/>
  <c r="AO66" i="2"/>
  <c r="AJ66" i="2"/>
  <c r="AE66" i="2"/>
  <c r="Y66" i="2"/>
  <c r="U66" i="2"/>
  <c r="Q66" i="2"/>
  <c r="H66" i="2"/>
  <c r="D66" i="2"/>
  <c r="AO65" i="2"/>
  <c r="AJ65" i="2"/>
  <c r="AE65" i="2"/>
  <c r="Y65" i="2"/>
  <c r="U65" i="2"/>
  <c r="Q65" i="2"/>
  <c r="H65" i="2"/>
  <c r="D65" i="2"/>
  <c r="AO64" i="2"/>
  <c r="AJ64" i="2"/>
  <c r="AE64" i="2"/>
  <c r="Y64" i="2"/>
  <c r="U64" i="2"/>
  <c r="Q64" i="2"/>
  <c r="H64" i="2"/>
  <c r="D64" i="2"/>
  <c r="AO63" i="2"/>
  <c r="AJ63" i="2"/>
  <c r="AE63" i="2"/>
  <c r="H63" i="2"/>
  <c r="D63" i="2"/>
  <c r="BE60" i="2"/>
  <c r="AZ60" i="2"/>
  <c r="AU60" i="2"/>
  <c r="AO62" i="2"/>
  <c r="AJ62" i="2"/>
  <c r="AE62" i="2"/>
  <c r="Y62" i="2"/>
  <c r="U62" i="2"/>
  <c r="Q62" i="2"/>
  <c r="H62" i="2"/>
  <c r="D62" i="2"/>
  <c r="BE59" i="2"/>
  <c r="AZ59" i="2"/>
  <c r="AU59" i="2"/>
  <c r="AO61" i="2"/>
  <c r="AJ61" i="2"/>
  <c r="AE61" i="2"/>
  <c r="Y61" i="2"/>
  <c r="U61" i="2"/>
  <c r="Q61" i="2"/>
  <c r="H61" i="2"/>
  <c r="D61" i="2"/>
  <c r="BE58" i="2"/>
  <c r="AZ58" i="2"/>
  <c r="AU58" i="2"/>
  <c r="AO60" i="2"/>
  <c r="AJ60" i="2"/>
  <c r="AE60" i="2"/>
  <c r="Y60" i="2"/>
  <c r="U60" i="2"/>
  <c r="Q60" i="2"/>
  <c r="H60" i="2"/>
  <c r="D60" i="2"/>
  <c r="BE57" i="2"/>
  <c r="AZ57" i="2"/>
  <c r="AU57" i="2"/>
  <c r="AO59" i="2"/>
  <c r="AJ59" i="2"/>
  <c r="AE59" i="2"/>
  <c r="Y59" i="2"/>
  <c r="U59" i="2"/>
  <c r="Q59" i="2"/>
  <c r="H59" i="2"/>
  <c r="D59" i="2"/>
  <c r="BE56" i="2"/>
  <c r="AZ56" i="2"/>
  <c r="AU56" i="2"/>
  <c r="AO58" i="2"/>
  <c r="AJ58" i="2"/>
  <c r="AE58" i="2"/>
  <c r="Y58" i="2"/>
  <c r="U58" i="2"/>
  <c r="Q58" i="2"/>
  <c r="H58" i="2"/>
  <c r="D58" i="2"/>
  <c r="BE55" i="2"/>
  <c r="AZ55" i="2"/>
  <c r="AU55" i="2"/>
  <c r="AO57" i="2"/>
  <c r="AJ57" i="2"/>
  <c r="AE57" i="2"/>
  <c r="Y57" i="2"/>
  <c r="U57" i="2"/>
  <c r="Q57" i="2"/>
  <c r="H57" i="2"/>
  <c r="D57" i="2"/>
  <c r="BE54" i="2"/>
  <c r="AZ54" i="2"/>
  <c r="AU54" i="2"/>
  <c r="AO56" i="2"/>
  <c r="AJ56" i="2"/>
  <c r="AE56" i="2"/>
  <c r="Y56" i="2"/>
  <c r="U56" i="2"/>
  <c r="Q56" i="2"/>
  <c r="H56" i="2"/>
  <c r="D56" i="2"/>
  <c r="BE53" i="2"/>
  <c r="AZ53" i="2"/>
  <c r="AU53" i="2"/>
  <c r="AO55" i="2"/>
  <c r="AJ55" i="2"/>
  <c r="AE55" i="2"/>
  <c r="Y55" i="2"/>
  <c r="U55" i="2"/>
  <c r="Q55" i="2"/>
  <c r="H55" i="2"/>
  <c r="D55" i="2"/>
  <c r="BE52" i="2"/>
  <c r="AZ52" i="2"/>
  <c r="AU52" i="2"/>
  <c r="AO54" i="2"/>
  <c r="AJ54" i="2"/>
  <c r="AE54" i="2"/>
  <c r="Y54" i="2"/>
  <c r="U54" i="2"/>
  <c r="Q54" i="2"/>
  <c r="H54" i="2"/>
  <c r="D54" i="2"/>
  <c r="AO53" i="2"/>
  <c r="AJ53" i="2"/>
  <c r="AE53" i="2"/>
  <c r="Y53" i="2"/>
  <c r="U53" i="2"/>
  <c r="Q53" i="2"/>
  <c r="H53" i="2"/>
  <c r="D53" i="2"/>
  <c r="BE51" i="2"/>
  <c r="AZ51" i="2"/>
  <c r="AU51" i="2"/>
  <c r="AO52" i="2"/>
  <c r="AJ52" i="2"/>
  <c r="AE52" i="2"/>
  <c r="Y52" i="2"/>
  <c r="U52" i="2"/>
  <c r="Q52" i="2"/>
  <c r="H52" i="2"/>
  <c r="D52" i="2"/>
  <c r="AO51" i="2"/>
  <c r="AJ51" i="2"/>
  <c r="AE51" i="2"/>
  <c r="Y51" i="2"/>
  <c r="U51" i="2"/>
  <c r="Q51" i="2"/>
  <c r="H51" i="2"/>
  <c r="D51" i="2"/>
  <c r="BE50" i="2"/>
  <c r="AZ50" i="2"/>
  <c r="AU50" i="2"/>
  <c r="AO50" i="2"/>
  <c r="AJ50" i="2"/>
  <c r="AE50" i="2"/>
  <c r="Y50" i="2"/>
  <c r="U50" i="2"/>
  <c r="Q50" i="2"/>
  <c r="H50" i="2"/>
  <c r="D50" i="2"/>
  <c r="BE49" i="2"/>
  <c r="AZ49" i="2"/>
  <c r="AU49" i="2"/>
  <c r="AO49" i="2"/>
  <c r="AJ49" i="2"/>
  <c r="AE49" i="2"/>
  <c r="Y49" i="2"/>
  <c r="U49" i="2"/>
  <c r="Q49" i="2"/>
  <c r="H49" i="2"/>
  <c r="D49" i="2"/>
  <c r="BE48" i="2"/>
  <c r="AZ48" i="2"/>
  <c r="AU48" i="2"/>
  <c r="AO48" i="2"/>
  <c r="AJ48" i="2"/>
  <c r="AE48" i="2"/>
  <c r="Y48" i="2"/>
  <c r="U48" i="2"/>
  <c r="Q48" i="2"/>
  <c r="H48" i="2"/>
  <c r="D48" i="2"/>
  <c r="BE47" i="2"/>
  <c r="AZ47" i="2"/>
  <c r="AU47" i="2"/>
  <c r="AO47" i="2"/>
  <c r="AJ47" i="2"/>
  <c r="AE47" i="2"/>
  <c r="Y47" i="2"/>
  <c r="U47" i="2"/>
  <c r="Q47" i="2"/>
  <c r="H47" i="2"/>
  <c r="D47" i="2"/>
  <c r="BE46" i="2"/>
  <c r="AZ46" i="2"/>
  <c r="AU46" i="2"/>
  <c r="AO46" i="2"/>
  <c r="AJ46" i="2"/>
  <c r="AE46" i="2"/>
  <c r="Y46" i="2"/>
  <c r="U46" i="2"/>
  <c r="Q46" i="2"/>
  <c r="H46" i="2"/>
  <c r="D46" i="2"/>
  <c r="BE45" i="2"/>
  <c r="AZ45" i="2"/>
  <c r="AU45" i="2"/>
  <c r="AO45" i="2"/>
  <c r="AJ45" i="2"/>
  <c r="AE45" i="2"/>
  <c r="Y45" i="2"/>
  <c r="U45" i="2"/>
  <c r="Q45" i="2"/>
  <c r="H45" i="2"/>
  <c r="D45" i="2"/>
  <c r="BE44" i="2"/>
  <c r="AZ44" i="2"/>
  <c r="AU44" i="2"/>
  <c r="AO44" i="2"/>
  <c r="AJ44" i="2"/>
  <c r="AE44" i="2"/>
  <c r="Y44" i="2"/>
  <c r="U44" i="2"/>
  <c r="Q44" i="2"/>
  <c r="H44" i="2"/>
  <c r="D44" i="2"/>
  <c r="BE43" i="2"/>
  <c r="AZ43" i="2"/>
  <c r="AU43" i="2"/>
  <c r="AO43" i="2"/>
  <c r="AJ43" i="2"/>
  <c r="AE43" i="2"/>
  <c r="Y43" i="2"/>
  <c r="U43" i="2"/>
  <c r="Q43" i="2"/>
  <c r="H43" i="2"/>
  <c r="D43" i="2"/>
  <c r="BE42" i="2"/>
  <c r="AZ42" i="2"/>
  <c r="AU42" i="2"/>
  <c r="AO42" i="2"/>
  <c r="AJ42" i="2"/>
  <c r="AE42" i="2"/>
  <c r="Y42" i="2"/>
  <c r="U42" i="2"/>
  <c r="Q42" i="2"/>
  <c r="H42" i="2"/>
  <c r="D42" i="2"/>
  <c r="BE41" i="2"/>
  <c r="AZ41" i="2"/>
  <c r="AU41" i="2"/>
  <c r="AO41" i="2"/>
  <c r="AJ41" i="2"/>
  <c r="AE41" i="2"/>
  <c r="Y41" i="2"/>
  <c r="U41" i="2"/>
  <c r="Q41" i="2"/>
  <c r="H41" i="2"/>
  <c r="D41" i="2"/>
  <c r="BE40" i="2"/>
  <c r="AZ40" i="2"/>
  <c r="AU40" i="2"/>
  <c r="AO40" i="2"/>
  <c r="AJ40" i="2"/>
  <c r="AE40" i="2"/>
  <c r="Y40" i="2"/>
  <c r="U40" i="2"/>
  <c r="Q40" i="2"/>
  <c r="H40" i="2"/>
  <c r="D40" i="2"/>
  <c r="BE39" i="2"/>
  <c r="AZ39" i="2"/>
  <c r="AU39" i="2"/>
  <c r="AO39" i="2"/>
  <c r="AJ39" i="2"/>
  <c r="AE39" i="2"/>
  <c r="Y39" i="2"/>
  <c r="U39" i="2"/>
  <c r="Q39" i="2"/>
  <c r="H39" i="2"/>
  <c r="D39" i="2"/>
  <c r="BE38" i="2"/>
  <c r="AZ38" i="2"/>
  <c r="AU38" i="2"/>
  <c r="AO38" i="2"/>
  <c r="AJ38" i="2"/>
  <c r="AE38" i="2"/>
  <c r="Y38" i="2"/>
  <c r="U38" i="2"/>
  <c r="Q38" i="2"/>
  <c r="H38" i="2"/>
  <c r="D38" i="2"/>
  <c r="BE37" i="2"/>
  <c r="AZ37" i="2"/>
  <c r="AU37" i="2"/>
  <c r="AO37" i="2"/>
  <c r="AJ37" i="2"/>
  <c r="AE37" i="2"/>
  <c r="Y37" i="2"/>
  <c r="U37" i="2"/>
  <c r="Q37" i="2"/>
  <c r="H37" i="2"/>
  <c r="D37" i="2"/>
  <c r="BE36" i="2"/>
  <c r="AZ36" i="2"/>
  <c r="AU36" i="2"/>
  <c r="AO36" i="2"/>
  <c r="AJ36" i="2"/>
  <c r="AE36" i="2"/>
  <c r="Y36" i="2"/>
  <c r="U36" i="2"/>
  <c r="Q36" i="2"/>
  <c r="H36" i="2"/>
  <c r="D36" i="2"/>
  <c r="BE35" i="2"/>
  <c r="AZ35" i="2"/>
  <c r="AU35" i="2"/>
  <c r="AO35" i="2"/>
  <c r="AJ35" i="2"/>
  <c r="AE35" i="2"/>
  <c r="Y35" i="2"/>
  <c r="U35" i="2"/>
  <c r="Q35" i="2"/>
  <c r="H35" i="2"/>
  <c r="D35" i="2"/>
  <c r="BE34" i="2"/>
  <c r="AZ34" i="2"/>
  <c r="AU34" i="2"/>
  <c r="AO34" i="2"/>
  <c r="AJ34" i="2"/>
  <c r="AE34" i="2"/>
  <c r="Y34" i="2"/>
  <c r="U34" i="2"/>
  <c r="Q34" i="2"/>
  <c r="H34" i="2"/>
  <c r="D34" i="2"/>
  <c r="BE33" i="2"/>
  <c r="AZ33" i="2"/>
  <c r="AU33" i="2"/>
  <c r="AO33" i="2"/>
  <c r="AJ33" i="2"/>
  <c r="AE33" i="2"/>
  <c r="Y33" i="2"/>
  <c r="U33" i="2"/>
  <c r="Q33" i="2"/>
  <c r="H33" i="2"/>
  <c r="D33" i="2"/>
  <c r="BE32" i="2"/>
  <c r="AZ32" i="2"/>
  <c r="AU32" i="2"/>
  <c r="AO32" i="2"/>
  <c r="AJ32" i="2"/>
  <c r="AE32" i="2"/>
  <c r="Y32" i="2"/>
  <c r="U32" i="2"/>
  <c r="Q32" i="2"/>
  <c r="H32" i="2"/>
  <c r="D32" i="2"/>
  <c r="BE31" i="2"/>
  <c r="AZ31" i="2"/>
  <c r="AU31" i="2"/>
  <c r="AO31" i="2"/>
  <c r="AJ31" i="2"/>
  <c r="AE31" i="2"/>
  <c r="Y31" i="2"/>
  <c r="U31" i="2"/>
  <c r="Q31" i="2"/>
  <c r="H31" i="2"/>
  <c r="D31" i="2"/>
  <c r="BE30" i="2"/>
  <c r="AZ30" i="2"/>
  <c r="AU30" i="2"/>
  <c r="AO30" i="2"/>
  <c r="AJ30" i="2"/>
  <c r="AE30" i="2"/>
  <c r="Y30" i="2"/>
  <c r="U30" i="2"/>
  <c r="Q30" i="2"/>
  <c r="H30" i="2"/>
  <c r="D30" i="2"/>
  <c r="BE29" i="2"/>
  <c r="AZ29" i="2"/>
  <c r="AU29" i="2"/>
  <c r="AO29" i="2"/>
  <c r="AJ29" i="2"/>
  <c r="AE29" i="2"/>
  <c r="Y29" i="2"/>
  <c r="U29" i="2"/>
  <c r="Q29" i="2"/>
  <c r="H29" i="2"/>
  <c r="D29" i="2"/>
  <c r="BE28" i="2"/>
  <c r="AZ28" i="2"/>
  <c r="AU28" i="2"/>
  <c r="AO28" i="2"/>
  <c r="AJ28" i="2"/>
  <c r="AE28" i="2"/>
  <c r="Y28" i="2"/>
  <c r="U28" i="2"/>
  <c r="Q28" i="2"/>
  <c r="H28" i="2"/>
  <c r="D28" i="2"/>
  <c r="BE27" i="2"/>
  <c r="AZ27" i="2"/>
  <c r="AU27" i="2"/>
  <c r="AO27" i="2"/>
  <c r="AJ27" i="2"/>
  <c r="AE27" i="2"/>
  <c r="Y27" i="2"/>
  <c r="U27" i="2"/>
  <c r="Q27" i="2"/>
  <c r="H27" i="2"/>
  <c r="D27" i="2"/>
  <c r="BE26" i="2"/>
  <c r="AZ26" i="2"/>
  <c r="AU26" i="2"/>
  <c r="AO26" i="2"/>
  <c r="AJ26" i="2"/>
  <c r="AE26" i="2"/>
  <c r="Y26" i="2"/>
  <c r="U26" i="2"/>
  <c r="Q26" i="2"/>
  <c r="H26" i="2"/>
  <c r="D26" i="2"/>
  <c r="BE25" i="2"/>
  <c r="AZ25" i="2"/>
  <c r="AU25" i="2"/>
  <c r="AO25" i="2"/>
  <c r="AJ25" i="2"/>
  <c r="AE25" i="2"/>
  <c r="Y25" i="2"/>
  <c r="U25" i="2"/>
  <c r="Q25" i="2"/>
  <c r="H25" i="2"/>
  <c r="D25" i="2"/>
  <c r="BE24" i="2"/>
  <c r="AZ24" i="2"/>
  <c r="AU24" i="2"/>
  <c r="AO24" i="2"/>
  <c r="AJ24" i="2"/>
  <c r="AE24" i="2"/>
  <c r="Y24" i="2"/>
  <c r="U24" i="2"/>
  <c r="Q24" i="2"/>
  <c r="H24" i="2"/>
  <c r="D24" i="2"/>
  <c r="BE23" i="2"/>
  <c r="AZ23" i="2"/>
  <c r="AU23" i="2"/>
  <c r="AO23" i="2"/>
  <c r="AJ23" i="2"/>
  <c r="AE23" i="2"/>
  <c r="Y23" i="2"/>
  <c r="U23" i="2"/>
  <c r="Q23" i="2"/>
  <c r="H23" i="2"/>
  <c r="D23" i="2"/>
  <c r="BE22" i="2"/>
  <c r="AZ22" i="2"/>
  <c r="AU22" i="2"/>
  <c r="AO22" i="2"/>
  <c r="AJ22" i="2"/>
  <c r="AE22" i="2"/>
  <c r="Y22" i="2"/>
  <c r="U22" i="2"/>
  <c r="Q22" i="2"/>
  <c r="H22" i="2"/>
  <c r="D22" i="2"/>
  <c r="BE21" i="2"/>
  <c r="AZ21" i="2"/>
  <c r="AU21" i="2"/>
  <c r="AO21" i="2"/>
  <c r="AJ21" i="2"/>
  <c r="AE21" i="2"/>
  <c r="Y21" i="2"/>
  <c r="U21" i="2"/>
  <c r="Q21" i="2"/>
  <c r="H21" i="2"/>
  <c r="D21" i="2"/>
  <c r="BE20" i="2"/>
  <c r="AZ20" i="2"/>
  <c r="AU20" i="2"/>
  <c r="AO20" i="2"/>
  <c r="AJ20" i="2"/>
  <c r="AE20" i="2"/>
  <c r="Y20" i="2"/>
  <c r="U20" i="2"/>
  <c r="Q20" i="2"/>
  <c r="H20" i="2"/>
  <c r="D20" i="2"/>
  <c r="BE19" i="2"/>
  <c r="AZ19" i="2"/>
  <c r="AU19" i="2"/>
  <c r="AO19" i="2"/>
  <c r="AJ19" i="2"/>
  <c r="AE19" i="2"/>
  <c r="Y19" i="2"/>
  <c r="U19" i="2"/>
  <c r="Q19" i="2"/>
  <c r="H19" i="2"/>
  <c r="D19" i="2"/>
  <c r="BE18" i="2"/>
  <c r="AZ18" i="2"/>
  <c r="AU18" i="2"/>
  <c r="AO18" i="2"/>
  <c r="AJ18" i="2"/>
  <c r="AE18" i="2"/>
  <c r="Y18" i="2"/>
  <c r="U18" i="2"/>
  <c r="Q18" i="2"/>
  <c r="H18" i="2"/>
  <c r="D18" i="2"/>
  <c r="BE17" i="2"/>
  <c r="AZ17" i="2"/>
  <c r="AU17" i="2"/>
  <c r="AO17" i="2"/>
  <c r="AJ17" i="2"/>
  <c r="AE17" i="2"/>
  <c r="Y17" i="2"/>
  <c r="U17" i="2"/>
  <c r="Q17" i="2"/>
  <c r="H17" i="2"/>
  <c r="D17" i="2"/>
  <c r="BE16" i="2"/>
  <c r="AZ16" i="2"/>
  <c r="AU16" i="2"/>
  <c r="AO16" i="2"/>
  <c r="AJ16" i="2"/>
  <c r="AE16" i="2"/>
  <c r="Y16" i="2"/>
  <c r="U16" i="2"/>
  <c r="Q16" i="2"/>
  <c r="H16" i="2"/>
  <c r="D16" i="2"/>
  <c r="BE15" i="2"/>
  <c r="AZ15" i="2"/>
  <c r="AU15" i="2"/>
  <c r="AO15" i="2"/>
  <c r="AJ15" i="2"/>
  <c r="AE15" i="2"/>
  <c r="Y15" i="2"/>
  <c r="U15" i="2"/>
  <c r="Q15" i="2"/>
  <c r="H15" i="2"/>
  <c r="D15" i="2"/>
  <c r="BE14" i="2"/>
  <c r="AZ14" i="2"/>
  <c r="AU14" i="2"/>
  <c r="AO14" i="2"/>
  <c r="AJ14" i="2"/>
  <c r="AE14" i="2"/>
  <c r="Y14" i="2"/>
  <c r="U14" i="2"/>
  <c r="Q14" i="2"/>
  <c r="H14" i="2"/>
  <c r="D14" i="2"/>
  <c r="BE13" i="2"/>
  <c r="AZ13" i="2"/>
  <c r="AU13" i="2"/>
  <c r="AO13" i="2"/>
  <c r="AJ13" i="2"/>
  <c r="AE13" i="2"/>
  <c r="Y13" i="2"/>
  <c r="U13" i="2"/>
  <c r="Q13" i="2"/>
  <c r="H13" i="2"/>
  <c r="D13" i="2"/>
  <c r="BE12" i="2"/>
  <c r="AZ12" i="2"/>
  <c r="AU12" i="2"/>
  <c r="AO12" i="2"/>
  <c r="AJ12" i="2"/>
  <c r="AE12" i="2"/>
  <c r="Y12" i="2"/>
  <c r="U12" i="2"/>
  <c r="Q12" i="2"/>
  <c r="H12" i="2"/>
  <c r="D12" i="2"/>
  <c r="BE11" i="2"/>
  <c r="AZ11" i="2"/>
  <c r="AU11" i="2"/>
  <c r="AO11" i="2"/>
  <c r="AJ11" i="2"/>
  <c r="AE11" i="2"/>
  <c r="Y11" i="2"/>
  <c r="U11" i="2"/>
  <c r="Q11" i="2"/>
  <c r="H11" i="2"/>
  <c r="D11" i="2"/>
  <c r="BE10" i="2"/>
  <c r="AZ10" i="2"/>
  <c r="AU10" i="2"/>
  <c r="AO10" i="2"/>
  <c r="AJ10" i="2"/>
  <c r="AE10" i="2"/>
  <c r="Y10" i="2"/>
  <c r="U10" i="2"/>
  <c r="Q10" i="2"/>
  <c r="H10" i="2"/>
  <c r="D10" i="2"/>
  <c r="BE9" i="2"/>
  <c r="AZ9" i="2"/>
  <c r="AU9" i="2"/>
  <c r="AO9" i="2"/>
  <c r="AJ9" i="2"/>
  <c r="AE9" i="2"/>
  <c r="Y9" i="2"/>
  <c r="U9" i="2"/>
  <c r="Q9" i="2"/>
  <c r="H9" i="2"/>
  <c r="D9" i="2"/>
  <c r="BE8" i="2"/>
  <c r="AZ8" i="2"/>
  <c r="AU8" i="2"/>
  <c r="AO8" i="2"/>
  <c r="AJ8" i="2"/>
  <c r="AE8" i="2"/>
  <c r="Y8" i="2"/>
  <c r="U8" i="2"/>
  <c r="Q8" i="2"/>
  <c r="H8" i="2"/>
  <c r="D8" i="2"/>
  <c r="BE7" i="2"/>
  <c r="AZ7" i="2"/>
  <c r="AU7" i="2"/>
  <c r="AO7" i="2"/>
  <c r="AJ7" i="2"/>
  <c r="AE7" i="2"/>
  <c r="Y7" i="2"/>
  <c r="U7" i="2"/>
  <c r="Q7" i="2"/>
  <c r="H7" i="2"/>
  <c r="D7" i="2"/>
  <c r="BE6" i="2"/>
  <c r="AZ6" i="2"/>
  <c r="AU6" i="2"/>
  <c r="AO6" i="2"/>
  <c r="AJ6" i="2"/>
  <c r="AE6" i="2"/>
  <c r="Y6" i="2"/>
  <c r="U6" i="2"/>
  <c r="Q6" i="2"/>
  <c r="H6" i="2"/>
  <c r="D6" i="2"/>
  <c r="BE5" i="2"/>
  <c r="AZ5" i="2"/>
  <c r="AU5" i="2"/>
  <c r="AO5" i="2"/>
  <c r="AJ5" i="2"/>
  <c r="AE5" i="2"/>
  <c r="Y5" i="2"/>
  <c r="U5" i="2"/>
  <c r="Q5" i="2"/>
  <c r="H5" i="2"/>
  <c r="D5" i="2"/>
  <c r="BE4" i="2"/>
  <c r="AZ4" i="2"/>
  <c r="AU4" i="2"/>
  <c r="AO4" i="2"/>
  <c r="AJ4" i="2"/>
  <c r="AE4" i="2"/>
  <c r="Y4" i="2"/>
  <c r="U4" i="2"/>
  <c r="D4" i="2"/>
  <c r="DR40" i="5" l="1"/>
  <c r="DM48" i="5"/>
  <c r="DM40" i="5"/>
  <c r="DN40" i="5"/>
  <c r="DO40" i="5" s="1"/>
  <c r="DP40" i="5" s="1"/>
  <c r="DN48" i="5"/>
  <c r="DO48" i="5" s="1"/>
  <c r="DP48" i="5" s="1"/>
  <c r="EI40" i="5"/>
  <c r="EI50" i="5"/>
  <c r="EA40" i="5"/>
  <c r="L122" i="2"/>
  <c r="L91" i="2"/>
  <c r="L117" i="2"/>
  <c r="L120" i="2"/>
  <c r="L81" i="2"/>
  <c r="L121" i="2"/>
  <c r="L109" i="2"/>
  <c r="L112" i="2"/>
  <c r="L89" i="2"/>
  <c r="L93" i="2"/>
  <c r="L96" i="2"/>
  <c r="L101" i="2"/>
  <c r="L104" i="2"/>
  <c r="L85" i="2"/>
  <c r="L80" i="2"/>
  <c r="L87" i="2"/>
  <c r="L103" i="2"/>
  <c r="L111" i="2"/>
  <c r="L78" i="2"/>
  <c r="L86" i="2"/>
  <c r="L94" i="2"/>
  <c r="L102" i="2"/>
  <c r="L110" i="2"/>
  <c r="L118" i="2"/>
  <c r="L84" i="2"/>
  <c r="L92" i="2"/>
  <c r="L100" i="2"/>
  <c r="L108" i="2"/>
  <c r="L116" i="2"/>
  <c r="L83" i="2"/>
  <c r="L107" i="2"/>
  <c r="L115" i="2"/>
  <c r="EB40" i="5" l="1"/>
  <c r="ED68" i="5"/>
  <c r="ED96" i="5" s="1"/>
  <c r="DT2" i="5"/>
  <c r="DT68" i="5"/>
  <c r="DT96" i="5" s="1"/>
  <c r="DU68" i="5"/>
  <c r="DU96" i="5" s="1"/>
  <c r="DV68" i="5"/>
  <c r="DV96" i="5" s="1"/>
  <c r="DW68" i="5"/>
  <c r="DW96" i="5" s="1"/>
  <c r="DX68" i="5"/>
  <c r="DX96" i="5" s="1"/>
  <c r="DY68" i="5"/>
  <c r="DY96" i="5" s="1"/>
  <c r="DZ68" i="5"/>
  <c r="DZ96" i="5" s="1"/>
  <c r="EA68" i="5"/>
  <c r="EA96" i="5" s="1"/>
  <c r="EB68" i="5"/>
  <c r="EB96" i="5" s="1"/>
  <c r="EC68" i="5"/>
  <c r="EC96" i="5" s="1"/>
  <c r="DZ66" i="5"/>
  <c r="DZ64" i="5"/>
  <c r="DZ63" i="5"/>
  <c r="DZ59" i="5"/>
  <c r="DZ56" i="5"/>
  <c r="DZ57" i="5"/>
  <c r="DZ55" i="5"/>
  <c r="DZ54" i="5"/>
  <c r="DZ53" i="5"/>
  <c r="DZ51" i="5"/>
  <c r="DZ49" i="5"/>
  <c r="DZ116" i="5" s="1"/>
  <c r="DZ47" i="5"/>
  <c r="DZ115" i="5" s="1"/>
  <c r="DZ45" i="5"/>
  <c r="DZ46" i="5"/>
  <c r="DZ44" i="5"/>
  <c r="DZ43" i="5"/>
  <c r="DZ42" i="5"/>
  <c r="DZ41" i="5"/>
  <c r="DZ112" i="5" s="1"/>
  <c r="DZ94" i="5" l="1"/>
  <c r="DZ92" i="5"/>
  <c r="DZ120" i="5"/>
  <c r="DZ117" i="5"/>
  <c r="DZ121" i="5"/>
  <c r="DZ113" i="5"/>
  <c r="DZ118" i="5"/>
  <c r="DZ122" i="5"/>
  <c r="DZ119" i="5"/>
  <c r="DZ114" i="5"/>
  <c r="EC40" i="5"/>
  <c r="DZ88" i="5"/>
  <c r="DZ84" i="5"/>
  <c r="DZ91" i="5"/>
  <c r="DZ93" i="5"/>
  <c r="DZ90" i="5"/>
  <c r="DZ85" i="5"/>
  <c r="DZ87" i="5"/>
  <c r="DZ86" i="5"/>
  <c r="DZ89" i="5"/>
  <c r="DZ25" i="5"/>
  <c r="DZ24" i="5"/>
  <c r="DZ23" i="5"/>
  <c r="DZ22" i="5"/>
  <c r="DZ20" i="5"/>
  <c r="DZ21" i="5"/>
  <c r="DZ17" i="5"/>
  <c r="DZ18" i="5"/>
  <c r="DZ19" i="5"/>
  <c r="DZ16" i="5"/>
  <c r="DZ14" i="5"/>
  <c r="DZ15" i="5"/>
  <c r="DZ13" i="5"/>
  <c r="DZ12" i="5"/>
  <c r="DZ11" i="5"/>
  <c r="DZ10" i="5"/>
  <c r="DZ9" i="5"/>
  <c r="DZ6" i="5"/>
  <c r="DZ7" i="5"/>
  <c r="DZ5" i="5"/>
  <c r="DZ4" i="5"/>
  <c r="DZ3" i="5"/>
  <c r="DZ2" i="5"/>
  <c r="DZ100" i="5" l="1"/>
  <c r="DZ99" i="5"/>
  <c r="DZ104" i="5"/>
  <c r="DZ97" i="5"/>
  <c r="DZ103" i="5"/>
  <c r="DZ102" i="5"/>
  <c r="DZ101" i="5"/>
  <c r="DZ98" i="5"/>
  <c r="ED40" i="5"/>
  <c r="EE40" i="5"/>
  <c r="DZ76" i="5"/>
  <c r="DZ71" i="5"/>
  <c r="DZ75" i="5"/>
  <c r="DZ69" i="5"/>
  <c r="DZ72" i="5"/>
  <c r="DZ70" i="5"/>
  <c r="DZ73" i="5"/>
  <c r="DZ74" i="5"/>
  <c r="DT63" i="5"/>
  <c r="DT64" i="5"/>
  <c r="DT66" i="5"/>
  <c r="DT9" i="5"/>
  <c r="DT10" i="5"/>
  <c r="DT11" i="5"/>
  <c r="DT12" i="5"/>
  <c r="DT13" i="5"/>
  <c r="DT14" i="5"/>
  <c r="DT15" i="5"/>
  <c r="DT16" i="5"/>
  <c r="DT17" i="5"/>
  <c r="DT18" i="5"/>
  <c r="DT19" i="5"/>
  <c r="DT20" i="5"/>
  <c r="DT21" i="5"/>
  <c r="DT22" i="5"/>
  <c r="DT23" i="5"/>
  <c r="DT24" i="5"/>
  <c r="DT25" i="5"/>
  <c r="DT41" i="5"/>
  <c r="DT112" i="5" s="1"/>
  <c r="DT42" i="5"/>
  <c r="DT43" i="5"/>
  <c r="DT44" i="5"/>
  <c r="DT45" i="5"/>
  <c r="DT46" i="5"/>
  <c r="DT47" i="5"/>
  <c r="DT115" i="5" s="1"/>
  <c r="DT49" i="5"/>
  <c r="DT116" i="5" s="1"/>
  <c r="DT51" i="5"/>
  <c r="DT53" i="5"/>
  <c r="DT54" i="5"/>
  <c r="DT55" i="5"/>
  <c r="DT56" i="5"/>
  <c r="DT57" i="5"/>
  <c r="DT59" i="5"/>
  <c r="DT3" i="5"/>
  <c r="DT97" i="5" s="1"/>
  <c r="DT4" i="5"/>
  <c r="DT5" i="5"/>
  <c r="DT6" i="5"/>
  <c r="DT7" i="5"/>
  <c r="G68" i="5"/>
  <c r="G96" i="5" s="1"/>
  <c r="H68" i="5"/>
  <c r="H96" i="5" s="1"/>
  <c r="I68" i="5"/>
  <c r="I96" i="5" s="1"/>
  <c r="J68" i="5"/>
  <c r="J96" i="5" s="1"/>
  <c r="K68" i="5"/>
  <c r="K96" i="5" s="1"/>
  <c r="L68" i="5"/>
  <c r="L96" i="5" s="1"/>
  <c r="M68" i="5"/>
  <c r="M96" i="5" s="1"/>
  <c r="N68" i="5"/>
  <c r="N96" i="5" s="1"/>
  <c r="O68" i="5"/>
  <c r="O96" i="5" s="1"/>
  <c r="P68" i="5"/>
  <c r="P96" i="5" s="1"/>
  <c r="Q68" i="5"/>
  <c r="Q96" i="5" s="1"/>
  <c r="R68" i="5"/>
  <c r="R96" i="5" s="1"/>
  <c r="S68" i="5"/>
  <c r="S96" i="5" s="1"/>
  <c r="T68" i="5"/>
  <c r="T96" i="5" s="1"/>
  <c r="U68" i="5"/>
  <c r="U96" i="5" s="1"/>
  <c r="V68" i="5"/>
  <c r="V96" i="5" s="1"/>
  <c r="W68" i="5"/>
  <c r="W96" i="5" s="1"/>
  <c r="X68" i="5"/>
  <c r="X96" i="5" s="1"/>
  <c r="Y68" i="5"/>
  <c r="Y96" i="5" s="1"/>
  <c r="Z68" i="5"/>
  <c r="Z96" i="5" s="1"/>
  <c r="AA68" i="5"/>
  <c r="AA96" i="5" s="1"/>
  <c r="AB68" i="5"/>
  <c r="AB96" i="5" s="1"/>
  <c r="AC68" i="5"/>
  <c r="AC96" i="5" s="1"/>
  <c r="AD68" i="5"/>
  <c r="AD96" i="5" s="1"/>
  <c r="AE68" i="5"/>
  <c r="AE96" i="5" s="1"/>
  <c r="AF68" i="5"/>
  <c r="AF96" i="5" s="1"/>
  <c r="AG68" i="5"/>
  <c r="AG96" i="5" s="1"/>
  <c r="AH68" i="5"/>
  <c r="AH96" i="5" s="1"/>
  <c r="AI68" i="5"/>
  <c r="AI96" i="5" s="1"/>
  <c r="AJ68" i="5"/>
  <c r="AJ96" i="5" s="1"/>
  <c r="AK68" i="5"/>
  <c r="AK96" i="5" s="1"/>
  <c r="AL68" i="5"/>
  <c r="AL96" i="5" s="1"/>
  <c r="AM68" i="5"/>
  <c r="AM96" i="5" s="1"/>
  <c r="AN68" i="5"/>
  <c r="AN96" i="5" s="1"/>
  <c r="AO68" i="5"/>
  <c r="AO96" i="5" s="1"/>
  <c r="AP68" i="5"/>
  <c r="AP96" i="5" s="1"/>
  <c r="AQ68" i="5"/>
  <c r="AQ96" i="5" s="1"/>
  <c r="AR68" i="5"/>
  <c r="AR96" i="5" s="1"/>
  <c r="AS68" i="5"/>
  <c r="AS96" i="5" s="1"/>
  <c r="AT68" i="5"/>
  <c r="AT96" i="5" s="1"/>
  <c r="AU68" i="5"/>
  <c r="AU96" i="5" s="1"/>
  <c r="AV68" i="5"/>
  <c r="AV96" i="5" s="1"/>
  <c r="AW68" i="5"/>
  <c r="AW96" i="5" s="1"/>
  <c r="AX68" i="5"/>
  <c r="AX96" i="5" s="1"/>
  <c r="AY68" i="5"/>
  <c r="AY96" i="5" s="1"/>
  <c r="AZ68" i="5"/>
  <c r="AZ96" i="5" s="1"/>
  <c r="BA68" i="5"/>
  <c r="BA96" i="5" s="1"/>
  <c r="BB68" i="5"/>
  <c r="BB96" i="5" s="1"/>
  <c r="BC68" i="5"/>
  <c r="BC96" i="5" s="1"/>
  <c r="BD68" i="5"/>
  <c r="BD96" i="5" s="1"/>
  <c r="BE68" i="5"/>
  <c r="BE96" i="5" s="1"/>
  <c r="BF68" i="5"/>
  <c r="BF96" i="5" s="1"/>
  <c r="BG68" i="5"/>
  <c r="BG96" i="5" s="1"/>
  <c r="BH68" i="5"/>
  <c r="BH96" i="5" s="1"/>
  <c r="BI68" i="5"/>
  <c r="BI96" i="5" s="1"/>
  <c r="BJ68" i="5"/>
  <c r="BJ96" i="5" s="1"/>
  <c r="BK68" i="5"/>
  <c r="BK96" i="5" s="1"/>
  <c r="BL68" i="5"/>
  <c r="BL96" i="5" s="1"/>
  <c r="BM68" i="5"/>
  <c r="BM96" i="5" s="1"/>
  <c r="BN68" i="5"/>
  <c r="BN96" i="5" s="1"/>
  <c r="BO68" i="5"/>
  <c r="BO96" i="5" s="1"/>
  <c r="BP68" i="5"/>
  <c r="BP96" i="5" s="1"/>
  <c r="BQ68" i="5"/>
  <c r="BQ96" i="5" s="1"/>
  <c r="BR68" i="5"/>
  <c r="BR96" i="5" s="1"/>
  <c r="BS68" i="5"/>
  <c r="BS96" i="5" s="1"/>
  <c r="BT68" i="5"/>
  <c r="BT96" i="5" s="1"/>
  <c r="BU68" i="5"/>
  <c r="BU96" i="5" s="1"/>
  <c r="BV68" i="5"/>
  <c r="BV96" i="5" s="1"/>
  <c r="BW68" i="5"/>
  <c r="BW96" i="5" s="1"/>
  <c r="BX68" i="5"/>
  <c r="BX96" i="5" s="1"/>
  <c r="BY68" i="5"/>
  <c r="BZ68" i="5"/>
  <c r="CA68" i="5"/>
  <c r="CA96" i="5" s="1"/>
  <c r="CB68" i="5"/>
  <c r="CB96" i="5" s="1"/>
  <c r="CC68" i="5"/>
  <c r="CC96" i="5" s="1"/>
  <c r="CD68" i="5"/>
  <c r="CD96" i="5" s="1"/>
  <c r="CE68" i="5"/>
  <c r="CE96" i="5" s="1"/>
  <c r="CF68" i="5"/>
  <c r="CF96" i="5" s="1"/>
  <c r="CG68" i="5"/>
  <c r="CG96" i="5" s="1"/>
  <c r="CH68" i="5"/>
  <c r="CH96" i="5" s="1"/>
  <c r="CZ68" i="5"/>
  <c r="CZ96" i="5" s="1"/>
  <c r="DA68" i="5"/>
  <c r="DA96" i="5" s="1"/>
  <c r="EF68" i="5"/>
  <c r="EF96" i="5" s="1"/>
  <c r="DC68" i="5"/>
  <c r="DC96" i="5" s="1"/>
  <c r="EH68" i="5"/>
  <c r="EH96" i="5" s="1"/>
  <c r="DG68" i="5"/>
  <c r="DG96" i="5" s="1"/>
  <c r="EI68" i="5"/>
  <c r="EI96" i="5" s="1"/>
  <c r="DH68" i="5"/>
  <c r="DH96" i="5" s="1"/>
  <c r="EJ68" i="5"/>
  <c r="EJ96" i="5" s="1"/>
  <c r="EK68" i="5"/>
  <c r="EK96" i="5" s="1"/>
  <c r="EL68" i="5"/>
  <c r="EL96" i="5" s="1"/>
  <c r="EM68" i="5"/>
  <c r="EM96" i="5" s="1"/>
  <c r="EN68" i="5"/>
  <c r="EN96" i="5" s="1"/>
  <c r="EO68" i="5"/>
  <c r="EO96" i="5" s="1"/>
  <c r="ET68" i="5"/>
  <c r="ET96" i="5" s="1"/>
  <c r="EU68" i="5"/>
  <c r="EU96" i="5" s="1"/>
  <c r="EV68" i="5"/>
  <c r="EV96" i="5" s="1"/>
  <c r="EW68" i="5"/>
  <c r="EW96" i="5" s="1"/>
  <c r="EX68" i="5"/>
  <c r="EX96" i="5" s="1"/>
  <c r="EY68" i="5"/>
  <c r="EY96" i="5" s="1"/>
  <c r="EZ68" i="5"/>
  <c r="EZ96" i="5" s="1"/>
  <c r="FA68" i="5"/>
  <c r="FA96" i="5" s="1"/>
  <c r="FB68" i="5"/>
  <c r="FB96" i="5" s="1"/>
  <c r="FC68" i="5"/>
  <c r="FC96" i="5" s="1"/>
  <c r="FD68" i="5"/>
  <c r="FD96" i="5" s="1"/>
  <c r="CK68" i="5"/>
  <c r="CK96" i="5" s="1"/>
  <c r="FE68" i="5"/>
  <c r="FE96" i="5" s="1"/>
  <c r="FF68" i="5"/>
  <c r="FF96" i="5" s="1"/>
  <c r="FG68" i="5"/>
  <c r="FG96" i="5" s="1"/>
  <c r="FH68" i="5"/>
  <c r="FH96" i="5" s="1"/>
  <c r="FI68" i="5"/>
  <c r="FI96" i="5" s="1"/>
  <c r="FJ68" i="5"/>
  <c r="FJ96" i="5" s="1"/>
  <c r="F68" i="5"/>
  <c r="A14" i="5"/>
  <c r="B14" i="5"/>
  <c r="C14" i="5"/>
  <c r="DY14" i="5" s="1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AB14" i="5"/>
  <c r="AC14" i="5"/>
  <c r="AD14" i="5"/>
  <c r="AE14" i="5"/>
  <c r="CY14" i="5" s="1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S14" i="5"/>
  <c r="AT14" i="5"/>
  <c r="AU14" i="5"/>
  <c r="AV14" i="5"/>
  <c r="AW14" i="5"/>
  <c r="CP14" i="5" s="1"/>
  <c r="AX14" i="5"/>
  <c r="AY14" i="5"/>
  <c r="AZ14" i="5"/>
  <c r="BA14" i="5"/>
  <c r="BB14" i="5"/>
  <c r="BC14" i="5"/>
  <c r="BD14" i="5"/>
  <c r="BE14" i="5"/>
  <c r="BF14" i="5"/>
  <c r="BG14" i="5"/>
  <c r="BH14" i="5"/>
  <c r="BI14" i="5"/>
  <c r="BJ14" i="5"/>
  <c r="BK14" i="5"/>
  <c r="BL14" i="5"/>
  <c r="BM14" i="5"/>
  <c r="BN14" i="5"/>
  <c r="BO14" i="5"/>
  <c r="BP14" i="5"/>
  <c r="BQ14" i="5"/>
  <c r="BR14" i="5"/>
  <c r="BS14" i="5"/>
  <c r="BT14" i="5"/>
  <c r="BU14" i="5"/>
  <c r="BV14" i="5"/>
  <c r="BW14" i="5"/>
  <c r="BX14" i="5"/>
  <c r="BY14" i="5"/>
  <c r="BZ14" i="5"/>
  <c r="CN14" i="5" s="1"/>
  <c r="CA14" i="5"/>
  <c r="CL14" i="5" s="1"/>
  <c r="CB14" i="5"/>
  <c r="CC14" i="5"/>
  <c r="CJ14" i="5" s="1"/>
  <c r="CD14" i="5"/>
  <c r="CE14" i="5"/>
  <c r="CF14" i="5"/>
  <c r="CG14" i="5"/>
  <c r="CH14" i="5"/>
  <c r="A15" i="5"/>
  <c r="B15" i="5"/>
  <c r="C15" i="5"/>
  <c r="DY15" i="5" s="1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CY15" i="5" s="1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S15" i="5"/>
  <c r="AT15" i="5"/>
  <c r="AU15" i="5"/>
  <c r="AV15" i="5"/>
  <c r="AW15" i="5"/>
  <c r="CP15" i="5" s="1"/>
  <c r="AX15" i="5"/>
  <c r="AY15" i="5"/>
  <c r="AZ15" i="5"/>
  <c r="BA15" i="5"/>
  <c r="BB15" i="5"/>
  <c r="BC15" i="5"/>
  <c r="BD15" i="5"/>
  <c r="BE15" i="5"/>
  <c r="BF15" i="5"/>
  <c r="BG15" i="5"/>
  <c r="BH15" i="5"/>
  <c r="BI15" i="5"/>
  <c r="BJ15" i="5"/>
  <c r="BK15" i="5"/>
  <c r="BL15" i="5"/>
  <c r="BM15" i="5"/>
  <c r="BN15" i="5"/>
  <c r="BO15" i="5"/>
  <c r="BP15" i="5"/>
  <c r="BQ15" i="5"/>
  <c r="BR15" i="5"/>
  <c r="BS15" i="5"/>
  <c r="EG15" i="5" s="1"/>
  <c r="EH15" i="5" s="1"/>
  <c r="BT15" i="5"/>
  <c r="BU15" i="5"/>
  <c r="BV15" i="5"/>
  <c r="BW15" i="5"/>
  <c r="BX15" i="5"/>
  <c r="BY15" i="5"/>
  <c r="BZ15" i="5"/>
  <c r="CN15" i="5" s="1"/>
  <c r="CA15" i="5"/>
  <c r="CL15" i="5" s="1"/>
  <c r="CB15" i="5"/>
  <c r="CC15" i="5"/>
  <c r="CJ15" i="5" s="1"/>
  <c r="CK15" i="5" s="1"/>
  <c r="CD15" i="5"/>
  <c r="CE15" i="5"/>
  <c r="CF15" i="5"/>
  <c r="CG15" i="5"/>
  <c r="CH15" i="5"/>
  <c r="A16" i="5"/>
  <c r="B16" i="5"/>
  <c r="C16" i="5"/>
  <c r="DY16" i="5" s="1"/>
  <c r="D16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W16" i="5"/>
  <c r="X16" i="5"/>
  <c r="Y16" i="5"/>
  <c r="Z16" i="5"/>
  <c r="AA16" i="5"/>
  <c r="AB16" i="5"/>
  <c r="AC16" i="5"/>
  <c r="AD16" i="5"/>
  <c r="AE16" i="5"/>
  <c r="CY16" i="5" s="1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S16" i="5"/>
  <c r="AT16" i="5"/>
  <c r="AU16" i="5"/>
  <c r="AV16" i="5"/>
  <c r="AW16" i="5"/>
  <c r="CP16" i="5" s="1"/>
  <c r="AX16" i="5"/>
  <c r="AY16" i="5"/>
  <c r="AZ16" i="5"/>
  <c r="BA16" i="5"/>
  <c r="BB16" i="5"/>
  <c r="BC16" i="5"/>
  <c r="BD16" i="5"/>
  <c r="BE16" i="5"/>
  <c r="BF16" i="5"/>
  <c r="BG16" i="5"/>
  <c r="BH16" i="5"/>
  <c r="BI16" i="5"/>
  <c r="BJ16" i="5"/>
  <c r="BK16" i="5"/>
  <c r="BL16" i="5"/>
  <c r="BM16" i="5"/>
  <c r="BN16" i="5"/>
  <c r="BO16" i="5"/>
  <c r="BP16" i="5"/>
  <c r="BQ16" i="5"/>
  <c r="BR16" i="5"/>
  <c r="BS16" i="5"/>
  <c r="BT16" i="5"/>
  <c r="BU16" i="5"/>
  <c r="BV16" i="5"/>
  <c r="BW16" i="5"/>
  <c r="BX16" i="5"/>
  <c r="BY16" i="5"/>
  <c r="BZ16" i="5"/>
  <c r="CN16" i="5" s="1"/>
  <c r="CA16" i="5"/>
  <c r="CL16" i="5" s="1"/>
  <c r="CB16" i="5"/>
  <c r="CC16" i="5"/>
  <c r="CJ16" i="5" s="1"/>
  <c r="CD16" i="5"/>
  <c r="CE16" i="5"/>
  <c r="CF16" i="5"/>
  <c r="CG16" i="5"/>
  <c r="CH16" i="5"/>
  <c r="A17" i="5"/>
  <c r="B17" i="5"/>
  <c r="C17" i="5"/>
  <c r="DY17" i="5" s="1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CY17" i="5" s="1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S17" i="5"/>
  <c r="AT17" i="5"/>
  <c r="AU17" i="5"/>
  <c r="AV17" i="5"/>
  <c r="AW17" i="5"/>
  <c r="CP17" i="5" s="1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BP17" i="5"/>
  <c r="BQ17" i="5"/>
  <c r="BR17" i="5"/>
  <c r="BS17" i="5"/>
  <c r="EG17" i="5" s="1"/>
  <c r="EH17" i="5" s="1"/>
  <c r="BT17" i="5"/>
  <c r="BU17" i="5"/>
  <c r="BV17" i="5"/>
  <c r="BW17" i="5"/>
  <c r="BX17" i="5"/>
  <c r="BY17" i="5"/>
  <c r="BZ17" i="5"/>
  <c r="CN17" i="5" s="1"/>
  <c r="CA17" i="5"/>
  <c r="CL17" i="5" s="1"/>
  <c r="CB17" i="5"/>
  <c r="CC17" i="5"/>
  <c r="CJ17" i="5" s="1"/>
  <c r="CK17" i="5" s="1"/>
  <c r="CD17" i="5"/>
  <c r="CE17" i="5"/>
  <c r="CF17" i="5"/>
  <c r="CG17" i="5"/>
  <c r="CH17" i="5"/>
  <c r="A18" i="5"/>
  <c r="B18" i="5"/>
  <c r="C18" i="5"/>
  <c r="DY18" i="5" s="1"/>
  <c r="D18" i="5"/>
  <c r="E18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W18" i="5"/>
  <c r="X18" i="5"/>
  <c r="Y18" i="5"/>
  <c r="Z18" i="5"/>
  <c r="AA18" i="5"/>
  <c r="AB18" i="5"/>
  <c r="AC18" i="5"/>
  <c r="AD18" i="5"/>
  <c r="AE18" i="5"/>
  <c r="CY18" i="5" s="1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S18" i="5"/>
  <c r="AT18" i="5"/>
  <c r="AU18" i="5"/>
  <c r="AV18" i="5"/>
  <c r="AW18" i="5"/>
  <c r="CP18" i="5" s="1"/>
  <c r="AX18" i="5"/>
  <c r="AY18" i="5"/>
  <c r="AZ18" i="5"/>
  <c r="BA18" i="5"/>
  <c r="BB18" i="5"/>
  <c r="BC18" i="5"/>
  <c r="BD18" i="5"/>
  <c r="BE18" i="5"/>
  <c r="BF18" i="5"/>
  <c r="BG18" i="5"/>
  <c r="BH18" i="5"/>
  <c r="BI18" i="5"/>
  <c r="BJ18" i="5"/>
  <c r="BK18" i="5"/>
  <c r="BL18" i="5"/>
  <c r="BM18" i="5"/>
  <c r="BN18" i="5"/>
  <c r="BO18" i="5"/>
  <c r="BP18" i="5"/>
  <c r="BQ18" i="5"/>
  <c r="BR18" i="5"/>
  <c r="BS18" i="5"/>
  <c r="EG18" i="5" s="1"/>
  <c r="EH18" i="5" s="1"/>
  <c r="BT18" i="5"/>
  <c r="CT18" i="5" s="1"/>
  <c r="CU18" i="5" s="1"/>
  <c r="BU18" i="5"/>
  <c r="BV18" i="5"/>
  <c r="BW18" i="5"/>
  <c r="BX18" i="5"/>
  <c r="BY18" i="5"/>
  <c r="BZ18" i="5"/>
  <c r="CN18" i="5" s="1"/>
  <c r="CA18" i="5"/>
  <c r="CL18" i="5" s="1"/>
  <c r="CB18" i="5"/>
  <c r="CC18" i="5"/>
  <c r="CJ18" i="5" s="1"/>
  <c r="CK18" i="5" s="1"/>
  <c r="CD18" i="5"/>
  <c r="CE18" i="5"/>
  <c r="CF18" i="5"/>
  <c r="CG18" i="5"/>
  <c r="CH18" i="5"/>
  <c r="A19" i="5"/>
  <c r="B19" i="5"/>
  <c r="C19" i="5"/>
  <c r="DY19" i="5" s="1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AB19" i="5"/>
  <c r="AC19" i="5"/>
  <c r="AD19" i="5"/>
  <c r="AE19" i="5"/>
  <c r="CY19" i="5" s="1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S19" i="5"/>
  <c r="AT19" i="5"/>
  <c r="AU19" i="5"/>
  <c r="AV19" i="5"/>
  <c r="AW19" i="5"/>
  <c r="CP19" i="5" s="1"/>
  <c r="AX19" i="5"/>
  <c r="AY19" i="5"/>
  <c r="AZ19" i="5"/>
  <c r="BA19" i="5"/>
  <c r="BB19" i="5"/>
  <c r="BC19" i="5"/>
  <c r="BD19" i="5"/>
  <c r="BE19" i="5"/>
  <c r="BF19" i="5"/>
  <c r="BG19" i="5"/>
  <c r="BH19" i="5"/>
  <c r="BI19" i="5"/>
  <c r="BJ19" i="5"/>
  <c r="BK19" i="5"/>
  <c r="BL19" i="5"/>
  <c r="BM19" i="5"/>
  <c r="BN19" i="5"/>
  <c r="BO19" i="5"/>
  <c r="BP19" i="5"/>
  <c r="BQ19" i="5"/>
  <c r="BR19" i="5"/>
  <c r="BS19" i="5"/>
  <c r="EG19" i="5" s="1"/>
  <c r="EH19" i="5" s="1"/>
  <c r="BT19" i="5"/>
  <c r="BU19" i="5"/>
  <c r="BV19" i="5"/>
  <c r="BW19" i="5"/>
  <c r="BX19" i="5"/>
  <c r="BY19" i="5"/>
  <c r="BZ19" i="5"/>
  <c r="CN19" i="5" s="1"/>
  <c r="CA19" i="5"/>
  <c r="CL19" i="5" s="1"/>
  <c r="CB19" i="5"/>
  <c r="CC19" i="5"/>
  <c r="CJ19" i="5" s="1"/>
  <c r="CK19" i="5" s="1"/>
  <c r="CD19" i="5"/>
  <c r="CE19" i="5"/>
  <c r="CF19" i="5"/>
  <c r="CG19" i="5"/>
  <c r="CH19" i="5"/>
  <c r="A20" i="5"/>
  <c r="B20" i="5"/>
  <c r="C20" i="5"/>
  <c r="DY20" i="5" s="1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CY20" i="5" s="1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CP20" i="5" s="1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EG20" i="5" s="1"/>
  <c r="EH20" i="5" s="1"/>
  <c r="BT20" i="5"/>
  <c r="BU20" i="5"/>
  <c r="BV20" i="5"/>
  <c r="BW20" i="5"/>
  <c r="BX20" i="5"/>
  <c r="BY20" i="5"/>
  <c r="BZ20" i="5"/>
  <c r="CN20" i="5" s="1"/>
  <c r="CA20" i="5"/>
  <c r="CL20" i="5" s="1"/>
  <c r="CB20" i="5"/>
  <c r="CC20" i="5"/>
  <c r="CJ20" i="5" s="1"/>
  <c r="CK20" i="5" s="1"/>
  <c r="CD20" i="5"/>
  <c r="CE20" i="5"/>
  <c r="CF20" i="5"/>
  <c r="CG20" i="5"/>
  <c r="CH20" i="5"/>
  <c r="A21" i="5"/>
  <c r="B21" i="5"/>
  <c r="C21" i="5"/>
  <c r="DY21" i="5" s="1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CY21" i="5" s="1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S21" i="5"/>
  <c r="AT21" i="5"/>
  <c r="AU21" i="5"/>
  <c r="AV21" i="5"/>
  <c r="AW21" i="5"/>
  <c r="CP21" i="5" s="1"/>
  <c r="AX21" i="5"/>
  <c r="AY21" i="5"/>
  <c r="AZ21" i="5"/>
  <c r="BA21" i="5"/>
  <c r="BB21" i="5"/>
  <c r="BC21" i="5"/>
  <c r="BD21" i="5"/>
  <c r="BE21" i="5"/>
  <c r="BF21" i="5"/>
  <c r="BG21" i="5"/>
  <c r="BH21" i="5"/>
  <c r="BI21" i="5"/>
  <c r="BJ21" i="5"/>
  <c r="BK21" i="5"/>
  <c r="BL21" i="5"/>
  <c r="BM21" i="5"/>
  <c r="BN21" i="5"/>
  <c r="BO21" i="5"/>
  <c r="BP21" i="5"/>
  <c r="BQ21" i="5"/>
  <c r="BR21" i="5"/>
  <c r="BS21" i="5"/>
  <c r="EG21" i="5" s="1"/>
  <c r="EH21" i="5" s="1"/>
  <c r="BT21" i="5"/>
  <c r="CT21" i="5" s="1"/>
  <c r="CU21" i="5" s="1"/>
  <c r="BU21" i="5"/>
  <c r="BV21" i="5"/>
  <c r="BW21" i="5"/>
  <c r="BX21" i="5"/>
  <c r="BY21" i="5"/>
  <c r="BZ21" i="5"/>
  <c r="CN21" i="5" s="1"/>
  <c r="CA21" i="5"/>
  <c r="CL21" i="5" s="1"/>
  <c r="CB21" i="5"/>
  <c r="CC21" i="5"/>
  <c r="CJ21" i="5" s="1"/>
  <c r="CK21" i="5" s="1"/>
  <c r="CD21" i="5"/>
  <c r="CE21" i="5"/>
  <c r="CF21" i="5"/>
  <c r="CG21" i="5"/>
  <c r="CH21" i="5"/>
  <c r="A22" i="5"/>
  <c r="B22" i="5"/>
  <c r="C22" i="5"/>
  <c r="DY22" i="5" s="1"/>
  <c r="D22" i="5"/>
  <c r="E22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W22" i="5"/>
  <c r="X22" i="5"/>
  <c r="Y22" i="5"/>
  <c r="Z22" i="5"/>
  <c r="AA22" i="5"/>
  <c r="AB22" i="5"/>
  <c r="AC22" i="5"/>
  <c r="AD22" i="5"/>
  <c r="AE22" i="5"/>
  <c r="CY22" i="5" s="1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S22" i="5"/>
  <c r="AT22" i="5"/>
  <c r="AU22" i="5"/>
  <c r="AV22" i="5"/>
  <c r="AW22" i="5"/>
  <c r="CP22" i="5" s="1"/>
  <c r="AX22" i="5"/>
  <c r="AY22" i="5"/>
  <c r="AZ22" i="5"/>
  <c r="BA22" i="5"/>
  <c r="BB22" i="5"/>
  <c r="BC22" i="5"/>
  <c r="BD22" i="5"/>
  <c r="BE22" i="5"/>
  <c r="BF22" i="5"/>
  <c r="BG22" i="5"/>
  <c r="BH22" i="5"/>
  <c r="BI22" i="5"/>
  <c r="BJ22" i="5"/>
  <c r="BK22" i="5"/>
  <c r="BL22" i="5"/>
  <c r="BM22" i="5"/>
  <c r="BN22" i="5"/>
  <c r="BO22" i="5"/>
  <c r="BP22" i="5"/>
  <c r="BQ22" i="5"/>
  <c r="BR22" i="5"/>
  <c r="BS22" i="5"/>
  <c r="BT22" i="5"/>
  <c r="BU22" i="5"/>
  <c r="BV22" i="5"/>
  <c r="BW22" i="5"/>
  <c r="BX22" i="5"/>
  <c r="BY22" i="5"/>
  <c r="BZ22" i="5"/>
  <c r="CN22" i="5" s="1"/>
  <c r="CA22" i="5"/>
  <c r="CL22" i="5" s="1"/>
  <c r="CB22" i="5"/>
  <c r="CC22" i="5"/>
  <c r="CJ22" i="5" s="1"/>
  <c r="CD22" i="5"/>
  <c r="CE22" i="5"/>
  <c r="CF22" i="5"/>
  <c r="CG22" i="5"/>
  <c r="CH22" i="5"/>
  <c r="A23" i="5"/>
  <c r="B23" i="5"/>
  <c r="C23" i="5"/>
  <c r="DY23" i="5" s="1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CY23" i="5" s="1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S23" i="5"/>
  <c r="AT23" i="5"/>
  <c r="AU23" i="5"/>
  <c r="AV23" i="5"/>
  <c r="AW23" i="5"/>
  <c r="CP23" i="5" s="1"/>
  <c r="AX23" i="5"/>
  <c r="AY23" i="5"/>
  <c r="AZ23" i="5"/>
  <c r="BA23" i="5"/>
  <c r="BB23" i="5"/>
  <c r="BC23" i="5"/>
  <c r="BD23" i="5"/>
  <c r="BE23" i="5"/>
  <c r="BF23" i="5"/>
  <c r="BG23" i="5"/>
  <c r="BH23" i="5"/>
  <c r="BI23" i="5"/>
  <c r="BJ23" i="5"/>
  <c r="BK23" i="5"/>
  <c r="BL23" i="5"/>
  <c r="BM23" i="5"/>
  <c r="BN23" i="5"/>
  <c r="BO23" i="5"/>
  <c r="BP23" i="5"/>
  <c r="BQ23" i="5"/>
  <c r="BR23" i="5"/>
  <c r="BS23" i="5"/>
  <c r="EG23" i="5" s="1"/>
  <c r="EH23" i="5" s="1"/>
  <c r="BT23" i="5"/>
  <c r="BU23" i="5"/>
  <c r="BV23" i="5"/>
  <c r="BW23" i="5"/>
  <c r="BX23" i="5"/>
  <c r="BY23" i="5"/>
  <c r="BZ23" i="5"/>
  <c r="CN23" i="5" s="1"/>
  <c r="CA23" i="5"/>
  <c r="CL23" i="5" s="1"/>
  <c r="CB23" i="5"/>
  <c r="CC23" i="5"/>
  <c r="CJ23" i="5" s="1"/>
  <c r="CK23" i="5" s="1"/>
  <c r="CD23" i="5"/>
  <c r="CE23" i="5"/>
  <c r="CF23" i="5"/>
  <c r="CG23" i="5"/>
  <c r="CH23" i="5"/>
  <c r="A24" i="5"/>
  <c r="B24" i="5"/>
  <c r="C24" i="5"/>
  <c r="DY24" i="5" s="1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AB24" i="5"/>
  <c r="AC24" i="5"/>
  <c r="AD24" i="5"/>
  <c r="AE24" i="5"/>
  <c r="CY24" i="5" s="1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S24" i="5"/>
  <c r="AT24" i="5"/>
  <c r="AU24" i="5"/>
  <c r="AV24" i="5"/>
  <c r="AW24" i="5"/>
  <c r="CP24" i="5" s="1"/>
  <c r="AX24" i="5"/>
  <c r="AY24" i="5"/>
  <c r="AZ24" i="5"/>
  <c r="BA24" i="5"/>
  <c r="BB24" i="5"/>
  <c r="BC24" i="5"/>
  <c r="BD24" i="5"/>
  <c r="BE24" i="5"/>
  <c r="BF24" i="5"/>
  <c r="BG24" i="5"/>
  <c r="BH24" i="5"/>
  <c r="BI24" i="5"/>
  <c r="BJ24" i="5"/>
  <c r="BK24" i="5"/>
  <c r="BL24" i="5"/>
  <c r="BM24" i="5"/>
  <c r="BN24" i="5"/>
  <c r="BO24" i="5"/>
  <c r="BP24" i="5"/>
  <c r="BQ24" i="5"/>
  <c r="BR24" i="5"/>
  <c r="BS24" i="5"/>
  <c r="BT24" i="5"/>
  <c r="BU24" i="5"/>
  <c r="BV24" i="5"/>
  <c r="BW24" i="5"/>
  <c r="BX24" i="5"/>
  <c r="BY24" i="5"/>
  <c r="BZ24" i="5"/>
  <c r="CN24" i="5" s="1"/>
  <c r="CA24" i="5"/>
  <c r="CL24" i="5" s="1"/>
  <c r="CB24" i="5"/>
  <c r="CC24" i="5"/>
  <c r="CJ24" i="5" s="1"/>
  <c r="CD24" i="5"/>
  <c r="CE24" i="5"/>
  <c r="CF24" i="5"/>
  <c r="CG24" i="5"/>
  <c r="CH24" i="5"/>
  <c r="A25" i="5"/>
  <c r="B25" i="5"/>
  <c r="C25" i="5"/>
  <c r="DY25" i="5" s="1"/>
  <c r="D25" i="5"/>
  <c r="E25" i="5"/>
  <c r="F25" i="5"/>
  <c r="FE25" i="5" s="1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CY25" i="5" s="1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S25" i="5"/>
  <c r="AT25" i="5"/>
  <c r="AU25" i="5"/>
  <c r="AV25" i="5"/>
  <c r="AW25" i="5"/>
  <c r="CP25" i="5" s="1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BK25" i="5"/>
  <c r="BL25" i="5"/>
  <c r="BM25" i="5"/>
  <c r="BN25" i="5"/>
  <c r="BO25" i="5"/>
  <c r="BP25" i="5"/>
  <c r="BQ25" i="5"/>
  <c r="BR25" i="5"/>
  <c r="BS25" i="5"/>
  <c r="EG25" i="5" s="1"/>
  <c r="EH25" i="5" s="1"/>
  <c r="BT25" i="5"/>
  <c r="BU25" i="5"/>
  <c r="BV25" i="5"/>
  <c r="BW25" i="5"/>
  <c r="BX25" i="5"/>
  <c r="BY25" i="5"/>
  <c r="BZ25" i="5"/>
  <c r="CN25" i="5" s="1"/>
  <c r="CA25" i="5"/>
  <c r="CL25" i="5" s="1"/>
  <c r="CB25" i="5"/>
  <c r="CC25" i="5"/>
  <c r="CJ25" i="5" s="1"/>
  <c r="CK25" i="5" s="1"/>
  <c r="CD25" i="5"/>
  <c r="CE25" i="5"/>
  <c r="CF25" i="5"/>
  <c r="CG25" i="5"/>
  <c r="CH25" i="5"/>
  <c r="ER24" i="5" l="1"/>
  <c r="ER16" i="5"/>
  <c r="ER74" i="5" s="1"/>
  <c r="ER20" i="5"/>
  <c r="ER14" i="5"/>
  <c r="ER22" i="5"/>
  <c r="ER18" i="5"/>
  <c r="ER21" i="5"/>
  <c r="ER17" i="5"/>
  <c r="ER25" i="5"/>
  <c r="ER76" i="5" s="1"/>
  <c r="ER73" i="5"/>
  <c r="ER23" i="5"/>
  <c r="ER19" i="5"/>
  <c r="ER15" i="5"/>
  <c r="CN75" i="5"/>
  <c r="CM23" i="5"/>
  <c r="CM19" i="5"/>
  <c r="CM15" i="5"/>
  <c r="CM24" i="5"/>
  <c r="CM20" i="5"/>
  <c r="CM16" i="5"/>
  <c r="CN76" i="5"/>
  <c r="CM25" i="5"/>
  <c r="CM21" i="5"/>
  <c r="CM17" i="5"/>
  <c r="CM22" i="5"/>
  <c r="CM18" i="5"/>
  <c r="CM14" i="5"/>
  <c r="DI18" i="5"/>
  <c r="DI14" i="5"/>
  <c r="DI22" i="5"/>
  <c r="CY102" i="5"/>
  <c r="CY74" i="5"/>
  <c r="CY76" i="5"/>
  <c r="CY104" i="5"/>
  <c r="CY103" i="5"/>
  <c r="CY75" i="5"/>
  <c r="CY73" i="5"/>
  <c r="CY101" i="5"/>
  <c r="DI17" i="5"/>
  <c r="DI24" i="5"/>
  <c r="DI20" i="5"/>
  <c r="DI16" i="5"/>
  <c r="DI23" i="5"/>
  <c r="DI19" i="5"/>
  <c r="DI15" i="5"/>
  <c r="DI25" i="5"/>
  <c r="DI21" i="5"/>
  <c r="DD24" i="5"/>
  <c r="DE24" i="5" s="1"/>
  <c r="DF24" i="5" s="1"/>
  <c r="CX22" i="5"/>
  <c r="CX25" i="5"/>
  <c r="CX21" i="5"/>
  <c r="CX17" i="5"/>
  <c r="DD23" i="5"/>
  <c r="DE23" i="5" s="1"/>
  <c r="DD25" i="5"/>
  <c r="DE25" i="5" s="1"/>
  <c r="CX18" i="5"/>
  <c r="CX14" i="5"/>
  <c r="CP75" i="5"/>
  <c r="CP73" i="5"/>
  <c r="CX19" i="5"/>
  <c r="CX15" i="5"/>
  <c r="CX23" i="5"/>
  <c r="CX24" i="5"/>
  <c r="CX20" i="5"/>
  <c r="CX16" i="5"/>
  <c r="CP76" i="5"/>
  <c r="CP74" i="5"/>
  <c r="CP101" i="5"/>
  <c r="CP103" i="5"/>
  <c r="CP104" i="5"/>
  <c r="CP102" i="5"/>
  <c r="DT94" i="5"/>
  <c r="CT25" i="5"/>
  <c r="CU25" i="5" s="1"/>
  <c r="CV25" i="5" s="1"/>
  <c r="CT24" i="5"/>
  <c r="CT20" i="5"/>
  <c r="CU20" i="5" s="1"/>
  <c r="CV20" i="5" s="1"/>
  <c r="CV18" i="5"/>
  <c r="CT16" i="5"/>
  <c r="CT22" i="5"/>
  <c r="CT14" i="5"/>
  <c r="CT17" i="5"/>
  <c r="CU17" i="5" s="1"/>
  <c r="CV17" i="5" s="1"/>
  <c r="CT23" i="5"/>
  <c r="CU23" i="5" s="1"/>
  <c r="CV23" i="5" s="1"/>
  <c r="CV21" i="5"/>
  <c r="CT19" i="5"/>
  <c r="CU19" i="5" s="1"/>
  <c r="CV19" i="5" s="1"/>
  <c r="CT15" i="5"/>
  <c r="CU15" i="5" s="1"/>
  <c r="CV15" i="5" s="1"/>
  <c r="CS23" i="5"/>
  <c r="CS19" i="5"/>
  <c r="CS15" i="5"/>
  <c r="CS24" i="5"/>
  <c r="CS20" i="5"/>
  <c r="CS16" i="5"/>
  <c r="CS21" i="5"/>
  <c r="CS17" i="5"/>
  <c r="CS25" i="5"/>
  <c r="CS22" i="5"/>
  <c r="CS18" i="5"/>
  <c r="CS14" i="5"/>
  <c r="CO16" i="5"/>
  <c r="CR16" i="5"/>
  <c r="CO24" i="5"/>
  <c r="CR24" i="5"/>
  <c r="CO25" i="5"/>
  <c r="CR25" i="5"/>
  <c r="CO21" i="5"/>
  <c r="CR21" i="5"/>
  <c r="CO17" i="5"/>
  <c r="CR17" i="5"/>
  <c r="CO20" i="5"/>
  <c r="CR20" i="5"/>
  <c r="CO22" i="5"/>
  <c r="CR22" i="5"/>
  <c r="CO18" i="5"/>
  <c r="CR18" i="5"/>
  <c r="CO14" i="5"/>
  <c r="CR14" i="5"/>
  <c r="CO23" i="5"/>
  <c r="CR23" i="5"/>
  <c r="CO19" i="5"/>
  <c r="CR19" i="5"/>
  <c r="CO15" i="5"/>
  <c r="CR15" i="5"/>
  <c r="DT92" i="5"/>
  <c r="DT120" i="5"/>
  <c r="CN104" i="5"/>
  <c r="F96" i="5"/>
  <c r="BZ96" i="5"/>
  <c r="CL75" i="5"/>
  <c r="CJ75" i="5"/>
  <c r="CK22" i="5"/>
  <c r="CJ103" i="5"/>
  <c r="CL101" i="5"/>
  <c r="CJ101" i="5"/>
  <c r="CK14" i="5"/>
  <c r="CJ73" i="5"/>
  <c r="CJ76" i="5"/>
  <c r="CJ104" i="5"/>
  <c r="CK24" i="5"/>
  <c r="CJ74" i="5"/>
  <c r="CJ102" i="5"/>
  <c r="CK16" i="5"/>
  <c r="CL102" i="5"/>
  <c r="CL103" i="5"/>
  <c r="CL73" i="5"/>
  <c r="CL76" i="5"/>
  <c r="CL104" i="5"/>
  <c r="CL74" i="5"/>
  <c r="DT100" i="5"/>
  <c r="DT104" i="5"/>
  <c r="DT99" i="5"/>
  <c r="CC104" i="5"/>
  <c r="BE104" i="5"/>
  <c r="AO104" i="5"/>
  <c r="Y104" i="5"/>
  <c r="BY103" i="5"/>
  <c r="BI103" i="5"/>
  <c r="AS103" i="5"/>
  <c r="U103" i="5"/>
  <c r="DT122" i="5"/>
  <c r="BU104" i="5"/>
  <c r="BM104" i="5"/>
  <c r="AW104" i="5"/>
  <c r="AG104" i="5"/>
  <c r="Q104" i="5"/>
  <c r="I104" i="5"/>
  <c r="CG103" i="5"/>
  <c r="BQ103" i="5"/>
  <c r="BA103" i="5"/>
  <c r="AK103" i="5"/>
  <c r="AC103" i="5"/>
  <c r="M103" i="5"/>
  <c r="CG101" i="5"/>
  <c r="BY101" i="5"/>
  <c r="BQ101" i="5"/>
  <c r="BI101" i="5"/>
  <c r="BA101" i="5"/>
  <c r="AS101" i="5"/>
  <c r="AK101" i="5"/>
  <c r="AC101" i="5"/>
  <c r="U101" i="5"/>
  <c r="M101" i="5"/>
  <c r="DT103" i="5"/>
  <c r="DT101" i="5"/>
  <c r="AG102" i="5"/>
  <c r="CB104" i="5"/>
  <c r="BT104" i="5"/>
  <c r="BL104" i="5"/>
  <c r="BD104" i="5"/>
  <c r="AV104" i="5"/>
  <c r="AN104" i="5"/>
  <c r="AF104" i="5"/>
  <c r="X104" i="5"/>
  <c r="P104" i="5"/>
  <c r="H104" i="5"/>
  <c r="CF103" i="5"/>
  <c r="BX103" i="5"/>
  <c r="BP103" i="5"/>
  <c r="BH103" i="5"/>
  <c r="AZ103" i="5"/>
  <c r="AR103" i="5"/>
  <c r="AJ103" i="5"/>
  <c r="AB103" i="5"/>
  <c r="T103" i="5"/>
  <c r="L103" i="5"/>
  <c r="CB102" i="5"/>
  <c r="BT102" i="5"/>
  <c r="BL102" i="5"/>
  <c r="BD102" i="5"/>
  <c r="AV102" i="5"/>
  <c r="AN102" i="5"/>
  <c r="AF102" i="5"/>
  <c r="X102" i="5"/>
  <c r="P102" i="5"/>
  <c r="H102" i="5"/>
  <c r="CF101" i="5"/>
  <c r="BX101" i="5"/>
  <c r="BP101" i="5"/>
  <c r="BH101" i="5"/>
  <c r="AZ101" i="5"/>
  <c r="AR101" i="5"/>
  <c r="AJ101" i="5"/>
  <c r="AB101" i="5"/>
  <c r="T101" i="5"/>
  <c r="L101" i="5"/>
  <c r="DT118" i="5"/>
  <c r="DT114" i="5"/>
  <c r="BU102" i="5"/>
  <c r="CA104" i="5"/>
  <c r="EG24" i="5"/>
  <c r="EH24" i="5" s="1"/>
  <c r="EH104" i="5" s="1"/>
  <c r="BS104" i="5"/>
  <c r="BK104" i="5"/>
  <c r="BC104" i="5"/>
  <c r="AU104" i="5"/>
  <c r="AM104" i="5"/>
  <c r="AE104" i="5"/>
  <c r="W104" i="5"/>
  <c r="O104" i="5"/>
  <c r="G104" i="5"/>
  <c r="CE103" i="5"/>
  <c r="BW103" i="5"/>
  <c r="BO103" i="5"/>
  <c r="BG103" i="5"/>
  <c r="AY103" i="5"/>
  <c r="AQ103" i="5"/>
  <c r="AI103" i="5"/>
  <c r="AA103" i="5"/>
  <c r="S103" i="5"/>
  <c r="K103" i="5"/>
  <c r="DY103" i="5"/>
  <c r="CA102" i="5"/>
  <c r="EG16" i="5"/>
  <c r="EH16" i="5" s="1"/>
  <c r="EH102" i="5" s="1"/>
  <c r="BS102" i="5"/>
  <c r="BK102" i="5"/>
  <c r="BC102" i="5"/>
  <c r="AU102" i="5"/>
  <c r="AM102" i="5"/>
  <c r="AE102" i="5"/>
  <c r="W102" i="5"/>
  <c r="O102" i="5"/>
  <c r="G102" i="5"/>
  <c r="CE101" i="5"/>
  <c r="BW101" i="5"/>
  <c r="BO101" i="5"/>
  <c r="BG101" i="5"/>
  <c r="AY101" i="5"/>
  <c r="AQ101" i="5"/>
  <c r="AI101" i="5"/>
  <c r="AA101" i="5"/>
  <c r="S101" i="5"/>
  <c r="K101" i="5"/>
  <c r="DY101" i="5"/>
  <c r="DT121" i="5"/>
  <c r="BM102" i="5"/>
  <c r="Q102" i="5"/>
  <c r="CH104" i="5"/>
  <c r="BZ104" i="5"/>
  <c r="BR104" i="5"/>
  <c r="BJ104" i="5"/>
  <c r="BB104" i="5"/>
  <c r="AT104" i="5"/>
  <c r="AL104" i="5"/>
  <c r="AD104" i="5"/>
  <c r="V104" i="5"/>
  <c r="N104" i="5"/>
  <c r="CD103" i="5"/>
  <c r="BV103" i="5"/>
  <c r="BN103" i="5"/>
  <c r="BF103" i="5"/>
  <c r="AX103" i="5"/>
  <c r="AP103" i="5"/>
  <c r="AH103" i="5"/>
  <c r="Z103" i="5"/>
  <c r="R103" i="5"/>
  <c r="J103" i="5"/>
  <c r="CH102" i="5"/>
  <c r="BZ102" i="5"/>
  <c r="BR102" i="5"/>
  <c r="BJ102" i="5"/>
  <c r="BB102" i="5"/>
  <c r="AT102" i="5"/>
  <c r="AL102" i="5"/>
  <c r="AD102" i="5"/>
  <c r="V102" i="5"/>
  <c r="N102" i="5"/>
  <c r="CD101" i="5"/>
  <c r="BV101" i="5"/>
  <c r="BN101" i="5"/>
  <c r="BF101" i="5"/>
  <c r="AX101" i="5"/>
  <c r="AP101" i="5"/>
  <c r="AH101" i="5"/>
  <c r="Z101" i="5"/>
  <c r="R101" i="5"/>
  <c r="J101" i="5"/>
  <c r="DT98" i="5"/>
  <c r="DT113" i="5"/>
  <c r="AW102" i="5"/>
  <c r="CG104" i="5"/>
  <c r="BY104" i="5"/>
  <c r="BQ104" i="5"/>
  <c r="BI104" i="5"/>
  <c r="BA104" i="5"/>
  <c r="AS104" i="5"/>
  <c r="AK104" i="5"/>
  <c r="AC104" i="5"/>
  <c r="U104" i="5"/>
  <c r="M104" i="5"/>
  <c r="CC103" i="5"/>
  <c r="BU103" i="5"/>
  <c r="BM103" i="5"/>
  <c r="BE103" i="5"/>
  <c r="AW103" i="5"/>
  <c r="AO103" i="5"/>
  <c r="AG103" i="5"/>
  <c r="Y103" i="5"/>
  <c r="Q103" i="5"/>
  <c r="I103" i="5"/>
  <c r="CG102" i="5"/>
  <c r="BY102" i="5"/>
  <c r="BQ102" i="5"/>
  <c r="BI102" i="5"/>
  <c r="BA102" i="5"/>
  <c r="AS102" i="5"/>
  <c r="AK102" i="5"/>
  <c r="AC102" i="5"/>
  <c r="U102" i="5"/>
  <c r="M102" i="5"/>
  <c r="CC101" i="5"/>
  <c r="BU101" i="5"/>
  <c r="BM101" i="5"/>
  <c r="BE101" i="5"/>
  <c r="AW101" i="5"/>
  <c r="AO101" i="5"/>
  <c r="AG101" i="5"/>
  <c r="Y101" i="5"/>
  <c r="Q101" i="5"/>
  <c r="I101" i="5"/>
  <c r="DT117" i="5"/>
  <c r="CC102" i="5"/>
  <c r="Y102" i="5"/>
  <c r="CF104" i="5"/>
  <c r="BX104" i="5"/>
  <c r="BP104" i="5"/>
  <c r="BH104" i="5"/>
  <c r="AZ104" i="5"/>
  <c r="AR104" i="5"/>
  <c r="AJ104" i="5"/>
  <c r="AB104" i="5"/>
  <c r="T104" i="5"/>
  <c r="L104" i="5"/>
  <c r="CB103" i="5"/>
  <c r="BT103" i="5"/>
  <c r="BL103" i="5"/>
  <c r="BD103" i="5"/>
  <c r="AV103" i="5"/>
  <c r="AN103" i="5"/>
  <c r="AF103" i="5"/>
  <c r="X103" i="5"/>
  <c r="P103" i="5"/>
  <c r="H103" i="5"/>
  <c r="CF102" i="5"/>
  <c r="BX102" i="5"/>
  <c r="BP102" i="5"/>
  <c r="BH102" i="5"/>
  <c r="AZ102" i="5"/>
  <c r="AR102" i="5"/>
  <c r="AJ102" i="5"/>
  <c r="AB102" i="5"/>
  <c r="T102" i="5"/>
  <c r="L102" i="5"/>
  <c r="CB101" i="5"/>
  <c r="BT101" i="5"/>
  <c r="BL101" i="5"/>
  <c r="BD101" i="5"/>
  <c r="AV101" i="5"/>
  <c r="AN101" i="5"/>
  <c r="AF101" i="5"/>
  <c r="X101" i="5"/>
  <c r="P101" i="5"/>
  <c r="H101" i="5"/>
  <c r="BE102" i="5"/>
  <c r="I102" i="5"/>
  <c r="CE104" i="5"/>
  <c r="BW104" i="5"/>
  <c r="BO104" i="5"/>
  <c r="BG104" i="5"/>
  <c r="AY104" i="5"/>
  <c r="AQ104" i="5"/>
  <c r="AI104" i="5"/>
  <c r="AA104" i="5"/>
  <c r="S104" i="5"/>
  <c r="K104" i="5"/>
  <c r="DY104" i="5"/>
  <c r="CA103" i="5"/>
  <c r="EG22" i="5"/>
  <c r="EH22" i="5" s="1"/>
  <c r="EH103" i="5" s="1"/>
  <c r="BS103" i="5"/>
  <c r="BK103" i="5"/>
  <c r="BC103" i="5"/>
  <c r="AU103" i="5"/>
  <c r="AM103" i="5"/>
  <c r="AE103" i="5"/>
  <c r="W103" i="5"/>
  <c r="O103" i="5"/>
  <c r="G103" i="5"/>
  <c r="CE102" i="5"/>
  <c r="BW102" i="5"/>
  <c r="BO102" i="5"/>
  <c r="BG102" i="5"/>
  <c r="AY102" i="5"/>
  <c r="AQ102" i="5"/>
  <c r="AI102" i="5"/>
  <c r="AA102" i="5"/>
  <c r="S102" i="5"/>
  <c r="K102" i="5"/>
  <c r="DY102" i="5"/>
  <c r="CA101" i="5"/>
  <c r="EG14" i="5"/>
  <c r="EH14" i="5" s="1"/>
  <c r="EH101" i="5" s="1"/>
  <c r="BS101" i="5"/>
  <c r="BK101" i="5"/>
  <c r="BC101" i="5"/>
  <c r="AU101" i="5"/>
  <c r="AM101" i="5"/>
  <c r="AE101" i="5"/>
  <c r="W101" i="5"/>
  <c r="O101" i="5"/>
  <c r="G101" i="5"/>
  <c r="DT102" i="5"/>
  <c r="AO102" i="5"/>
  <c r="CD104" i="5"/>
  <c r="BV104" i="5"/>
  <c r="BN104" i="5"/>
  <c r="BF104" i="5"/>
  <c r="AX104" i="5"/>
  <c r="AP104" i="5"/>
  <c r="AH104" i="5"/>
  <c r="Z104" i="5"/>
  <c r="R104" i="5"/>
  <c r="J104" i="5"/>
  <c r="CH103" i="5"/>
  <c r="BZ103" i="5"/>
  <c r="BR103" i="5"/>
  <c r="BJ103" i="5"/>
  <c r="BB103" i="5"/>
  <c r="AT103" i="5"/>
  <c r="AL103" i="5"/>
  <c r="AD103" i="5"/>
  <c r="V103" i="5"/>
  <c r="N103" i="5"/>
  <c r="CD102" i="5"/>
  <c r="BV102" i="5"/>
  <c r="BN102" i="5"/>
  <c r="BF102" i="5"/>
  <c r="AX102" i="5"/>
  <c r="AP102" i="5"/>
  <c r="AH102" i="5"/>
  <c r="Z102" i="5"/>
  <c r="R102" i="5"/>
  <c r="J102" i="5"/>
  <c r="CH101" i="5"/>
  <c r="BZ101" i="5"/>
  <c r="BR101" i="5"/>
  <c r="BJ101" i="5"/>
  <c r="BB101" i="5"/>
  <c r="AT101" i="5"/>
  <c r="AL101" i="5"/>
  <c r="AD101" i="5"/>
  <c r="V101" i="5"/>
  <c r="N101" i="5"/>
  <c r="DT119" i="5"/>
  <c r="DT69" i="5"/>
  <c r="DD16" i="5"/>
  <c r="DD20" i="5"/>
  <c r="DD22" i="5"/>
  <c r="DD18" i="5"/>
  <c r="DD14" i="5"/>
  <c r="BY96" i="5"/>
  <c r="DD21" i="5"/>
  <c r="DD17" i="5"/>
  <c r="DD19" i="5"/>
  <c r="DD15" i="5"/>
  <c r="DA17" i="5"/>
  <c r="EJ17" i="5"/>
  <c r="DA22" i="5"/>
  <c r="EJ22" i="5"/>
  <c r="DA18" i="5"/>
  <c r="EJ18" i="5"/>
  <c r="DA14" i="5"/>
  <c r="EJ14" i="5"/>
  <c r="DA19" i="5"/>
  <c r="EJ19" i="5"/>
  <c r="CZ15" i="5"/>
  <c r="DB15" i="5" s="1"/>
  <c r="EJ15" i="5"/>
  <c r="DA21" i="5"/>
  <c r="EJ21" i="5"/>
  <c r="DA24" i="5"/>
  <c r="EJ24" i="5"/>
  <c r="DA20" i="5"/>
  <c r="EJ20" i="5"/>
  <c r="DA16" i="5"/>
  <c r="EJ16" i="5"/>
  <c r="DA25" i="5"/>
  <c r="EJ25" i="5"/>
  <c r="CZ23" i="5"/>
  <c r="DU23" i="5" s="1"/>
  <c r="EJ23" i="5"/>
  <c r="DT75" i="5"/>
  <c r="DT73" i="5"/>
  <c r="DT76" i="5"/>
  <c r="DT85" i="5"/>
  <c r="DT72" i="5"/>
  <c r="DT87" i="5"/>
  <c r="DT70" i="5"/>
  <c r="DT88" i="5"/>
  <c r="DT93" i="5"/>
  <c r="DT84" i="5"/>
  <c r="DT71" i="5"/>
  <c r="DT89" i="5"/>
  <c r="DT74" i="5"/>
  <c r="DT91" i="5"/>
  <c r="DT86" i="5"/>
  <c r="DT90" i="5"/>
  <c r="DY75" i="5"/>
  <c r="DY73" i="5"/>
  <c r="DY76" i="5"/>
  <c r="DY74" i="5"/>
  <c r="DV18" i="5"/>
  <c r="DV25" i="5"/>
  <c r="DV17" i="5"/>
  <c r="DV24" i="5"/>
  <c r="DV16" i="5"/>
  <c r="DV23" i="5"/>
  <c r="DV15" i="5"/>
  <c r="DV22" i="5"/>
  <c r="DV14" i="5"/>
  <c r="DV21" i="5"/>
  <c r="DV20" i="5"/>
  <c r="DV19" i="5"/>
  <c r="CZ22" i="5"/>
  <c r="CZ16" i="5"/>
  <c r="DA23" i="5"/>
  <c r="CZ14" i="5"/>
  <c r="DA15" i="5"/>
  <c r="CZ21" i="5"/>
  <c r="DU21" i="5" s="1"/>
  <c r="CZ20" i="5"/>
  <c r="DU20" i="5" s="1"/>
  <c r="CZ19" i="5"/>
  <c r="DU19" i="5" s="1"/>
  <c r="CZ18" i="5"/>
  <c r="DU18" i="5" s="1"/>
  <c r="CZ25" i="5"/>
  <c r="DU25" i="5" s="1"/>
  <c r="CZ17" i="5"/>
  <c r="DU17" i="5" s="1"/>
  <c r="CZ24" i="5"/>
  <c r="ER75" i="5" l="1"/>
  <c r="DI103" i="5"/>
  <c r="DI101" i="5"/>
  <c r="CN103" i="5"/>
  <c r="CN102" i="5"/>
  <c r="CN101" i="5"/>
  <c r="CN73" i="5"/>
  <c r="CM74" i="5"/>
  <c r="CM102" i="5"/>
  <c r="CM104" i="5"/>
  <c r="CM76" i="5"/>
  <c r="CM75" i="5"/>
  <c r="CM103" i="5"/>
  <c r="CN74" i="5"/>
  <c r="CM73" i="5"/>
  <c r="CM101" i="5"/>
  <c r="DI76" i="5"/>
  <c r="DI102" i="5"/>
  <c r="DI104" i="5"/>
  <c r="DI75" i="5"/>
  <c r="DI74" i="5"/>
  <c r="DI73" i="5"/>
  <c r="DJ24" i="5"/>
  <c r="DJ23" i="5"/>
  <c r="DJ25" i="5"/>
  <c r="CT75" i="5"/>
  <c r="CX103" i="5"/>
  <c r="DF25" i="5"/>
  <c r="CR75" i="5"/>
  <c r="CR73" i="5"/>
  <c r="CS73" i="5"/>
  <c r="CU16" i="5"/>
  <c r="CU74" i="5" s="1"/>
  <c r="CT74" i="5"/>
  <c r="CR76" i="5"/>
  <c r="CR74" i="5"/>
  <c r="CS74" i="5"/>
  <c r="CU24" i="5"/>
  <c r="CU104" i="5" s="1"/>
  <c r="CT76" i="5"/>
  <c r="CX74" i="5"/>
  <c r="CX102" i="5"/>
  <c r="CX101" i="5"/>
  <c r="CX73" i="5"/>
  <c r="CS76" i="5"/>
  <c r="CT73" i="5"/>
  <c r="CX76" i="5"/>
  <c r="CX104" i="5"/>
  <c r="CX75" i="5"/>
  <c r="CS75" i="5"/>
  <c r="CT103" i="5"/>
  <c r="CU22" i="5"/>
  <c r="CU75" i="5" s="1"/>
  <c r="CT101" i="5"/>
  <c r="CT104" i="5"/>
  <c r="CU14" i="5"/>
  <c r="CU73" i="5" s="1"/>
  <c r="CT102" i="5"/>
  <c r="CS103" i="5"/>
  <c r="CS102" i="5"/>
  <c r="CS101" i="5"/>
  <c r="CS104" i="5"/>
  <c r="CO104" i="5"/>
  <c r="CO103" i="5"/>
  <c r="CO76" i="5"/>
  <c r="CO75" i="5"/>
  <c r="CO73" i="5"/>
  <c r="CO102" i="5"/>
  <c r="CR103" i="5"/>
  <c r="CR104" i="5"/>
  <c r="CO101" i="5"/>
  <c r="CO74" i="5"/>
  <c r="CR101" i="5"/>
  <c r="CR102" i="5"/>
  <c r="DV103" i="5"/>
  <c r="DV101" i="5"/>
  <c r="DA104" i="5"/>
  <c r="DA102" i="5"/>
  <c r="DD104" i="5"/>
  <c r="DU24" i="5"/>
  <c r="DU104" i="5" s="1"/>
  <c r="CZ104" i="5"/>
  <c r="DU14" i="5"/>
  <c r="DW14" i="5" s="1"/>
  <c r="CZ101" i="5"/>
  <c r="DD103" i="5"/>
  <c r="DU16" i="5"/>
  <c r="DU102" i="5" s="1"/>
  <c r="CZ102" i="5"/>
  <c r="DD102" i="5"/>
  <c r="DV102" i="5"/>
  <c r="DU22" i="5"/>
  <c r="DU103" i="5" s="1"/>
  <c r="CZ103" i="5"/>
  <c r="DA103" i="5"/>
  <c r="DV104" i="5"/>
  <c r="DA101" i="5"/>
  <c r="DD101" i="5"/>
  <c r="DF23" i="5"/>
  <c r="DE20" i="5"/>
  <c r="DJ20" i="5" s="1"/>
  <c r="DE17" i="5"/>
  <c r="DJ17" i="5" s="1"/>
  <c r="DE16" i="5"/>
  <c r="DE22" i="5"/>
  <c r="DE21" i="5"/>
  <c r="DJ21" i="5" s="1"/>
  <c r="DE19" i="5"/>
  <c r="DE14" i="5"/>
  <c r="DE15" i="5"/>
  <c r="DJ15" i="5" s="1"/>
  <c r="DE18" i="5"/>
  <c r="DJ18" i="5" s="1"/>
  <c r="DW20" i="5"/>
  <c r="DX20" i="5" s="1"/>
  <c r="EA20" i="5" s="1"/>
  <c r="EB20" i="5" s="1"/>
  <c r="EC20" i="5" s="1"/>
  <c r="ED20" i="5" s="1"/>
  <c r="DU15" i="5"/>
  <c r="DW19" i="5"/>
  <c r="DX19" i="5" s="1"/>
  <c r="EA19" i="5" s="1"/>
  <c r="EB19" i="5" s="1"/>
  <c r="EC19" i="5" s="1"/>
  <c r="EE19" i="5" s="1"/>
  <c r="DA75" i="5"/>
  <c r="DB19" i="5"/>
  <c r="DB23" i="5"/>
  <c r="DB18" i="5"/>
  <c r="DD73" i="5"/>
  <c r="DD75" i="5"/>
  <c r="DD76" i="5"/>
  <c r="DB21" i="5"/>
  <c r="DD74" i="5"/>
  <c r="DB24" i="5"/>
  <c r="DB22" i="5"/>
  <c r="DB20" i="5"/>
  <c r="DB25" i="5"/>
  <c r="DB17" i="5"/>
  <c r="DB14" i="5"/>
  <c r="DA76" i="5"/>
  <c r="DB16" i="5"/>
  <c r="DW21" i="5"/>
  <c r="DX21" i="5" s="1"/>
  <c r="EA21" i="5" s="1"/>
  <c r="EB21" i="5" s="1"/>
  <c r="EC21" i="5" s="1"/>
  <c r="ED21" i="5" s="1"/>
  <c r="DA74" i="5"/>
  <c r="DA73" i="5"/>
  <c r="DW18" i="5"/>
  <c r="DX18" i="5" s="1"/>
  <c r="EA18" i="5" s="1"/>
  <c r="EB18" i="5" s="1"/>
  <c r="EC18" i="5" s="1"/>
  <c r="EE18" i="5" s="1"/>
  <c r="DV75" i="5"/>
  <c r="DV76" i="5"/>
  <c r="DV73" i="5"/>
  <c r="DV74" i="5"/>
  <c r="DW25" i="5"/>
  <c r="DX25" i="5" s="1"/>
  <c r="EA25" i="5" s="1"/>
  <c r="EB25" i="5" s="1"/>
  <c r="EC25" i="5" s="1"/>
  <c r="DW17" i="5"/>
  <c r="DX17" i="5" s="1"/>
  <c r="EA17" i="5" s="1"/>
  <c r="EB17" i="5" s="1"/>
  <c r="EC17" i="5" s="1"/>
  <c r="DW23" i="5"/>
  <c r="DX23" i="5" s="1"/>
  <c r="EA23" i="5" s="1"/>
  <c r="EB23" i="5" s="1"/>
  <c r="EC23" i="5" s="1"/>
  <c r="CZ73" i="5"/>
  <c r="CZ75" i="5"/>
  <c r="CZ74" i="5"/>
  <c r="CZ76" i="5"/>
  <c r="DK23" i="5" l="1"/>
  <c r="DL23" i="5" s="1"/>
  <c r="DQ23" i="5" s="1"/>
  <c r="DR23" i="5" s="1"/>
  <c r="DK17" i="5"/>
  <c r="DL17" i="5" s="1"/>
  <c r="DQ17" i="5" s="1"/>
  <c r="DR17" i="5" s="1"/>
  <c r="DK15" i="5"/>
  <c r="DL15" i="5" s="1"/>
  <c r="DQ15" i="5" s="1"/>
  <c r="DR15" i="5" s="1"/>
  <c r="DK20" i="5"/>
  <c r="DL20" i="5" s="1"/>
  <c r="DQ20" i="5" s="1"/>
  <c r="DR20" i="5" s="1"/>
  <c r="DK18" i="5"/>
  <c r="DL18" i="5" s="1"/>
  <c r="DQ18" i="5" s="1"/>
  <c r="DR18" i="5" s="1"/>
  <c r="DK21" i="5"/>
  <c r="DL21" i="5" s="1"/>
  <c r="DQ21" i="5" s="1"/>
  <c r="DR21" i="5" s="1"/>
  <c r="DK25" i="5"/>
  <c r="DL25" i="5" s="1"/>
  <c r="DQ25" i="5" s="1"/>
  <c r="DR25" i="5" s="1"/>
  <c r="DJ76" i="5"/>
  <c r="DJ104" i="5"/>
  <c r="DK24" i="5"/>
  <c r="DJ22" i="5"/>
  <c r="DJ14" i="5"/>
  <c r="DJ16" i="5"/>
  <c r="DJ19" i="5"/>
  <c r="DF17" i="5"/>
  <c r="DF18" i="5"/>
  <c r="DF20" i="5"/>
  <c r="DF15" i="5"/>
  <c r="DF21" i="5"/>
  <c r="CV24" i="5"/>
  <c r="CU76" i="5"/>
  <c r="CV16" i="5"/>
  <c r="CV74" i="5" s="1"/>
  <c r="CU102" i="5"/>
  <c r="CU101" i="5"/>
  <c r="CV14" i="5"/>
  <c r="CV73" i="5" s="1"/>
  <c r="CU103" i="5"/>
  <c r="CV22" i="5"/>
  <c r="CV75" i="5" s="1"/>
  <c r="DW16" i="5"/>
  <c r="DX16" i="5" s="1"/>
  <c r="DX102" i="5" s="1"/>
  <c r="DU76" i="5"/>
  <c r="DW24" i="5"/>
  <c r="DW104" i="5" s="1"/>
  <c r="DU75" i="5"/>
  <c r="DU74" i="5"/>
  <c r="DE103" i="5"/>
  <c r="DE104" i="5"/>
  <c r="DE102" i="5"/>
  <c r="DU101" i="5"/>
  <c r="DW22" i="5"/>
  <c r="DW103" i="5" s="1"/>
  <c r="DF14" i="5"/>
  <c r="DE101" i="5"/>
  <c r="DU73" i="5"/>
  <c r="DE74" i="5"/>
  <c r="DE75" i="5"/>
  <c r="DE73" i="5"/>
  <c r="DF22" i="5"/>
  <c r="DE76" i="5"/>
  <c r="DF19" i="5"/>
  <c r="DF16" i="5"/>
  <c r="DW15" i="5"/>
  <c r="DX15" i="5" s="1"/>
  <c r="EA15" i="5" s="1"/>
  <c r="EB15" i="5" s="1"/>
  <c r="EC15" i="5" s="1"/>
  <c r="EE15" i="5" s="1"/>
  <c r="EE20" i="5"/>
  <c r="ED19" i="5"/>
  <c r="EE21" i="5"/>
  <c r="ED18" i="5"/>
  <c r="ED23" i="5"/>
  <c r="EE23" i="5"/>
  <c r="ED17" i="5"/>
  <c r="EE17" i="5"/>
  <c r="ED25" i="5"/>
  <c r="EE25" i="5"/>
  <c r="DX14" i="5"/>
  <c r="A2" i="5"/>
  <c r="B2" i="5"/>
  <c r="C2" i="5"/>
  <c r="DY2" i="5" s="1"/>
  <c r="D2" i="5"/>
  <c r="E2" i="5"/>
  <c r="F2" i="5"/>
  <c r="G2" i="5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CY2" i="5" s="1"/>
  <c r="AF2" i="5"/>
  <c r="AG2" i="5"/>
  <c r="AH2" i="5"/>
  <c r="AI2" i="5"/>
  <c r="AJ2" i="5"/>
  <c r="AK2" i="5"/>
  <c r="AL2" i="5"/>
  <c r="AM2" i="5"/>
  <c r="AN2" i="5"/>
  <c r="AO2" i="5"/>
  <c r="AP2" i="5"/>
  <c r="AQ2" i="5"/>
  <c r="AR2" i="5"/>
  <c r="AS2" i="5"/>
  <c r="AT2" i="5"/>
  <c r="AU2" i="5"/>
  <c r="AV2" i="5"/>
  <c r="AW2" i="5"/>
  <c r="CP2" i="5" s="1"/>
  <c r="AX2" i="5"/>
  <c r="AY2" i="5"/>
  <c r="AZ2" i="5"/>
  <c r="BA2" i="5"/>
  <c r="BB2" i="5"/>
  <c r="BC2" i="5"/>
  <c r="BD2" i="5"/>
  <c r="BE2" i="5"/>
  <c r="BF2" i="5"/>
  <c r="BG2" i="5"/>
  <c r="BH2" i="5"/>
  <c r="BI2" i="5"/>
  <c r="BJ2" i="5"/>
  <c r="BK2" i="5"/>
  <c r="BL2" i="5"/>
  <c r="BM2" i="5"/>
  <c r="BN2" i="5"/>
  <c r="BO2" i="5"/>
  <c r="BP2" i="5"/>
  <c r="BQ2" i="5"/>
  <c r="BR2" i="5"/>
  <c r="BS2" i="5"/>
  <c r="BT2" i="5"/>
  <c r="CT2" i="5" s="1"/>
  <c r="BU2" i="5"/>
  <c r="BV2" i="5"/>
  <c r="BW2" i="5"/>
  <c r="BX2" i="5"/>
  <c r="BY2" i="5"/>
  <c r="BZ2" i="5"/>
  <c r="CN2" i="5" s="1"/>
  <c r="CA2" i="5"/>
  <c r="CL2" i="5" s="1"/>
  <c r="CB2" i="5"/>
  <c r="CC2" i="5"/>
  <c r="CJ2" i="5" s="1"/>
  <c r="CD2" i="5"/>
  <c r="CE2" i="5"/>
  <c r="CF2" i="5"/>
  <c r="CG2" i="5"/>
  <c r="CH2" i="5"/>
  <c r="A3" i="5"/>
  <c r="B3" i="5"/>
  <c r="C3" i="5"/>
  <c r="DY3" i="5" s="1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AE3" i="5"/>
  <c r="CY3" i="5" s="1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AS3" i="5"/>
  <c r="AT3" i="5"/>
  <c r="AU3" i="5"/>
  <c r="AV3" i="5"/>
  <c r="AW3" i="5"/>
  <c r="CP3" i="5" s="1"/>
  <c r="AX3" i="5"/>
  <c r="AY3" i="5"/>
  <c r="AZ3" i="5"/>
  <c r="BA3" i="5"/>
  <c r="BB3" i="5"/>
  <c r="BC3" i="5"/>
  <c r="BD3" i="5"/>
  <c r="BE3" i="5"/>
  <c r="BF3" i="5"/>
  <c r="BG3" i="5"/>
  <c r="BH3" i="5"/>
  <c r="BI3" i="5"/>
  <c r="BJ3" i="5"/>
  <c r="BK3" i="5"/>
  <c r="BL3" i="5"/>
  <c r="BM3" i="5"/>
  <c r="BN3" i="5"/>
  <c r="BO3" i="5"/>
  <c r="BP3" i="5"/>
  <c r="BQ3" i="5"/>
  <c r="BR3" i="5"/>
  <c r="BS3" i="5"/>
  <c r="EG3" i="5" s="1"/>
  <c r="EH3" i="5" s="1"/>
  <c r="BT3" i="5"/>
  <c r="BU3" i="5"/>
  <c r="BV3" i="5"/>
  <c r="BW3" i="5"/>
  <c r="BX3" i="5"/>
  <c r="BY3" i="5"/>
  <c r="BZ3" i="5"/>
  <c r="CN3" i="5" s="1"/>
  <c r="CA3" i="5"/>
  <c r="CL3" i="5" s="1"/>
  <c r="CB3" i="5"/>
  <c r="CC3" i="5"/>
  <c r="CJ3" i="5" s="1"/>
  <c r="CK3" i="5" s="1"/>
  <c r="CD3" i="5"/>
  <c r="CE3" i="5"/>
  <c r="CF3" i="5"/>
  <c r="CG3" i="5"/>
  <c r="CH3" i="5"/>
  <c r="A4" i="5"/>
  <c r="B4" i="5"/>
  <c r="C4" i="5"/>
  <c r="DY4" i="5" s="1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CY4" i="5" s="1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S4" i="5"/>
  <c r="AT4" i="5"/>
  <c r="AU4" i="5"/>
  <c r="AV4" i="5"/>
  <c r="AW4" i="5"/>
  <c r="CP4" i="5" s="1"/>
  <c r="AX4" i="5"/>
  <c r="AY4" i="5"/>
  <c r="AZ4" i="5"/>
  <c r="BA4" i="5"/>
  <c r="BB4" i="5"/>
  <c r="BC4" i="5"/>
  <c r="BD4" i="5"/>
  <c r="BE4" i="5"/>
  <c r="BF4" i="5"/>
  <c r="BG4" i="5"/>
  <c r="BH4" i="5"/>
  <c r="BI4" i="5"/>
  <c r="BJ4" i="5"/>
  <c r="BK4" i="5"/>
  <c r="BL4" i="5"/>
  <c r="BM4" i="5"/>
  <c r="BN4" i="5"/>
  <c r="BO4" i="5"/>
  <c r="BP4" i="5"/>
  <c r="BQ4" i="5"/>
  <c r="BR4" i="5"/>
  <c r="BS4" i="5"/>
  <c r="BT4" i="5"/>
  <c r="BU4" i="5"/>
  <c r="BV4" i="5"/>
  <c r="BW4" i="5"/>
  <c r="BX4" i="5"/>
  <c r="BY4" i="5"/>
  <c r="BZ4" i="5"/>
  <c r="CN4" i="5" s="1"/>
  <c r="CA4" i="5"/>
  <c r="CL4" i="5" s="1"/>
  <c r="CB4" i="5"/>
  <c r="CC4" i="5"/>
  <c r="CJ4" i="5" s="1"/>
  <c r="CD4" i="5"/>
  <c r="CE4" i="5"/>
  <c r="CF4" i="5"/>
  <c r="CG4" i="5"/>
  <c r="CH4" i="5"/>
  <c r="A5" i="5"/>
  <c r="B5" i="5"/>
  <c r="C5" i="5"/>
  <c r="DY5" i="5" s="1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CY5" i="5" s="1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S5" i="5"/>
  <c r="AT5" i="5"/>
  <c r="AU5" i="5"/>
  <c r="AV5" i="5"/>
  <c r="AW5" i="5"/>
  <c r="CP5" i="5" s="1"/>
  <c r="AX5" i="5"/>
  <c r="AY5" i="5"/>
  <c r="AZ5" i="5"/>
  <c r="BA5" i="5"/>
  <c r="BB5" i="5"/>
  <c r="BC5" i="5"/>
  <c r="BD5" i="5"/>
  <c r="BE5" i="5"/>
  <c r="BF5" i="5"/>
  <c r="BG5" i="5"/>
  <c r="BH5" i="5"/>
  <c r="BI5" i="5"/>
  <c r="BJ5" i="5"/>
  <c r="BK5" i="5"/>
  <c r="BL5" i="5"/>
  <c r="BM5" i="5"/>
  <c r="BN5" i="5"/>
  <c r="BO5" i="5"/>
  <c r="BP5" i="5"/>
  <c r="BQ5" i="5"/>
  <c r="BR5" i="5"/>
  <c r="BS5" i="5"/>
  <c r="EG5" i="5" s="1"/>
  <c r="EH5" i="5" s="1"/>
  <c r="BT5" i="5"/>
  <c r="CT5" i="5" s="1"/>
  <c r="CU5" i="5" s="1"/>
  <c r="BU5" i="5"/>
  <c r="BV5" i="5"/>
  <c r="BW5" i="5"/>
  <c r="BX5" i="5"/>
  <c r="BY5" i="5"/>
  <c r="BZ5" i="5"/>
  <c r="CN5" i="5" s="1"/>
  <c r="CA5" i="5"/>
  <c r="CL5" i="5" s="1"/>
  <c r="CB5" i="5"/>
  <c r="CC5" i="5"/>
  <c r="CJ5" i="5" s="1"/>
  <c r="CK5" i="5" s="1"/>
  <c r="CD5" i="5"/>
  <c r="CE5" i="5"/>
  <c r="CF5" i="5"/>
  <c r="CG5" i="5"/>
  <c r="CH5" i="5"/>
  <c r="A6" i="5"/>
  <c r="B6" i="5"/>
  <c r="C6" i="5"/>
  <c r="DY6" i="5" s="1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Y6" i="5"/>
  <c r="Z6" i="5"/>
  <c r="AA6" i="5"/>
  <c r="AB6" i="5"/>
  <c r="AC6" i="5"/>
  <c r="AD6" i="5"/>
  <c r="AE6" i="5"/>
  <c r="CY6" i="5" s="1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S6" i="5"/>
  <c r="AT6" i="5"/>
  <c r="AU6" i="5"/>
  <c r="AV6" i="5"/>
  <c r="AW6" i="5"/>
  <c r="CP6" i="5" s="1"/>
  <c r="AX6" i="5"/>
  <c r="AY6" i="5"/>
  <c r="AZ6" i="5"/>
  <c r="BA6" i="5"/>
  <c r="BB6" i="5"/>
  <c r="BC6" i="5"/>
  <c r="BD6" i="5"/>
  <c r="BE6" i="5"/>
  <c r="BF6" i="5"/>
  <c r="BG6" i="5"/>
  <c r="BH6" i="5"/>
  <c r="BI6" i="5"/>
  <c r="BJ6" i="5"/>
  <c r="BK6" i="5"/>
  <c r="BL6" i="5"/>
  <c r="BM6" i="5"/>
  <c r="BN6" i="5"/>
  <c r="BO6" i="5"/>
  <c r="BP6" i="5"/>
  <c r="BQ6" i="5"/>
  <c r="BR6" i="5"/>
  <c r="BS6" i="5"/>
  <c r="EG6" i="5" s="1"/>
  <c r="EH6" i="5" s="1"/>
  <c r="BT6" i="5"/>
  <c r="BU6" i="5"/>
  <c r="BV6" i="5"/>
  <c r="BW6" i="5"/>
  <c r="BX6" i="5"/>
  <c r="BY6" i="5"/>
  <c r="BZ6" i="5"/>
  <c r="CN6" i="5" s="1"/>
  <c r="CA6" i="5"/>
  <c r="CL6" i="5" s="1"/>
  <c r="CB6" i="5"/>
  <c r="CC6" i="5"/>
  <c r="CJ6" i="5" s="1"/>
  <c r="CK6" i="5" s="1"/>
  <c r="CD6" i="5"/>
  <c r="CE6" i="5"/>
  <c r="CF6" i="5"/>
  <c r="CG6" i="5"/>
  <c r="CH6" i="5"/>
  <c r="A7" i="5"/>
  <c r="B7" i="5"/>
  <c r="C7" i="5"/>
  <c r="DY7" i="5" s="1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CY7" i="5" s="1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S7" i="5"/>
  <c r="AT7" i="5"/>
  <c r="AU7" i="5"/>
  <c r="AV7" i="5"/>
  <c r="AW7" i="5"/>
  <c r="CP7" i="5" s="1"/>
  <c r="AX7" i="5"/>
  <c r="AY7" i="5"/>
  <c r="AZ7" i="5"/>
  <c r="BA7" i="5"/>
  <c r="BB7" i="5"/>
  <c r="BC7" i="5"/>
  <c r="BD7" i="5"/>
  <c r="BE7" i="5"/>
  <c r="BF7" i="5"/>
  <c r="BG7" i="5"/>
  <c r="BH7" i="5"/>
  <c r="BI7" i="5"/>
  <c r="BJ7" i="5"/>
  <c r="BK7" i="5"/>
  <c r="BL7" i="5"/>
  <c r="BM7" i="5"/>
  <c r="BN7" i="5"/>
  <c r="BO7" i="5"/>
  <c r="BP7" i="5"/>
  <c r="BQ7" i="5"/>
  <c r="BR7" i="5"/>
  <c r="BS7" i="5"/>
  <c r="EG7" i="5" s="1"/>
  <c r="EH7" i="5" s="1"/>
  <c r="BT7" i="5"/>
  <c r="BU7" i="5"/>
  <c r="BV7" i="5"/>
  <c r="BW7" i="5"/>
  <c r="BX7" i="5"/>
  <c r="BY7" i="5"/>
  <c r="BZ7" i="5"/>
  <c r="CN7" i="5" s="1"/>
  <c r="CA7" i="5"/>
  <c r="CL7" i="5" s="1"/>
  <c r="CB7" i="5"/>
  <c r="CC7" i="5"/>
  <c r="CJ7" i="5" s="1"/>
  <c r="CK7" i="5" s="1"/>
  <c r="CD7" i="5"/>
  <c r="CE7" i="5"/>
  <c r="CF7" i="5"/>
  <c r="CG7" i="5"/>
  <c r="CH7" i="5"/>
  <c r="A8" i="5"/>
  <c r="B8" i="5"/>
  <c r="C8" i="5"/>
  <c r="D8" i="5"/>
  <c r="E8" i="5"/>
  <c r="A9" i="5"/>
  <c r="B9" i="5"/>
  <c r="C9" i="5"/>
  <c r="DY9" i="5" s="1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AB9" i="5"/>
  <c r="AC9" i="5"/>
  <c r="AD9" i="5"/>
  <c r="AE9" i="5"/>
  <c r="CY9" i="5" s="1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S9" i="5"/>
  <c r="AT9" i="5"/>
  <c r="AU9" i="5"/>
  <c r="AV9" i="5"/>
  <c r="AW9" i="5"/>
  <c r="CP9" i="5" s="1"/>
  <c r="AX9" i="5"/>
  <c r="AY9" i="5"/>
  <c r="AZ9" i="5"/>
  <c r="BA9" i="5"/>
  <c r="BB9" i="5"/>
  <c r="BC9" i="5"/>
  <c r="BD9" i="5"/>
  <c r="BE9" i="5"/>
  <c r="BF9" i="5"/>
  <c r="BG9" i="5"/>
  <c r="BH9" i="5"/>
  <c r="BI9" i="5"/>
  <c r="BJ9" i="5"/>
  <c r="BK9" i="5"/>
  <c r="BL9" i="5"/>
  <c r="BM9" i="5"/>
  <c r="BN9" i="5"/>
  <c r="BO9" i="5"/>
  <c r="BP9" i="5"/>
  <c r="BQ9" i="5"/>
  <c r="BR9" i="5"/>
  <c r="BS9" i="5"/>
  <c r="EG9" i="5" s="1"/>
  <c r="EH9" i="5" s="1"/>
  <c r="BT9" i="5"/>
  <c r="BU9" i="5"/>
  <c r="BV9" i="5"/>
  <c r="BW9" i="5"/>
  <c r="BX9" i="5"/>
  <c r="BY9" i="5"/>
  <c r="BZ9" i="5"/>
  <c r="CN9" i="5" s="1"/>
  <c r="CA9" i="5"/>
  <c r="CL9" i="5" s="1"/>
  <c r="CB9" i="5"/>
  <c r="CC9" i="5"/>
  <c r="CJ9" i="5" s="1"/>
  <c r="CK9" i="5" s="1"/>
  <c r="CD9" i="5"/>
  <c r="CE9" i="5"/>
  <c r="CF9" i="5"/>
  <c r="CG9" i="5"/>
  <c r="CH9" i="5"/>
  <c r="A10" i="5"/>
  <c r="B10" i="5"/>
  <c r="C10" i="5"/>
  <c r="DY10" i="5" s="1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Z10" i="5"/>
  <c r="AA10" i="5"/>
  <c r="AB10" i="5"/>
  <c r="AC10" i="5"/>
  <c r="AD10" i="5"/>
  <c r="AE10" i="5"/>
  <c r="CY10" i="5" s="1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S10" i="5"/>
  <c r="AT10" i="5"/>
  <c r="AU10" i="5"/>
  <c r="AV10" i="5"/>
  <c r="AW10" i="5"/>
  <c r="CP10" i="5" s="1"/>
  <c r="AX10" i="5"/>
  <c r="AY10" i="5"/>
  <c r="AZ10" i="5"/>
  <c r="BA10" i="5"/>
  <c r="BB10" i="5"/>
  <c r="BC10" i="5"/>
  <c r="BD10" i="5"/>
  <c r="BE10" i="5"/>
  <c r="BF10" i="5"/>
  <c r="BG10" i="5"/>
  <c r="BH10" i="5"/>
  <c r="BI10" i="5"/>
  <c r="BJ10" i="5"/>
  <c r="BK10" i="5"/>
  <c r="BL10" i="5"/>
  <c r="BM10" i="5"/>
  <c r="ER10" i="5" s="1"/>
  <c r="BN10" i="5"/>
  <c r="BO10" i="5"/>
  <c r="BP10" i="5"/>
  <c r="BQ10" i="5"/>
  <c r="BR10" i="5"/>
  <c r="BS10" i="5"/>
  <c r="BT10" i="5"/>
  <c r="CT10" i="5" s="1"/>
  <c r="BU10" i="5"/>
  <c r="BV10" i="5"/>
  <c r="BW10" i="5"/>
  <c r="BX10" i="5"/>
  <c r="BY10" i="5"/>
  <c r="BZ10" i="5"/>
  <c r="CN10" i="5" s="1"/>
  <c r="CA10" i="5"/>
  <c r="CL10" i="5" s="1"/>
  <c r="CB10" i="5"/>
  <c r="CC10" i="5"/>
  <c r="CJ10" i="5" s="1"/>
  <c r="CD10" i="5"/>
  <c r="CE10" i="5"/>
  <c r="CF10" i="5"/>
  <c r="CG10" i="5"/>
  <c r="CH10" i="5"/>
  <c r="A11" i="5"/>
  <c r="B11" i="5"/>
  <c r="C11" i="5"/>
  <c r="DY11" i="5" s="1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CY11" i="5" s="1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S11" i="5"/>
  <c r="AT11" i="5"/>
  <c r="AU11" i="5"/>
  <c r="AV11" i="5"/>
  <c r="AW11" i="5"/>
  <c r="CP11" i="5" s="1"/>
  <c r="AX11" i="5"/>
  <c r="AY11" i="5"/>
  <c r="AZ11" i="5"/>
  <c r="BA11" i="5"/>
  <c r="BB11" i="5"/>
  <c r="BC11" i="5"/>
  <c r="BD11" i="5"/>
  <c r="BE11" i="5"/>
  <c r="BF11" i="5"/>
  <c r="BG11" i="5"/>
  <c r="BH11" i="5"/>
  <c r="BI11" i="5"/>
  <c r="BJ11" i="5"/>
  <c r="BK11" i="5"/>
  <c r="BL11" i="5"/>
  <c r="BM11" i="5"/>
  <c r="BN11" i="5"/>
  <c r="BO11" i="5"/>
  <c r="BP11" i="5"/>
  <c r="BQ11" i="5"/>
  <c r="BR11" i="5"/>
  <c r="BS11" i="5"/>
  <c r="EG11" i="5" s="1"/>
  <c r="EH11" i="5" s="1"/>
  <c r="BT11" i="5"/>
  <c r="BU11" i="5"/>
  <c r="BV11" i="5"/>
  <c r="BW11" i="5"/>
  <c r="BX11" i="5"/>
  <c r="BY11" i="5"/>
  <c r="BZ11" i="5"/>
  <c r="CN11" i="5" s="1"/>
  <c r="CA11" i="5"/>
  <c r="CL11" i="5" s="1"/>
  <c r="CB11" i="5"/>
  <c r="CC11" i="5"/>
  <c r="CJ11" i="5" s="1"/>
  <c r="CK11" i="5" s="1"/>
  <c r="CD11" i="5"/>
  <c r="CE11" i="5"/>
  <c r="CF11" i="5"/>
  <c r="CG11" i="5"/>
  <c r="CH11" i="5"/>
  <c r="A12" i="5"/>
  <c r="B12" i="5"/>
  <c r="C12" i="5"/>
  <c r="DY12" i="5" s="1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CY12" i="5" s="1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CP12" i="5" s="1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N12" i="5" s="1"/>
  <c r="CA12" i="5"/>
  <c r="CL12" i="5" s="1"/>
  <c r="CB12" i="5"/>
  <c r="CC12" i="5"/>
  <c r="CJ12" i="5" s="1"/>
  <c r="CD12" i="5"/>
  <c r="CE12" i="5"/>
  <c r="CF12" i="5"/>
  <c r="CG12" i="5"/>
  <c r="CH12" i="5"/>
  <c r="A13" i="5"/>
  <c r="B13" i="5"/>
  <c r="C13" i="5"/>
  <c r="DY13" i="5" s="1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CY13" i="5" s="1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S13" i="5"/>
  <c r="AT13" i="5"/>
  <c r="AU13" i="5"/>
  <c r="AV13" i="5"/>
  <c r="AW13" i="5"/>
  <c r="CP13" i="5" s="1"/>
  <c r="AX13" i="5"/>
  <c r="AY13" i="5"/>
  <c r="AZ13" i="5"/>
  <c r="BA13" i="5"/>
  <c r="BB13" i="5"/>
  <c r="BC13" i="5"/>
  <c r="BD13" i="5"/>
  <c r="BE13" i="5"/>
  <c r="BF13" i="5"/>
  <c r="BG13" i="5"/>
  <c r="BH13" i="5"/>
  <c r="BI13" i="5"/>
  <c r="BJ13" i="5"/>
  <c r="BK13" i="5"/>
  <c r="BL13" i="5"/>
  <c r="BM13" i="5"/>
  <c r="BN13" i="5"/>
  <c r="BO13" i="5"/>
  <c r="BP13" i="5"/>
  <c r="BQ13" i="5"/>
  <c r="BR13" i="5"/>
  <c r="BS13" i="5"/>
  <c r="EG13" i="5" s="1"/>
  <c r="EH13" i="5" s="1"/>
  <c r="BT13" i="5"/>
  <c r="CT13" i="5" s="1"/>
  <c r="CU13" i="5" s="1"/>
  <c r="BU13" i="5"/>
  <c r="BV13" i="5"/>
  <c r="BW13" i="5"/>
  <c r="BX13" i="5"/>
  <c r="BY13" i="5"/>
  <c r="BZ13" i="5"/>
  <c r="CN13" i="5" s="1"/>
  <c r="CA13" i="5"/>
  <c r="CL13" i="5" s="1"/>
  <c r="CB13" i="5"/>
  <c r="CC13" i="5"/>
  <c r="CJ13" i="5" s="1"/>
  <c r="CK13" i="5" s="1"/>
  <c r="CD13" i="5"/>
  <c r="CE13" i="5"/>
  <c r="CF13" i="5"/>
  <c r="CG13" i="5"/>
  <c r="CH13" i="5"/>
  <c r="ER4" i="5" l="1"/>
  <c r="ER12" i="5"/>
  <c r="ER13" i="5"/>
  <c r="ER9" i="5"/>
  <c r="ER6" i="5"/>
  <c r="ER2" i="5"/>
  <c r="ER69" i="5" s="1"/>
  <c r="ER7" i="5"/>
  <c r="ER3" i="5"/>
  <c r="ER5" i="5"/>
  <c r="ER11" i="5"/>
  <c r="ER71" i="5" s="1"/>
  <c r="DM25" i="5"/>
  <c r="DM21" i="5"/>
  <c r="DM18" i="5"/>
  <c r="DM20" i="5"/>
  <c r="DM15" i="5"/>
  <c r="DM17" i="5"/>
  <c r="DM23" i="5"/>
  <c r="CN99" i="5"/>
  <c r="CM10" i="5"/>
  <c r="CM12" i="5"/>
  <c r="CM7" i="5"/>
  <c r="CM4" i="5"/>
  <c r="CM5" i="5"/>
  <c r="CM3" i="5"/>
  <c r="CM9" i="5"/>
  <c r="CM11" i="5"/>
  <c r="CM13" i="5"/>
  <c r="CM6" i="5"/>
  <c r="CN69" i="5"/>
  <c r="CM2" i="5"/>
  <c r="DN17" i="5"/>
  <c r="DO17" i="5" s="1"/>
  <c r="DP17" i="5" s="1"/>
  <c r="CY70" i="5"/>
  <c r="CY98" i="5"/>
  <c r="CY72" i="5"/>
  <c r="CY100" i="5"/>
  <c r="CY69" i="5"/>
  <c r="CY97" i="5"/>
  <c r="CY71" i="5"/>
  <c r="CY99" i="5"/>
  <c r="DN18" i="5"/>
  <c r="DO18" i="5" s="1"/>
  <c r="DP18" i="5" s="1"/>
  <c r="DN23" i="5"/>
  <c r="DO23" i="5" s="1"/>
  <c r="DP23" i="5" s="1"/>
  <c r="CH69" i="5"/>
  <c r="DN25" i="5"/>
  <c r="DO25" i="5" s="1"/>
  <c r="DP25" i="5" s="1"/>
  <c r="DN21" i="5"/>
  <c r="DO21" i="5" s="1"/>
  <c r="DP21" i="5" s="1"/>
  <c r="DN15" i="5"/>
  <c r="DO15" i="5" s="1"/>
  <c r="DP15" i="5" s="1"/>
  <c r="DN20" i="5"/>
  <c r="DO20" i="5" s="1"/>
  <c r="DP20" i="5" s="1"/>
  <c r="DK19" i="5"/>
  <c r="DL19" i="5" s="1"/>
  <c r="DQ19" i="5" s="1"/>
  <c r="DR19" i="5" s="1"/>
  <c r="DI13" i="5"/>
  <c r="DI9" i="5"/>
  <c r="DI10" i="5"/>
  <c r="DJ101" i="5"/>
  <c r="DJ73" i="5"/>
  <c r="DK14" i="5"/>
  <c r="DD2" i="5"/>
  <c r="DE2" i="5" s="1"/>
  <c r="DJ75" i="5"/>
  <c r="DJ103" i="5"/>
  <c r="DK22" i="5"/>
  <c r="DK76" i="5"/>
  <c r="DL24" i="5"/>
  <c r="DQ24" i="5" s="1"/>
  <c r="DK104" i="5"/>
  <c r="DJ102" i="5"/>
  <c r="DJ74" i="5"/>
  <c r="DK16" i="5"/>
  <c r="DI6" i="5"/>
  <c r="DI2" i="5"/>
  <c r="DI7" i="5"/>
  <c r="DI3" i="5"/>
  <c r="DI11" i="5"/>
  <c r="DI4" i="5"/>
  <c r="DI12" i="5"/>
  <c r="DI5" i="5"/>
  <c r="CV102" i="5"/>
  <c r="CX12" i="5"/>
  <c r="CP70" i="5"/>
  <c r="CX6" i="5"/>
  <c r="DW102" i="5"/>
  <c r="DF104" i="5"/>
  <c r="CP72" i="5"/>
  <c r="CX5" i="5"/>
  <c r="DF101" i="5"/>
  <c r="CX11" i="5"/>
  <c r="CX13" i="5"/>
  <c r="CX9" i="5"/>
  <c r="CX2" i="5"/>
  <c r="CX10" i="5"/>
  <c r="CP69" i="5"/>
  <c r="CP71" i="5"/>
  <c r="CX7" i="5"/>
  <c r="CX3" i="5"/>
  <c r="CX4" i="5"/>
  <c r="CV76" i="5"/>
  <c r="CV104" i="5"/>
  <c r="CP98" i="5"/>
  <c r="CP100" i="5"/>
  <c r="CP97" i="5"/>
  <c r="CP99" i="5"/>
  <c r="CV5" i="5"/>
  <c r="CS13" i="5"/>
  <c r="CT3" i="5"/>
  <c r="CU3" i="5" s="1"/>
  <c r="CV3" i="5" s="1"/>
  <c r="CT7" i="5"/>
  <c r="CU7" i="5" s="1"/>
  <c r="CV7" i="5" s="1"/>
  <c r="CV13" i="5"/>
  <c r="CT11" i="5"/>
  <c r="CT99" i="5" s="1"/>
  <c r="CV103" i="5"/>
  <c r="CT9" i="5"/>
  <c r="CU9" i="5" s="1"/>
  <c r="CV9" i="5" s="1"/>
  <c r="CV101" i="5"/>
  <c r="CT12" i="5"/>
  <c r="CT72" i="5" s="1"/>
  <c r="CT6" i="5"/>
  <c r="CU6" i="5" s="1"/>
  <c r="CV6" i="5" s="1"/>
  <c r="CU2" i="5"/>
  <c r="CT4" i="5"/>
  <c r="CU10" i="5"/>
  <c r="CS9" i="5"/>
  <c r="CS10" i="5"/>
  <c r="CS6" i="5"/>
  <c r="CS2" i="5"/>
  <c r="CS7" i="5"/>
  <c r="CS3" i="5"/>
  <c r="CS11" i="5"/>
  <c r="CS4" i="5"/>
  <c r="CS12" i="5"/>
  <c r="CS5" i="5"/>
  <c r="CO10" i="5"/>
  <c r="CR10" i="5"/>
  <c r="CO7" i="5"/>
  <c r="CR7" i="5"/>
  <c r="CO3" i="5"/>
  <c r="CR3" i="5"/>
  <c r="CO11" i="5"/>
  <c r="CR11" i="5"/>
  <c r="CO2" i="5"/>
  <c r="CR2" i="5"/>
  <c r="CO4" i="5"/>
  <c r="CR4" i="5"/>
  <c r="CO12" i="5"/>
  <c r="CR12" i="5"/>
  <c r="CO6" i="5"/>
  <c r="CR6" i="5"/>
  <c r="CO5" i="5"/>
  <c r="CR5" i="5"/>
  <c r="CO13" i="5"/>
  <c r="CR13" i="5"/>
  <c r="CO9" i="5"/>
  <c r="CR9" i="5"/>
  <c r="CN72" i="5"/>
  <c r="CN100" i="5"/>
  <c r="DW74" i="5"/>
  <c r="CH100" i="5"/>
  <c r="BZ100" i="5"/>
  <c r="BR100" i="5"/>
  <c r="BJ100" i="5"/>
  <c r="BB100" i="5"/>
  <c r="CL98" i="5"/>
  <c r="CK4" i="5"/>
  <c r="CJ98" i="5"/>
  <c r="CJ70" i="5"/>
  <c r="CK12" i="5"/>
  <c r="CJ100" i="5"/>
  <c r="CJ72" i="5"/>
  <c r="AT100" i="5"/>
  <c r="CJ97" i="5"/>
  <c r="CK2" i="5"/>
  <c r="CJ69" i="5"/>
  <c r="CJ99" i="5"/>
  <c r="CJ71" i="5"/>
  <c r="CK10" i="5"/>
  <c r="CL70" i="5"/>
  <c r="CL100" i="5"/>
  <c r="CL72" i="5"/>
  <c r="AL100" i="5"/>
  <c r="AD100" i="5"/>
  <c r="V100" i="5"/>
  <c r="N100" i="5"/>
  <c r="CD99" i="5"/>
  <c r="BV99" i="5"/>
  <c r="BN99" i="5"/>
  <c r="BF99" i="5"/>
  <c r="CL69" i="5"/>
  <c r="CL97" i="5"/>
  <c r="CL99" i="5"/>
  <c r="CL71" i="5"/>
  <c r="AX99" i="5"/>
  <c r="DF76" i="5"/>
  <c r="DX22" i="5"/>
  <c r="DX103" i="5" s="1"/>
  <c r="AP99" i="5"/>
  <c r="AH99" i="5"/>
  <c r="Z99" i="5"/>
  <c r="R99" i="5"/>
  <c r="J99" i="5"/>
  <c r="CC97" i="5"/>
  <c r="BU97" i="5"/>
  <c r="DX101" i="5"/>
  <c r="DF73" i="5"/>
  <c r="DX24" i="5"/>
  <c r="DX104" i="5" s="1"/>
  <c r="DW75" i="5"/>
  <c r="DW76" i="5"/>
  <c r="CG98" i="5"/>
  <c r="BY98" i="5"/>
  <c r="BQ98" i="5"/>
  <c r="BI98" i="5"/>
  <c r="BA98" i="5"/>
  <c r="AS98" i="5"/>
  <c r="AK98" i="5"/>
  <c r="AC98" i="5"/>
  <c r="U98" i="5"/>
  <c r="M98" i="5"/>
  <c r="BM97" i="5"/>
  <c r="BE97" i="5"/>
  <c r="AW97" i="5"/>
  <c r="AO97" i="5"/>
  <c r="AG97" i="5"/>
  <c r="Y97" i="5"/>
  <c r="Q97" i="5"/>
  <c r="I97" i="5"/>
  <c r="CG100" i="5"/>
  <c r="BY100" i="5"/>
  <c r="BQ100" i="5"/>
  <c r="BI100" i="5"/>
  <c r="BA100" i="5"/>
  <c r="AS100" i="5"/>
  <c r="AK100" i="5"/>
  <c r="AC100" i="5"/>
  <c r="U100" i="5"/>
  <c r="M100" i="5"/>
  <c r="CC99" i="5"/>
  <c r="BU99" i="5"/>
  <c r="BM99" i="5"/>
  <c r="BE99" i="5"/>
  <c r="AW99" i="5"/>
  <c r="AO99" i="5"/>
  <c r="AG99" i="5"/>
  <c r="Y99" i="5"/>
  <c r="Q99" i="5"/>
  <c r="I99" i="5"/>
  <c r="CF98" i="5"/>
  <c r="BX98" i="5"/>
  <c r="BP98" i="5"/>
  <c r="BH98" i="5"/>
  <c r="AZ98" i="5"/>
  <c r="AR98" i="5"/>
  <c r="AJ98" i="5"/>
  <c r="AB98" i="5"/>
  <c r="T98" i="5"/>
  <c r="L98" i="5"/>
  <c r="CB97" i="5"/>
  <c r="BT97" i="5"/>
  <c r="BL97" i="5"/>
  <c r="BD97" i="5"/>
  <c r="AV97" i="5"/>
  <c r="AN97" i="5"/>
  <c r="AF97" i="5"/>
  <c r="X97" i="5"/>
  <c r="P97" i="5"/>
  <c r="H97" i="5"/>
  <c r="CF100" i="5"/>
  <c r="BX100" i="5"/>
  <c r="BP100" i="5"/>
  <c r="BH100" i="5"/>
  <c r="AZ100" i="5"/>
  <c r="AR100" i="5"/>
  <c r="AJ100" i="5"/>
  <c r="AB100" i="5"/>
  <c r="T100" i="5"/>
  <c r="L100" i="5"/>
  <c r="CB99" i="5"/>
  <c r="BT99" i="5"/>
  <c r="BL99" i="5"/>
  <c r="BD99" i="5"/>
  <c r="AV99" i="5"/>
  <c r="AN99" i="5"/>
  <c r="AF99" i="5"/>
  <c r="X99" i="5"/>
  <c r="P99" i="5"/>
  <c r="H99" i="5"/>
  <c r="CE98" i="5"/>
  <c r="BW98" i="5"/>
  <c r="BO98" i="5"/>
  <c r="BG98" i="5"/>
  <c r="AY98" i="5"/>
  <c r="AQ98" i="5"/>
  <c r="AI98" i="5"/>
  <c r="AA98" i="5"/>
  <c r="S98" i="5"/>
  <c r="K98" i="5"/>
  <c r="DY98" i="5"/>
  <c r="CA97" i="5"/>
  <c r="EG2" i="5"/>
  <c r="EH2" i="5" s="1"/>
  <c r="EH97" i="5" s="1"/>
  <c r="BS97" i="5"/>
  <c r="BK97" i="5"/>
  <c r="BC97" i="5"/>
  <c r="AU97" i="5"/>
  <c r="AM97" i="5"/>
  <c r="AE97" i="5"/>
  <c r="W97" i="5"/>
  <c r="O97" i="5"/>
  <c r="G97" i="5"/>
  <c r="CE100" i="5"/>
  <c r="BW100" i="5"/>
  <c r="BO100" i="5"/>
  <c r="BG100" i="5"/>
  <c r="AY100" i="5"/>
  <c r="AQ100" i="5"/>
  <c r="AI100" i="5"/>
  <c r="AA100" i="5"/>
  <c r="S100" i="5"/>
  <c r="K100" i="5"/>
  <c r="DY100" i="5"/>
  <c r="CA99" i="5"/>
  <c r="EG10" i="5"/>
  <c r="EH10" i="5" s="1"/>
  <c r="EH99" i="5" s="1"/>
  <c r="BS99" i="5"/>
  <c r="BK99" i="5"/>
  <c r="BC99" i="5"/>
  <c r="AU99" i="5"/>
  <c r="AM99" i="5"/>
  <c r="AE99" i="5"/>
  <c r="W99" i="5"/>
  <c r="O99" i="5"/>
  <c r="G99" i="5"/>
  <c r="CD98" i="5"/>
  <c r="BV98" i="5"/>
  <c r="BN98" i="5"/>
  <c r="BF98" i="5"/>
  <c r="AX98" i="5"/>
  <c r="AP98" i="5"/>
  <c r="AH98" i="5"/>
  <c r="Z98" i="5"/>
  <c r="R98" i="5"/>
  <c r="J98" i="5"/>
  <c r="CH97" i="5"/>
  <c r="BZ97" i="5"/>
  <c r="BR97" i="5"/>
  <c r="BJ97" i="5"/>
  <c r="BB97" i="5"/>
  <c r="AT97" i="5"/>
  <c r="AL97" i="5"/>
  <c r="AD97" i="5"/>
  <c r="V97" i="5"/>
  <c r="N97" i="5"/>
  <c r="DF102" i="5"/>
  <c r="CD100" i="5"/>
  <c r="BV100" i="5"/>
  <c r="BN100" i="5"/>
  <c r="BF100" i="5"/>
  <c r="AX100" i="5"/>
  <c r="AP100" i="5"/>
  <c r="AH100" i="5"/>
  <c r="Z100" i="5"/>
  <c r="R100" i="5"/>
  <c r="J100" i="5"/>
  <c r="CH99" i="5"/>
  <c r="BZ99" i="5"/>
  <c r="BR99" i="5"/>
  <c r="BJ99" i="5"/>
  <c r="BB99" i="5"/>
  <c r="AT99" i="5"/>
  <c r="AL99" i="5"/>
  <c r="AD99" i="5"/>
  <c r="V99" i="5"/>
  <c r="N99" i="5"/>
  <c r="CC98" i="5"/>
  <c r="BU98" i="5"/>
  <c r="BM98" i="5"/>
  <c r="BE98" i="5"/>
  <c r="AW98" i="5"/>
  <c r="AO98" i="5"/>
  <c r="AG98" i="5"/>
  <c r="Y98" i="5"/>
  <c r="Q98" i="5"/>
  <c r="I98" i="5"/>
  <c r="CG97" i="5"/>
  <c r="BY97" i="5"/>
  <c r="BQ97" i="5"/>
  <c r="BI97" i="5"/>
  <c r="BA97" i="5"/>
  <c r="AS97" i="5"/>
  <c r="AK97" i="5"/>
  <c r="AC97" i="5"/>
  <c r="U97" i="5"/>
  <c r="M97" i="5"/>
  <c r="CC100" i="5"/>
  <c r="BU100" i="5"/>
  <c r="BM100" i="5"/>
  <c r="BE100" i="5"/>
  <c r="AW100" i="5"/>
  <c r="AO100" i="5"/>
  <c r="AG100" i="5"/>
  <c r="Y100" i="5"/>
  <c r="Q100" i="5"/>
  <c r="I100" i="5"/>
  <c r="CG99" i="5"/>
  <c r="BY99" i="5"/>
  <c r="BQ99" i="5"/>
  <c r="BI99" i="5"/>
  <c r="BA99" i="5"/>
  <c r="AS99" i="5"/>
  <c r="AK99" i="5"/>
  <c r="AC99" i="5"/>
  <c r="U99" i="5"/>
  <c r="M99" i="5"/>
  <c r="CB98" i="5"/>
  <c r="BT98" i="5"/>
  <c r="BL98" i="5"/>
  <c r="BD98" i="5"/>
  <c r="AV98" i="5"/>
  <c r="AN98" i="5"/>
  <c r="AF98" i="5"/>
  <c r="X98" i="5"/>
  <c r="P98" i="5"/>
  <c r="H98" i="5"/>
  <c r="CF97" i="5"/>
  <c r="BX97" i="5"/>
  <c r="BP97" i="5"/>
  <c r="BH97" i="5"/>
  <c r="AZ97" i="5"/>
  <c r="AR97" i="5"/>
  <c r="AJ97" i="5"/>
  <c r="AB97" i="5"/>
  <c r="T97" i="5"/>
  <c r="L97" i="5"/>
  <c r="CB100" i="5"/>
  <c r="BT100" i="5"/>
  <c r="BL100" i="5"/>
  <c r="BD100" i="5"/>
  <c r="AV100" i="5"/>
  <c r="AN100" i="5"/>
  <c r="AF100" i="5"/>
  <c r="X100" i="5"/>
  <c r="P100" i="5"/>
  <c r="H100" i="5"/>
  <c r="CF99" i="5"/>
  <c r="BX99" i="5"/>
  <c r="BP99" i="5"/>
  <c r="BH99" i="5"/>
  <c r="AZ99" i="5"/>
  <c r="AR99" i="5"/>
  <c r="AJ99" i="5"/>
  <c r="AB99" i="5"/>
  <c r="T99" i="5"/>
  <c r="L99" i="5"/>
  <c r="CA98" i="5"/>
  <c r="EG4" i="5"/>
  <c r="EH4" i="5" s="1"/>
  <c r="EH98" i="5" s="1"/>
  <c r="BS98" i="5"/>
  <c r="BK98" i="5"/>
  <c r="BC98" i="5"/>
  <c r="AU98" i="5"/>
  <c r="AM98" i="5"/>
  <c r="AE98" i="5"/>
  <c r="W98" i="5"/>
  <c r="O98" i="5"/>
  <c r="G98" i="5"/>
  <c r="CE97" i="5"/>
  <c r="BW97" i="5"/>
  <c r="BO97" i="5"/>
  <c r="BG97" i="5"/>
  <c r="AY97" i="5"/>
  <c r="AQ97" i="5"/>
  <c r="AI97" i="5"/>
  <c r="AA97" i="5"/>
  <c r="S97" i="5"/>
  <c r="K97" i="5"/>
  <c r="DY97" i="5"/>
  <c r="CA100" i="5"/>
  <c r="EG12" i="5"/>
  <c r="EH12" i="5" s="1"/>
  <c r="EH100" i="5" s="1"/>
  <c r="BS100" i="5"/>
  <c r="BK100" i="5"/>
  <c r="BC100" i="5"/>
  <c r="AU100" i="5"/>
  <c r="AM100" i="5"/>
  <c r="AE100" i="5"/>
  <c r="W100" i="5"/>
  <c r="O100" i="5"/>
  <c r="G100" i="5"/>
  <c r="CE99" i="5"/>
  <c r="BW99" i="5"/>
  <c r="BO99" i="5"/>
  <c r="BG99" i="5"/>
  <c r="AY99" i="5"/>
  <c r="AQ99" i="5"/>
  <c r="AI99" i="5"/>
  <c r="AA99" i="5"/>
  <c r="S99" i="5"/>
  <c r="K99" i="5"/>
  <c r="DY99" i="5"/>
  <c r="CH98" i="5"/>
  <c r="BZ98" i="5"/>
  <c r="BR98" i="5"/>
  <c r="BJ98" i="5"/>
  <c r="BB98" i="5"/>
  <c r="AT98" i="5"/>
  <c r="AL98" i="5"/>
  <c r="AD98" i="5"/>
  <c r="V98" i="5"/>
  <c r="N98" i="5"/>
  <c r="CD97" i="5"/>
  <c r="BV97" i="5"/>
  <c r="BN97" i="5"/>
  <c r="BF97" i="5"/>
  <c r="AX97" i="5"/>
  <c r="AP97" i="5"/>
  <c r="AH97" i="5"/>
  <c r="Z97" i="5"/>
  <c r="R97" i="5"/>
  <c r="J97" i="5"/>
  <c r="DF75" i="5"/>
  <c r="DF103" i="5"/>
  <c r="DW101" i="5"/>
  <c r="DW73" i="5"/>
  <c r="ED15" i="5"/>
  <c r="DF74" i="5"/>
  <c r="DD6" i="5"/>
  <c r="DD10" i="5"/>
  <c r="DD4" i="5"/>
  <c r="DD11" i="5"/>
  <c r="DD12" i="5"/>
  <c r="DD7" i="5"/>
  <c r="DD3" i="5"/>
  <c r="DD5" i="5"/>
  <c r="DD13" i="5"/>
  <c r="DD9" i="5"/>
  <c r="DC2" i="5"/>
  <c r="EJ7" i="5"/>
  <c r="EJ3" i="5"/>
  <c r="EJ11" i="5"/>
  <c r="EJ10" i="5"/>
  <c r="EJ4" i="5"/>
  <c r="EJ12" i="5"/>
  <c r="EJ5" i="5"/>
  <c r="EJ9" i="5"/>
  <c r="EJ13" i="5"/>
  <c r="EJ6" i="5"/>
  <c r="EJ2" i="5"/>
  <c r="DY70" i="5"/>
  <c r="DV2" i="5"/>
  <c r="DY72" i="5"/>
  <c r="DY69" i="5"/>
  <c r="DY71" i="5"/>
  <c r="EA14" i="5"/>
  <c r="EA101" i="5" s="1"/>
  <c r="DX73" i="5"/>
  <c r="EA16" i="5"/>
  <c r="EA102" i="5" s="1"/>
  <c r="DX74" i="5"/>
  <c r="DV6" i="5"/>
  <c r="DV10" i="5"/>
  <c r="DV4" i="5"/>
  <c r="DV11" i="5"/>
  <c r="DV12" i="5"/>
  <c r="DV7" i="5"/>
  <c r="DV3" i="5"/>
  <c r="DV5" i="5"/>
  <c r="DV13" i="5"/>
  <c r="DV9" i="5"/>
  <c r="DA10" i="5"/>
  <c r="CZ10" i="5"/>
  <c r="CZ6" i="5"/>
  <c r="DU6" i="5" s="1"/>
  <c r="DA6" i="5"/>
  <c r="DA2" i="5"/>
  <c r="CZ2" i="5"/>
  <c r="DB2" i="5" s="1"/>
  <c r="CZ7" i="5"/>
  <c r="DU7" i="5" s="1"/>
  <c r="DA7" i="5"/>
  <c r="CZ3" i="5"/>
  <c r="DU3" i="5" s="1"/>
  <c r="DA3" i="5"/>
  <c r="CZ11" i="5"/>
  <c r="DU11" i="5" s="1"/>
  <c r="DA11" i="5"/>
  <c r="CZ12" i="5"/>
  <c r="DA12" i="5"/>
  <c r="CZ4" i="5"/>
  <c r="DA4" i="5"/>
  <c r="CZ13" i="5"/>
  <c r="DU13" i="5" s="1"/>
  <c r="DA13" i="5"/>
  <c r="CZ5" i="5"/>
  <c r="DU5" i="5" s="1"/>
  <c r="DA5" i="5"/>
  <c r="DA9" i="5"/>
  <c r="CZ9" i="5"/>
  <c r="DU9" i="5" s="1"/>
  <c r="A51" i="5"/>
  <c r="B51" i="5"/>
  <c r="C51" i="5"/>
  <c r="DY51" i="5" s="1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CY51" i="5" s="1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CP51" i="5" s="1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U51" i="5"/>
  <c r="BV51" i="5"/>
  <c r="BW51" i="5"/>
  <c r="BX51" i="5"/>
  <c r="BY51" i="5"/>
  <c r="BZ51" i="5"/>
  <c r="CN51" i="5" s="1"/>
  <c r="CA51" i="5"/>
  <c r="CL51" i="5" s="1"/>
  <c r="CB51" i="5"/>
  <c r="CC51" i="5"/>
  <c r="CJ51" i="5" s="1"/>
  <c r="CD51" i="5"/>
  <c r="CE51" i="5"/>
  <c r="CF51" i="5"/>
  <c r="CG51" i="5"/>
  <c r="CH51" i="5"/>
  <c r="A52" i="5"/>
  <c r="B52" i="5"/>
  <c r="C52" i="5"/>
  <c r="D52" i="5"/>
  <c r="E52" i="5"/>
  <c r="A53" i="5"/>
  <c r="B53" i="5"/>
  <c r="C53" i="5"/>
  <c r="DY53" i="5" s="1"/>
  <c r="D53" i="5"/>
  <c r="E53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W53" i="5"/>
  <c r="X53" i="5"/>
  <c r="Y53" i="5"/>
  <c r="Z53" i="5"/>
  <c r="AA53" i="5"/>
  <c r="AB53" i="5"/>
  <c r="AC53" i="5"/>
  <c r="AD53" i="5"/>
  <c r="AE53" i="5"/>
  <c r="CY53" i="5" s="1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S53" i="5"/>
  <c r="AT53" i="5"/>
  <c r="AU53" i="5"/>
  <c r="AV53" i="5"/>
  <c r="AW53" i="5"/>
  <c r="CP53" i="5" s="1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BK53" i="5"/>
  <c r="BL53" i="5"/>
  <c r="BM53" i="5"/>
  <c r="BN53" i="5"/>
  <c r="BO53" i="5"/>
  <c r="BP53" i="5"/>
  <c r="BQ53" i="5"/>
  <c r="BR53" i="5"/>
  <c r="BS53" i="5"/>
  <c r="EG53" i="5" s="1"/>
  <c r="EH53" i="5" s="1"/>
  <c r="BT53" i="5"/>
  <c r="CT53" i="5" s="1"/>
  <c r="CU53" i="5" s="1"/>
  <c r="BU53" i="5"/>
  <c r="BV53" i="5"/>
  <c r="BW53" i="5"/>
  <c r="BX53" i="5"/>
  <c r="BY53" i="5"/>
  <c r="BZ53" i="5"/>
  <c r="CN53" i="5" s="1"/>
  <c r="CA53" i="5"/>
  <c r="CL53" i="5" s="1"/>
  <c r="CB53" i="5"/>
  <c r="CC53" i="5"/>
  <c r="CJ53" i="5" s="1"/>
  <c r="CK53" i="5" s="1"/>
  <c r="CD53" i="5"/>
  <c r="CE53" i="5"/>
  <c r="CF53" i="5"/>
  <c r="CG53" i="5"/>
  <c r="CH53" i="5"/>
  <c r="A54" i="5"/>
  <c r="B54" i="5"/>
  <c r="C54" i="5"/>
  <c r="DY54" i="5" s="1"/>
  <c r="D54" i="5"/>
  <c r="E54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W54" i="5"/>
  <c r="X54" i="5"/>
  <c r="Y54" i="5"/>
  <c r="Z54" i="5"/>
  <c r="AA54" i="5"/>
  <c r="AB54" i="5"/>
  <c r="AC54" i="5"/>
  <c r="AD54" i="5"/>
  <c r="AE54" i="5"/>
  <c r="CY54" i="5" s="1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S54" i="5"/>
  <c r="AT54" i="5"/>
  <c r="AU54" i="5"/>
  <c r="AV54" i="5"/>
  <c r="AW54" i="5"/>
  <c r="CP54" i="5" s="1"/>
  <c r="AX54" i="5"/>
  <c r="AY54" i="5"/>
  <c r="AZ54" i="5"/>
  <c r="BA54" i="5"/>
  <c r="BB54" i="5"/>
  <c r="BC54" i="5"/>
  <c r="BD54" i="5"/>
  <c r="BE54" i="5"/>
  <c r="BF54" i="5"/>
  <c r="BG54" i="5"/>
  <c r="BH54" i="5"/>
  <c r="BI54" i="5"/>
  <c r="BJ54" i="5"/>
  <c r="BK54" i="5"/>
  <c r="BL54" i="5"/>
  <c r="BM54" i="5"/>
  <c r="BN54" i="5"/>
  <c r="BO54" i="5"/>
  <c r="BP54" i="5"/>
  <c r="BQ54" i="5"/>
  <c r="BR54" i="5"/>
  <c r="BS54" i="5"/>
  <c r="BT54" i="5"/>
  <c r="BU54" i="5"/>
  <c r="BV54" i="5"/>
  <c r="BW54" i="5"/>
  <c r="BX54" i="5"/>
  <c r="BY54" i="5"/>
  <c r="BZ54" i="5"/>
  <c r="CN54" i="5" s="1"/>
  <c r="CA54" i="5"/>
  <c r="CL54" i="5" s="1"/>
  <c r="CB54" i="5"/>
  <c r="CC54" i="5"/>
  <c r="CJ54" i="5" s="1"/>
  <c r="CD54" i="5"/>
  <c r="CE54" i="5"/>
  <c r="CF54" i="5"/>
  <c r="CG54" i="5"/>
  <c r="CH54" i="5"/>
  <c r="A55" i="5"/>
  <c r="B55" i="5"/>
  <c r="C55" i="5"/>
  <c r="DY55" i="5" s="1"/>
  <c r="D55" i="5"/>
  <c r="E55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W55" i="5"/>
  <c r="X55" i="5"/>
  <c r="Y55" i="5"/>
  <c r="Z55" i="5"/>
  <c r="AA55" i="5"/>
  <c r="AB55" i="5"/>
  <c r="AC55" i="5"/>
  <c r="AD55" i="5"/>
  <c r="AE55" i="5"/>
  <c r="CY55" i="5" s="1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S55" i="5"/>
  <c r="AT55" i="5"/>
  <c r="AU55" i="5"/>
  <c r="AV55" i="5"/>
  <c r="AW55" i="5"/>
  <c r="CP55" i="5" s="1"/>
  <c r="AX55" i="5"/>
  <c r="AY55" i="5"/>
  <c r="AZ55" i="5"/>
  <c r="BA55" i="5"/>
  <c r="BB55" i="5"/>
  <c r="BC55" i="5"/>
  <c r="BD55" i="5"/>
  <c r="BE55" i="5"/>
  <c r="BF55" i="5"/>
  <c r="BG55" i="5"/>
  <c r="BH55" i="5"/>
  <c r="BI55" i="5"/>
  <c r="BJ55" i="5"/>
  <c r="BK55" i="5"/>
  <c r="BL55" i="5"/>
  <c r="BM55" i="5"/>
  <c r="BN55" i="5"/>
  <c r="BO55" i="5"/>
  <c r="BP55" i="5"/>
  <c r="BQ55" i="5"/>
  <c r="BR55" i="5"/>
  <c r="BS55" i="5"/>
  <c r="EG55" i="5" s="1"/>
  <c r="EH55" i="5" s="1"/>
  <c r="BT55" i="5"/>
  <c r="CT55" i="5" s="1"/>
  <c r="BU55" i="5"/>
  <c r="BV55" i="5"/>
  <c r="BW55" i="5"/>
  <c r="BX55" i="5"/>
  <c r="BY55" i="5"/>
  <c r="BZ55" i="5"/>
  <c r="CN55" i="5" s="1"/>
  <c r="CA55" i="5"/>
  <c r="CL55" i="5" s="1"/>
  <c r="CB55" i="5"/>
  <c r="CC55" i="5"/>
  <c r="CJ55" i="5" s="1"/>
  <c r="CK55" i="5" s="1"/>
  <c r="CD55" i="5"/>
  <c r="CE55" i="5"/>
  <c r="CF55" i="5"/>
  <c r="CG55" i="5"/>
  <c r="CH55" i="5"/>
  <c r="A56" i="5"/>
  <c r="B56" i="5"/>
  <c r="C56" i="5"/>
  <c r="DY56" i="5" s="1"/>
  <c r="D56" i="5"/>
  <c r="E56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X56" i="5"/>
  <c r="Y56" i="5"/>
  <c r="Z56" i="5"/>
  <c r="AA56" i="5"/>
  <c r="AB56" i="5"/>
  <c r="AC56" i="5"/>
  <c r="AD56" i="5"/>
  <c r="AE56" i="5"/>
  <c r="CY56" i="5" s="1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S56" i="5"/>
  <c r="AT56" i="5"/>
  <c r="AU56" i="5"/>
  <c r="AV56" i="5"/>
  <c r="AW56" i="5"/>
  <c r="CP56" i="5" s="1"/>
  <c r="AX56" i="5"/>
  <c r="AY56" i="5"/>
  <c r="AZ56" i="5"/>
  <c r="BA56" i="5"/>
  <c r="BB56" i="5"/>
  <c r="BC56" i="5"/>
  <c r="BD56" i="5"/>
  <c r="BE56" i="5"/>
  <c r="BF56" i="5"/>
  <c r="BG56" i="5"/>
  <c r="BH56" i="5"/>
  <c r="BI56" i="5"/>
  <c r="BJ56" i="5"/>
  <c r="BK56" i="5"/>
  <c r="BL56" i="5"/>
  <c r="BM56" i="5"/>
  <c r="BN56" i="5"/>
  <c r="BO56" i="5"/>
  <c r="BP56" i="5"/>
  <c r="BQ56" i="5"/>
  <c r="BR56" i="5"/>
  <c r="BS56" i="5"/>
  <c r="BT56" i="5"/>
  <c r="BU56" i="5"/>
  <c r="BV56" i="5"/>
  <c r="BW56" i="5"/>
  <c r="BX56" i="5"/>
  <c r="BY56" i="5"/>
  <c r="BZ56" i="5"/>
  <c r="CN56" i="5" s="1"/>
  <c r="CA56" i="5"/>
  <c r="CL56" i="5" s="1"/>
  <c r="CB56" i="5"/>
  <c r="CC56" i="5"/>
  <c r="CJ56" i="5" s="1"/>
  <c r="CD56" i="5"/>
  <c r="CE56" i="5"/>
  <c r="CF56" i="5"/>
  <c r="CG56" i="5"/>
  <c r="CH56" i="5"/>
  <c r="A57" i="5"/>
  <c r="B57" i="5"/>
  <c r="C57" i="5"/>
  <c r="DY57" i="5" s="1"/>
  <c r="D57" i="5"/>
  <c r="E57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X57" i="5"/>
  <c r="Y57" i="5"/>
  <c r="Z57" i="5"/>
  <c r="AA57" i="5"/>
  <c r="AB57" i="5"/>
  <c r="AC57" i="5"/>
  <c r="AD57" i="5"/>
  <c r="AE57" i="5"/>
  <c r="CY57" i="5" s="1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S57" i="5"/>
  <c r="AT57" i="5"/>
  <c r="AU57" i="5"/>
  <c r="AV57" i="5"/>
  <c r="AW57" i="5"/>
  <c r="CP57" i="5" s="1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BK57" i="5"/>
  <c r="BL57" i="5"/>
  <c r="BM57" i="5"/>
  <c r="BN57" i="5"/>
  <c r="BO57" i="5"/>
  <c r="BP57" i="5"/>
  <c r="BQ57" i="5"/>
  <c r="BR57" i="5"/>
  <c r="BS57" i="5"/>
  <c r="EG57" i="5" s="1"/>
  <c r="EH57" i="5" s="1"/>
  <c r="BT57" i="5"/>
  <c r="BU57" i="5"/>
  <c r="BV57" i="5"/>
  <c r="BW57" i="5"/>
  <c r="BX57" i="5"/>
  <c r="BY57" i="5"/>
  <c r="BZ57" i="5"/>
  <c r="CN57" i="5" s="1"/>
  <c r="CA57" i="5"/>
  <c r="CL57" i="5" s="1"/>
  <c r="CB57" i="5"/>
  <c r="CC57" i="5"/>
  <c r="CJ57" i="5" s="1"/>
  <c r="CK57" i="5" s="1"/>
  <c r="CD57" i="5"/>
  <c r="CE57" i="5"/>
  <c r="CF57" i="5"/>
  <c r="CG57" i="5"/>
  <c r="CH57" i="5"/>
  <c r="DY59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X59" i="5"/>
  <c r="Y59" i="5"/>
  <c r="Z59" i="5"/>
  <c r="AA59" i="5"/>
  <c r="AB59" i="5"/>
  <c r="AD59" i="5"/>
  <c r="AE59" i="5"/>
  <c r="CY59" i="5" s="1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CP59" i="5" s="1"/>
  <c r="CP92" i="5" s="1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BK59" i="5"/>
  <c r="BL59" i="5"/>
  <c r="BM59" i="5"/>
  <c r="BN59" i="5"/>
  <c r="BO59" i="5"/>
  <c r="BP59" i="5"/>
  <c r="BQ59" i="5"/>
  <c r="BR59" i="5"/>
  <c r="BS59" i="5"/>
  <c r="BT59" i="5"/>
  <c r="BU59" i="5"/>
  <c r="BV59" i="5"/>
  <c r="BW59" i="5"/>
  <c r="BX59" i="5"/>
  <c r="BY59" i="5"/>
  <c r="BZ59" i="5"/>
  <c r="CA59" i="5"/>
  <c r="CB59" i="5"/>
  <c r="CC59" i="5"/>
  <c r="CD59" i="5"/>
  <c r="CE59" i="5"/>
  <c r="CF59" i="5"/>
  <c r="CG59" i="5"/>
  <c r="CG92" i="5" s="1"/>
  <c r="CH59" i="5"/>
  <c r="A63" i="5"/>
  <c r="B63" i="5"/>
  <c r="C63" i="5"/>
  <c r="DY63" i="5" s="1"/>
  <c r="D63" i="5"/>
  <c r="E63" i="5"/>
  <c r="F63" i="5"/>
  <c r="F93" i="5" s="1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W63" i="5"/>
  <c r="X63" i="5"/>
  <c r="Y63" i="5"/>
  <c r="Z63" i="5"/>
  <c r="AA63" i="5"/>
  <c r="AB63" i="5"/>
  <c r="AC63" i="5"/>
  <c r="AD63" i="5"/>
  <c r="AE63" i="5"/>
  <c r="CY63" i="5" s="1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S63" i="5"/>
  <c r="AT63" i="5"/>
  <c r="AU63" i="5"/>
  <c r="AV63" i="5"/>
  <c r="AW63" i="5"/>
  <c r="CP63" i="5" s="1"/>
  <c r="CP93" i="5" s="1"/>
  <c r="AX63" i="5"/>
  <c r="AY63" i="5"/>
  <c r="AZ63" i="5"/>
  <c r="BA63" i="5"/>
  <c r="BB63" i="5"/>
  <c r="BC63" i="5"/>
  <c r="BD63" i="5"/>
  <c r="BE63" i="5"/>
  <c r="BF63" i="5"/>
  <c r="BG63" i="5"/>
  <c r="BH63" i="5"/>
  <c r="BI63" i="5"/>
  <c r="BJ63" i="5"/>
  <c r="BK63" i="5"/>
  <c r="BL63" i="5"/>
  <c r="BM63" i="5"/>
  <c r="BN63" i="5"/>
  <c r="BO63" i="5"/>
  <c r="BP63" i="5"/>
  <c r="BQ63" i="5"/>
  <c r="BR63" i="5"/>
  <c r="BS63" i="5"/>
  <c r="EG63" i="5" s="1"/>
  <c r="EH63" i="5" s="1"/>
  <c r="BT63" i="5"/>
  <c r="BU63" i="5"/>
  <c r="BV63" i="5"/>
  <c r="BW63" i="5"/>
  <c r="BX63" i="5"/>
  <c r="BY63" i="5"/>
  <c r="BZ63" i="5"/>
  <c r="CN63" i="5" s="1"/>
  <c r="CA63" i="5"/>
  <c r="CL63" i="5" s="1"/>
  <c r="CB63" i="5"/>
  <c r="CC63" i="5"/>
  <c r="CJ63" i="5" s="1"/>
  <c r="CK63" i="5" s="1"/>
  <c r="CD63" i="5"/>
  <c r="CE63" i="5"/>
  <c r="CF63" i="5"/>
  <c r="CG63" i="5"/>
  <c r="CH63" i="5"/>
  <c r="A64" i="5"/>
  <c r="B64" i="5"/>
  <c r="C64" i="5"/>
  <c r="DY64" i="5" s="1"/>
  <c r="D64" i="5"/>
  <c r="E64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W64" i="5"/>
  <c r="X64" i="5"/>
  <c r="Y64" i="5"/>
  <c r="Z64" i="5"/>
  <c r="AA64" i="5"/>
  <c r="AB64" i="5"/>
  <c r="AC64" i="5"/>
  <c r="AD64" i="5"/>
  <c r="AE64" i="5"/>
  <c r="CY64" i="5" s="1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S64" i="5"/>
  <c r="AT64" i="5"/>
  <c r="AU64" i="5"/>
  <c r="AV64" i="5"/>
  <c r="AW64" i="5"/>
  <c r="CP64" i="5" s="1"/>
  <c r="AX64" i="5"/>
  <c r="AY64" i="5"/>
  <c r="AZ64" i="5"/>
  <c r="BA64" i="5"/>
  <c r="BB64" i="5"/>
  <c r="BC64" i="5"/>
  <c r="BD64" i="5"/>
  <c r="BE64" i="5"/>
  <c r="BF64" i="5"/>
  <c r="BG64" i="5"/>
  <c r="BH64" i="5"/>
  <c r="BI64" i="5"/>
  <c r="BJ64" i="5"/>
  <c r="BK64" i="5"/>
  <c r="BL64" i="5"/>
  <c r="BM64" i="5"/>
  <c r="BN64" i="5"/>
  <c r="BO64" i="5"/>
  <c r="BP64" i="5"/>
  <c r="BQ64" i="5"/>
  <c r="BR64" i="5"/>
  <c r="BS64" i="5"/>
  <c r="BT64" i="5"/>
  <c r="BU64" i="5"/>
  <c r="BV64" i="5"/>
  <c r="BW64" i="5"/>
  <c r="BX64" i="5"/>
  <c r="BY64" i="5"/>
  <c r="BZ64" i="5"/>
  <c r="CA64" i="5"/>
  <c r="CB64" i="5"/>
  <c r="CC64" i="5"/>
  <c r="CD64" i="5"/>
  <c r="CE64" i="5"/>
  <c r="CF64" i="5"/>
  <c r="CG64" i="5"/>
  <c r="CH64" i="5"/>
  <c r="A66" i="5"/>
  <c r="B66" i="5"/>
  <c r="C66" i="5"/>
  <c r="DY66" i="5" s="1"/>
  <c r="D66" i="5"/>
  <c r="E66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W66" i="5"/>
  <c r="X66" i="5"/>
  <c r="Y66" i="5"/>
  <c r="Z66" i="5"/>
  <c r="AA66" i="5"/>
  <c r="AB66" i="5"/>
  <c r="AC66" i="5"/>
  <c r="AD66" i="5"/>
  <c r="AE66" i="5"/>
  <c r="CY66" i="5" s="1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S66" i="5"/>
  <c r="AT66" i="5"/>
  <c r="AU66" i="5"/>
  <c r="AV66" i="5"/>
  <c r="AW66" i="5"/>
  <c r="CP66" i="5" s="1"/>
  <c r="AX66" i="5"/>
  <c r="AY66" i="5"/>
  <c r="AZ66" i="5"/>
  <c r="BA66" i="5"/>
  <c r="BB66" i="5"/>
  <c r="BC66" i="5"/>
  <c r="BD66" i="5"/>
  <c r="BE66" i="5"/>
  <c r="BF66" i="5"/>
  <c r="BG66" i="5"/>
  <c r="BH66" i="5"/>
  <c r="BI66" i="5"/>
  <c r="BJ66" i="5"/>
  <c r="BK66" i="5"/>
  <c r="BL66" i="5"/>
  <c r="BM66" i="5"/>
  <c r="BN66" i="5"/>
  <c r="BO66" i="5"/>
  <c r="BP66" i="5"/>
  <c r="BQ66" i="5"/>
  <c r="BR66" i="5"/>
  <c r="BS66" i="5"/>
  <c r="EG66" i="5" s="1"/>
  <c r="EH66" i="5" s="1"/>
  <c r="BT66" i="5"/>
  <c r="CT66" i="5" s="1"/>
  <c r="CU66" i="5" s="1"/>
  <c r="BU66" i="5"/>
  <c r="BV66" i="5"/>
  <c r="BW66" i="5"/>
  <c r="BX66" i="5"/>
  <c r="BY66" i="5"/>
  <c r="BZ66" i="5"/>
  <c r="CN66" i="5" s="1"/>
  <c r="CA66" i="5"/>
  <c r="CL66" i="5" s="1"/>
  <c r="CB66" i="5"/>
  <c r="CC66" i="5"/>
  <c r="CJ66" i="5" s="1"/>
  <c r="CK66" i="5" s="1"/>
  <c r="CD66" i="5"/>
  <c r="CE66" i="5"/>
  <c r="CF66" i="5"/>
  <c r="CG66" i="5"/>
  <c r="CH66" i="5"/>
  <c r="ER70" i="5" l="1"/>
  <c r="ER72" i="5"/>
  <c r="DQ104" i="5"/>
  <c r="DR24" i="5"/>
  <c r="DQ76" i="5"/>
  <c r="DG2" i="5"/>
  <c r="DH2" i="5" s="1"/>
  <c r="CM59" i="5"/>
  <c r="CM92" i="5" s="1"/>
  <c r="CN59" i="5"/>
  <c r="CM64" i="5"/>
  <c r="CN64" i="5"/>
  <c r="CN94" i="5" s="1"/>
  <c r="CN71" i="5"/>
  <c r="CN98" i="5"/>
  <c r="CM98" i="5"/>
  <c r="CM70" i="5"/>
  <c r="CM120" i="5"/>
  <c r="CM57" i="5"/>
  <c r="CN90" i="5"/>
  <c r="CM54" i="5"/>
  <c r="CM55" i="5"/>
  <c r="CM97" i="5"/>
  <c r="CM69" i="5"/>
  <c r="CN70" i="5"/>
  <c r="CM100" i="5"/>
  <c r="CM72" i="5"/>
  <c r="CM51" i="5"/>
  <c r="CM63" i="5"/>
  <c r="CN91" i="5"/>
  <c r="CM56" i="5"/>
  <c r="CN97" i="5"/>
  <c r="CM99" i="5"/>
  <c r="CM71" i="5"/>
  <c r="CM66" i="5"/>
  <c r="CM53" i="5"/>
  <c r="CY94" i="5"/>
  <c r="CY89" i="5"/>
  <c r="CY117" i="5"/>
  <c r="CY122" i="5"/>
  <c r="CY93" i="5"/>
  <c r="CY121" i="5"/>
  <c r="CY91" i="5"/>
  <c r="CY119" i="5"/>
  <c r="CY92" i="5"/>
  <c r="CY120" i="5"/>
  <c r="CY118" i="5"/>
  <c r="CY90" i="5"/>
  <c r="DL104" i="5"/>
  <c r="DM24" i="5"/>
  <c r="DM104" i="5" s="1"/>
  <c r="DM19" i="5"/>
  <c r="BT89" i="5"/>
  <c r="DN19" i="5"/>
  <c r="DO19" i="5" s="1"/>
  <c r="DP19" i="5" s="1"/>
  <c r="DN24" i="5"/>
  <c r="DI71" i="5"/>
  <c r="DI56" i="5"/>
  <c r="DI64" i="5"/>
  <c r="DI66" i="5"/>
  <c r="DI53" i="5"/>
  <c r="DI59" i="5"/>
  <c r="DI57" i="5"/>
  <c r="DI54" i="5"/>
  <c r="DI99" i="5"/>
  <c r="DJ2" i="5"/>
  <c r="DI97" i="5"/>
  <c r="DI69" i="5"/>
  <c r="DL76" i="5"/>
  <c r="DF2" i="5"/>
  <c r="DK73" i="5"/>
  <c r="DL14" i="5"/>
  <c r="DK101" i="5"/>
  <c r="DK102" i="5"/>
  <c r="DL16" i="5"/>
  <c r="DK74" i="5"/>
  <c r="DK103" i="5"/>
  <c r="DL22" i="5"/>
  <c r="DK75" i="5"/>
  <c r="DI100" i="5"/>
  <c r="DI72" i="5"/>
  <c r="DI70" i="5"/>
  <c r="DI98" i="5"/>
  <c r="DI63" i="5"/>
  <c r="DI55" i="5"/>
  <c r="DI51" i="5"/>
  <c r="CX100" i="5"/>
  <c r="CX72" i="5"/>
  <c r="CS72" i="5"/>
  <c r="DD51" i="5"/>
  <c r="DE51" i="5" s="1"/>
  <c r="DF51" i="5" s="1"/>
  <c r="DD54" i="5"/>
  <c r="DE54" i="5" s="1"/>
  <c r="DD64" i="5"/>
  <c r="DE64" i="5" s="1"/>
  <c r="DF64" i="5" s="1"/>
  <c r="DD63" i="5"/>
  <c r="DE63" i="5" s="1"/>
  <c r="DD55" i="5"/>
  <c r="DE55" i="5" s="1"/>
  <c r="CX63" i="5"/>
  <c r="CX93" i="5" s="1"/>
  <c r="DD56" i="5"/>
  <c r="DE56" i="5" s="1"/>
  <c r="CX55" i="5"/>
  <c r="DD53" i="5"/>
  <c r="DE53" i="5" s="1"/>
  <c r="DD59" i="5"/>
  <c r="DE59" i="5" s="1"/>
  <c r="DD57" i="5"/>
  <c r="DE57" i="5" s="1"/>
  <c r="CX51" i="5"/>
  <c r="CP89" i="5"/>
  <c r="CR70" i="5"/>
  <c r="CU69" i="5"/>
  <c r="CR69" i="5"/>
  <c r="CX57" i="5"/>
  <c r="CX64" i="5"/>
  <c r="CX56" i="5"/>
  <c r="CR71" i="5"/>
  <c r="CS69" i="5"/>
  <c r="CX70" i="5"/>
  <c r="CX98" i="5"/>
  <c r="CP94" i="5"/>
  <c r="CX66" i="5"/>
  <c r="CX59" i="5"/>
  <c r="CP91" i="5"/>
  <c r="CX53" i="5"/>
  <c r="CS71" i="5"/>
  <c r="CX99" i="5"/>
  <c r="CX71" i="5"/>
  <c r="CX69" i="5"/>
  <c r="CX97" i="5"/>
  <c r="CX54" i="5"/>
  <c r="CR72" i="5"/>
  <c r="CS70" i="5"/>
  <c r="CV10" i="5"/>
  <c r="CT71" i="5"/>
  <c r="CP90" i="5"/>
  <c r="CT70" i="5"/>
  <c r="CT69" i="5"/>
  <c r="CP120" i="5"/>
  <c r="CP118" i="5"/>
  <c r="CP121" i="5"/>
  <c r="CP122" i="5"/>
  <c r="CP117" i="5"/>
  <c r="CP119" i="5"/>
  <c r="CU11" i="5"/>
  <c r="CV11" i="5" s="1"/>
  <c r="CV66" i="5"/>
  <c r="CF94" i="5"/>
  <c r="BX94" i="5"/>
  <c r="BP94" i="5"/>
  <c r="BH94" i="5"/>
  <c r="AZ94" i="5"/>
  <c r="AR94" i="5"/>
  <c r="CT97" i="5"/>
  <c r="AJ94" i="5"/>
  <c r="AB94" i="5"/>
  <c r="T94" i="5"/>
  <c r="L94" i="5"/>
  <c r="CT59" i="5"/>
  <c r="CE94" i="5"/>
  <c r="BW94" i="5"/>
  <c r="BO94" i="5"/>
  <c r="BG94" i="5"/>
  <c r="AY94" i="5"/>
  <c r="AQ94" i="5"/>
  <c r="AI94" i="5"/>
  <c r="AA94" i="5"/>
  <c r="S94" i="5"/>
  <c r="K94" i="5"/>
  <c r="DY94" i="5"/>
  <c r="CD94" i="5"/>
  <c r="BV94" i="5"/>
  <c r="BN94" i="5"/>
  <c r="BF94" i="5"/>
  <c r="AX94" i="5"/>
  <c r="AP94" i="5"/>
  <c r="AH94" i="5"/>
  <c r="Z94" i="5"/>
  <c r="R94" i="5"/>
  <c r="J94" i="5"/>
  <c r="CJ64" i="5"/>
  <c r="CJ94" i="5" s="1"/>
  <c r="CC94" i="5"/>
  <c r="BU94" i="5"/>
  <c r="BM94" i="5"/>
  <c r="BE94" i="5"/>
  <c r="AW94" i="5"/>
  <c r="AO94" i="5"/>
  <c r="AG94" i="5"/>
  <c r="Y94" i="5"/>
  <c r="Q94" i="5"/>
  <c r="I94" i="5"/>
  <c r="CB94" i="5"/>
  <c r="BT94" i="5"/>
  <c r="BL94" i="5"/>
  <c r="BD94" i="5"/>
  <c r="AV94" i="5"/>
  <c r="AN94" i="5"/>
  <c r="AF94" i="5"/>
  <c r="X94" i="5"/>
  <c r="P94" i="5"/>
  <c r="H94" i="5"/>
  <c r="CL64" i="5"/>
  <c r="CL94" i="5" s="1"/>
  <c r="CA94" i="5"/>
  <c r="BS94" i="5"/>
  <c r="BK94" i="5"/>
  <c r="BC94" i="5"/>
  <c r="AU94" i="5"/>
  <c r="AM94" i="5"/>
  <c r="AE94" i="5"/>
  <c r="W94" i="5"/>
  <c r="O94" i="5"/>
  <c r="G94" i="5"/>
  <c r="CH94" i="5"/>
  <c r="BZ94" i="5"/>
  <c r="BR94" i="5"/>
  <c r="BJ94" i="5"/>
  <c r="BB94" i="5"/>
  <c r="AT94" i="5"/>
  <c r="AL94" i="5"/>
  <c r="AD94" i="5"/>
  <c r="V94" i="5"/>
  <c r="N94" i="5"/>
  <c r="F94" i="5"/>
  <c r="CG94" i="5"/>
  <c r="BY94" i="5"/>
  <c r="BQ94" i="5"/>
  <c r="BI94" i="5"/>
  <c r="BA94" i="5"/>
  <c r="AS94" i="5"/>
  <c r="AK94" i="5"/>
  <c r="AC94" i="5"/>
  <c r="U94" i="5"/>
  <c r="M94" i="5"/>
  <c r="CU55" i="5"/>
  <c r="CV55" i="5" s="1"/>
  <c r="CV53" i="5"/>
  <c r="CT51" i="5"/>
  <c r="CT98" i="5"/>
  <c r="CU4" i="5"/>
  <c r="CU70" i="5" s="1"/>
  <c r="CT100" i="5"/>
  <c r="CT54" i="5"/>
  <c r="CT90" i="5" s="1"/>
  <c r="CT63" i="5"/>
  <c r="CT93" i="5" s="1"/>
  <c r="CU12" i="5"/>
  <c r="CU72" i="5" s="1"/>
  <c r="CT57" i="5"/>
  <c r="CU57" i="5" s="1"/>
  <c r="CV57" i="5" s="1"/>
  <c r="CT56" i="5"/>
  <c r="CT64" i="5"/>
  <c r="CT94" i="5" s="1"/>
  <c r="CU97" i="5"/>
  <c r="CV2" i="5"/>
  <c r="CV69" i="5" s="1"/>
  <c r="CS99" i="5"/>
  <c r="CS100" i="5"/>
  <c r="CS98" i="5"/>
  <c r="CS97" i="5"/>
  <c r="CS66" i="5"/>
  <c r="CS54" i="5"/>
  <c r="CS55" i="5"/>
  <c r="CS51" i="5"/>
  <c r="CS63" i="5"/>
  <c r="CS93" i="5" s="1"/>
  <c r="CS56" i="5"/>
  <c r="CO72" i="5"/>
  <c r="CS64" i="5"/>
  <c r="CS59" i="5"/>
  <c r="CS92" i="5" s="1"/>
  <c r="CS53" i="5"/>
  <c r="CS57" i="5"/>
  <c r="CO69" i="5"/>
  <c r="CO100" i="5"/>
  <c r="CO98" i="5"/>
  <c r="CO99" i="5"/>
  <c r="CO70" i="5"/>
  <c r="CO51" i="5"/>
  <c r="CR51" i="5"/>
  <c r="CO56" i="5"/>
  <c r="CR100" i="5"/>
  <c r="CO66" i="5"/>
  <c r="CO63" i="5"/>
  <c r="CO53" i="5"/>
  <c r="CR98" i="5"/>
  <c r="CO55" i="5"/>
  <c r="CO57" i="5"/>
  <c r="CO64" i="5"/>
  <c r="CO54" i="5"/>
  <c r="CO97" i="5"/>
  <c r="CO71" i="5"/>
  <c r="CR97" i="5"/>
  <c r="CR99" i="5"/>
  <c r="CD120" i="5"/>
  <c r="CD92" i="5"/>
  <c r="Y120" i="5"/>
  <c r="Y92" i="5"/>
  <c r="CC120" i="5"/>
  <c r="CC92" i="5"/>
  <c r="BU120" i="5"/>
  <c r="BU92" i="5"/>
  <c r="BM120" i="5"/>
  <c r="BM92" i="5"/>
  <c r="BE120" i="5"/>
  <c r="BE92" i="5"/>
  <c r="AW120" i="5"/>
  <c r="AW92" i="5"/>
  <c r="AO120" i="5"/>
  <c r="AO92" i="5"/>
  <c r="AG120" i="5"/>
  <c r="AG92" i="5"/>
  <c r="X92" i="5"/>
  <c r="X120" i="5"/>
  <c r="O92" i="5"/>
  <c r="O120" i="5"/>
  <c r="G120" i="5"/>
  <c r="G92" i="5"/>
  <c r="AH120" i="5"/>
  <c r="AH92" i="5"/>
  <c r="CB120" i="5"/>
  <c r="CB92" i="5"/>
  <c r="BT92" i="5"/>
  <c r="BT120" i="5"/>
  <c r="BL92" i="5"/>
  <c r="BL120" i="5"/>
  <c r="BD120" i="5"/>
  <c r="BD92" i="5"/>
  <c r="AV92" i="5"/>
  <c r="AV120" i="5"/>
  <c r="AN120" i="5"/>
  <c r="AN92" i="5"/>
  <c r="AF92" i="5"/>
  <c r="AF120" i="5"/>
  <c r="V92" i="5"/>
  <c r="V120" i="5"/>
  <c r="N92" i="5"/>
  <c r="N120" i="5"/>
  <c r="F120" i="5"/>
  <c r="F92" i="5"/>
  <c r="AP120" i="5"/>
  <c r="AP92" i="5"/>
  <c r="CA92" i="5"/>
  <c r="CA120" i="5"/>
  <c r="BS92" i="5"/>
  <c r="BS120" i="5"/>
  <c r="BK92" i="5"/>
  <c r="BK120" i="5"/>
  <c r="BC92" i="5"/>
  <c r="BC120" i="5"/>
  <c r="AU92" i="5"/>
  <c r="AU120" i="5"/>
  <c r="AM92" i="5"/>
  <c r="AM120" i="5"/>
  <c r="AE92" i="5"/>
  <c r="AE120" i="5"/>
  <c r="U92" i="5"/>
  <c r="U120" i="5"/>
  <c r="M92" i="5"/>
  <c r="M120" i="5"/>
  <c r="DY92" i="5"/>
  <c r="DY120" i="5"/>
  <c r="BN120" i="5"/>
  <c r="BN92" i="5"/>
  <c r="CH92" i="5"/>
  <c r="CH120" i="5"/>
  <c r="BZ92" i="5"/>
  <c r="BZ120" i="5"/>
  <c r="BR92" i="5"/>
  <c r="BR120" i="5"/>
  <c r="BJ120" i="5"/>
  <c r="BJ92" i="5"/>
  <c r="BB92" i="5"/>
  <c r="BB120" i="5"/>
  <c r="AT92" i="5"/>
  <c r="AT120" i="5"/>
  <c r="AL92" i="5"/>
  <c r="AL120" i="5"/>
  <c r="AD120" i="5"/>
  <c r="AD92" i="5"/>
  <c r="T120" i="5"/>
  <c r="T92" i="5"/>
  <c r="L120" i="5"/>
  <c r="L92" i="5"/>
  <c r="AX120" i="5"/>
  <c r="AX92" i="5"/>
  <c r="EH121" i="5"/>
  <c r="CG120" i="5"/>
  <c r="BY120" i="5"/>
  <c r="BY92" i="5"/>
  <c r="BQ92" i="5"/>
  <c r="BQ120" i="5"/>
  <c r="BI92" i="5"/>
  <c r="BI120" i="5"/>
  <c r="BA92" i="5"/>
  <c r="BA120" i="5"/>
  <c r="AS120" i="5"/>
  <c r="AS92" i="5"/>
  <c r="AK92" i="5"/>
  <c r="AK120" i="5"/>
  <c r="AB92" i="5"/>
  <c r="AB120" i="5"/>
  <c r="S120" i="5"/>
  <c r="S92" i="5"/>
  <c r="K120" i="5"/>
  <c r="K92" i="5"/>
  <c r="BF92" i="5"/>
  <c r="BF120" i="5"/>
  <c r="H92" i="5"/>
  <c r="H120" i="5"/>
  <c r="F121" i="5"/>
  <c r="CF92" i="5"/>
  <c r="CF120" i="5"/>
  <c r="BX120" i="5"/>
  <c r="BX92" i="5"/>
  <c r="BP120" i="5"/>
  <c r="BP92" i="5"/>
  <c r="BH120" i="5"/>
  <c r="BH92" i="5"/>
  <c r="AZ92" i="5"/>
  <c r="AZ120" i="5"/>
  <c r="AR120" i="5"/>
  <c r="AR92" i="5"/>
  <c r="AJ120" i="5"/>
  <c r="AJ92" i="5"/>
  <c r="AA120" i="5"/>
  <c r="AA92" i="5"/>
  <c r="R120" i="5"/>
  <c r="R92" i="5"/>
  <c r="J120" i="5"/>
  <c r="J92" i="5"/>
  <c r="BV120" i="5"/>
  <c r="BV92" i="5"/>
  <c r="P120" i="5"/>
  <c r="P92" i="5"/>
  <c r="CE120" i="5"/>
  <c r="CE92" i="5"/>
  <c r="BW120" i="5"/>
  <c r="BW92" i="5"/>
  <c r="BO120" i="5"/>
  <c r="BO92" i="5"/>
  <c r="BG120" i="5"/>
  <c r="BG92" i="5"/>
  <c r="AY120" i="5"/>
  <c r="AY92" i="5"/>
  <c r="AQ120" i="5"/>
  <c r="AQ92" i="5"/>
  <c r="AI120" i="5"/>
  <c r="AI92" i="5"/>
  <c r="Z92" i="5"/>
  <c r="Z120" i="5"/>
  <c r="Q120" i="5"/>
  <c r="Q92" i="5"/>
  <c r="I92" i="5"/>
  <c r="I120" i="5"/>
  <c r="CN119" i="5"/>
  <c r="CN93" i="5"/>
  <c r="CN121" i="5"/>
  <c r="CO59" i="5"/>
  <c r="DX76" i="5"/>
  <c r="EA24" i="5"/>
  <c r="EA104" i="5" s="1"/>
  <c r="CL91" i="5"/>
  <c r="CJ90" i="5"/>
  <c r="CJ118" i="5"/>
  <c r="CK54" i="5"/>
  <c r="EA22" i="5"/>
  <c r="EA103" i="5" s="1"/>
  <c r="CJ91" i="5"/>
  <c r="CJ119" i="5"/>
  <c r="CK56" i="5"/>
  <c r="CJ121" i="5"/>
  <c r="CJ93" i="5"/>
  <c r="CK51" i="5"/>
  <c r="CJ117" i="5"/>
  <c r="CJ89" i="5"/>
  <c r="CJ59" i="5"/>
  <c r="DX75" i="5"/>
  <c r="CL59" i="5"/>
  <c r="CL119" i="5"/>
  <c r="CL90" i="5"/>
  <c r="CL118" i="5"/>
  <c r="CL121" i="5"/>
  <c r="CL93" i="5"/>
  <c r="CL89" i="5"/>
  <c r="CL117" i="5"/>
  <c r="CD122" i="5"/>
  <c r="BV122" i="5"/>
  <c r="CE122" i="5"/>
  <c r="BW122" i="5"/>
  <c r="BN122" i="5"/>
  <c r="BF122" i="5"/>
  <c r="AX122" i="5"/>
  <c r="AP122" i="5"/>
  <c r="AH122" i="5"/>
  <c r="Z122" i="5"/>
  <c r="R122" i="5"/>
  <c r="J122" i="5"/>
  <c r="CB118" i="5"/>
  <c r="BT118" i="5"/>
  <c r="CE121" i="5"/>
  <c r="BW121" i="5"/>
  <c r="BO121" i="5"/>
  <c r="BG121" i="5"/>
  <c r="AY121" i="5"/>
  <c r="AQ121" i="5"/>
  <c r="AI121" i="5"/>
  <c r="AA121" i="5"/>
  <c r="S121" i="5"/>
  <c r="K121" i="5"/>
  <c r="DY121" i="5"/>
  <c r="CD118" i="5"/>
  <c r="BV118" i="5"/>
  <c r="BN118" i="5"/>
  <c r="BF118" i="5"/>
  <c r="CF117" i="5"/>
  <c r="AO122" i="5"/>
  <c r="BO122" i="5"/>
  <c r="BG122" i="5"/>
  <c r="AY122" i="5"/>
  <c r="AQ122" i="5"/>
  <c r="AI122" i="5"/>
  <c r="AA122" i="5"/>
  <c r="S122" i="5"/>
  <c r="K122" i="5"/>
  <c r="DY122" i="5"/>
  <c r="CC119" i="5"/>
  <c r="BU119" i="5"/>
  <c r="BM119" i="5"/>
  <c r="BE119" i="5"/>
  <c r="AW119" i="5"/>
  <c r="AO119" i="5"/>
  <c r="AG119" i="5"/>
  <c r="Y119" i="5"/>
  <c r="P119" i="5"/>
  <c r="H119" i="5"/>
  <c r="CF121" i="5"/>
  <c r="BX121" i="5"/>
  <c r="BP121" i="5"/>
  <c r="BH121" i="5"/>
  <c r="AZ121" i="5"/>
  <c r="AR121" i="5"/>
  <c r="AJ121" i="5"/>
  <c r="AB121" i="5"/>
  <c r="T121" i="5"/>
  <c r="CC122" i="5"/>
  <c r="BE122" i="5"/>
  <c r="AW122" i="5"/>
  <c r="I122" i="5"/>
  <c r="CA119" i="5"/>
  <c r="BK119" i="5"/>
  <c r="BC119" i="5"/>
  <c r="AU119" i="5"/>
  <c r="AM119" i="5"/>
  <c r="AE119" i="5"/>
  <c r="V119" i="5"/>
  <c r="N119" i="5"/>
  <c r="F91" i="5"/>
  <c r="AX118" i="5"/>
  <c r="AP118" i="5"/>
  <c r="AH118" i="5"/>
  <c r="Z118" i="5"/>
  <c r="R118" i="5"/>
  <c r="J118" i="5"/>
  <c r="BX117" i="5"/>
  <c r="BP117" i="5"/>
  <c r="BH117" i="5"/>
  <c r="AZ117" i="5"/>
  <c r="AR117" i="5"/>
  <c r="AJ117" i="5"/>
  <c r="AB117" i="5"/>
  <c r="T117" i="5"/>
  <c r="L117" i="5"/>
  <c r="AG122" i="5"/>
  <c r="BU122" i="5"/>
  <c r="Q122" i="5"/>
  <c r="CG119" i="5"/>
  <c r="BY119" i="5"/>
  <c r="BQ119" i="5"/>
  <c r="BI119" i="5"/>
  <c r="BA119" i="5"/>
  <c r="AS119" i="5"/>
  <c r="AK119" i="5"/>
  <c r="AC119" i="5"/>
  <c r="T119" i="5"/>
  <c r="L119" i="5"/>
  <c r="BL118" i="5"/>
  <c r="BD118" i="5"/>
  <c r="AV118" i="5"/>
  <c r="AN118" i="5"/>
  <c r="AF118" i="5"/>
  <c r="X118" i="5"/>
  <c r="P118" i="5"/>
  <c r="H118" i="5"/>
  <c r="DA98" i="5"/>
  <c r="DD100" i="5"/>
  <c r="BM122" i="5"/>
  <c r="Y122" i="5"/>
  <c r="CB122" i="5"/>
  <c r="BT122" i="5"/>
  <c r="BL122" i="5"/>
  <c r="BD122" i="5"/>
  <c r="AV122" i="5"/>
  <c r="AN122" i="5"/>
  <c r="AF122" i="5"/>
  <c r="X122" i="5"/>
  <c r="P122" i="5"/>
  <c r="H122" i="5"/>
  <c r="CD121" i="5"/>
  <c r="BV121" i="5"/>
  <c r="BN121" i="5"/>
  <c r="BF121" i="5"/>
  <c r="AX121" i="5"/>
  <c r="AP121" i="5"/>
  <c r="AH121" i="5"/>
  <c r="Z121" i="5"/>
  <c r="R121" i="5"/>
  <c r="J121" i="5"/>
  <c r="CH119" i="5"/>
  <c r="BZ119" i="5"/>
  <c r="BR119" i="5"/>
  <c r="BJ119" i="5"/>
  <c r="BB119" i="5"/>
  <c r="AT119" i="5"/>
  <c r="AL119" i="5"/>
  <c r="AD119" i="5"/>
  <c r="U119" i="5"/>
  <c r="M119" i="5"/>
  <c r="CC118" i="5"/>
  <c r="BU118" i="5"/>
  <c r="BM118" i="5"/>
  <c r="BE118" i="5"/>
  <c r="AW118" i="5"/>
  <c r="AO118" i="5"/>
  <c r="AG118" i="5"/>
  <c r="Y118" i="5"/>
  <c r="Q118" i="5"/>
  <c r="I118" i="5"/>
  <c r="CE117" i="5"/>
  <c r="BW117" i="5"/>
  <c r="BO117" i="5"/>
  <c r="BG117" i="5"/>
  <c r="AY117" i="5"/>
  <c r="AQ117" i="5"/>
  <c r="AI117" i="5"/>
  <c r="AA117" i="5"/>
  <c r="S117" i="5"/>
  <c r="K117" i="5"/>
  <c r="DY117" i="5"/>
  <c r="DA99" i="5"/>
  <c r="DV98" i="5"/>
  <c r="EG56" i="5"/>
  <c r="EH56" i="5" s="1"/>
  <c r="EH119" i="5" s="1"/>
  <c r="BS119" i="5"/>
  <c r="BK122" i="5"/>
  <c r="AE122" i="5"/>
  <c r="BU121" i="5"/>
  <c r="BM121" i="5"/>
  <c r="BE121" i="5"/>
  <c r="AO121" i="5"/>
  <c r="Q121" i="5"/>
  <c r="I121" i="5"/>
  <c r="EG59" i="5"/>
  <c r="CD117" i="5"/>
  <c r="BV117" i="5"/>
  <c r="BN117" i="5"/>
  <c r="BF117" i="5"/>
  <c r="AX117" i="5"/>
  <c r="AP117" i="5"/>
  <c r="AH117" i="5"/>
  <c r="Z117" i="5"/>
  <c r="R117" i="5"/>
  <c r="J117" i="5"/>
  <c r="DV99" i="5"/>
  <c r="DU10" i="5"/>
  <c r="DU99" i="5" s="1"/>
  <c r="CZ99" i="5"/>
  <c r="BC122" i="5"/>
  <c r="W122" i="5"/>
  <c r="CC121" i="5"/>
  <c r="AG121" i="5"/>
  <c r="CH122" i="5"/>
  <c r="BZ122" i="5"/>
  <c r="BR122" i="5"/>
  <c r="BJ122" i="5"/>
  <c r="BB122" i="5"/>
  <c r="AT122" i="5"/>
  <c r="AL122" i="5"/>
  <c r="AD122" i="5"/>
  <c r="V122" i="5"/>
  <c r="N122" i="5"/>
  <c r="CB121" i="5"/>
  <c r="BT121" i="5"/>
  <c r="BL121" i="5"/>
  <c r="BD121" i="5"/>
  <c r="AV121" i="5"/>
  <c r="AN121" i="5"/>
  <c r="AF121" i="5"/>
  <c r="X121" i="5"/>
  <c r="P121" i="5"/>
  <c r="H121" i="5"/>
  <c r="CF119" i="5"/>
  <c r="BX119" i="5"/>
  <c r="BP119" i="5"/>
  <c r="BH119" i="5"/>
  <c r="AZ119" i="5"/>
  <c r="AR119" i="5"/>
  <c r="AJ119" i="5"/>
  <c r="AB119" i="5"/>
  <c r="S119" i="5"/>
  <c r="K119" i="5"/>
  <c r="DY119" i="5"/>
  <c r="CA118" i="5"/>
  <c r="EG54" i="5"/>
  <c r="EH54" i="5" s="1"/>
  <c r="EH118" i="5" s="1"/>
  <c r="BS118" i="5"/>
  <c r="BK118" i="5"/>
  <c r="BC118" i="5"/>
  <c r="AU118" i="5"/>
  <c r="AM118" i="5"/>
  <c r="AE118" i="5"/>
  <c r="W118" i="5"/>
  <c r="O118" i="5"/>
  <c r="G118" i="5"/>
  <c r="CC117" i="5"/>
  <c r="BU117" i="5"/>
  <c r="BM117" i="5"/>
  <c r="BE117" i="5"/>
  <c r="AW117" i="5"/>
  <c r="AO117" i="5"/>
  <c r="AG117" i="5"/>
  <c r="Y117" i="5"/>
  <c r="Q117" i="5"/>
  <c r="I117" i="5"/>
  <c r="DU4" i="5"/>
  <c r="DU98" i="5" s="1"/>
  <c r="CZ98" i="5"/>
  <c r="CA122" i="5"/>
  <c r="AU122" i="5"/>
  <c r="O122" i="5"/>
  <c r="Y121" i="5"/>
  <c r="CG122" i="5"/>
  <c r="BY122" i="5"/>
  <c r="BQ122" i="5"/>
  <c r="BI122" i="5"/>
  <c r="BA122" i="5"/>
  <c r="AS122" i="5"/>
  <c r="AK122" i="5"/>
  <c r="AC122" i="5"/>
  <c r="U122" i="5"/>
  <c r="M122" i="5"/>
  <c r="CA121" i="5"/>
  <c r="BS121" i="5"/>
  <c r="BK121" i="5"/>
  <c r="BC121" i="5"/>
  <c r="AU121" i="5"/>
  <c r="AM121" i="5"/>
  <c r="AE121" i="5"/>
  <c r="W121" i="5"/>
  <c r="O121" i="5"/>
  <c r="G121" i="5"/>
  <c r="CE119" i="5"/>
  <c r="BW119" i="5"/>
  <c r="BO119" i="5"/>
  <c r="BG119" i="5"/>
  <c r="AY119" i="5"/>
  <c r="AQ119" i="5"/>
  <c r="AI119" i="5"/>
  <c r="AA119" i="5"/>
  <c r="R119" i="5"/>
  <c r="J119" i="5"/>
  <c r="CH118" i="5"/>
  <c r="BZ118" i="5"/>
  <c r="BR118" i="5"/>
  <c r="BJ118" i="5"/>
  <c r="BB118" i="5"/>
  <c r="AT118" i="5"/>
  <c r="AL118" i="5"/>
  <c r="AD118" i="5"/>
  <c r="V118" i="5"/>
  <c r="N118" i="5"/>
  <c r="F90" i="5"/>
  <c r="CB117" i="5"/>
  <c r="BT117" i="5"/>
  <c r="BL117" i="5"/>
  <c r="BD117" i="5"/>
  <c r="AV117" i="5"/>
  <c r="AN117" i="5"/>
  <c r="AF117" i="5"/>
  <c r="X117" i="5"/>
  <c r="P117" i="5"/>
  <c r="H117" i="5"/>
  <c r="DA100" i="5"/>
  <c r="DU2" i="5"/>
  <c r="DU97" i="5" s="1"/>
  <c r="CZ97" i="5"/>
  <c r="DD98" i="5"/>
  <c r="EG64" i="5"/>
  <c r="EH64" i="5" s="1"/>
  <c r="BS122" i="5"/>
  <c r="AM122" i="5"/>
  <c r="G122" i="5"/>
  <c r="AW121" i="5"/>
  <c r="CF122" i="5"/>
  <c r="BX122" i="5"/>
  <c r="BP122" i="5"/>
  <c r="BH122" i="5"/>
  <c r="AZ122" i="5"/>
  <c r="AR122" i="5"/>
  <c r="AJ122" i="5"/>
  <c r="AB122" i="5"/>
  <c r="T122" i="5"/>
  <c r="L122" i="5"/>
  <c r="CH121" i="5"/>
  <c r="BZ121" i="5"/>
  <c r="BR121" i="5"/>
  <c r="BJ121" i="5"/>
  <c r="BB121" i="5"/>
  <c r="AT121" i="5"/>
  <c r="AL121" i="5"/>
  <c r="AD121" i="5"/>
  <c r="V121" i="5"/>
  <c r="N121" i="5"/>
  <c r="CD119" i="5"/>
  <c r="BV119" i="5"/>
  <c r="BN119" i="5"/>
  <c r="BF119" i="5"/>
  <c r="AX119" i="5"/>
  <c r="AP119" i="5"/>
  <c r="AH119" i="5"/>
  <c r="Z119" i="5"/>
  <c r="Q119" i="5"/>
  <c r="I119" i="5"/>
  <c r="CG118" i="5"/>
  <c r="BY118" i="5"/>
  <c r="BQ118" i="5"/>
  <c r="BI118" i="5"/>
  <c r="BA118" i="5"/>
  <c r="AS118" i="5"/>
  <c r="AK118" i="5"/>
  <c r="AC118" i="5"/>
  <c r="U118" i="5"/>
  <c r="M118" i="5"/>
  <c r="CA117" i="5"/>
  <c r="EG51" i="5"/>
  <c r="EH51" i="5" s="1"/>
  <c r="EH117" i="5" s="1"/>
  <c r="BS117" i="5"/>
  <c r="BK117" i="5"/>
  <c r="BC117" i="5"/>
  <c r="AU117" i="5"/>
  <c r="AM117" i="5"/>
  <c r="AE117" i="5"/>
  <c r="W117" i="5"/>
  <c r="O117" i="5"/>
  <c r="G117" i="5"/>
  <c r="DU12" i="5"/>
  <c r="DU100" i="5" s="1"/>
  <c r="CZ100" i="5"/>
  <c r="DA97" i="5"/>
  <c r="DD99" i="5"/>
  <c r="CG121" i="5"/>
  <c r="BY121" i="5"/>
  <c r="BQ121" i="5"/>
  <c r="BI121" i="5"/>
  <c r="BA121" i="5"/>
  <c r="AS121" i="5"/>
  <c r="AK121" i="5"/>
  <c r="AC121" i="5"/>
  <c r="U121" i="5"/>
  <c r="M121" i="5"/>
  <c r="CF118" i="5"/>
  <c r="BX118" i="5"/>
  <c r="BP118" i="5"/>
  <c r="BH118" i="5"/>
  <c r="AZ118" i="5"/>
  <c r="AR118" i="5"/>
  <c r="AJ118" i="5"/>
  <c r="AB118" i="5"/>
  <c r="T118" i="5"/>
  <c r="L118" i="5"/>
  <c r="CH117" i="5"/>
  <c r="BZ117" i="5"/>
  <c r="BR117" i="5"/>
  <c r="BJ117" i="5"/>
  <c r="BB117" i="5"/>
  <c r="AT117" i="5"/>
  <c r="AL117" i="5"/>
  <c r="AD117" i="5"/>
  <c r="V117" i="5"/>
  <c r="N117" i="5"/>
  <c r="F89" i="5"/>
  <c r="DD97" i="5"/>
  <c r="L121" i="5"/>
  <c r="CB119" i="5"/>
  <c r="BT119" i="5"/>
  <c r="BL119" i="5"/>
  <c r="BD119" i="5"/>
  <c r="AV119" i="5"/>
  <c r="AN119" i="5"/>
  <c r="AF119" i="5"/>
  <c r="X119" i="5"/>
  <c r="O119" i="5"/>
  <c r="G119" i="5"/>
  <c r="CE118" i="5"/>
  <c r="BW118" i="5"/>
  <c r="BO118" i="5"/>
  <c r="BG118" i="5"/>
  <c r="AY118" i="5"/>
  <c r="AQ118" i="5"/>
  <c r="AI118" i="5"/>
  <c r="AA118" i="5"/>
  <c r="S118" i="5"/>
  <c r="K118" i="5"/>
  <c r="DY118" i="5"/>
  <c r="CG117" i="5"/>
  <c r="BY117" i="5"/>
  <c r="BQ117" i="5"/>
  <c r="BI117" i="5"/>
  <c r="BA117" i="5"/>
  <c r="AS117" i="5"/>
  <c r="AK117" i="5"/>
  <c r="AC117" i="5"/>
  <c r="U117" i="5"/>
  <c r="M117" i="5"/>
  <c r="DV100" i="5"/>
  <c r="DV97" i="5"/>
  <c r="DE13" i="5"/>
  <c r="DJ13" i="5" s="1"/>
  <c r="DE5" i="5"/>
  <c r="DE6" i="5"/>
  <c r="DJ6" i="5" s="1"/>
  <c r="DE7" i="5"/>
  <c r="DJ7" i="5" s="1"/>
  <c r="DE3" i="5"/>
  <c r="DE12" i="5"/>
  <c r="DE11" i="5"/>
  <c r="DJ11" i="5" s="1"/>
  <c r="DE4" i="5"/>
  <c r="DE9" i="5"/>
  <c r="DJ9" i="5" s="1"/>
  <c r="DE10" i="5"/>
  <c r="DB9" i="5"/>
  <c r="DD70" i="5"/>
  <c r="DD71" i="5"/>
  <c r="DD69" i="5"/>
  <c r="DB3" i="5"/>
  <c r="DB6" i="5"/>
  <c r="DD72" i="5"/>
  <c r="DB4" i="5"/>
  <c r="DB10" i="5"/>
  <c r="DB7" i="5"/>
  <c r="DD66" i="5"/>
  <c r="DB13" i="5"/>
  <c r="DB12" i="5"/>
  <c r="DB5" i="5"/>
  <c r="DB11" i="5"/>
  <c r="EJ55" i="5"/>
  <c r="EJ51" i="5"/>
  <c r="EJ63" i="5"/>
  <c r="DC66" i="5"/>
  <c r="EJ66" i="5"/>
  <c r="EJ59" i="5"/>
  <c r="EJ53" i="5"/>
  <c r="EJ57" i="5"/>
  <c r="EJ64" i="5"/>
  <c r="BS91" i="5"/>
  <c r="EJ56" i="5"/>
  <c r="EJ54" i="5"/>
  <c r="DW7" i="5"/>
  <c r="DX7" i="5" s="1"/>
  <c r="EA7" i="5" s="1"/>
  <c r="EB7" i="5" s="1"/>
  <c r="EC7" i="5" s="1"/>
  <c r="DW3" i="5"/>
  <c r="DX3" i="5" s="1"/>
  <c r="EA3" i="5" s="1"/>
  <c r="EB3" i="5" s="1"/>
  <c r="EC3" i="5" s="1"/>
  <c r="DY90" i="5"/>
  <c r="DW5" i="5"/>
  <c r="DX5" i="5" s="1"/>
  <c r="EA5" i="5" s="1"/>
  <c r="EB5" i="5" s="1"/>
  <c r="EC5" i="5" s="1"/>
  <c r="DW11" i="5"/>
  <c r="DX11" i="5" s="1"/>
  <c r="EA11" i="5" s="1"/>
  <c r="EB11" i="5" s="1"/>
  <c r="EC11" i="5" s="1"/>
  <c r="DW6" i="5"/>
  <c r="DX6" i="5" s="1"/>
  <c r="EA6" i="5" s="1"/>
  <c r="EB6" i="5" s="1"/>
  <c r="EC6" i="5" s="1"/>
  <c r="DY89" i="5"/>
  <c r="DW13" i="5"/>
  <c r="DX13" i="5" s="1"/>
  <c r="EA13" i="5" s="1"/>
  <c r="EB13" i="5" s="1"/>
  <c r="EC13" i="5" s="1"/>
  <c r="DV71" i="5"/>
  <c r="DY93" i="5"/>
  <c r="DY91" i="5"/>
  <c r="DV70" i="5"/>
  <c r="DV72" i="5"/>
  <c r="DV69" i="5"/>
  <c r="EA74" i="5"/>
  <c r="EB16" i="5"/>
  <c r="EB102" i="5" s="1"/>
  <c r="EB14" i="5"/>
  <c r="EB101" i="5" s="1"/>
  <c r="EA73" i="5"/>
  <c r="DW9" i="5"/>
  <c r="DX9" i="5" s="1"/>
  <c r="EA9" i="5" s="1"/>
  <c r="EB9" i="5" s="1"/>
  <c r="EC9" i="5" s="1"/>
  <c r="DV55" i="5"/>
  <c r="DV59" i="5"/>
  <c r="DV64" i="5"/>
  <c r="DV56" i="5"/>
  <c r="DV54" i="5"/>
  <c r="DV63" i="5"/>
  <c r="DV57" i="5"/>
  <c r="DV51" i="5"/>
  <c r="DV53" i="5"/>
  <c r="DV66" i="5"/>
  <c r="DA72" i="5"/>
  <c r="CZ72" i="5"/>
  <c r="CZ71" i="5"/>
  <c r="DA71" i="5"/>
  <c r="DA66" i="5"/>
  <c r="CZ66" i="5"/>
  <c r="DU66" i="5" s="1"/>
  <c r="DA57" i="5"/>
  <c r="CZ57" i="5"/>
  <c r="DU57" i="5" s="1"/>
  <c r="DA51" i="5"/>
  <c r="CZ51" i="5"/>
  <c r="CZ69" i="5"/>
  <c r="DA55" i="5"/>
  <c r="CZ55" i="5"/>
  <c r="DU55" i="5" s="1"/>
  <c r="DA69" i="5"/>
  <c r="DA63" i="5"/>
  <c r="CZ63" i="5"/>
  <c r="DU63" i="5" s="1"/>
  <c r="DA64" i="5"/>
  <c r="CZ64" i="5"/>
  <c r="DA59" i="5"/>
  <c r="CZ59" i="5"/>
  <c r="DA53" i="5"/>
  <c r="CZ53" i="5"/>
  <c r="DU53" i="5" s="1"/>
  <c r="DA70" i="5"/>
  <c r="CZ56" i="5"/>
  <c r="DA56" i="5"/>
  <c r="DA54" i="5"/>
  <c r="CZ54" i="5"/>
  <c r="CZ70" i="5"/>
  <c r="A41" i="5"/>
  <c r="B41" i="5"/>
  <c r="C41" i="5"/>
  <c r="DY41" i="5" s="1"/>
  <c r="DY112" i="5" s="1"/>
  <c r="D41" i="5"/>
  <c r="E41" i="5"/>
  <c r="F41" i="5"/>
  <c r="G41" i="5"/>
  <c r="G112" i="5" s="1"/>
  <c r="H41" i="5"/>
  <c r="H112" i="5" s="1"/>
  <c r="I41" i="5"/>
  <c r="I112" i="5" s="1"/>
  <c r="J41" i="5"/>
  <c r="J112" i="5" s="1"/>
  <c r="K41" i="5"/>
  <c r="K112" i="5" s="1"/>
  <c r="L41" i="5"/>
  <c r="L112" i="5" s="1"/>
  <c r="M41" i="5"/>
  <c r="M112" i="5" s="1"/>
  <c r="N41" i="5"/>
  <c r="N112" i="5" s="1"/>
  <c r="O41" i="5"/>
  <c r="O112" i="5" s="1"/>
  <c r="P41" i="5"/>
  <c r="Q41" i="5"/>
  <c r="Q112" i="5" s="1"/>
  <c r="R41" i="5"/>
  <c r="S41" i="5"/>
  <c r="S112" i="5" s="1"/>
  <c r="T41" i="5"/>
  <c r="T112" i="5" s="1"/>
  <c r="U41" i="5"/>
  <c r="V41" i="5"/>
  <c r="V112" i="5" s="1"/>
  <c r="W41" i="5"/>
  <c r="W112" i="5" s="1"/>
  <c r="X41" i="5"/>
  <c r="X112" i="5" s="1"/>
  <c r="Y41" i="5"/>
  <c r="Y112" i="5" s="1"/>
  <c r="Z41" i="5"/>
  <c r="Z112" i="5" s="1"/>
  <c r="AA41" i="5"/>
  <c r="AA112" i="5" s="1"/>
  <c r="AB41" i="5"/>
  <c r="AC41" i="5"/>
  <c r="AD41" i="5"/>
  <c r="AD112" i="5" s="1"/>
  <c r="AE41" i="5"/>
  <c r="AF41" i="5"/>
  <c r="AF112" i="5" s="1"/>
  <c r="AG41" i="5"/>
  <c r="AG112" i="5" s="1"/>
  <c r="AH41" i="5"/>
  <c r="AH112" i="5" s="1"/>
  <c r="AI41" i="5"/>
  <c r="AI112" i="5" s="1"/>
  <c r="AJ41" i="5"/>
  <c r="AJ112" i="5" s="1"/>
  <c r="AK41" i="5"/>
  <c r="AK112" i="5" s="1"/>
  <c r="AL41" i="5"/>
  <c r="AL112" i="5" s="1"/>
  <c r="AM41" i="5"/>
  <c r="AM112" i="5" s="1"/>
  <c r="AN41" i="5"/>
  <c r="AN112" i="5" s="1"/>
  <c r="AO41" i="5"/>
  <c r="AO112" i="5" s="1"/>
  <c r="AP41" i="5"/>
  <c r="AP112" i="5" s="1"/>
  <c r="AQ41" i="5"/>
  <c r="AQ112" i="5" s="1"/>
  <c r="AR41" i="5"/>
  <c r="AR112" i="5" s="1"/>
  <c r="AS41" i="5"/>
  <c r="AS112" i="5" s="1"/>
  <c r="AT41" i="5"/>
  <c r="AT112" i="5" s="1"/>
  <c r="AU41" i="5"/>
  <c r="AU112" i="5" s="1"/>
  <c r="AV41" i="5"/>
  <c r="AV112" i="5" s="1"/>
  <c r="AW41" i="5"/>
  <c r="AX41" i="5"/>
  <c r="AX112" i="5" s="1"/>
  <c r="AY41" i="5"/>
  <c r="AY112" i="5" s="1"/>
  <c r="AZ41" i="5"/>
  <c r="AZ112" i="5" s="1"/>
  <c r="BA41" i="5"/>
  <c r="BA112" i="5" s="1"/>
  <c r="BB41" i="5"/>
  <c r="BB112" i="5" s="1"/>
  <c r="BC41" i="5"/>
  <c r="BC112" i="5" s="1"/>
  <c r="BD41" i="5"/>
  <c r="BD112" i="5" s="1"/>
  <c r="BE41" i="5"/>
  <c r="BE112" i="5" s="1"/>
  <c r="BF41" i="5"/>
  <c r="BF112" i="5" s="1"/>
  <c r="BG41" i="5"/>
  <c r="BG112" i="5" s="1"/>
  <c r="BH41" i="5"/>
  <c r="BH112" i="5" s="1"/>
  <c r="BI41" i="5"/>
  <c r="BI112" i="5" s="1"/>
  <c r="BJ41" i="5"/>
  <c r="BJ112" i="5" s="1"/>
  <c r="BK41" i="5"/>
  <c r="BK112" i="5" s="1"/>
  <c r="BL41" i="5"/>
  <c r="BM41" i="5"/>
  <c r="BN41" i="5"/>
  <c r="BN112" i="5" s="1"/>
  <c r="BO41" i="5"/>
  <c r="BO112" i="5" s="1"/>
  <c r="BP41" i="5"/>
  <c r="BP112" i="5" s="1"/>
  <c r="BQ41" i="5"/>
  <c r="BQ112" i="5" s="1"/>
  <c r="BR41" i="5"/>
  <c r="BR112" i="5" s="1"/>
  <c r="BS41" i="5"/>
  <c r="BT41" i="5"/>
  <c r="BU41" i="5"/>
  <c r="BU112" i="5" s="1"/>
  <c r="BV41" i="5"/>
  <c r="BV112" i="5" s="1"/>
  <c r="BW41" i="5"/>
  <c r="BW112" i="5" s="1"/>
  <c r="BX41" i="5"/>
  <c r="BX112" i="5" s="1"/>
  <c r="BY41" i="5"/>
  <c r="BZ41" i="5"/>
  <c r="CA41" i="5"/>
  <c r="CB41" i="5"/>
  <c r="CB112" i="5" s="1"/>
  <c r="CC41" i="5"/>
  <c r="CD41" i="5"/>
  <c r="CD112" i="5" s="1"/>
  <c r="CE41" i="5"/>
  <c r="CE112" i="5" s="1"/>
  <c r="CF41" i="5"/>
  <c r="CG41" i="5"/>
  <c r="CG112" i="5" s="1"/>
  <c r="CH41" i="5"/>
  <c r="A42" i="5"/>
  <c r="B42" i="5"/>
  <c r="C42" i="5"/>
  <c r="DY42" i="5" s="1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CY42" i="5" s="1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CP42" i="5" s="1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CT42" i="5" s="1"/>
  <c r="BU42" i="5"/>
  <c r="BV42" i="5"/>
  <c r="BW42" i="5"/>
  <c r="BX42" i="5"/>
  <c r="BY42" i="5"/>
  <c r="BZ42" i="5"/>
  <c r="CN42" i="5" s="1"/>
  <c r="CA42" i="5"/>
  <c r="CL42" i="5" s="1"/>
  <c r="CB42" i="5"/>
  <c r="CC42" i="5"/>
  <c r="CJ42" i="5" s="1"/>
  <c r="CD42" i="5"/>
  <c r="CE42" i="5"/>
  <c r="CF42" i="5"/>
  <c r="CG42" i="5"/>
  <c r="CH42" i="5"/>
  <c r="A43" i="5"/>
  <c r="B43" i="5"/>
  <c r="C43" i="5"/>
  <c r="DY43" i="5" s="1"/>
  <c r="D43" i="5"/>
  <c r="E43" i="5"/>
  <c r="F43" i="5"/>
  <c r="CR43" i="5" s="1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CY43" i="5" s="1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S43" i="5"/>
  <c r="AT43" i="5"/>
  <c r="AU43" i="5"/>
  <c r="AV43" i="5"/>
  <c r="AW43" i="5"/>
  <c r="CP43" i="5" s="1"/>
  <c r="AX43" i="5"/>
  <c r="AY43" i="5"/>
  <c r="AZ43" i="5"/>
  <c r="BA43" i="5"/>
  <c r="BB43" i="5"/>
  <c r="BC43" i="5"/>
  <c r="BD43" i="5"/>
  <c r="BE43" i="5"/>
  <c r="BF43" i="5"/>
  <c r="BG43" i="5"/>
  <c r="BH43" i="5"/>
  <c r="BI43" i="5"/>
  <c r="BJ43" i="5"/>
  <c r="BK43" i="5"/>
  <c r="BL43" i="5"/>
  <c r="BM43" i="5"/>
  <c r="BN43" i="5"/>
  <c r="BO43" i="5"/>
  <c r="BP43" i="5"/>
  <c r="BQ43" i="5"/>
  <c r="BR43" i="5"/>
  <c r="BS43" i="5"/>
  <c r="BT43" i="5"/>
  <c r="BU43" i="5"/>
  <c r="BV43" i="5"/>
  <c r="BW43" i="5"/>
  <c r="BX43" i="5"/>
  <c r="BY43" i="5"/>
  <c r="BZ43" i="5"/>
  <c r="CN43" i="5" s="1"/>
  <c r="CA43" i="5"/>
  <c r="CL43" i="5" s="1"/>
  <c r="CB43" i="5"/>
  <c r="CC43" i="5"/>
  <c r="CJ43" i="5" s="1"/>
  <c r="CK43" i="5" s="1"/>
  <c r="CD43" i="5"/>
  <c r="CE43" i="5"/>
  <c r="CF43" i="5"/>
  <c r="CG43" i="5"/>
  <c r="CH43" i="5"/>
  <c r="A44" i="5"/>
  <c r="B44" i="5"/>
  <c r="C44" i="5"/>
  <c r="DY44" i="5" s="1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AB44" i="5"/>
  <c r="AC44" i="5"/>
  <c r="AD44" i="5"/>
  <c r="AE44" i="5"/>
  <c r="CY44" i="5" s="1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S44" i="5"/>
  <c r="AT44" i="5"/>
  <c r="AU44" i="5"/>
  <c r="AV44" i="5"/>
  <c r="AW44" i="5"/>
  <c r="CP44" i="5" s="1"/>
  <c r="AX44" i="5"/>
  <c r="AY44" i="5"/>
  <c r="AZ44" i="5"/>
  <c r="BA44" i="5"/>
  <c r="BB44" i="5"/>
  <c r="BC44" i="5"/>
  <c r="BD44" i="5"/>
  <c r="BE44" i="5"/>
  <c r="BF44" i="5"/>
  <c r="BG44" i="5"/>
  <c r="BH44" i="5"/>
  <c r="BI44" i="5"/>
  <c r="BJ44" i="5"/>
  <c r="BK44" i="5"/>
  <c r="BL44" i="5"/>
  <c r="BM44" i="5"/>
  <c r="BN44" i="5"/>
  <c r="BO44" i="5"/>
  <c r="BP44" i="5"/>
  <c r="BQ44" i="5"/>
  <c r="BR44" i="5"/>
  <c r="BS44" i="5"/>
  <c r="BT44" i="5"/>
  <c r="BU44" i="5"/>
  <c r="BV44" i="5"/>
  <c r="BW44" i="5"/>
  <c r="BX44" i="5"/>
  <c r="BY44" i="5"/>
  <c r="BZ44" i="5"/>
  <c r="CN44" i="5" s="1"/>
  <c r="CA44" i="5"/>
  <c r="CL44" i="5" s="1"/>
  <c r="CB44" i="5"/>
  <c r="CC44" i="5"/>
  <c r="CJ44" i="5" s="1"/>
  <c r="CD44" i="5"/>
  <c r="CE44" i="5"/>
  <c r="CF44" i="5"/>
  <c r="CG44" i="5"/>
  <c r="CH44" i="5"/>
  <c r="A45" i="5"/>
  <c r="B45" i="5"/>
  <c r="C45" i="5"/>
  <c r="DY45" i="5" s="1"/>
  <c r="D45" i="5"/>
  <c r="E45" i="5"/>
  <c r="F45" i="5"/>
  <c r="CR45" i="5" s="1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CY45" i="5" s="1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S45" i="5"/>
  <c r="AT45" i="5"/>
  <c r="AU45" i="5"/>
  <c r="AV45" i="5"/>
  <c r="AW45" i="5"/>
  <c r="CP45" i="5" s="1"/>
  <c r="AX45" i="5"/>
  <c r="AY45" i="5"/>
  <c r="AZ45" i="5"/>
  <c r="BA45" i="5"/>
  <c r="BB45" i="5"/>
  <c r="BC45" i="5"/>
  <c r="BD45" i="5"/>
  <c r="BE45" i="5"/>
  <c r="BF45" i="5"/>
  <c r="BG45" i="5"/>
  <c r="BH45" i="5"/>
  <c r="BI45" i="5"/>
  <c r="BJ45" i="5"/>
  <c r="BK45" i="5"/>
  <c r="BL45" i="5"/>
  <c r="BM45" i="5"/>
  <c r="BN45" i="5"/>
  <c r="BO45" i="5"/>
  <c r="BP45" i="5"/>
  <c r="BQ45" i="5"/>
  <c r="BR45" i="5"/>
  <c r="BS45" i="5"/>
  <c r="EG45" i="5" s="1"/>
  <c r="EH45" i="5" s="1"/>
  <c r="BT45" i="5"/>
  <c r="CT45" i="5" s="1"/>
  <c r="CU45" i="5" s="1"/>
  <c r="BU45" i="5"/>
  <c r="BV45" i="5"/>
  <c r="BW45" i="5"/>
  <c r="BX45" i="5"/>
  <c r="BY45" i="5"/>
  <c r="BZ45" i="5"/>
  <c r="CN45" i="5" s="1"/>
  <c r="CA45" i="5"/>
  <c r="CL45" i="5" s="1"/>
  <c r="CB45" i="5"/>
  <c r="CC45" i="5"/>
  <c r="CJ45" i="5" s="1"/>
  <c r="CK45" i="5" s="1"/>
  <c r="CD45" i="5"/>
  <c r="CE45" i="5"/>
  <c r="CF45" i="5"/>
  <c r="CG45" i="5"/>
  <c r="CH45" i="5"/>
  <c r="A46" i="5"/>
  <c r="B46" i="5"/>
  <c r="C46" i="5"/>
  <c r="DY46" i="5" s="1"/>
  <c r="D46" i="5"/>
  <c r="E46" i="5"/>
  <c r="F46" i="5"/>
  <c r="CR46" i="5" s="1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CY46" i="5" s="1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CP46" i="5" s="1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EG46" i="5" s="1"/>
  <c r="EH46" i="5" s="1"/>
  <c r="BT46" i="5"/>
  <c r="BU46" i="5"/>
  <c r="BV46" i="5"/>
  <c r="BW46" i="5"/>
  <c r="BX46" i="5"/>
  <c r="BY46" i="5"/>
  <c r="BZ46" i="5"/>
  <c r="CN46" i="5" s="1"/>
  <c r="CA46" i="5"/>
  <c r="CL46" i="5" s="1"/>
  <c r="CB46" i="5"/>
  <c r="CC46" i="5"/>
  <c r="CJ46" i="5" s="1"/>
  <c r="CK46" i="5" s="1"/>
  <c r="CD46" i="5"/>
  <c r="CE46" i="5"/>
  <c r="CF46" i="5"/>
  <c r="CG46" i="5"/>
  <c r="CH46" i="5"/>
  <c r="A47" i="5"/>
  <c r="B47" i="5"/>
  <c r="C47" i="5"/>
  <c r="DY47" i="5" s="1"/>
  <c r="DY115" i="5" s="1"/>
  <c r="D47" i="5"/>
  <c r="E47" i="5"/>
  <c r="F47" i="5"/>
  <c r="G47" i="5"/>
  <c r="G115" i="5" s="1"/>
  <c r="H47" i="5"/>
  <c r="H115" i="5" s="1"/>
  <c r="I47" i="5"/>
  <c r="I115" i="5" s="1"/>
  <c r="J47" i="5"/>
  <c r="J115" i="5" s="1"/>
  <c r="K47" i="5"/>
  <c r="K115" i="5" s="1"/>
  <c r="L47" i="5"/>
  <c r="L115" i="5" s="1"/>
  <c r="M47" i="5"/>
  <c r="M115" i="5" s="1"/>
  <c r="N47" i="5"/>
  <c r="N115" i="5" s="1"/>
  <c r="O47" i="5"/>
  <c r="O115" i="5" s="1"/>
  <c r="P47" i="5"/>
  <c r="P115" i="5" s="1"/>
  <c r="Q47" i="5"/>
  <c r="Q115" i="5" s="1"/>
  <c r="R47" i="5"/>
  <c r="S47" i="5"/>
  <c r="S115" i="5" s="1"/>
  <c r="T47" i="5"/>
  <c r="T115" i="5" s="1"/>
  <c r="U47" i="5"/>
  <c r="V47" i="5"/>
  <c r="V115" i="5" s="1"/>
  <c r="W47" i="5"/>
  <c r="W115" i="5" s="1"/>
  <c r="X47" i="5"/>
  <c r="X115" i="5" s="1"/>
  <c r="Y47" i="5"/>
  <c r="Y115" i="5" s="1"/>
  <c r="Z47" i="5"/>
  <c r="Z115" i="5" s="1"/>
  <c r="AA47" i="5"/>
  <c r="AA115" i="5" s="1"/>
  <c r="AB47" i="5"/>
  <c r="AC47" i="5"/>
  <c r="AD47" i="5"/>
  <c r="AD115" i="5" s="1"/>
  <c r="AE47" i="5"/>
  <c r="AF47" i="5"/>
  <c r="AF115" i="5" s="1"/>
  <c r="AG47" i="5"/>
  <c r="AG115" i="5" s="1"/>
  <c r="AH47" i="5"/>
  <c r="AH115" i="5" s="1"/>
  <c r="AI47" i="5"/>
  <c r="AI115" i="5" s="1"/>
  <c r="AJ47" i="5"/>
  <c r="AJ115" i="5" s="1"/>
  <c r="AK47" i="5"/>
  <c r="AK115" i="5" s="1"/>
  <c r="AL47" i="5"/>
  <c r="AL115" i="5" s="1"/>
  <c r="AM47" i="5"/>
  <c r="AM115" i="5" s="1"/>
  <c r="AN47" i="5"/>
  <c r="AN115" i="5" s="1"/>
  <c r="AO47" i="5"/>
  <c r="AO115" i="5" s="1"/>
  <c r="AP47" i="5"/>
  <c r="AP115" i="5" s="1"/>
  <c r="AQ47" i="5"/>
  <c r="AQ115" i="5" s="1"/>
  <c r="AR47" i="5"/>
  <c r="AR115" i="5" s="1"/>
  <c r="AS47" i="5"/>
  <c r="AS115" i="5" s="1"/>
  <c r="AT47" i="5"/>
  <c r="AT115" i="5" s="1"/>
  <c r="AU47" i="5"/>
  <c r="AU115" i="5" s="1"/>
  <c r="AV47" i="5"/>
  <c r="AV115" i="5" s="1"/>
  <c r="AW47" i="5"/>
  <c r="AX47" i="5"/>
  <c r="AX115" i="5" s="1"/>
  <c r="AY47" i="5"/>
  <c r="AY115" i="5" s="1"/>
  <c r="AZ47" i="5"/>
  <c r="AZ115" i="5" s="1"/>
  <c r="BA47" i="5"/>
  <c r="BA115" i="5" s="1"/>
  <c r="BB47" i="5"/>
  <c r="BB115" i="5" s="1"/>
  <c r="BC47" i="5"/>
  <c r="BC115" i="5" s="1"/>
  <c r="BD47" i="5"/>
  <c r="BD115" i="5" s="1"/>
  <c r="BE47" i="5"/>
  <c r="BE115" i="5" s="1"/>
  <c r="BF47" i="5"/>
  <c r="BF115" i="5" s="1"/>
  <c r="BG47" i="5"/>
  <c r="BG115" i="5" s="1"/>
  <c r="BH47" i="5"/>
  <c r="BH115" i="5" s="1"/>
  <c r="BI47" i="5"/>
  <c r="BI115" i="5" s="1"/>
  <c r="BJ47" i="5"/>
  <c r="BJ115" i="5" s="1"/>
  <c r="BK47" i="5"/>
  <c r="BK115" i="5" s="1"/>
  <c r="BL47" i="5"/>
  <c r="BM47" i="5"/>
  <c r="BN47" i="5"/>
  <c r="BN115" i="5" s="1"/>
  <c r="BO47" i="5"/>
  <c r="BO115" i="5" s="1"/>
  <c r="BP47" i="5"/>
  <c r="BP115" i="5" s="1"/>
  <c r="BQ47" i="5"/>
  <c r="BQ115" i="5" s="1"/>
  <c r="BR47" i="5"/>
  <c r="BR115" i="5" s="1"/>
  <c r="BS47" i="5"/>
  <c r="BT47" i="5"/>
  <c r="BU47" i="5"/>
  <c r="BU115" i="5" s="1"/>
  <c r="BV47" i="5"/>
  <c r="BV115" i="5" s="1"/>
  <c r="BW47" i="5"/>
  <c r="BW115" i="5" s="1"/>
  <c r="BX47" i="5"/>
  <c r="BX115" i="5" s="1"/>
  <c r="BY47" i="5"/>
  <c r="BZ47" i="5"/>
  <c r="CA47" i="5"/>
  <c r="CB47" i="5"/>
  <c r="CB115" i="5" s="1"/>
  <c r="CC47" i="5"/>
  <c r="CD47" i="5"/>
  <c r="CD115" i="5" s="1"/>
  <c r="CE47" i="5"/>
  <c r="CE115" i="5" s="1"/>
  <c r="CF47" i="5"/>
  <c r="CG47" i="5"/>
  <c r="CG115" i="5" s="1"/>
  <c r="CH47" i="5"/>
  <c r="A49" i="5"/>
  <c r="B49" i="5"/>
  <c r="C49" i="5"/>
  <c r="DY49" i="5" s="1"/>
  <c r="DY116" i="5" s="1"/>
  <c r="D49" i="5"/>
  <c r="E49" i="5"/>
  <c r="F49" i="5"/>
  <c r="G49" i="5"/>
  <c r="G116" i="5" s="1"/>
  <c r="H49" i="5"/>
  <c r="H116" i="5" s="1"/>
  <c r="I49" i="5"/>
  <c r="I116" i="5" s="1"/>
  <c r="J49" i="5"/>
  <c r="J116" i="5" s="1"/>
  <c r="K49" i="5"/>
  <c r="K116" i="5" s="1"/>
  <c r="L49" i="5"/>
  <c r="L116" i="5" s="1"/>
  <c r="M49" i="5"/>
  <c r="M116" i="5" s="1"/>
  <c r="N49" i="5"/>
  <c r="N116" i="5" s="1"/>
  <c r="O49" i="5"/>
  <c r="O116" i="5" s="1"/>
  <c r="P49" i="5"/>
  <c r="P116" i="5" s="1"/>
  <c r="Q49" i="5"/>
  <c r="Q116" i="5" s="1"/>
  <c r="R49" i="5"/>
  <c r="S49" i="5"/>
  <c r="S116" i="5" s="1"/>
  <c r="T49" i="5"/>
  <c r="T116" i="5" s="1"/>
  <c r="U49" i="5"/>
  <c r="V49" i="5"/>
  <c r="V116" i="5" s="1"/>
  <c r="W49" i="5"/>
  <c r="W116" i="5" s="1"/>
  <c r="X49" i="5"/>
  <c r="X116" i="5" s="1"/>
  <c r="Y49" i="5"/>
  <c r="Y116" i="5" s="1"/>
  <c r="Z49" i="5"/>
  <c r="Z116" i="5" s="1"/>
  <c r="AA49" i="5"/>
  <c r="AA116" i="5" s="1"/>
  <c r="AB49" i="5"/>
  <c r="AC49" i="5"/>
  <c r="AD49" i="5"/>
  <c r="AD116" i="5" s="1"/>
  <c r="AE49" i="5"/>
  <c r="AF49" i="5"/>
  <c r="AF116" i="5" s="1"/>
  <c r="AG49" i="5"/>
  <c r="AG116" i="5" s="1"/>
  <c r="AH49" i="5"/>
  <c r="AH116" i="5" s="1"/>
  <c r="AI49" i="5"/>
  <c r="AI116" i="5" s="1"/>
  <c r="AJ49" i="5"/>
  <c r="AJ116" i="5" s="1"/>
  <c r="AK49" i="5"/>
  <c r="AK116" i="5" s="1"/>
  <c r="AL49" i="5"/>
  <c r="AL116" i="5" s="1"/>
  <c r="AM49" i="5"/>
  <c r="AM116" i="5" s="1"/>
  <c r="AN49" i="5"/>
  <c r="AN116" i="5" s="1"/>
  <c r="AO49" i="5"/>
  <c r="AO116" i="5" s="1"/>
  <c r="AP49" i="5"/>
  <c r="AP116" i="5" s="1"/>
  <c r="AQ49" i="5"/>
  <c r="AQ116" i="5" s="1"/>
  <c r="AR49" i="5"/>
  <c r="AR116" i="5" s="1"/>
  <c r="AS49" i="5"/>
  <c r="AS116" i="5" s="1"/>
  <c r="AT49" i="5"/>
  <c r="AT116" i="5" s="1"/>
  <c r="AU49" i="5"/>
  <c r="AU116" i="5" s="1"/>
  <c r="AV49" i="5"/>
  <c r="AV116" i="5" s="1"/>
  <c r="AW49" i="5"/>
  <c r="AX49" i="5"/>
  <c r="AX116" i="5" s="1"/>
  <c r="AY49" i="5"/>
  <c r="AY116" i="5" s="1"/>
  <c r="AZ49" i="5"/>
  <c r="AZ116" i="5" s="1"/>
  <c r="BA49" i="5"/>
  <c r="BA116" i="5" s="1"/>
  <c r="BB49" i="5"/>
  <c r="BB116" i="5" s="1"/>
  <c r="BC49" i="5"/>
  <c r="BC116" i="5" s="1"/>
  <c r="BD49" i="5"/>
  <c r="BD116" i="5" s="1"/>
  <c r="BE49" i="5"/>
  <c r="BE116" i="5" s="1"/>
  <c r="BF49" i="5"/>
  <c r="BF116" i="5" s="1"/>
  <c r="BG49" i="5"/>
  <c r="BG116" i="5" s="1"/>
  <c r="BH49" i="5"/>
  <c r="BH116" i="5" s="1"/>
  <c r="BI49" i="5"/>
  <c r="BI116" i="5" s="1"/>
  <c r="BJ49" i="5"/>
  <c r="BJ116" i="5" s="1"/>
  <c r="BK49" i="5"/>
  <c r="BK116" i="5" s="1"/>
  <c r="BL49" i="5"/>
  <c r="BM49" i="5"/>
  <c r="BN49" i="5"/>
  <c r="BN116" i="5" s="1"/>
  <c r="BO49" i="5"/>
  <c r="BO116" i="5" s="1"/>
  <c r="BP49" i="5"/>
  <c r="BP116" i="5" s="1"/>
  <c r="BQ49" i="5"/>
  <c r="BQ116" i="5" s="1"/>
  <c r="BR49" i="5"/>
  <c r="BR116" i="5" s="1"/>
  <c r="BS49" i="5"/>
  <c r="BT49" i="5"/>
  <c r="BU49" i="5"/>
  <c r="BU116" i="5" s="1"/>
  <c r="BV49" i="5"/>
  <c r="BV116" i="5" s="1"/>
  <c r="BW49" i="5"/>
  <c r="BW116" i="5" s="1"/>
  <c r="BX49" i="5"/>
  <c r="BX116" i="5" s="1"/>
  <c r="BY49" i="5"/>
  <c r="BZ49" i="5"/>
  <c r="CA49" i="5"/>
  <c r="CB49" i="5"/>
  <c r="CB116" i="5" s="1"/>
  <c r="CC49" i="5"/>
  <c r="CD49" i="5"/>
  <c r="CD116" i="5" s="1"/>
  <c r="CE49" i="5"/>
  <c r="CE116" i="5" s="1"/>
  <c r="CF49" i="5"/>
  <c r="CG49" i="5"/>
  <c r="CG116" i="5" s="1"/>
  <c r="CH49" i="5"/>
  <c r="FJ2" i="5"/>
  <c r="EO2" i="5"/>
  <c r="EO97" i="5" s="1"/>
  <c r="EK2" i="5"/>
  <c r="EM2" i="5"/>
  <c r="FB2" i="5"/>
  <c r="FC2" i="5" s="1"/>
  <c r="FE2" i="5"/>
  <c r="FE97" i="5" s="1"/>
  <c r="FG2" i="5"/>
  <c r="FH2" i="5"/>
  <c r="FI2" i="5"/>
  <c r="FJ3" i="5"/>
  <c r="EK3" i="5"/>
  <c r="EM3" i="5"/>
  <c r="EN3" i="5" s="1"/>
  <c r="FB3" i="5"/>
  <c r="FC3" i="5" s="1"/>
  <c r="FG3" i="5"/>
  <c r="FH3" i="5"/>
  <c r="FE4" i="5"/>
  <c r="FE98" i="5" s="1"/>
  <c r="ET4" i="5"/>
  <c r="EK4" i="5"/>
  <c r="EM4" i="5"/>
  <c r="FB4" i="5"/>
  <c r="FC4" i="5" s="1"/>
  <c r="FG4" i="5"/>
  <c r="FH4" i="5"/>
  <c r="FE5" i="5"/>
  <c r="ET5" i="5"/>
  <c r="EM5" i="5"/>
  <c r="EN5" i="5" s="1"/>
  <c r="FB5" i="5"/>
  <c r="FC5" i="5" s="1"/>
  <c r="FG5" i="5"/>
  <c r="FH5" i="5"/>
  <c r="FE6" i="5"/>
  <c r="EU6" i="5"/>
  <c r="EM6" i="5"/>
  <c r="EN6" i="5" s="1"/>
  <c r="FB6" i="5"/>
  <c r="FC6" i="5" s="1"/>
  <c r="FG6" i="5"/>
  <c r="FH6" i="5"/>
  <c r="FJ7" i="5"/>
  <c r="FI7" i="5"/>
  <c r="EM7" i="5"/>
  <c r="EN7" i="5" s="1"/>
  <c r="FB7" i="5"/>
  <c r="FC7" i="5" s="1"/>
  <c r="FG7" i="5"/>
  <c r="FH7" i="5"/>
  <c r="FJ8" i="5"/>
  <c r="EU8" i="5"/>
  <c r="FE9" i="5"/>
  <c r="EK9" i="5"/>
  <c r="EM9" i="5"/>
  <c r="EN9" i="5" s="1"/>
  <c r="FB9" i="5"/>
  <c r="FC9" i="5" s="1"/>
  <c r="FG9" i="5"/>
  <c r="FH9" i="5"/>
  <c r="FJ9" i="5"/>
  <c r="FE10" i="5"/>
  <c r="FE99" i="5" s="1"/>
  <c r="ET10" i="5"/>
  <c r="FI10" i="5"/>
  <c r="EM10" i="5"/>
  <c r="FB10" i="5"/>
  <c r="FC10" i="5" s="1"/>
  <c r="FG10" i="5"/>
  <c r="FH10" i="5"/>
  <c r="FJ10" i="5"/>
  <c r="FJ11" i="5"/>
  <c r="EU11" i="5"/>
  <c r="EM11" i="5"/>
  <c r="EN11" i="5" s="1"/>
  <c r="FB11" i="5"/>
  <c r="FC11" i="5" s="1"/>
  <c r="FE11" i="5"/>
  <c r="FG11" i="5"/>
  <c r="FH11" i="5"/>
  <c r="FE12" i="5"/>
  <c r="FE100" i="5" s="1"/>
  <c r="EM12" i="5"/>
  <c r="FB12" i="5"/>
  <c r="FC12" i="5" s="1"/>
  <c r="FG12" i="5"/>
  <c r="FH12" i="5"/>
  <c r="FE13" i="5"/>
  <c r="EK13" i="5"/>
  <c r="EM13" i="5"/>
  <c r="EN13" i="5" s="1"/>
  <c r="FB13" i="5"/>
  <c r="FC13" i="5" s="1"/>
  <c r="FG13" i="5"/>
  <c r="FH13" i="5"/>
  <c r="FI13" i="5"/>
  <c r="FJ13" i="5"/>
  <c r="FJ14" i="5"/>
  <c r="DC14" i="5"/>
  <c r="EK14" i="5"/>
  <c r="EM14" i="5"/>
  <c r="FB14" i="5"/>
  <c r="FC14" i="5" s="1"/>
  <c r="FG14" i="5"/>
  <c r="FH14" i="5"/>
  <c r="FJ15" i="5"/>
  <c r="EU15" i="5"/>
  <c r="EM15" i="5"/>
  <c r="EN15" i="5" s="1"/>
  <c r="FB15" i="5"/>
  <c r="FC15" i="5" s="1"/>
  <c r="FE15" i="5"/>
  <c r="FG15" i="5"/>
  <c r="FH15" i="5"/>
  <c r="FE16" i="5"/>
  <c r="FE102" i="5" s="1"/>
  <c r="EU16" i="5"/>
  <c r="FI16" i="5"/>
  <c r="EM16" i="5"/>
  <c r="FB16" i="5"/>
  <c r="FC16" i="5" s="1"/>
  <c r="FG16" i="5"/>
  <c r="FH16" i="5"/>
  <c r="FE17" i="5"/>
  <c r="ET17" i="5"/>
  <c r="EM17" i="5"/>
  <c r="EN17" i="5" s="1"/>
  <c r="FB17" i="5"/>
  <c r="FC17" i="5" s="1"/>
  <c r="FG17" i="5"/>
  <c r="FH17" i="5"/>
  <c r="FJ17" i="5"/>
  <c r="FE18" i="5"/>
  <c r="EM18" i="5"/>
  <c r="EN18" i="5" s="1"/>
  <c r="FB18" i="5"/>
  <c r="FC18" i="5" s="1"/>
  <c r="FG18" i="5"/>
  <c r="FH18" i="5"/>
  <c r="FE19" i="5"/>
  <c r="EM19" i="5"/>
  <c r="EN19" i="5" s="1"/>
  <c r="FB19" i="5"/>
  <c r="FC19" i="5" s="1"/>
  <c r="FG19" i="5"/>
  <c r="FH19" i="5"/>
  <c r="EU20" i="5"/>
  <c r="EK20" i="5"/>
  <c r="EM20" i="5"/>
  <c r="EN20" i="5" s="1"/>
  <c r="FB20" i="5"/>
  <c r="FC20" i="5" s="1"/>
  <c r="FE20" i="5"/>
  <c r="FG20" i="5"/>
  <c r="FH20" i="5"/>
  <c r="FJ20" i="5"/>
  <c r="FJ21" i="5"/>
  <c r="FI21" i="5"/>
  <c r="EM21" i="5"/>
  <c r="EN21" i="5" s="1"/>
  <c r="FB21" i="5"/>
  <c r="FC21" i="5" s="1"/>
  <c r="FG21" i="5"/>
  <c r="FH21" i="5"/>
  <c r="FJ22" i="5"/>
  <c r="EM22" i="5"/>
  <c r="FB22" i="5"/>
  <c r="FC22" i="5" s="1"/>
  <c r="FE22" i="5"/>
  <c r="FE103" i="5" s="1"/>
  <c r="FG22" i="5"/>
  <c r="FH22" i="5"/>
  <c r="FJ23" i="5"/>
  <c r="EM23" i="5"/>
  <c r="EN23" i="5" s="1"/>
  <c r="FB23" i="5"/>
  <c r="FC23" i="5" s="1"/>
  <c r="FE23" i="5"/>
  <c r="FG23" i="5"/>
  <c r="FH23" i="5"/>
  <c r="FE24" i="5"/>
  <c r="FE104" i="5" s="1"/>
  <c r="ET24" i="5"/>
  <c r="EM24" i="5"/>
  <c r="FB24" i="5"/>
  <c r="FC24" i="5" s="1"/>
  <c r="FG24" i="5"/>
  <c r="FH24" i="5"/>
  <c r="EM25" i="5"/>
  <c r="EN25" i="5" s="1"/>
  <c r="FG25" i="5"/>
  <c r="FD93" i="5"/>
  <c r="FA93" i="5"/>
  <c r="EZ93" i="5"/>
  <c r="EY93" i="5"/>
  <c r="EL93" i="5"/>
  <c r="FD91" i="5"/>
  <c r="FA91" i="5"/>
  <c r="EZ91" i="5"/>
  <c r="EY91" i="5"/>
  <c r="EL91" i="5"/>
  <c r="FD90" i="5"/>
  <c r="FA90" i="5"/>
  <c r="EZ90" i="5"/>
  <c r="EY90" i="5"/>
  <c r="EL90" i="5"/>
  <c r="FD89" i="5"/>
  <c r="FA89" i="5"/>
  <c r="EZ89" i="5"/>
  <c r="EY89" i="5"/>
  <c r="EL89" i="5"/>
  <c r="FD88" i="5"/>
  <c r="FA88" i="5"/>
  <c r="EZ88" i="5"/>
  <c r="EY88" i="5"/>
  <c r="EL88" i="5"/>
  <c r="FD87" i="5"/>
  <c r="FA87" i="5"/>
  <c r="EZ87" i="5"/>
  <c r="EY87" i="5"/>
  <c r="EL87" i="5"/>
  <c r="FD86" i="5"/>
  <c r="FA86" i="5"/>
  <c r="EZ86" i="5"/>
  <c r="EY86" i="5"/>
  <c r="EL86" i="5"/>
  <c r="FD85" i="5"/>
  <c r="FA85" i="5"/>
  <c r="EZ85" i="5"/>
  <c r="EY85" i="5"/>
  <c r="EL85" i="5"/>
  <c r="FD84" i="5"/>
  <c r="FA84" i="5"/>
  <c r="EZ84" i="5"/>
  <c r="EY84" i="5"/>
  <c r="EL84" i="5"/>
  <c r="FD76" i="5"/>
  <c r="FA76" i="5"/>
  <c r="EZ76" i="5"/>
  <c r="EY76" i="5"/>
  <c r="EX76" i="5"/>
  <c r="EL76" i="5"/>
  <c r="FD75" i="5"/>
  <c r="FA75" i="5"/>
  <c r="EZ75" i="5"/>
  <c r="EY75" i="5"/>
  <c r="EX75" i="5"/>
  <c r="EL75" i="5"/>
  <c r="FD74" i="5"/>
  <c r="FA74" i="5"/>
  <c r="EZ74" i="5"/>
  <c r="EY74" i="5"/>
  <c r="EX74" i="5"/>
  <c r="EL74" i="5"/>
  <c r="FD73" i="5"/>
  <c r="FA73" i="5"/>
  <c r="EZ73" i="5"/>
  <c r="EY73" i="5"/>
  <c r="EX73" i="5"/>
  <c r="EL73" i="5"/>
  <c r="FD72" i="5"/>
  <c r="FA72" i="5"/>
  <c r="EZ72" i="5"/>
  <c r="EY72" i="5"/>
  <c r="EX72" i="5"/>
  <c r="EL72" i="5"/>
  <c r="FD71" i="5"/>
  <c r="FA71" i="5"/>
  <c r="EZ71" i="5"/>
  <c r="EY71" i="5"/>
  <c r="EX71" i="5"/>
  <c r="EL71" i="5"/>
  <c r="FD70" i="5"/>
  <c r="FA70" i="5"/>
  <c r="EZ70" i="5"/>
  <c r="EY70" i="5"/>
  <c r="EX70" i="5"/>
  <c r="EL70" i="5"/>
  <c r="FD69" i="5"/>
  <c r="FA69" i="5"/>
  <c r="EZ69" i="5"/>
  <c r="EY69" i="5"/>
  <c r="EX69" i="5"/>
  <c r="EL69" i="5"/>
  <c r="FH66" i="5"/>
  <c r="FG66" i="5"/>
  <c r="FB66" i="5"/>
  <c r="FC66" i="5" s="1"/>
  <c r="EM66" i="5"/>
  <c r="EN66" i="5" s="1"/>
  <c r="FE66" i="5"/>
  <c r="FH64" i="5"/>
  <c r="FG64" i="5"/>
  <c r="FB64" i="5"/>
  <c r="EM64" i="5"/>
  <c r="FE64" i="5"/>
  <c r="FH63" i="5"/>
  <c r="FG63" i="5"/>
  <c r="FB63" i="5"/>
  <c r="FC63" i="5" s="1"/>
  <c r="EM63" i="5"/>
  <c r="EN63" i="5" s="1"/>
  <c r="FJ63" i="5"/>
  <c r="FH59" i="5"/>
  <c r="FG59" i="5"/>
  <c r="FB59" i="5"/>
  <c r="EM59" i="5"/>
  <c r="FE59" i="5"/>
  <c r="FH57" i="5"/>
  <c r="FG57" i="5"/>
  <c r="FB57" i="5"/>
  <c r="FC57" i="5" s="1"/>
  <c r="EM57" i="5"/>
  <c r="EN57" i="5" s="1"/>
  <c r="FE57" i="5"/>
  <c r="FH56" i="5"/>
  <c r="FG56" i="5"/>
  <c r="FB56" i="5"/>
  <c r="FC56" i="5" s="1"/>
  <c r="EM56" i="5"/>
  <c r="FE56" i="5"/>
  <c r="FE119" i="5" s="1"/>
  <c r="FH55" i="5"/>
  <c r="FG55" i="5"/>
  <c r="FB55" i="5"/>
  <c r="FC55" i="5" s="1"/>
  <c r="EM55" i="5"/>
  <c r="FJ55" i="5"/>
  <c r="FH54" i="5"/>
  <c r="FG54" i="5"/>
  <c r="FB54" i="5"/>
  <c r="EN54" i="5"/>
  <c r="EN118" i="5" s="1"/>
  <c r="FJ54" i="5"/>
  <c r="FH53" i="5"/>
  <c r="FG53" i="5"/>
  <c r="FB53" i="5"/>
  <c r="FC53" i="5" s="1"/>
  <c r="EM53" i="5"/>
  <c r="EN53" i="5" s="1"/>
  <c r="FE53" i="5"/>
  <c r="FH52" i="5"/>
  <c r="FG52" i="5"/>
  <c r="FB52" i="5"/>
  <c r="FC52" i="5" s="1"/>
  <c r="FE52" i="5"/>
  <c r="FH51" i="5"/>
  <c r="FG51" i="5"/>
  <c r="FB51" i="5"/>
  <c r="FC51" i="5" s="1"/>
  <c r="EM51" i="5"/>
  <c r="EU51" i="5"/>
  <c r="FE51" i="5"/>
  <c r="FE117" i="5" s="1"/>
  <c r="FH49" i="5"/>
  <c r="FH116" i="5" s="1"/>
  <c r="FG49" i="5"/>
  <c r="FG116" i="5" s="1"/>
  <c r="FB49" i="5"/>
  <c r="EM49" i="5"/>
  <c r="EM116" i="5" s="1"/>
  <c r="FH47" i="5"/>
  <c r="FH115" i="5" s="1"/>
  <c r="FG47" i="5"/>
  <c r="FG115" i="5" s="1"/>
  <c r="FB47" i="5"/>
  <c r="FC47" i="5" s="1"/>
  <c r="EM47" i="5"/>
  <c r="EM115" i="5" s="1"/>
  <c r="FH46" i="5"/>
  <c r="FG46" i="5"/>
  <c r="FB46" i="5"/>
  <c r="FC46" i="5" s="1"/>
  <c r="EM46" i="5"/>
  <c r="EN46" i="5" s="1"/>
  <c r="FH45" i="5"/>
  <c r="FG45" i="5"/>
  <c r="FB45" i="5"/>
  <c r="FC45" i="5" s="1"/>
  <c r="EM45" i="5"/>
  <c r="EN45" i="5" s="1"/>
  <c r="FH44" i="5"/>
  <c r="FG44" i="5"/>
  <c r="FB44" i="5"/>
  <c r="EM44" i="5"/>
  <c r="FH43" i="5"/>
  <c r="FG43" i="5"/>
  <c r="FB43" i="5"/>
  <c r="FC43" i="5" s="1"/>
  <c r="EM43" i="5"/>
  <c r="EN43" i="5" s="1"/>
  <c r="FH42" i="5"/>
  <c r="FG42" i="5"/>
  <c r="FB42" i="5"/>
  <c r="EM42" i="5"/>
  <c r="FH41" i="5"/>
  <c r="FH112" i="5" s="1"/>
  <c r="FG41" i="5"/>
  <c r="FG112" i="5" s="1"/>
  <c r="FB41" i="5"/>
  <c r="FC41" i="5" s="1"/>
  <c r="EM41" i="5"/>
  <c r="E70" i="5"/>
  <c r="E98" i="5" s="1"/>
  <c r="E69" i="5"/>
  <c r="E97" i="5" s="1"/>
  <c r="ER46" i="5" l="1"/>
  <c r="ER42" i="5"/>
  <c r="ER85" i="5" s="1"/>
  <c r="ER43" i="5"/>
  <c r="BM116" i="5"/>
  <c r="ER49" i="5"/>
  <c r="ER88" i="5" s="1"/>
  <c r="ER44" i="5"/>
  <c r="BM115" i="5"/>
  <c r="ER47" i="5"/>
  <c r="ER87" i="5" s="1"/>
  <c r="ER45" i="5"/>
  <c r="BM112" i="5"/>
  <c r="ER41" i="5"/>
  <c r="ER84" i="5" s="1"/>
  <c r="BL112" i="5"/>
  <c r="BL115" i="5"/>
  <c r="BL116" i="5"/>
  <c r="DQ22" i="5"/>
  <c r="DQ16" i="5"/>
  <c r="DQ74" i="5" s="1"/>
  <c r="DQ14" i="5"/>
  <c r="DR104" i="5"/>
  <c r="DR76" i="5"/>
  <c r="AC115" i="5"/>
  <c r="AC116" i="5"/>
  <c r="AC112" i="5"/>
  <c r="DN104" i="5"/>
  <c r="DO24" i="5"/>
  <c r="DP24" i="5" s="1"/>
  <c r="CM122" i="5"/>
  <c r="CM47" i="5"/>
  <c r="CM87" i="5" s="1"/>
  <c r="CN47" i="5"/>
  <c r="CM41" i="5"/>
  <c r="CM112" i="5" s="1"/>
  <c r="CN41" i="5"/>
  <c r="CM49" i="5"/>
  <c r="CM116" i="5" s="1"/>
  <c r="CN49" i="5"/>
  <c r="CN118" i="5"/>
  <c r="CN89" i="5"/>
  <c r="CM115" i="5"/>
  <c r="CM44" i="5"/>
  <c r="CM43" i="5"/>
  <c r="CM91" i="5"/>
  <c r="CM119" i="5"/>
  <c r="CN117" i="5"/>
  <c r="CM121" i="5"/>
  <c r="CM93" i="5"/>
  <c r="CN114" i="5"/>
  <c r="CM45" i="5"/>
  <c r="CM94" i="5"/>
  <c r="CM90" i="5"/>
  <c r="CM118" i="5"/>
  <c r="CM46" i="5"/>
  <c r="CM42" i="5"/>
  <c r="CM89" i="5"/>
  <c r="CM117" i="5"/>
  <c r="AE116" i="5"/>
  <c r="CY49" i="5"/>
  <c r="AE112" i="5"/>
  <c r="CY41" i="5"/>
  <c r="CY85" i="5"/>
  <c r="CY113" i="5"/>
  <c r="CY86" i="5"/>
  <c r="CY114" i="5"/>
  <c r="AE115" i="5"/>
  <c r="CY47" i="5"/>
  <c r="DJ56" i="5"/>
  <c r="DK56" i="5" s="1"/>
  <c r="DL56" i="5" s="1"/>
  <c r="DQ56" i="5" s="1"/>
  <c r="DM76" i="5"/>
  <c r="CS94" i="5"/>
  <c r="DM14" i="5"/>
  <c r="DM101" i="5" s="1"/>
  <c r="DL101" i="5"/>
  <c r="DM22" i="5"/>
  <c r="DM103" i="5" s="1"/>
  <c r="DL103" i="5"/>
  <c r="DL102" i="5"/>
  <c r="DM16" i="5"/>
  <c r="DM102" i="5" s="1"/>
  <c r="CH116" i="5"/>
  <c r="CH112" i="5"/>
  <c r="CH115" i="5"/>
  <c r="DK2" i="5"/>
  <c r="DL2" i="5" s="1"/>
  <c r="DQ2" i="5" s="1"/>
  <c r="DK7" i="5"/>
  <c r="DL7" i="5" s="1"/>
  <c r="DQ7" i="5" s="1"/>
  <c r="DR7" i="5" s="1"/>
  <c r="DK11" i="5"/>
  <c r="DL11" i="5" s="1"/>
  <c r="DQ11" i="5" s="1"/>
  <c r="DR11" i="5" s="1"/>
  <c r="DK6" i="5"/>
  <c r="DL6" i="5" s="1"/>
  <c r="DQ6" i="5" s="1"/>
  <c r="DR6" i="5" s="1"/>
  <c r="DK9" i="5"/>
  <c r="DL9" i="5" s="1"/>
  <c r="DQ9" i="5" s="1"/>
  <c r="DR9" i="5" s="1"/>
  <c r="DK13" i="5"/>
  <c r="DL13" i="5" s="1"/>
  <c r="DQ13" i="5" s="1"/>
  <c r="DR13" i="5" s="1"/>
  <c r="DI94" i="5"/>
  <c r="DN76" i="5"/>
  <c r="DI46" i="5"/>
  <c r="DI42" i="5"/>
  <c r="DN14" i="5"/>
  <c r="DI122" i="5"/>
  <c r="DN22" i="5"/>
  <c r="DI119" i="5"/>
  <c r="DN16" i="5"/>
  <c r="DJ53" i="5"/>
  <c r="DI45" i="5"/>
  <c r="DL73" i="5"/>
  <c r="DI91" i="5"/>
  <c r="DL74" i="5"/>
  <c r="DJ57" i="5"/>
  <c r="DI90" i="5"/>
  <c r="DI118" i="5"/>
  <c r="DJ59" i="5"/>
  <c r="DI117" i="5"/>
  <c r="DI89" i="5"/>
  <c r="DL75" i="5"/>
  <c r="DI121" i="5"/>
  <c r="DI93" i="5"/>
  <c r="DI92" i="5"/>
  <c r="DI120" i="5"/>
  <c r="DJ5" i="5"/>
  <c r="DI43" i="5"/>
  <c r="DJ10" i="5"/>
  <c r="DJ4" i="5"/>
  <c r="DJ51" i="5"/>
  <c r="DJ54" i="5"/>
  <c r="DJ55" i="5"/>
  <c r="DJ64" i="5"/>
  <c r="DJ63" i="5"/>
  <c r="DJ12" i="5"/>
  <c r="DJ3" i="5"/>
  <c r="CF115" i="5"/>
  <c r="DI47" i="5"/>
  <c r="CF116" i="5"/>
  <c r="DI49" i="5"/>
  <c r="DI44" i="5"/>
  <c r="CX121" i="5"/>
  <c r="CF112" i="5"/>
  <c r="DI41" i="5"/>
  <c r="DC43" i="5"/>
  <c r="DC42" i="5"/>
  <c r="CZ42" i="5"/>
  <c r="DB42" i="5" s="1"/>
  <c r="DA42" i="5"/>
  <c r="EG43" i="5"/>
  <c r="EH43" i="5" s="1"/>
  <c r="CZ43" i="5"/>
  <c r="DB43" i="5" s="1"/>
  <c r="DA43" i="5"/>
  <c r="P112" i="5"/>
  <c r="DC41" i="5"/>
  <c r="CZ41" i="5"/>
  <c r="DB41" i="5" s="1"/>
  <c r="DA41" i="5"/>
  <c r="DA112" i="5" s="1"/>
  <c r="DF54" i="5"/>
  <c r="CX117" i="5"/>
  <c r="DD42" i="5"/>
  <c r="DE42" i="5" s="1"/>
  <c r="DF42" i="5" s="1"/>
  <c r="DD44" i="5"/>
  <c r="DE44" i="5" s="1"/>
  <c r="DF44" i="5" s="1"/>
  <c r="DD46" i="5"/>
  <c r="DE46" i="5" s="1"/>
  <c r="DD45" i="5"/>
  <c r="DE45" i="5" s="1"/>
  <c r="BY112" i="5"/>
  <c r="DD41" i="5"/>
  <c r="DE41" i="5" s="1"/>
  <c r="DF11" i="5"/>
  <c r="DF13" i="5"/>
  <c r="BY115" i="5"/>
  <c r="DD47" i="5"/>
  <c r="DE47" i="5" s="1"/>
  <c r="DD43" i="5"/>
  <c r="DE43" i="5" s="1"/>
  <c r="DF7" i="5"/>
  <c r="DF6" i="5"/>
  <c r="BY116" i="5"/>
  <c r="DD49" i="5"/>
  <c r="DE49" i="5" s="1"/>
  <c r="DF9" i="5"/>
  <c r="DF57" i="5"/>
  <c r="DF59" i="5"/>
  <c r="DF53" i="5"/>
  <c r="CX122" i="5"/>
  <c r="DF55" i="5"/>
  <c r="DF56" i="5"/>
  <c r="DF63" i="5"/>
  <c r="CS91" i="5"/>
  <c r="CP86" i="5"/>
  <c r="CX45" i="5"/>
  <c r="CX46" i="5"/>
  <c r="CX42" i="5"/>
  <c r="CX89" i="5"/>
  <c r="CX90" i="5"/>
  <c r="CX118" i="5"/>
  <c r="CP85" i="5"/>
  <c r="CS89" i="5"/>
  <c r="CX120" i="5"/>
  <c r="CX92" i="5"/>
  <c r="R112" i="5"/>
  <c r="CX41" i="5"/>
  <c r="R115" i="5"/>
  <c r="CX47" i="5"/>
  <c r="CX43" i="5"/>
  <c r="CS90" i="5"/>
  <c r="CU59" i="5"/>
  <c r="CT92" i="5"/>
  <c r="CU71" i="5"/>
  <c r="R116" i="5"/>
  <c r="CX49" i="5"/>
  <c r="CX44" i="5"/>
  <c r="CU56" i="5"/>
  <c r="CU91" i="5" s="1"/>
  <c r="CT91" i="5"/>
  <c r="CV71" i="5"/>
  <c r="CX119" i="5"/>
  <c r="CX91" i="5"/>
  <c r="CU51" i="5"/>
  <c r="CU89" i="5" s="1"/>
  <c r="CT89" i="5"/>
  <c r="CX94" i="5"/>
  <c r="CL122" i="5"/>
  <c r="FH94" i="5"/>
  <c r="CV99" i="5"/>
  <c r="AW112" i="5"/>
  <c r="CP41" i="5"/>
  <c r="CP84" i="5" s="1"/>
  <c r="CP113" i="5"/>
  <c r="AW115" i="5"/>
  <c r="CP47" i="5"/>
  <c r="CP87" i="5" s="1"/>
  <c r="AW116" i="5"/>
  <c r="CP49" i="5"/>
  <c r="CP88" i="5" s="1"/>
  <c r="CP114" i="5"/>
  <c r="CU64" i="5"/>
  <c r="CU99" i="5"/>
  <c r="CZ94" i="5"/>
  <c r="FG94" i="5"/>
  <c r="EJ94" i="5"/>
  <c r="CO94" i="5"/>
  <c r="CJ122" i="5"/>
  <c r="CK64" i="5"/>
  <c r="CK94" i="5" s="1"/>
  <c r="CN122" i="5"/>
  <c r="EM94" i="5"/>
  <c r="FB94" i="5"/>
  <c r="DV94" i="5"/>
  <c r="FE122" i="5"/>
  <c r="FE94" i="5"/>
  <c r="DA94" i="5"/>
  <c r="DD94" i="5"/>
  <c r="EH122" i="5"/>
  <c r="EH94" i="5"/>
  <c r="CT49" i="5"/>
  <c r="CT44" i="5"/>
  <c r="CV97" i="5"/>
  <c r="CT117" i="5"/>
  <c r="AB115" i="5"/>
  <c r="CT41" i="5"/>
  <c r="CT119" i="5"/>
  <c r="CU98" i="5"/>
  <c r="CV4" i="5"/>
  <c r="CV70" i="5" s="1"/>
  <c r="CT120" i="5"/>
  <c r="CU100" i="5"/>
  <c r="CV12" i="5"/>
  <c r="CV72" i="5" s="1"/>
  <c r="AB116" i="5"/>
  <c r="CT46" i="5"/>
  <c r="CU46" i="5" s="1"/>
  <c r="CV46" i="5" s="1"/>
  <c r="CU42" i="5"/>
  <c r="CT122" i="5"/>
  <c r="CU63" i="5"/>
  <c r="CU93" i="5" s="1"/>
  <c r="CT121" i="5"/>
  <c r="CT118" i="5"/>
  <c r="CT47" i="5"/>
  <c r="CT87" i="5" s="1"/>
  <c r="CV45" i="5"/>
  <c r="CT43" i="5"/>
  <c r="CT113" i="5" s="1"/>
  <c r="AB112" i="5"/>
  <c r="CU54" i="5"/>
  <c r="CU90" i="5" s="1"/>
  <c r="CS117" i="5"/>
  <c r="BT115" i="5"/>
  <c r="CS118" i="5"/>
  <c r="CS121" i="5"/>
  <c r="BT116" i="5"/>
  <c r="CS120" i="5"/>
  <c r="CS119" i="5"/>
  <c r="BT112" i="5"/>
  <c r="CS122" i="5"/>
  <c r="EA76" i="5"/>
  <c r="EB24" i="5"/>
  <c r="EB104" i="5" s="1"/>
  <c r="CS46" i="5"/>
  <c r="CS45" i="5"/>
  <c r="CS42" i="5"/>
  <c r="U112" i="5"/>
  <c r="CS41" i="5"/>
  <c r="CS84" i="5" s="1"/>
  <c r="U115" i="5"/>
  <c r="CS47" i="5"/>
  <c r="CS87" i="5" s="1"/>
  <c r="CS43" i="5"/>
  <c r="U116" i="5"/>
  <c r="CS49" i="5"/>
  <c r="CS88" i="5" s="1"/>
  <c r="CS44" i="5"/>
  <c r="DA122" i="5"/>
  <c r="CO119" i="5"/>
  <c r="CO122" i="5"/>
  <c r="CO91" i="5"/>
  <c r="CO89" i="5"/>
  <c r="CO118" i="5"/>
  <c r="CO93" i="5"/>
  <c r="CO47" i="5"/>
  <c r="CO115" i="5" s="1"/>
  <c r="CR47" i="5"/>
  <c r="CR87" i="5" s="1"/>
  <c r="CO117" i="5"/>
  <c r="CO49" i="5"/>
  <c r="CO88" i="5" s="1"/>
  <c r="CR49" i="5"/>
  <c r="CR88" i="5" s="1"/>
  <c r="CO44" i="5"/>
  <c r="CR44" i="5"/>
  <c r="CR86" i="5" s="1"/>
  <c r="CO90" i="5"/>
  <c r="CO41" i="5"/>
  <c r="CO84" i="5" s="1"/>
  <c r="CR41" i="5"/>
  <c r="CR84" i="5" s="1"/>
  <c r="CO121" i="5"/>
  <c r="CO42" i="5"/>
  <c r="CR42" i="5"/>
  <c r="CR85" i="5" s="1"/>
  <c r="FC59" i="5"/>
  <c r="FB120" i="5"/>
  <c r="FB92" i="5"/>
  <c r="E86" i="5"/>
  <c r="E114" i="5" s="1"/>
  <c r="FG120" i="5"/>
  <c r="FG92" i="5"/>
  <c r="FH92" i="5"/>
  <c r="FH120" i="5"/>
  <c r="EM120" i="5"/>
  <c r="EM92" i="5"/>
  <c r="EH59" i="5"/>
  <c r="EG120" i="5"/>
  <c r="EG92" i="5"/>
  <c r="CO120" i="5"/>
  <c r="CO92" i="5"/>
  <c r="CL120" i="5"/>
  <c r="CL92" i="5"/>
  <c r="DD120" i="5"/>
  <c r="DD92" i="5"/>
  <c r="DA120" i="5"/>
  <c r="DA92" i="5"/>
  <c r="DV120" i="5"/>
  <c r="DV92" i="5"/>
  <c r="CN120" i="5"/>
  <c r="CN92" i="5"/>
  <c r="FE120" i="5"/>
  <c r="FE92" i="5"/>
  <c r="CZ92" i="5"/>
  <c r="CZ120" i="5"/>
  <c r="EJ120" i="5"/>
  <c r="EJ92" i="5"/>
  <c r="CJ92" i="5"/>
  <c r="CJ120" i="5"/>
  <c r="CN85" i="5"/>
  <c r="CN113" i="5"/>
  <c r="EB22" i="5"/>
  <c r="EB103" i="5" s="1"/>
  <c r="EA75" i="5"/>
  <c r="FE46" i="5"/>
  <c r="CO46" i="5"/>
  <c r="BZ115" i="5"/>
  <c r="FE43" i="5"/>
  <c r="CO43" i="5"/>
  <c r="DW10" i="5"/>
  <c r="DX10" i="5" s="1"/>
  <c r="DX99" i="5" s="1"/>
  <c r="FJ45" i="5"/>
  <c r="CO45" i="5"/>
  <c r="BZ112" i="5"/>
  <c r="BZ116" i="5"/>
  <c r="CJ113" i="5"/>
  <c r="CK42" i="5"/>
  <c r="CJ85" i="5"/>
  <c r="CC112" i="5"/>
  <c r="CJ41" i="5"/>
  <c r="CK59" i="5"/>
  <c r="CC115" i="5"/>
  <c r="CJ47" i="5"/>
  <c r="CL114" i="5"/>
  <c r="CC116" i="5"/>
  <c r="CJ49" i="5"/>
  <c r="CK44" i="5"/>
  <c r="CK114" i="5" s="1"/>
  <c r="CJ114" i="5"/>
  <c r="CJ86" i="5"/>
  <c r="CK100" i="5"/>
  <c r="CL113" i="5"/>
  <c r="CL85" i="5"/>
  <c r="CA115" i="5"/>
  <c r="CL47" i="5"/>
  <c r="CK119" i="5"/>
  <c r="CK118" i="5"/>
  <c r="CA116" i="5"/>
  <c r="CL49" i="5"/>
  <c r="CL86" i="5"/>
  <c r="CK103" i="5"/>
  <c r="CK104" i="5"/>
  <c r="CK98" i="5"/>
  <c r="CA112" i="5"/>
  <c r="CL41" i="5"/>
  <c r="CK102" i="5"/>
  <c r="CK101" i="5"/>
  <c r="CK99" i="5"/>
  <c r="CK97" i="5"/>
  <c r="DU69" i="5"/>
  <c r="FJ118" i="5"/>
  <c r="CF114" i="5"/>
  <c r="BX114" i="5"/>
  <c r="BP114" i="5"/>
  <c r="BH114" i="5"/>
  <c r="AZ114" i="5"/>
  <c r="AR114" i="5"/>
  <c r="CB113" i="5"/>
  <c r="BT113" i="5"/>
  <c r="BL113" i="5"/>
  <c r="BD113" i="5"/>
  <c r="DA118" i="5"/>
  <c r="FH117" i="5"/>
  <c r="FG122" i="5"/>
  <c r="FJ103" i="5"/>
  <c r="DA119" i="5"/>
  <c r="DD118" i="5"/>
  <c r="DW4" i="5"/>
  <c r="DW98" i="5" s="1"/>
  <c r="DU70" i="5"/>
  <c r="FG114" i="5"/>
  <c r="DV118" i="5"/>
  <c r="CE114" i="5"/>
  <c r="BW114" i="5"/>
  <c r="BO114" i="5"/>
  <c r="BG114" i="5"/>
  <c r="AY114" i="5"/>
  <c r="AQ114" i="5"/>
  <c r="AI114" i="5"/>
  <c r="AA114" i="5"/>
  <c r="S114" i="5"/>
  <c r="K114" i="5"/>
  <c r="DY114" i="5"/>
  <c r="CA113" i="5"/>
  <c r="BK113" i="5"/>
  <c r="BC113" i="5"/>
  <c r="AU113" i="5"/>
  <c r="AM113" i="5"/>
  <c r="AE113" i="5"/>
  <c r="W113" i="5"/>
  <c r="O113" i="5"/>
  <c r="G113" i="5"/>
  <c r="FH114" i="5"/>
  <c r="FG119" i="5"/>
  <c r="FG104" i="5"/>
  <c r="FH102" i="5"/>
  <c r="FH101" i="5"/>
  <c r="FH99" i="5"/>
  <c r="FG98" i="5"/>
  <c r="FG97" i="5"/>
  <c r="CH114" i="5"/>
  <c r="BZ114" i="5"/>
  <c r="BR114" i="5"/>
  <c r="BJ114" i="5"/>
  <c r="BB114" i="5"/>
  <c r="AT114" i="5"/>
  <c r="AL114" i="5"/>
  <c r="AD114" i="5"/>
  <c r="V114" i="5"/>
  <c r="N114" i="5"/>
  <c r="CD113" i="5"/>
  <c r="BV113" i="5"/>
  <c r="BN113" i="5"/>
  <c r="BF113" i="5"/>
  <c r="AX113" i="5"/>
  <c r="AP113" i="5"/>
  <c r="AH113" i="5"/>
  <c r="Z113" i="5"/>
  <c r="R113" i="5"/>
  <c r="J113" i="5"/>
  <c r="DW12" i="5"/>
  <c r="DW100" i="5" s="1"/>
  <c r="DU71" i="5"/>
  <c r="FH119" i="5"/>
  <c r="FG121" i="5"/>
  <c r="DD117" i="5"/>
  <c r="EM113" i="5"/>
  <c r="FG100" i="5"/>
  <c r="AJ114" i="5"/>
  <c r="AB114" i="5"/>
  <c r="T114" i="5"/>
  <c r="L114" i="5"/>
  <c r="AV113" i="5"/>
  <c r="AN113" i="5"/>
  <c r="AF113" i="5"/>
  <c r="X113" i="5"/>
  <c r="P113" i="5"/>
  <c r="H113" i="5"/>
  <c r="DV119" i="5"/>
  <c r="FG103" i="5"/>
  <c r="DU72" i="5"/>
  <c r="FE44" i="5"/>
  <c r="FE114" i="5" s="1"/>
  <c r="F86" i="5"/>
  <c r="EN59" i="5"/>
  <c r="FG102" i="5"/>
  <c r="FG101" i="5"/>
  <c r="FH100" i="5"/>
  <c r="FG99" i="5"/>
  <c r="CG114" i="5"/>
  <c r="BY114" i="5"/>
  <c r="BQ114" i="5"/>
  <c r="BI114" i="5"/>
  <c r="BA114" i="5"/>
  <c r="AS114" i="5"/>
  <c r="AK114" i="5"/>
  <c r="AC114" i="5"/>
  <c r="U114" i="5"/>
  <c r="M114" i="5"/>
  <c r="CC113" i="5"/>
  <c r="BU113" i="5"/>
  <c r="BM113" i="5"/>
  <c r="BE113" i="5"/>
  <c r="AW113" i="5"/>
  <c r="AO113" i="5"/>
  <c r="AG113" i="5"/>
  <c r="Y113" i="5"/>
  <c r="Q113" i="5"/>
  <c r="I113" i="5"/>
  <c r="EG41" i="5"/>
  <c r="EH41" i="5" s="1"/>
  <c r="EH112" i="5" s="1"/>
  <c r="BS112" i="5"/>
  <c r="DU54" i="5"/>
  <c r="DU118" i="5" s="1"/>
  <c r="CZ118" i="5"/>
  <c r="DD121" i="5"/>
  <c r="DF12" i="5"/>
  <c r="DE100" i="5"/>
  <c r="DU59" i="5"/>
  <c r="EN24" i="5"/>
  <c r="EN104" i="5" s="1"/>
  <c r="EM104" i="5"/>
  <c r="EN4" i="5"/>
  <c r="EN98" i="5" s="1"/>
  <c r="EM98" i="5"/>
  <c r="EG42" i="5"/>
  <c r="EH42" i="5" s="1"/>
  <c r="BS113" i="5"/>
  <c r="DV122" i="5"/>
  <c r="EN64" i="5"/>
  <c r="EM122" i="5"/>
  <c r="FG117" i="5"/>
  <c r="FH121" i="5"/>
  <c r="DE69" i="5"/>
  <c r="DE97" i="5"/>
  <c r="EN44" i="5"/>
  <c r="EN114" i="5" s="1"/>
  <c r="EM114" i="5"/>
  <c r="FG118" i="5"/>
  <c r="FH122" i="5"/>
  <c r="EN16" i="5"/>
  <c r="EN102" i="5" s="1"/>
  <c r="EM102" i="5"/>
  <c r="EN14" i="5"/>
  <c r="EN101" i="5" s="1"/>
  <c r="EM101" i="5"/>
  <c r="EN10" i="5"/>
  <c r="EN99" i="5" s="1"/>
  <c r="EM99" i="5"/>
  <c r="EN2" i="5"/>
  <c r="EN97" i="5" s="1"/>
  <c r="EM97" i="5"/>
  <c r="CD114" i="5"/>
  <c r="BV114" i="5"/>
  <c r="BN114" i="5"/>
  <c r="BF114" i="5"/>
  <c r="AX114" i="5"/>
  <c r="AP114" i="5"/>
  <c r="AH114" i="5"/>
  <c r="Z114" i="5"/>
  <c r="R114" i="5"/>
  <c r="J114" i="5"/>
  <c r="CH113" i="5"/>
  <c r="BZ113" i="5"/>
  <c r="BR113" i="5"/>
  <c r="BJ113" i="5"/>
  <c r="BB113" i="5"/>
  <c r="AT113" i="5"/>
  <c r="AL113" i="5"/>
  <c r="AD113" i="5"/>
  <c r="V113" i="5"/>
  <c r="N113" i="5"/>
  <c r="F85" i="5"/>
  <c r="DU56" i="5"/>
  <c r="DU119" i="5" s="1"/>
  <c r="CZ119" i="5"/>
  <c r="DU64" i="5"/>
  <c r="CZ122" i="5"/>
  <c r="DE99" i="5"/>
  <c r="FJ49" i="5"/>
  <c r="FJ116" i="5" s="1"/>
  <c r="F88" i="5"/>
  <c r="EN41" i="5"/>
  <c r="EN112" i="5" s="1"/>
  <c r="EM112" i="5"/>
  <c r="FG113" i="5"/>
  <c r="FH118" i="5"/>
  <c r="EN56" i="5"/>
  <c r="EN119" i="5" s="1"/>
  <c r="EM119" i="5"/>
  <c r="FH103" i="5"/>
  <c r="EN12" i="5"/>
  <c r="EN100" i="5" s="1"/>
  <c r="EM100" i="5"/>
  <c r="EK97" i="5"/>
  <c r="EG47" i="5"/>
  <c r="EH47" i="5" s="1"/>
  <c r="EH115" i="5" s="1"/>
  <c r="BS115" i="5"/>
  <c r="CC114" i="5"/>
  <c r="BU114" i="5"/>
  <c r="BM114" i="5"/>
  <c r="BE114" i="5"/>
  <c r="AW114" i="5"/>
  <c r="AO114" i="5"/>
  <c r="AG114" i="5"/>
  <c r="Y114" i="5"/>
  <c r="Q114" i="5"/>
  <c r="I114" i="5"/>
  <c r="CG113" i="5"/>
  <c r="BY113" i="5"/>
  <c r="BQ113" i="5"/>
  <c r="BI113" i="5"/>
  <c r="BA113" i="5"/>
  <c r="AS113" i="5"/>
  <c r="AK113" i="5"/>
  <c r="AC113" i="5"/>
  <c r="U113" i="5"/>
  <c r="M113" i="5"/>
  <c r="DA121" i="5"/>
  <c r="DV117" i="5"/>
  <c r="DD119" i="5"/>
  <c r="FH113" i="5"/>
  <c r="EN121" i="5"/>
  <c r="EM121" i="5"/>
  <c r="DG14" i="5"/>
  <c r="DH14" i="5" s="1"/>
  <c r="FJ47" i="5"/>
  <c r="FJ115" i="5" s="1"/>
  <c r="F87" i="5"/>
  <c r="CB114" i="5"/>
  <c r="BT114" i="5"/>
  <c r="BL114" i="5"/>
  <c r="BD114" i="5"/>
  <c r="AV114" i="5"/>
  <c r="AN114" i="5"/>
  <c r="AF114" i="5"/>
  <c r="X114" i="5"/>
  <c r="P114" i="5"/>
  <c r="H114" i="5"/>
  <c r="CF113" i="5"/>
  <c r="BX113" i="5"/>
  <c r="BP113" i="5"/>
  <c r="BH113" i="5"/>
  <c r="AZ113" i="5"/>
  <c r="AR113" i="5"/>
  <c r="AJ113" i="5"/>
  <c r="AB113" i="5"/>
  <c r="T113" i="5"/>
  <c r="L113" i="5"/>
  <c r="CZ121" i="5"/>
  <c r="DU51" i="5"/>
  <c r="DU117" i="5" s="1"/>
  <c r="CZ117" i="5"/>
  <c r="DD122" i="5"/>
  <c r="DF4" i="5"/>
  <c r="DE98" i="5"/>
  <c r="EN22" i="5"/>
  <c r="EN103" i="5" s="1"/>
  <c r="EM103" i="5"/>
  <c r="FE41" i="5"/>
  <c r="F84" i="5"/>
  <c r="EN51" i="5"/>
  <c r="EN117" i="5" s="1"/>
  <c r="EM117" i="5"/>
  <c r="EN55" i="5"/>
  <c r="EM118" i="5"/>
  <c r="FH104" i="5"/>
  <c r="FJ101" i="5"/>
  <c r="FJ99" i="5"/>
  <c r="FH98" i="5"/>
  <c r="FH97" i="5"/>
  <c r="FJ97" i="5"/>
  <c r="EG49" i="5"/>
  <c r="EH49" i="5" s="1"/>
  <c r="EH116" i="5" s="1"/>
  <c r="BS116" i="5"/>
  <c r="CA114" i="5"/>
  <c r="EG44" i="5"/>
  <c r="EH44" i="5" s="1"/>
  <c r="EH114" i="5" s="1"/>
  <c r="BS114" i="5"/>
  <c r="BK114" i="5"/>
  <c r="BC114" i="5"/>
  <c r="AU114" i="5"/>
  <c r="AM114" i="5"/>
  <c r="AE114" i="5"/>
  <c r="W114" i="5"/>
  <c r="O114" i="5"/>
  <c r="G114" i="5"/>
  <c r="CE113" i="5"/>
  <c r="BW113" i="5"/>
  <c r="BO113" i="5"/>
  <c r="BG113" i="5"/>
  <c r="AY113" i="5"/>
  <c r="AQ113" i="5"/>
  <c r="AI113" i="5"/>
  <c r="AA113" i="5"/>
  <c r="S113" i="5"/>
  <c r="K113" i="5"/>
  <c r="DY113" i="5"/>
  <c r="DA117" i="5"/>
  <c r="DV121" i="5"/>
  <c r="DW2" i="5"/>
  <c r="DW97" i="5" s="1"/>
  <c r="DE70" i="5"/>
  <c r="DF10" i="5"/>
  <c r="DE72" i="5"/>
  <c r="DF5" i="5"/>
  <c r="DE71" i="5"/>
  <c r="DF3" i="5"/>
  <c r="DE66" i="5"/>
  <c r="DJ66" i="5" s="1"/>
  <c r="DB64" i="5"/>
  <c r="DD90" i="5"/>
  <c r="DD93" i="5"/>
  <c r="DD91" i="5"/>
  <c r="DB56" i="5"/>
  <c r="DB66" i="5"/>
  <c r="DD89" i="5"/>
  <c r="DB53" i="5"/>
  <c r="DB63" i="5"/>
  <c r="DB51" i="5"/>
  <c r="DB54" i="5"/>
  <c r="DB55" i="5"/>
  <c r="DB57" i="5"/>
  <c r="DB59" i="5"/>
  <c r="EJ47" i="5"/>
  <c r="EJ43" i="5"/>
  <c r="EO69" i="5"/>
  <c r="EJ49" i="5"/>
  <c r="EJ44" i="5"/>
  <c r="EJ42" i="5"/>
  <c r="EJ46" i="5"/>
  <c r="EJ45" i="5"/>
  <c r="EJ41" i="5"/>
  <c r="DW66" i="5"/>
  <c r="DX66" i="5" s="1"/>
  <c r="EA66" i="5" s="1"/>
  <c r="EB66" i="5" s="1"/>
  <c r="EC66" i="5" s="1"/>
  <c r="ED66" i="5" s="1"/>
  <c r="DV89" i="5"/>
  <c r="EE3" i="5"/>
  <c r="ED3" i="5"/>
  <c r="EE13" i="5"/>
  <c r="ED13" i="5"/>
  <c r="ED9" i="5"/>
  <c r="EE9" i="5"/>
  <c r="EE6" i="5"/>
  <c r="ED6" i="5"/>
  <c r="EE7" i="5"/>
  <c r="ED7" i="5"/>
  <c r="ED11" i="5"/>
  <c r="EE11" i="5"/>
  <c r="ED5" i="5"/>
  <c r="EE5" i="5"/>
  <c r="DV90" i="5"/>
  <c r="DV93" i="5"/>
  <c r="DV91" i="5"/>
  <c r="DY88" i="5"/>
  <c r="DY86" i="5"/>
  <c r="DY84" i="5"/>
  <c r="DY87" i="5"/>
  <c r="DY85" i="5"/>
  <c r="EC14" i="5"/>
  <c r="EC101" i="5" s="1"/>
  <c r="EB73" i="5"/>
  <c r="EB74" i="5"/>
  <c r="EC16" i="5"/>
  <c r="EC102" i="5" s="1"/>
  <c r="DW55" i="5"/>
  <c r="DX55" i="5" s="1"/>
  <c r="EA55" i="5" s="1"/>
  <c r="EB55" i="5" s="1"/>
  <c r="EC55" i="5" s="1"/>
  <c r="DW63" i="5"/>
  <c r="DX63" i="5" s="1"/>
  <c r="EA63" i="5" s="1"/>
  <c r="EB63" i="5" s="1"/>
  <c r="EC63" i="5" s="1"/>
  <c r="DW57" i="5"/>
  <c r="DX57" i="5" s="1"/>
  <c r="EA57" i="5" s="1"/>
  <c r="EB57" i="5" s="1"/>
  <c r="EC57" i="5" s="1"/>
  <c r="DW53" i="5"/>
  <c r="DX53" i="5" s="1"/>
  <c r="EA53" i="5" s="1"/>
  <c r="EB53" i="5" s="1"/>
  <c r="EC53" i="5" s="1"/>
  <c r="DV45" i="5"/>
  <c r="DV41" i="5"/>
  <c r="DV112" i="5" s="1"/>
  <c r="DV42" i="5"/>
  <c r="DV43" i="5"/>
  <c r="DV47" i="5"/>
  <c r="DV115" i="5" s="1"/>
  <c r="DV46" i="5"/>
  <c r="DV49" i="5"/>
  <c r="DV116" i="5" s="1"/>
  <c r="DV44" i="5"/>
  <c r="E88" i="5"/>
  <c r="E116" i="5" s="1"/>
  <c r="EU46" i="5"/>
  <c r="FB69" i="5"/>
  <c r="DA93" i="5"/>
  <c r="CK72" i="5"/>
  <c r="CZ93" i="5"/>
  <c r="DA89" i="5"/>
  <c r="FB75" i="5"/>
  <c r="DA90" i="5"/>
  <c r="CZ45" i="5"/>
  <c r="DU45" i="5" s="1"/>
  <c r="DA45" i="5"/>
  <c r="DA47" i="5"/>
  <c r="DA115" i="5" s="1"/>
  <c r="CZ47" i="5"/>
  <c r="DA46" i="5"/>
  <c r="CZ46" i="5"/>
  <c r="DU46" i="5" s="1"/>
  <c r="DA91" i="5"/>
  <c r="CZ89" i="5"/>
  <c r="CZ91" i="5"/>
  <c r="DA49" i="5"/>
  <c r="DA116" i="5" s="1"/>
  <c r="CZ49" i="5"/>
  <c r="CZ44" i="5"/>
  <c r="DA44" i="5"/>
  <c r="CZ90" i="5"/>
  <c r="FB71" i="5"/>
  <c r="FC71" i="5"/>
  <c r="EU23" i="5"/>
  <c r="ET16" i="5"/>
  <c r="EK7" i="5"/>
  <c r="FI4" i="5"/>
  <c r="ET55" i="5"/>
  <c r="ET23" i="5"/>
  <c r="EK18" i="5"/>
  <c r="EU12" i="5"/>
  <c r="DC11" i="5"/>
  <c r="DG11" i="5" s="1"/>
  <c r="DH11" i="5" s="1"/>
  <c r="ET11" i="5"/>
  <c r="EV11" i="5" s="1"/>
  <c r="EK11" i="5"/>
  <c r="FE7" i="5"/>
  <c r="E76" i="5"/>
  <c r="E104" i="5" s="1"/>
  <c r="FE14" i="5"/>
  <c r="FE101" i="5" s="1"/>
  <c r="FJ12" i="5"/>
  <c r="FJ100" i="5" s="1"/>
  <c r="DC12" i="5"/>
  <c r="ET12" i="5"/>
  <c r="EK12" i="5"/>
  <c r="EK100" i="5" s="1"/>
  <c r="E72" i="5"/>
  <c r="E100" i="5" s="1"/>
  <c r="ET8" i="5"/>
  <c r="EV8" i="5" s="1"/>
  <c r="FI6" i="5"/>
  <c r="ET6" i="5"/>
  <c r="EV6" i="5" s="1"/>
  <c r="FE3" i="5"/>
  <c r="EJ69" i="5"/>
  <c r="E87" i="5"/>
  <c r="E115" i="5" s="1"/>
  <c r="EU22" i="5"/>
  <c r="ET15" i="5"/>
  <c r="EV15" i="5" s="1"/>
  <c r="DC17" i="5"/>
  <c r="DG17" i="5" s="1"/>
  <c r="DH17" i="5" s="1"/>
  <c r="EU14" i="5"/>
  <c r="EU101" i="5" s="1"/>
  <c r="EK10" i="5"/>
  <c r="EU7" i="5"/>
  <c r="FI20" i="5"/>
  <c r="FC73" i="5"/>
  <c r="FI14" i="5"/>
  <c r="ET14" i="5"/>
  <c r="DC3" i="5"/>
  <c r="EU25" i="5"/>
  <c r="DC22" i="5"/>
  <c r="EK22" i="5"/>
  <c r="DC19" i="5"/>
  <c r="DG19" i="5" s="1"/>
  <c r="DH19" i="5" s="1"/>
  <c r="ET19" i="5"/>
  <c r="EK19" i="5"/>
  <c r="ET7" i="5"/>
  <c r="EU2" i="5"/>
  <c r="DC25" i="5"/>
  <c r="DG25" i="5" s="1"/>
  <c r="DH25" i="5" s="1"/>
  <c r="EK25" i="5"/>
  <c r="EK21" i="5"/>
  <c r="EH71" i="5"/>
  <c r="DC4" i="5"/>
  <c r="EU3" i="5"/>
  <c r="ET2" i="5"/>
  <c r="EK55" i="5"/>
  <c r="DC21" i="5"/>
  <c r="DG21" i="5" s="1"/>
  <c r="DH21" i="5" s="1"/>
  <c r="EJ71" i="5"/>
  <c r="DC10" i="5"/>
  <c r="ET21" i="5"/>
  <c r="ET18" i="5"/>
  <c r="EK17" i="5"/>
  <c r="E74" i="5"/>
  <c r="E102" i="5" s="1"/>
  <c r="EK6" i="5"/>
  <c r="EU4" i="5"/>
  <c r="FB73" i="5"/>
  <c r="ET64" i="5"/>
  <c r="EU18" i="5"/>
  <c r="DC13" i="5"/>
  <c r="DG13" i="5" s="1"/>
  <c r="DH13" i="5" s="1"/>
  <c r="EK5" i="5"/>
  <c r="FC75" i="5"/>
  <c r="E85" i="5"/>
  <c r="E113" i="5" s="1"/>
  <c r="DC51" i="5"/>
  <c r="DC55" i="5"/>
  <c r="EK24" i="5"/>
  <c r="FI24" i="5"/>
  <c r="FE21" i="5"/>
  <c r="FJ19" i="5"/>
  <c r="EU13" i="5"/>
  <c r="ET13" i="5"/>
  <c r="FI12" i="5"/>
  <c r="FI100" i="5" s="1"/>
  <c r="EU10" i="5"/>
  <c r="EU99" i="5" s="1"/>
  <c r="EU9" i="5"/>
  <c r="DC5" i="5"/>
  <c r="DG5" i="5" s="1"/>
  <c r="DH5" i="5" s="1"/>
  <c r="FJ4" i="5"/>
  <c r="EK45" i="5"/>
  <c r="DC49" i="5"/>
  <c r="DC116" i="5" s="1"/>
  <c r="FI55" i="5"/>
  <c r="DC24" i="5"/>
  <c r="EK23" i="5"/>
  <c r="FI23" i="5"/>
  <c r="EK16" i="5"/>
  <c r="FI9" i="5"/>
  <c r="ET9" i="5"/>
  <c r="FI22" i="5"/>
  <c r="FJ18" i="5"/>
  <c r="DC16" i="5"/>
  <c r="DC6" i="5"/>
  <c r="DG6" i="5" s="1"/>
  <c r="DH6" i="5" s="1"/>
  <c r="EU5" i="5"/>
  <c r="EV5" i="5" s="1"/>
  <c r="EK56" i="5"/>
  <c r="FI56" i="5"/>
  <c r="EU24" i="5"/>
  <c r="DC20" i="5"/>
  <c r="DG20" i="5" s="1"/>
  <c r="DH20" i="5" s="1"/>
  <c r="ET20" i="5"/>
  <c r="EV20" i="5" s="1"/>
  <c r="EU19" i="5"/>
  <c r="FI18" i="5"/>
  <c r="EK15" i="5"/>
  <c r="EK101" i="5" s="1"/>
  <c r="FI15" i="5"/>
  <c r="DC7" i="5"/>
  <c r="DG7" i="5" s="1"/>
  <c r="DH7" i="5" s="1"/>
  <c r="FJ6" i="5"/>
  <c r="FI5" i="5"/>
  <c r="FI3" i="5"/>
  <c r="FI97" i="5" s="1"/>
  <c r="ET3" i="5"/>
  <c r="EK46" i="5"/>
  <c r="FJ25" i="5"/>
  <c r="ET22" i="5"/>
  <c r="DC18" i="5"/>
  <c r="DG18" i="5" s="1"/>
  <c r="DH18" i="5" s="1"/>
  <c r="EU53" i="5"/>
  <c r="ET25" i="5"/>
  <c r="ET76" i="5" s="1"/>
  <c r="EU21" i="5"/>
  <c r="EU17" i="5"/>
  <c r="EV17" i="5" s="1"/>
  <c r="DC9" i="5"/>
  <c r="DG9" i="5" s="1"/>
  <c r="DH9" i="5" s="1"/>
  <c r="EU42" i="5"/>
  <c r="EU41" i="5"/>
  <c r="EU112" i="5" s="1"/>
  <c r="EU45" i="5"/>
  <c r="EU55" i="5"/>
  <c r="FI25" i="5"/>
  <c r="FI17" i="5"/>
  <c r="EK57" i="5"/>
  <c r="ET57" i="5"/>
  <c r="FI57" i="5"/>
  <c r="ET59" i="5"/>
  <c r="DC63" i="5"/>
  <c r="FI64" i="5"/>
  <c r="DC23" i="5"/>
  <c r="DG23" i="5" s="1"/>
  <c r="DH23" i="5" s="1"/>
  <c r="DC15" i="5"/>
  <c r="DG15" i="5" s="1"/>
  <c r="DH15" i="5" s="1"/>
  <c r="ET43" i="5"/>
  <c r="FJ53" i="5"/>
  <c r="DC54" i="5"/>
  <c r="FJ24" i="5"/>
  <c r="FI19" i="5"/>
  <c r="FJ16" i="5"/>
  <c r="FI11" i="5"/>
  <c r="FI99" i="5" s="1"/>
  <c r="FJ5" i="5"/>
  <c r="EK53" i="5"/>
  <c r="FI53" i="5"/>
  <c r="FI54" i="5"/>
  <c r="EU57" i="5"/>
  <c r="EU64" i="5"/>
  <c r="FI8" i="5"/>
  <c r="ET51" i="5"/>
  <c r="DC57" i="5"/>
  <c r="DC46" i="5"/>
  <c r="DC44" i="5"/>
  <c r="ET45" i="5"/>
  <c r="FI45" i="5"/>
  <c r="ET47" i="5"/>
  <c r="ET115" i="5" s="1"/>
  <c r="FI47" i="5"/>
  <c r="FI115" i="5" s="1"/>
  <c r="DC53" i="5"/>
  <c r="E93" i="5"/>
  <c r="E121" i="5" s="1"/>
  <c r="FC89" i="5"/>
  <c r="CK91" i="5"/>
  <c r="E94" i="5"/>
  <c r="E122" i="5" s="1"/>
  <c r="FB84" i="5"/>
  <c r="ET44" i="5"/>
  <c r="FI44" i="5"/>
  <c r="FJ44" i="5"/>
  <c r="DC45" i="5"/>
  <c r="EU47" i="5"/>
  <c r="EU115" i="5" s="1"/>
  <c r="FI52" i="5"/>
  <c r="FB90" i="5"/>
  <c r="E91" i="5"/>
  <c r="E119" i="5" s="1"/>
  <c r="ET56" i="5"/>
  <c r="EU56" i="5"/>
  <c r="FJ56" i="5"/>
  <c r="FJ57" i="5"/>
  <c r="FB93" i="5"/>
  <c r="EK66" i="5"/>
  <c r="EK41" i="5"/>
  <c r="EK112" i="5" s="1"/>
  <c r="ET41" i="5"/>
  <c r="ET112" i="5" s="1"/>
  <c r="FI41" i="5"/>
  <c r="FI112" i="5" s="1"/>
  <c r="FB85" i="5"/>
  <c r="EU44" i="5"/>
  <c r="ET46" i="5"/>
  <c r="FI46" i="5"/>
  <c r="FB87" i="5"/>
  <c r="FC54" i="5"/>
  <c r="FC90" i="5" s="1"/>
  <c r="DC56" i="5"/>
  <c r="FC93" i="5"/>
  <c r="FJ64" i="5"/>
  <c r="FI49" i="5"/>
  <c r="FI116" i="5" s="1"/>
  <c r="EK43" i="5"/>
  <c r="FI43" i="5"/>
  <c r="FC87" i="5"/>
  <c r="EK63" i="5"/>
  <c r="ET63" i="5"/>
  <c r="FI63" i="5"/>
  <c r="DC64" i="5"/>
  <c r="FB86" i="5"/>
  <c r="EK59" i="5"/>
  <c r="DC59" i="5"/>
  <c r="FI59" i="5"/>
  <c r="EU63" i="5"/>
  <c r="ET53" i="5"/>
  <c r="FE54" i="5"/>
  <c r="FE118" i="5" s="1"/>
  <c r="FJ59" i="5"/>
  <c r="ET66" i="5"/>
  <c r="EU43" i="5"/>
  <c r="E120" i="5"/>
  <c r="EU59" i="5"/>
  <c r="EU66" i="5"/>
  <c r="FC74" i="5"/>
  <c r="AA69" i="5"/>
  <c r="T69" i="5"/>
  <c r="AJ69" i="5"/>
  <c r="BH69" i="5"/>
  <c r="BX69" i="5"/>
  <c r="M70" i="5"/>
  <c r="AS70" i="5"/>
  <c r="U69" i="5"/>
  <c r="AS69" i="5"/>
  <c r="BQ69" i="5"/>
  <c r="CG69" i="5"/>
  <c r="FC69" i="5"/>
  <c r="N70" i="5"/>
  <c r="AL70" i="5"/>
  <c r="BB70" i="5"/>
  <c r="BR70" i="5"/>
  <c r="CH70" i="5"/>
  <c r="EM70" i="5"/>
  <c r="E71" i="5"/>
  <c r="E99" i="5" s="1"/>
  <c r="U71" i="5"/>
  <c r="AK71" i="5"/>
  <c r="BI71" i="5"/>
  <c r="F97" i="5"/>
  <c r="F69" i="5"/>
  <c r="N69" i="5"/>
  <c r="V69" i="5"/>
  <c r="AD69" i="5"/>
  <c r="AL69" i="5"/>
  <c r="AT69" i="5"/>
  <c r="BB69" i="5"/>
  <c r="BJ69" i="5"/>
  <c r="BR69" i="5"/>
  <c r="BZ69" i="5"/>
  <c r="EM69" i="5"/>
  <c r="G70" i="5"/>
  <c r="O70" i="5"/>
  <c r="W70" i="5"/>
  <c r="AE70" i="5"/>
  <c r="AM70" i="5"/>
  <c r="AU70" i="5"/>
  <c r="BC70" i="5"/>
  <c r="BK70" i="5"/>
  <c r="BS70" i="5"/>
  <c r="CA70" i="5"/>
  <c r="F99" i="5"/>
  <c r="F71" i="5"/>
  <c r="N71" i="5"/>
  <c r="V71" i="5"/>
  <c r="AD71" i="5"/>
  <c r="AL71" i="5"/>
  <c r="AT71" i="5"/>
  <c r="BB71" i="5"/>
  <c r="BJ71" i="5"/>
  <c r="BR71" i="5"/>
  <c r="BZ71" i="5"/>
  <c r="CH71" i="5"/>
  <c r="EM71" i="5"/>
  <c r="H72" i="5"/>
  <c r="P72" i="5"/>
  <c r="X72" i="5"/>
  <c r="AF72" i="5"/>
  <c r="AN72" i="5"/>
  <c r="AV72" i="5"/>
  <c r="BD72" i="5"/>
  <c r="BL72" i="5"/>
  <c r="BT72" i="5"/>
  <c r="CB72" i="5"/>
  <c r="FG72" i="5"/>
  <c r="J73" i="5"/>
  <c r="R73" i="5"/>
  <c r="Z73" i="5"/>
  <c r="AH73" i="5"/>
  <c r="AP73" i="5"/>
  <c r="AX73" i="5"/>
  <c r="BF73" i="5"/>
  <c r="BN73" i="5"/>
  <c r="BV73" i="5"/>
  <c r="CD73" i="5"/>
  <c r="L74" i="5"/>
  <c r="T74" i="5"/>
  <c r="AB74" i="5"/>
  <c r="AJ74" i="5"/>
  <c r="AR74" i="5"/>
  <c r="AZ74" i="5"/>
  <c r="BH74" i="5"/>
  <c r="BP74" i="5"/>
  <c r="BX74" i="5"/>
  <c r="CF74" i="5"/>
  <c r="J75" i="5"/>
  <c r="R75" i="5"/>
  <c r="Z75" i="5"/>
  <c r="AH75" i="5"/>
  <c r="AP75" i="5"/>
  <c r="AX75" i="5"/>
  <c r="BF75" i="5"/>
  <c r="BN75" i="5"/>
  <c r="BV75" i="5"/>
  <c r="CD75" i="5"/>
  <c r="L76" i="5"/>
  <c r="T76" i="5"/>
  <c r="EM76" i="5"/>
  <c r="W69" i="5"/>
  <c r="AE69" i="5"/>
  <c r="AM69" i="5"/>
  <c r="AU69" i="5"/>
  <c r="BC69" i="5"/>
  <c r="BK69" i="5"/>
  <c r="BS69" i="5"/>
  <c r="CA69" i="5"/>
  <c r="CK69" i="5"/>
  <c r="H70" i="5"/>
  <c r="P70" i="5"/>
  <c r="X70" i="5"/>
  <c r="AF70" i="5"/>
  <c r="AN70" i="5"/>
  <c r="AV70" i="5"/>
  <c r="BD70" i="5"/>
  <c r="BL70" i="5"/>
  <c r="BT70" i="5"/>
  <c r="CB70" i="5"/>
  <c r="FG70" i="5"/>
  <c r="G71" i="5"/>
  <c r="O71" i="5"/>
  <c r="W71" i="5"/>
  <c r="AE71" i="5"/>
  <c r="AM71" i="5"/>
  <c r="AU71" i="5"/>
  <c r="BC71" i="5"/>
  <c r="BK71" i="5"/>
  <c r="BS71" i="5"/>
  <c r="CA71" i="5"/>
  <c r="FE71" i="5"/>
  <c r="I72" i="5"/>
  <c r="Q72" i="5"/>
  <c r="Y72" i="5"/>
  <c r="AG72" i="5"/>
  <c r="AO72" i="5"/>
  <c r="AW72" i="5"/>
  <c r="BE72" i="5"/>
  <c r="BM72" i="5"/>
  <c r="BU72" i="5"/>
  <c r="CC72" i="5"/>
  <c r="FH72" i="5"/>
  <c r="K73" i="5"/>
  <c r="S73" i="5"/>
  <c r="AA73" i="5"/>
  <c r="AI73" i="5"/>
  <c r="AQ73" i="5"/>
  <c r="AY73" i="5"/>
  <c r="BG73" i="5"/>
  <c r="BO73" i="5"/>
  <c r="BW73" i="5"/>
  <c r="CE73" i="5"/>
  <c r="FJ73" i="5"/>
  <c r="M74" i="5"/>
  <c r="U74" i="5"/>
  <c r="AC74" i="5"/>
  <c r="AK74" i="5"/>
  <c r="AS74" i="5"/>
  <c r="BA74" i="5"/>
  <c r="BI74" i="5"/>
  <c r="BQ74" i="5"/>
  <c r="BY74" i="5"/>
  <c r="CG74" i="5"/>
  <c r="K75" i="5"/>
  <c r="S75" i="5"/>
  <c r="AA75" i="5"/>
  <c r="AI75" i="5"/>
  <c r="AQ75" i="5"/>
  <c r="AY75" i="5"/>
  <c r="BG75" i="5"/>
  <c r="BO75" i="5"/>
  <c r="BW75" i="5"/>
  <c r="CE75" i="5"/>
  <c r="FJ75" i="5"/>
  <c r="M76" i="5"/>
  <c r="U76" i="5"/>
  <c r="AC76" i="5"/>
  <c r="AK76" i="5"/>
  <c r="AS76" i="5"/>
  <c r="BA76" i="5"/>
  <c r="BI76" i="5"/>
  <c r="BQ76" i="5"/>
  <c r="BY76" i="5"/>
  <c r="CG76" i="5"/>
  <c r="O69" i="5"/>
  <c r="P69" i="5"/>
  <c r="AN69" i="5"/>
  <c r="BT69" i="5"/>
  <c r="Q70" i="5"/>
  <c r="AO70" i="5"/>
  <c r="BM70" i="5"/>
  <c r="H71" i="5"/>
  <c r="P71" i="5"/>
  <c r="X71" i="5"/>
  <c r="AF71" i="5"/>
  <c r="AN71" i="5"/>
  <c r="AV71" i="5"/>
  <c r="BD71" i="5"/>
  <c r="BL71" i="5"/>
  <c r="BT71" i="5"/>
  <c r="CB71" i="5"/>
  <c r="FG71" i="5"/>
  <c r="J72" i="5"/>
  <c r="R72" i="5"/>
  <c r="Z72" i="5"/>
  <c r="AH72" i="5"/>
  <c r="AP72" i="5"/>
  <c r="AX72" i="5"/>
  <c r="BF72" i="5"/>
  <c r="BN72" i="5"/>
  <c r="BV72" i="5"/>
  <c r="CD72" i="5"/>
  <c r="L73" i="5"/>
  <c r="T73" i="5"/>
  <c r="AB73" i="5"/>
  <c r="AJ73" i="5"/>
  <c r="AR73" i="5"/>
  <c r="AZ73" i="5"/>
  <c r="BH73" i="5"/>
  <c r="BP73" i="5"/>
  <c r="BX73" i="5"/>
  <c r="CF73" i="5"/>
  <c r="F102" i="5"/>
  <c r="F74" i="5"/>
  <c r="N74" i="5"/>
  <c r="V74" i="5"/>
  <c r="AD74" i="5"/>
  <c r="AL74" i="5"/>
  <c r="AT74" i="5"/>
  <c r="BB74" i="5"/>
  <c r="BJ74" i="5"/>
  <c r="BR74" i="5"/>
  <c r="BZ74" i="5"/>
  <c r="CH74" i="5"/>
  <c r="EM74" i="5"/>
  <c r="L75" i="5"/>
  <c r="T75" i="5"/>
  <c r="AB75" i="5"/>
  <c r="AJ75" i="5"/>
  <c r="AR75" i="5"/>
  <c r="AZ75" i="5"/>
  <c r="BH75" i="5"/>
  <c r="BP75" i="5"/>
  <c r="BX75" i="5"/>
  <c r="CF75" i="5"/>
  <c r="F104" i="5"/>
  <c r="F76" i="5"/>
  <c r="N76" i="5"/>
  <c r="V76" i="5"/>
  <c r="AD76" i="5"/>
  <c r="AL76" i="5"/>
  <c r="AT76" i="5"/>
  <c r="BB76" i="5"/>
  <c r="BJ76" i="5"/>
  <c r="BR76" i="5"/>
  <c r="BZ76" i="5"/>
  <c r="CH76" i="5"/>
  <c r="G69" i="5"/>
  <c r="X69" i="5"/>
  <c r="AV69" i="5"/>
  <c r="BL69" i="5"/>
  <c r="I70" i="5"/>
  <c r="AG70" i="5"/>
  <c r="BE70" i="5"/>
  <c r="CC70" i="5"/>
  <c r="FH70" i="5"/>
  <c r="Y69" i="5"/>
  <c r="AO69" i="5"/>
  <c r="BE69" i="5"/>
  <c r="BU69" i="5"/>
  <c r="FG69" i="5"/>
  <c r="J70" i="5"/>
  <c r="R70" i="5"/>
  <c r="AP70" i="5"/>
  <c r="BF70" i="5"/>
  <c r="BV70" i="5"/>
  <c r="Q71" i="5"/>
  <c r="AG71" i="5"/>
  <c r="AW71" i="5"/>
  <c r="BE71" i="5"/>
  <c r="BM71" i="5"/>
  <c r="BU71" i="5"/>
  <c r="CC71" i="5"/>
  <c r="FH71" i="5"/>
  <c r="K72" i="5"/>
  <c r="S72" i="5"/>
  <c r="AA72" i="5"/>
  <c r="AI72" i="5"/>
  <c r="AQ72" i="5"/>
  <c r="AY72" i="5"/>
  <c r="BG72" i="5"/>
  <c r="BO72" i="5"/>
  <c r="BW72" i="5"/>
  <c r="CE72" i="5"/>
  <c r="FB72" i="5"/>
  <c r="E73" i="5"/>
  <c r="E101" i="5" s="1"/>
  <c r="M73" i="5"/>
  <c r="U73" i="5"/>
  <c r="AC73" i="5"/>
  <c r="AK73" i="5"/>
  <c r="AS73" i="5"/>
  <c r="BA73" i="5"/>
  <c r="BI73" i="5"/>
  <c r="BQ73" i="5"/>
  <c r="BY73" i="5"/>
  <c r="CG73" i="5"/>
  <c r="G74" i="5"/>
  <c r="O74" i="5"/>
  <c r="W74" i="5"/>
  <c r="AE74" i="5"/>
  <c r="AM74" i="5"/>
  <c r="AU74" i="5"/>
  <c r="BC74" i="5"/>
  <c r="BK74" i="5"/>
  <c r="BS74" i="5"/>
  <c r="CA74" i="5"/>
  <c r="E75" i="5"/>
  <c r="E103" i="5" s="1"/>
  <c r="M75" i="5"/>
  <c r="U75" i="5"/>
  <c r="AC75" i="5"/>
  <c r="AK75" i="5"/>
  <c r="AS75" i="5"/>
  <c r="BA75" i="5"/>
  <c r="BI75" i="5"/>
  <c r="BQ75" i="5"/>
  <c r="BY75" i="5"/>
  <c r="CG75" i="5"/>
  <c r="G76" i="5"/>
  <c r="O76" i="5"/>
  <c r="W76" i="5"/>
  <c r="AE76" i="5"/>
  <c r="AM76" i="5"/>
  <c r="AU76" i="5"/>
  <c r="BC76" i="5"/>
  <c r="BK76" i="5"/>
  <c r="BS76" i="5"/>
  <c r="CA76" i="5"/>
  <c r="H69" i="5"/>
  <c r="AF69" i="5"/>
  <c r="BD69" i="5"/>
  <c r="CB69" i="5"/>
  <c r="FE69" i="5"/>
  <c r="Y70" i="5"/>
  <c r="AW70" i="5"/>
  <c r="BU70" i="5"/>
  <c r="I69" i="5"/>
  <c r="Q69" i="5"/>
  <c r="AG69" i="5"/>
  <c r="AW69" i="5"/>
  <c r="BM69" i="5"/>
  <c r="CC69" i="5"/>
  <c r="Z70" i="5"/>
  <c r="AH70" i="5"/>
  <c r="AX70" i="5"/>
  <c r="BN70" i="5"/>
  <c r="CD70" i="5"/>
  <c r="I71" i="5"/>
  <c r="Y71" i="5"/>
  <c r="AO71" i="5"/>
  <c r="J69" i="5"/>
  <c r="R69" i="5"/>
  <c r="Z69" i="5"/>
  <c r="AH69" i="5"/>
  <c r="AP69" i="5"/>
  <c r="AX69" i="5"/>
  <c r="BF69" i="5"/>
  <c r="BN69" i="5"/>
  <c r="BV69" i="5"/>
  <c r="CD69" i="5"/>
  <c r="FH69" i="5"/>
  <c r="K70" i="5"/>
  <c r="S70" i="5"/>
  <c r="AA70" i="5"/>
  <c r="AI70" i="5"/>
  <c r="AQ70" i="5"/>
  <c r="AY70" i="5"/>
  <c r="BG70" i="5"/>
  <c r="BO70" i="5"/>
  <c r="BW70" i="5"/>
  <c r="CE70" i="5"/>
  <c r="FB70" i="5"/>
  <c r="J71" i="5"/>
  <c r="R71" i="5"/>
  <c r="Z71" i="5"/>
  <c r="AH71" i="5"/>
  <c r="AP71" i="5"/>
  <c r="AX71" i="5"/>
  <c r="BF71" i="5"/>
  <c r="BN71" i="5"/>
  <c r="BV71" i="5"/>
  <c r="CD71" i="5"/>
  <c r="L72" i="5"/>
  <c r="T72" i="5"/>
  <c r="AB72" i="5"/>
  <c r="AJ72" i="5"/>
  <c r="AR72" i="5"/>
  <c r="AZ72" i="5"/>
  <c r="BH72" i="5"/>
  <c r="BP72" i="5"/>
  <c r="BX72" i="5"/>
  <c r="CF72" i="5"/>
  <c r="FC72" i="5"/>
  <c r="F101" i="5"/>
  <c r="F73" i="5"/>
  <c r="N73" i="5"/>
  <c r="V73" i="5"/>
  <c r="AD73" i="5"/>
  <c r="AL73" i="5"/>
  <c r="AT73" i="5"/>
  <c r="BB73" i="5"/>
  <c r="BJ73" i="5"/>
  <c r="BR73" i="5"/>
  <c r="BZ73" i="5"/>
  <c r="CH73" i="5"/>
  <c r="EM73" i="5"/>
  <c r="H74" i="5"/>
  <c r="P74" i="5"/>
  <c r="X74" i="5"/>
  <c r="AF74" i="5"/>
  <c r="AN74" i="5"/>
  <c r="AV74" i="5"/>
  <c r="BD74" i="5"/>
  <c r="BL74" i="5"/>
  <c r="BT74" i="5"/>
  <c r="CB74" i="5"/>
  <c r="FG74" i="5"/>
  <c r="F103" i="5"/>
  <c r="F75" i="5"/>
  <c r="N75" i="5"/>
  <c r="V75" i="5"/>
  <c r="AD75" i="5"/>
  <c r="AL75" i="5"/>
  <c r="AT75" i="5"/>
  <c r="BB75" i="5"/>
  <c r="BJ75" i="5"/>
  <c r="BR75" i="5"/>
  <c r="BZ75" i="5"/>
  <c r="CH75" i="5"/>
  <c r="EM75" i="5"/>
  <c r="CK75" i="5"/>
  <c r="H76" i="5"/>
  <c r="P76" i="5"/>
  <c r="X76" i="5"/>
  <c r="AF76" i="5"/>
  <c r="AN76" i="5"/>
  <c r="AV76" i="5"/>
  <c r="BD76" i="5"/>
  <c r="BL76" i="5"/>
  <c r="BT76" i="5"/>
  <c r="CB76" i="5"/>
  <c r="FB76" i="5"/>
  <c r="FC76" i="5"/>
  <c r="S69" i="5"/>
  <c r="AI69" i="5"/>
  <c r="AQ69" i="5"/>
  <c r="AY69" i="5"/>
  <c r="BG69" i="5"/>
  <c r="BO69" i="5"/>
  <c r="BW69" i="5"/>
  <c r="CE69" i="5"/>
  <c r="L70" i="5"/>
  <c r="T70" i="5"/>
  <c r="AB70" i="5"/>
  <c r="AJ70" i="5"/>
  <c r="AR70" i="5"/>
  <c r="AZ70" i="5"/>
  <c r="BH70" i="5"/>
  <c r="BP70" i="5"/>
  <c r="BX70" i="5"/>
  <c r="CF70" i="5"/>
  <c r="FC70" i="5"/>
  <c r="K71" i="5"/>
  <c r="S71" i="5"/>
  <c r="AA71" i="5"/>
  <c r="AI71" i="5"/>
  <c r="AQ71" i="5"/>
  <c r="AY71" i="5"/>
  <c r="BG71" i="5"/>
  <c r="BO71" i="5"/>
  <c r="BW71" i="5"/>
  <c r="CE71" i="5"/>
  <c r="FJ71" i="5"/>
  <c r="M72" i="5"/>
  <c r="U72" i="5"/>
  <c r="AC72" i="5"/>
  <c r="AK72" i="5"/>
  <c r="AS72" i="5"/>
  <c r="BA72" i="5"/>
  <c r="BI72" i="5"/>
  <c r="BQ72" i="5"/>
  <c r="BY72" i="5"/>
  <c r="CG72" i="5"/>
  <c r="G73" i="5"/>
  <c r="O73" i="5"/>
  <c r="W73" i="5"/>
  <c r="AE73" i="5"/>
  <c r="AM73" i="5"/>
  <c r="AU73" i="5"/>
  <c r="BC73" i="5"/>
  <c r="BK73" i="5"/>
  <c r="BS73" i="5"/>
  <c r="CA73" i="5"/>
  <c r="I74" i="5"/>
  <c r="Q74" i="5"/>
  <c r="Y74" i="5"/>
  <c r="AG74" i="5"/>
  <c r="AO74" i="5"/>
  <c r="AW74" i="5"/>
  <c r="BE74" i="5"/>
  <c r="BM74" i="5"/>
  <c r="BU74" i="5"/>
  <c r="CC74" i="5"/>
  <c r="FH74" i="5"/>
  <c r="G75" i="5"/>
  <c r="O75" i="5"/>
  <c r="W75" i="5"/>
  <c r="AE75" i="5"/>
  <c r="AM75" i="5"/>
  <c r="AU75" i="5"/>
  <c r="BC75" i="5"/>
  <c r="BK75" i="5"/>
  <c r="BS75" i="5"/>
  <c r="CA75" i="5"/>
  <c r="FE75" i="5"/>
  <c r="I76" i="5"/>
  <c r="Q76" i="5"/>
  <c r="L69" i="5"/>
  <c r="AR69" i="5"/>
  <c r="AC70" i="5"/>
  <c r="BA70" i="5"/>
  <c r="BQ70" i="5"/>
  <c r="BY70" i="5"/>
  <c r="L71" i="5"/>
  <c r="T71" i="5"/>
  <c r="AB71" i="5"/>
  <c r="AJ71" i="5"/>
  <c r="AR71" i="5"/>
  <c r="AZ71" i="5"/>
  <c r="BH71" i="5"/>
  <c r="BP71" i="5"/>
  <c r="BX71" i="5"/>
  <c r="CF71" i="5"/>
  <c r="F100" i="5"/>
  <c r="F72" i="5"/>
  <c r="N72" i="5"/>
  <c r="V72" i="5"/>
  <c r="AD72" i="5"/>
  <c r="AL72" i="5"/>
  <c r="AT72" i="5"/>
  <c r="BB72" i="5"/>
  <c r="BJ72" i="5"/>
  <c r="BR72" i="5"/>
  <c r="BZ72" i="5"/>
  <c r="CH72" i="5"/>
  <c r="EM72" i="5"/>
  <c r="H73" i="5"/>
  <c r="P73" i="5"/>
  <c r="X73" i="5"/>
  <c r="AF73" i="5"/>
  <c r="AN73" i="5"/>
  <c r="AV73" i="5"/>
  <c r="BD73" i="5"/>
  <c r="BL73" i="5"/>
  <c r="BT73" i="5"/>
  <c r="CB73" i="5"/>
  <c r="FG73" i="5"/>
  <c r="J74" i="5"/>
  <c r="R74" i="5"/>
  <c r="Z74" i="5"/>
  <c r="AH74" i="5"/>
  <c r="AP74" i="5"/>
  <c r="AX74" i="5"/>
  <c r="BF74" i="5"/>
  <c r="BN74" i="5"/>
  <c r="BV74" i="5"/>
  <c r="CD74" i="5"/>
  <c r="H75" i="5"/>
  <c r="P75" i="5"/>
  <c r="X75" i="5"/>
  <c r="AF75" i="5"/>
  <c r="AN75" i="5"/>
  <c r="AV75" i="5"/>
  <c r="BD75" i="5"/>
  <c r="BL75" i="5"/>
  <c r="BT75" i="5"/>
  <c r="CB75" i="5"/>
  <c r="FG75" i="5"/>
  <c r="J76" i="5"/>
  <c r="R76" i="5"/>
  <c r="Z76" i="5"/>
  <c r="AH76" i="5"/>
  <c r="AP76" i="5"/>
  <c r="AX76" i="5"/>
  <c r="BF76" i="5"/>
  <c r="BN76" i="5"/>
  <c r="BV76" i="5"/>
  <c r="CD76" i="5"/>
  <c r="K69" i="5"/>
  <c r="AB69" i="5"/>
  <c r="AZ69" i="5"/>
  <c r="BP69" i="5"/>
  <c r="CF69" i="5"/>
  <c r="FJ69" i="5"/>
  <c r="U70" i="5"/>
  <c r="AK70" i="5"/>
  <c r="BI70" i="5"/>
  <c r="CG70" i="5"/>
  <c r="M69" i="5"/>
  <c r="AC69" i="5"/>
  <c r="AK69" i="5"/>
  <c r="BA69" i="5"/>
  <c r="BI69" i="5"/>
  <c r="BY69" i="5"/>
  <c r="F98" i="5"/>
  <c r="F70" i="5"/>
  <c r="V70" i="5"/>
  <c r="AD70" i="5"/>
  <c r="AT70" i="5"/>
  <c r="BJ70" i="5"/>
  <c r="BZ70" i="5"/>
  <c r="M71" i="5"/>
  <c r="AC71" i="5"/>
  <c r="AS71" i="5"/>
  <c r="BA71" i="5"/>
  <c r="BQ71" i="5"/>
  <c r="BY71" i="5"/>
  <c r="CG71" i="5"/>
  <c r="G72" i="5"/>
  <c r="O72" i="5"/>
  <c r="W72" i="5"/>
  <c r="AE72" i="5"/>
  <c r="AM72" i="5"/>
  <c r="AU72" i="5"/>
  <c r="BC72" i="5"/>
  <c r="BK72" i="5"/>
  <c r="BS72" i="5"/>
  <c r="CA72" i="5"/>
  <c r="I73" i="5"/>
  <c r="Q73" i="5"/>
  <c r="Y73" i="5"/>
  <c r="AG73" i="5"/>
  <c r="AO73" i="5"/>
  <c r="AW73" i="5"/>
  <c r="BE73" i="5"/>
  <c r="BM73" i="5"/>
  <c r="BU73" i="5"/>
  <c r="CC73" i="5"/>
  <c r="FH73" i="5"/>
  <c r="K74" i="5"/>
  <c r="S74" i="5"/>
  <c r="AA74" i="5"/>
  <c r="AI74" i="5"/>
  <c r="AQ74" i="5"/>
  <c r="AY74" i="5"/>
  <c r="BG74" i="5"/>
  <c r="BO74" i="5"/>
  <c r="BW74" i="5"/>
  <c r="CE74" i="5"/>
  <c r="FB74" i="5"/>
  <c r="I75" i="5"/>
  <c r="Q75" i="5"/>
  <c r="Y75" i="5"/>
  <c r="AG75" i="5"/>
  <c r="AO75" i="5"/>
  <c r="AW75" i="5"/>
  <c r="BE75" i="5"/>
  <c r="BM75" i="5"/>
  <c r="BU75" i="5"/>
  <c r="CC75" i="5"/>
  <c r="FH75" i="5"/>
  <c r="K76" i="5"/>
  <c r="S76" i="5"/>
  <c r="AA76" i="5"/>
  <c r="AI76" i="5"/>
  <c r="AQ76" i="5"/>
  <c r="AY76" i="5"/>
  <c r="BG76" i="5"/>
  <c r="BO76" i="5"/>
  <c r="BW76" i="5"/>
  <c r="CE76" i="5"/>
  <c r="FG76" i="5"/>
  <c r="Y76" i="5"/>
  <c r="AG76" i="5"/>
  <c r="AO76" i="5"/>
  <c r="AW76" i="5"/>
  <c r="BE76" i="5"/>
  <c r="BM76" i="5"/>
  <c r="BU76" i="5"/>
  <c r="CC76" i="5"/>
  <c r="FH76" i="5"/>
  <c r="K84" i="5"/>
  <c r="S84" i="5"/>
  <c r="AA84" i="5"/>
  <c r="AI84" i="5"/>
  <c r="AQ84" i="5"/>
  <c r="AY84" i="5"/>
  <c r="BG84" i="5"/>
  <c r="BO84" i="5"/>
  <c r="BW84" i="5"/>
  <c r="CE84" i="5"/>
  <c r="M85" i="5"/>
  <c r="U85" i="5"/>
  <c r="AC85" i="5"/>
  <c r="AK85" i="5"/>
  <c r="AS85" i="5"/>
  <c r="BA85" i="5"/>
  <c r="BI85" i="5"/>
  <c r="BQ85" i="5"/>
  <c r="BY85" i="5"/>
  <c r="CG85" i="5"/>
  <c r="EK42" i="5"/>
  <c r="G86" i="5"/>
  <c r="O86" i="5"/>
  <c r="W86" i="5"/>
  <c r="AE86" i="5"/>
  <c r="AM86" i="5"/>
  <c r="AU86" i="5"/>
  <c r="BC86" i="5"/>
  <c r="BK86" i="5"/>
  <c r="BS86" i="5"/>
  <c r="CA86" i="5"/>
  <c r="H87" i="5"/>
  <c r="P87" i="5"/>
  <c r="X87" i="5"/>
  <c r="AF87" i="5"/>
  <c r="AN87" i="5"/>
  <c r="AV87" i="5"/>
  <c r="BD87" i="5"/>
  <c r="BL87" i="5"/>
  <c r="BT87" i="5"/>
  <c r="CB87" i="5"/>
  <c r="FG87" i="5"/>
  <c r="J88" i="5"/>
  <c r="R88" i="5"/>
  <c r="Z88" i="5"/>
  <c r="AH88" i="5"/>
  <c r="AP88" i="5"/>
  <c r="AX88" i="5"/>
  <c r="BF88" i="5"/>
  <c r="BN88" i="5"/>
  <c r="BV88" i="5"/>
  <c r="CD88" i="5"/>
  <c r="L89" i="5"/>
  <c r="T89" i="5"/>
  <c r="AB89" i="5"/>
  <c r="AJ89" i="5"/>
  <c r="AR89" i="5"/>
  <c r="AZ89" i="5"/>
  <c r="BH89" i="5"/>
  <c r="BP89" i="5"/>
  <c r="BX89" i="5"/>
  <c r="CF89" i="5"/>
  <c r="K90" i="5"/>
  <c r="S90" i="5"/>
  <c r="AA90" i="5"/>
  <c r="AI90" i="5"/>
  <c r="AQ90" i="5"/>
  <c r="AY90" i="5"/>
  <c r="BG90" i="5"/>
  <c r="BO90" i="5"/>
  <c r="BW90" i="5"/>
  <c r="CE90" i="5"/>
  <c r="J91" i="5"/>
  <c r="R91" i="5"/>
  <c r="Z91" i="5"/>
  <c r="AH91" i="5"/>
  <c r="AP91" i="5"/>
  <c r="AX91" i="5"/>
  <c r="BF91" i="5"/>
  <c r="BN91" i="5"/>
  <c r="BV91" i="5"/>
  <c r="CD91" i="5"/>
  <c r="L93" i="5"/>
  <c r="T93" i="5"/>
  <c r="AB93" i="5"/>
  <c r="AJ93" i="5"/>
  <c r="AR93" i="5"/>
  <c r="AZ93" i="5"/>
  <c r="BH93" i="5"/>
  <c r="BP93" i="5"/>
  <c r="BX93" i="5"/>
  <c r="CF93" i="5"/>
  <c r="FE63" i="5"/>
  <c r="FE121" i="5" s="1"/>
  <c r="L84" i="5"/>
  <c r="T84" i="5"/>
  <c r="AB84" i="5"/>
  <c r="AJ84" i="5"/>
  <c r="AR84" i="5"/>
  <c r="AZ84" i="5"/>
  <c r="BH84" i="5"/>
  <c r="BP84" i="5"/>
  <c r="BX84" i="5"/>
  <c r="CF84" i="5"/>
  <c r="FC84" i="5"/>
  <c r="F113" i="5"/>
  <c r="N85" i="5"/>
  <c r="V85" i="5"/>
  <c r="AD85" i="5"/>
  <c r="AL85" i="5"/>
  <c r="AT85" i="5"/>
  <c r="BB85" i="5"/>
  <c r="BJ85" i="5"/>
  <c r="BR85" i="5"/>
  <c r="BZ85" i="5"/>
  <c r="CH85" i="5"/>
  <c r="EM85" i="5"/>
  <c r="FJ43" i="5"/>
  <c r="H86" i="5"/>
  <c r="P86" i="5"/>
  <c r="X86" i="5"/>
  <c r="AF86" i="5"/>
  <c r="AN86" i="5"/>
  <c r="AV86" i="5"/>
  <c r="BD86" i="5"/>
  <c r="BL86" i="5"/>
  <c r="BT86" i="5"/>
  <c r="CB86" i="5"/>
  <c r="FG86" i="5"/>
  <c r="FJ46" i="5"/>
  <c r="I87" i="5"/>
  <c r="Q87" i="5"/>
  <c r="Y87" i="5"/>
  <c r="AG87" i="5"/>
  <c r="AO87" i="5"/>
  <c r="AW87" i="5"/>
  <c r="BE87" i="5"/>
  <c r="BM87" i="5"/>
  <c r="BU87" i="5"/>
  <c r="CC87" i="5"/>
  <c r="FH87" i="5"/>
  <c r="K88" i="5"/>
  <c r="S88" i="5"/>
  <c r="AA88" i="5"/>
  <c r="AI88" i="5"/>
  <c r="AQ88" i="5"/>
  <c r="AY88" i="5"/>
  <c r="BG88" i="5"/>
  <c r="BO88" i="5"/>
  <c r="BW88" i="5"/>
  <c r="CE88" i="5"/>
  <c r="FB88" i="5"/>
  <c r="E89" i="5"/>
  <c r="E117" i="5" s="1"/>
  <c r="M89" i="5"/>
  <c r="U89" i="5"/>
  <c r="AC89" i="5"/>
  <c r="AK89" i="5"/>
  <c r="AS89" i="5"/>
  <c r="BA89" i="5"/>
  <c r="BI89" i="5"/>
  <c r="BQ89" i="5"/>
  <c r="BY89" i="5"/>
  <c r="CG89" i="5"/>
  <c r="EK51" i="5"/>
  <c r="L90" i="5"/>
  <c r="T90" i="5"/>
  <c r="AB90" i="5"/>
  <c r="AJ90" i="5"/>
  <c r="AR90" i="5"/>
  <c r="AZ90" i="5"/>
  <c r="BH90" i="5"/>
  <c r="BP90" i="5"/>
  <c r="BX90" i="5"/>
  <c r="CF90" i="5"/>
  <c r="K91" i="5"/>
  <c r="S91" i="5"/>
  <c r="AA91" i="5"/>
  <c r="AI91" i="5"/>
  <c r="AQ91" i="5"/>
  <c r="AY91" i="5"/>
  <c r="BG91" i="5"/>
  <c r="BO91" i="5"/>
  <c r="BW91" i="5"/>
  <c r="CE91" i="5"/>
  <c r="FB91" i="5"/>
  <c r="M93" i="5"/>
  <c r="U93" i="5"/>
  <c r="AC93" i="5"/>
  <c r="AK93" i="5"/>
  <c r="AS93" i="5"/>
  <c r="BA93" i="5"/>
  <c r="BI93" i="5"/>
  <c r="BQ93" i="5"/>
  <c r="BY93" i="5"/>
  <c r="CG93" i="5"/>
  <c r="E84" i="5"/>
  <c r="E112" i="5" s="1"/>
  <c r="M84" i="5"/>
  <c r="U84" i="5"/>
  <c r="AC84" i="5"/>
  <c r="AK84" i="5"/>
  <c r="AS84" i="5"/>
  <c r="BA84" i="5"/>
  <c r="BI84" i="5"/>
  <c r="BQ84" i="5"/>
  <c r="BY84" i="5"/>
  <c r="CG84" i="5"/>
  <c r="G85" i="5"/>
  <c r="O85" i="5"/>
  <c r="W85" i="5"/>
  <c r="AE85" i="5"/>
  <c r="AM85" i="5"/>
  <c r="AU85" i="5"/>
  <c r="BC85" i="5"/>
  <c r="BK85" i="5"/>
  <c r="BS85" i="5"/>
  <c r="CA85" i="5"/>
  <c r="EN42" i="5"/>
  <c r="EN113" i="5" s="1"/>
  <c r="FE42" i="5"/>
  <c r="FE113" i="5" s="1"/>
  <c r="I86" i="5"/>
  <c r="Q86" i="5"/>
  <c r="Y86" i="5"/>
  <c r="AG86" i="5"/>
  <c r="AO86" i="5"/>
  <c r="AW86" i="5"/>
  <c r="BE86" i="5"/>
  <c r="BM86" i="5"/>
  <c r="BU86" i="5"/>
  <c r="CC86" i="5"/>
  <c r="FH86" i="5"/>
  <c r="J87" i="5"/>
  <c r="R87" i="5"/>
  <c r="Z87" i="5"/>
  <c r="AH87" i="5"/>
  <c r="AP87" i="5"/>
  <c r="AX87" i="5"/>
  <c r="BF87" i="5"/>
  <c r="BN87" i="5"/>
  <c r="BV87" i="5"/>
  <c r="CD87" i="5"/>
  <c r="L88" i="5"/>
  <c r="T88" i="5"/>
  <c r="AB88" i="5"/>
  <c r="AJ88" i="5"/>
  <c r="AR88" i="5"/>
  <c r="AZ88" i="5"/>
  <c r="BH88" i="5"/>
  <c r="BP88" i="5"/>
  <c r="BX88" i="5"/>
  <c r="CF88" i="5"/>
  <c r="FC49" i="5"/>
  <c r="FC88" i="5" s="1"/>
  <c r="F117" i="5"/>
  <c r="N89" i="5"/>
  <c r="V89" i="5"/>
  <c r="AD89" i="5"/>
  <c r="AL89" i="5"/>
  <c r="AT89" i="5"/>
  <c r="BB89" i="5"/>
  <c r="BJ89" i="5"/>
  <c r="BR89" i="5"/>
  <c r="BZ89" i="5"/>
  <c r="CH89" i="5"/>
  <c r="EM89" i="5"/>
  <c r="FJ52" i="5"/>
  <c r="E90" i="5"/>
  <c r="E118" i="5" s="1"/>
  <c r="M90" i="5"/>
  <c r="U90" i="5"/>
  <c r="AC90" i="5"/>
  <c r="AK90" i="5"/>
  <c r="AS90" i="5"/>
  <c r="BA90" i="5"/>
  <c r="BI90" i="5"/>
  <c r="BQ90" i="5"/>
  <c r="BY90" i="5"/>
  <c r="CG90" i="5"/>
  <c r="EK54" i="5"/>
  <c r="FE55" i="5"/>
  <c r="L91" i="5"/>
  <c r="T91" i="5"/>
  <c r="AB91" i="5"/>
  <c r="AJ91" i="5"/>
  <c r="AR91" i="5"/>
  <c r="AZ91" i="5"/>
  <c r="BH91" i="5"/>
  <c r="BP91" i="5"/>
  <c r="BX91" i="5"/>
  <c r="CF91" i="5"/>
  <c r="FC91" i="5"/>
  <c r="FJ121" i="5"/>
  <c r="N93" i="5"/>
  <c r="V93" i="5"/>
  <c r="AD93" i="5"/>
  <c r="AB76" i="5"/>
  <c r="AJ76" i="5"/>
  <c r="AR76" i="5"/>
  <c r="AZ76" i="5"/>
  <c r="BH76" i="5"/>
  <c r="BP76" i="5"/>
  <c r="BX76" i="5"/>
  <c r="CF76" i="5"/>
  <c r="F112" i="5"/>
  <c r="N84" i="5"/>
  <c r="V84" i="5"/>
  <c r="AD84" i="5"/>
  <c r="AL84" i="5"/>
  <c r="AT84" i="5"/>
  <c r="BB84" i="5"/>
  <c r="BJ84" i="5"/>
  <c r="BR84" i="5"/>
  <c r="BZ84" i="5"/>
  <c r="CH84" i="5"/>
  <c r="EM84" i="5"/>
  <c r="FJ41" i="5"/>
  <c r="FJ112" i="5" s="1"/>
  <c r="H85" i="5"/>
  <c r="P85" i="5"/>
  <c r="X85" i="5"/>
  <c r="AF85" i="5"/>
  <c r="AN85" i="5"/>
  <c r="AV85" i="5"/>
  <c r="BD85" i="5"/>
  <c r="BL85" i="5"/>
  <c r="BT85" i="5"/>
  <c r="CB85" i="5"/>
  <c r="ET42" i="5"/>
  <c r="FG85" i="5"/>
  <c r="J86" i="5"/>
  <c r="R86" i="5"/>
  <c r="Z86" i="5"/>
  <c r="AH86" i="5"/>
  <c r="AP86" i="5"/>
  <c r="AX86" i="5"/>
  <c r="BF86" i="5"/>
  <c r="BN86" i="5"/>
  <c r="BV86" i="5"/>
  <c r="CD86" i="5"/>
  <c r="FE45" i="5"/>
  <c r="K87" i="5"/>
  <c r="S87" i="5"/>
  <c r="AA87" i="5"/>
  <c r="AI87" i="5"/>
  <c r="AQ87" i="5"/>
  <c r="AY87" i="5"/>
  <c r="BG87" i="5"/>
  <c r="BO87" i="5"/>
  <c r="BW87" i="5"/>
  <c r="CE87" i="5"/>
  <c r="M88" i="5"/>
  <c r="U88" i="5"/>
  <c r="AC88" i="5"/>
  <c r="AK88" i="5"/>
  <c r="AS88" i="5"/>
  <c r="BA88" i="5"/>
  <c r="BI88" i="5"/>
  <c r="BQ88" i="5"/>
  <c r="BY88" i="5"/>
  <c r="CG88" i="5"/>
  <c r="EK49" i="5"/>
  <c r="EK116" i="5" s="1"/>
  <c r="G89" i="5"/>
  <c r="O89" i="5"/>
  <c r="W89" i="5"/>
  <c r="AE89" i="5"/>
  <c r="AM89" i="5"/>
  <c r="AU89" i="5"/>
  <c r="BC89" i="5"/>
  <c r="BK89" i="5"/>
  <c r="BS89" i="5"/>
  <c r="CA89" i="5"/>
  <c r="FE89" i="5"/>
  <c r="F118" i="5"/>
  <c r="N90" i="5"/>
  <c r="V90" i="5"/>
  <c r="AD90" i="5"/>
  <c r="AL90" i="5"/>
  <c r="AT90" i="5"/>
  <c r="BB90" i="5"/>
  <c r="BJ90" i="5"/>
  <c r="BR90" i="5"/>
  <c r="BZ90" i="5"/>
  <c r="CH90" i="5"/>
  <c r="EM90" i="5"/>
  <c r="CK90" i="5"/>
  <c r="M91" i="5"/>
  <c r="U91" i="5"/>
  <c r="AC91" i="5"/>
  <c r="AK91" i="5"/>
  <c r="AS91" i="5"/>
  <c r="BA91" i="5"/>
  <c r="BI91" i="5"/>
  <c r="BQ91" i="5"/>
  <c r="BY91" i="5"/>
  <c r="CG91" i="5"/>
  <c r="G93" i="5"/>
  <c r="O93" i="5"/>
  <c r="W93" i="5"/>
  <c r="AE93" i="5"/>
  <c r="AM93" i="5"/>
  <c r="AU93" i="5"/>
  <c r="BC93" i="5"/>
  <c r="BK93" i="5"/>
  <c r="BS93" i="5"/>
  <c r="CA93" i="5"/>
  <c r="G84" i="5"/>
  <c r="O84" i="5"/>
  <c r="W84" i="5"/>
  <c r="AE84" i="5"/>
  <c r="AM84" i="5"/>
  <c r="AU84" i="5"/>
  <c r="BC84" i="5"/>
  <c r="BK84" i="5"/>
  <c r="BS84" i="5"/>
  <c r="CA84" i="5"/>
  <c r="I85" i="5"/>
  <c r="Q85" i="5"/>
  <c r="Y85" i="5"/>
  <c r="AG85" i="5"/>
  <c r="AO85" i="5"/>
  <c r="AW85" i="5"/>
  <c r="BE85" i="5"/>
  <c r="BM85" i="5"/>
  <c r="BU85" i="5"/>
  <c r="CC85" i="5"/>
  <c r="FH85" i="5"/>
  <c r="K86" i="5"/>
  <c r="S86" i="5"/>
  <c r="AA86" i="5"/>
  <c r="AI86" i="5"/>
  <c r="AQ86" i="5"/>
  <c r="AY86" i="5"/>
  <c r="BG86" i="5"/>
  <c r="BO86" i="5"/>
  <c r="BW86" i="5"/>
  <c r="CE86" i="5"/>
  <c r="L87" i="5"/>
  <c r="T87" i="5"/>
  <c r="AB87" i="5"/>
  <c r="AJ87" i="5"/>
  <c r="AR87" i="5"/>
  <c r="AZ87" i="5"/>
  <c r="BH87" i="5"/>
  <c r="BP87" i="5"/>
  <c r="BX87" i="5"/>
  <c r="CF87" i="5"/>
  <c r="F116" i="5"/>
  <c r="N88" i="5"/>
  <c r="V88" i="5"/>
  <c r="AD88" i="5"/>
  <c r="AL88" i="5"/>
  <c r="AT88" i="5"/>
  <c r="BB88" i="5"/>
  <c r="BJ88" i="5"/>
  <c r="BR88" i="5"/>
  <c r="BZ88" i="5"/>
  <c r="CH88" i="5"/>
  <c r="EM88" i="5"/>
  <c r="H89" i="5"/>
  <c r="P89" i="5"/>
  <c r="X89" i="5"/>
  <c r="AF89" i="5"/>
  <c r="AN89" i="5"/>
  <c r="AV89" i="5"/>
  <c r="BD89" i="5"/>
  <c r="BL89" i="5"/>
  <c r="CB89" i="5"/>
  <c r="FG89" i="5"/>
  <c r="G90" i="5"/>
  <c r="O90" i="5"/>
  <c r="W90" i="5"/>
  <c r="AE90" i="5"/>
  <c r="AM90" i="5"/>
  <c r="AU90" i="5"/>
  <c r="BC90" i="5"/>
  <c r="BK90" i="5"/>
  <c r="BS90" i="5"/>
  <c r="CA90" i="5"/>
  <c r="EN90" i="5"/>
  <c r="F119" i="5"/>
  <c r="N91" i="5"/>
  <c r="V91" i="5"/>
  <c r="AD91" i="5"/>
  <c r="AL91" i="5"/>
  <c r="AT91" i="5"/>
  <c r="BB91" i="5"/>
  <c r="BJ91" i="5"/>
  <c r="BR91" i="5"/>
  <c r="BZ91" i="5"/>
  <c r="CH91" i="5"/>
  <c r="EM91" i="5"/>
  <c r="H93" i="5"/>
  <c r="P93" i="5"/>
  <c r="H84" i="5"/>
  <c r="P84" i="5"/>
  <c r="X84" i="5"/>
  <c r="AF84" i="5"/>
  <c r="AN84" i="5"/>
  <c r="AV84" i="5"/>
  <c r="BD84" i="5"/>
  <c r="BL84" i="5"/>
  <c r="BT84" i="5"/>
  <c r="CB84" i="5"/>
  <c r="FG84" i="5"/>
  <c r="J85" i="5"/>
  <c r="R85" i="5"/>
  <c r="Z85" i="5"/>
  <c r="AH85" i="5"/>
  <c r="AP85" i="5"/>
  <c r="AX85" i="5"/>
  <c r="BF85" i="5"/>
  <c r="BN85" i="5"/>
  <c r="BV85" i="5"/>
  <c r="CD85" i="5"/>
  <c r="FI42" i="5"/>
  <c r="L86" i="5"/>
  <c r="T86" i="5"/>
  <c r="AB86" i="5"/>
  <c r="AJ86" i="5"/>
  <c r="AR86" i="5"/>
  <c r="AZ86" i="5"/>
  <c r="BH86" i="5"/>
  <c r="BP86" i="5"/>
  <c r="BX86" i="5"/>
  <c r="CF86" i="5"/>
  <c r="FC44" i="5"/>
  <c r="FC86" i="5" s="1"/>
  <c r="M87" i="5"/>
  <c r="U87" i="5"/>
  <c r="AC87" i="5"/>
  <c r="AK87" i="5"/>
  <c r="AS87" i="5"/>
  <c r="BA87" i="5"/>
  <c r="BI87" i="5"/>
  <c r="BQ87" i="5"/>
  <c r="BY87" i="5"/>
  <c r="CG87" i="5"/>
  <c r="EK47" i="5"/>
  <c r="EK115" i="5" s="1"/>
  <c r="G88" i="5"/>
  <c r="O88" i="5"/>
  <c r="W88" i="5"/>
  <c r="AE88" i="5"/>
  <c r="AM88" i="5"/>
  <c r="AU88" i="5"/>
  <c r="BC88" i="5"/>
  <c r="BK88" i="5"/>
  <c r="BS88" i="5"/>
  <c r="CA88" i="5"/>
  <c r="EN49" i="5"/>
  <c r="EN116" i="5" s="1"/>
  <c r="FE49" i="5"/>
  <c r="FE116" i="5" s="1"/>
  <c r="I89" i="5"/>
  <c r="Q89" i="5"/>
  <c r="Y89" i="5"/>
  <c r="AG89" i="5"/>
  <c r="AO89" i="5"/>
  <c r="AW89" i="5"/>
  <c r="BE89" i="5"/>
  <c r="BM89" i="5"/>
  <c r="BU89" i="5"/>
  <c r="CC89" i="5"/>
  <c r="FH89" i="5"/>
  <c r="H90" i="5"/>
  <c r="P90" i="5"/>
  <c r="X90" i="5"/>
  <c r="AF90" i="5"/>
  <c r="AN90" i="5"/>
  <c r="AV90" i="5"/>
  <c r="BD90" i="5"/>
  <c r="BL90" i="5"/>
  <c r="BT90" i="5"/>
  <c r="CB90" i="5"/>
  <c r="ET54" i="5"/>
  <c r="FG90" i="5"/>
  <c r="G91" i="5"/>
  <c r="O91" i="5"/>
  <c r="W91" i="5"/>
  <c r="AE91" i="5"/>
  <c r="AM91" i="5"/>
  <c r="AU91" i="5"/>
  <c r="BC91" i="5"/>
  <c r="BK91" i="5"/>
  <c r="CA91" i="5"/>
  <c r="I93" i="5"/>
  <c r="Q93" i="5"/>
  <c r="Y93" i="5"/>
  <c r="I84" i="5"/>
  <c r="Q84" i="5"/>
  <c r="Y84" i="5"/>
  <c r="AG84" i="5"/>
  <c r="AO84" i="5"/>
  <c r="AW84" i="5"/>
  <c r="BE84" i="5"/>
  <c r="BM84" i="5"/>
  <c r="BU84" i="5"/>
  <c r="CC84" i="5"/>
  <c r="FH84" i="5"/>
  <c r="K85" i="5"/>
  <c r="S85" i="5"/>
  <c r="AA85" i="5"/>
  <c r="AI85" i="5"/>
  <c r="AQ85" i="5"/>
  <c r="AY85" i="5"/>
  <c r="BG85" i="5"/>
  <c r="BO85" i="5"/>
  <c r="BW85" i="5"/>
  <c r="CE85" i="5"/>
  <c r="FJ42" i="5"/>
  <c r="M86" i="5"/>
  <c r="U86" i="5"/>
  <c r="AC86" i="5"/>
  <c r="AK86" i="5"/>
  <c r="AS86" i="5"/>
  <c r="BA86" i="5"/>
  <c r="BI86" i="5"/>
  <c r="BQ86" i="5"/>
  <c r="BY86" i="5"/>
  <c r="CG86" i="5"/>
  <c r="EK44" i="5"/>
  <c r="F115" i="5"/>
  <c r="N87" i="5"/>
  <c r="V87" i="5"/>
  <c r="AD87" i="5"/>
  <c r="AL87" i="5"/>
  <c r="AT87" i="5"/>
  <c r="BB87" i="5"/>
  <c r="BJ87" i="5"/>
  <c r="BR87" i="5"/>
  <c r="BZ87" i="5"/>
  <c r="CH87" i="5"/>
  <c r="EM87" i="5"/>
  <c r="H88" i="5"/>
  <c r="P88" i="5"/>
  <c r="X88" i="5"/>
  <c r="AF88" i="5"/>
  <c r="AN88" i="5"/>
  <c r="AV88" i="5"/>
  <c r="BD88" i="5"/>
  <c r="BL88" i="5"/>
  <c r="BT88" i="5"/>
  <c r="CB88" i="5"/>
  <c r="ET49" i="5"/>
  <c r="ET116" i="5" s="1"/>
  <c r="FG88" i="5"/>
  <c r="J89" i="5"/>
  <c r="R89" i="5"/>
  <c r="Z89" i="5"/>
  <c r="AH89" i="5"/>
  <c r="AP89" i="5"/>
  <c r="AX89" i="5"/>
  <c r="BF89" i="5"/>
  <c r="BN89" i="5"/>
  <c r="BV89" i="5"/>
  <c r="CD89" i="5"/>
  <c r="FI51" i="5"/>
  <c r="I90" i="5"/>
  <c r="Q90" i="5"/>
  <c r="Y90" i="5"/>
  <c r="AG90" i="5"/>
  <c r="AO90" i="5"/>
  <c r="AW90" i="5"/>
  <c r="BE90" i="5"/>
  <c r="BM90" i="5"/>
  <c r="BU90" i="5"/>
  <c r="CC90" i="5"/>
  <c r="EU54" i="5"/>
  <c r="FH90" i="5"/>
  <c r="H91" i="5"/>
  <c r="P91" i="5"/>
  <c r="X91" i="5"/>
  <c r="AF91" i="5"/>
  <c r="AN91" i="5"/>
  <c r="AV91" i="5"/>
  <c r="BD91" i="5"/>
  <c r="BL91" i="5"/>
  <c r="BT91" i="5"/>
  <c r="CB91" i="5"/>
  <c r="FG91" i="5"/>
  <c r="J93" i="5"/>
  <c r="R93" i="5"/>
  <c r="Z93" i="5"/>
  <c r="AH93" i="5"/>
  <c r="AP93" i="5"/>
  <c r="AX93" i="5"/>
  <c r="BF93" i="5"/>
  <c r="BN93" i="5"/>
  <c r="BV93" i="5"/>
  <c r="CD93" i="5"/>
  <c r="FC64" i="5"/>
  <c r="FC94" i="5" s="1"/>
  <c r="J84" i="5"/>
  <c r="R84" i="5"/>
  <c r="Z84" i="5"/>
  <c r="AH84" i="5"/>
  <c r="AP84" i="5"/>
  <c r="AX84" i="5"/>
  <c r="BF84" i="5"/>
  <c r="BN84" i="5"/>
  <c r="BV84" i="5"/>
  <c r="CD84" i="5"/>
  <c r="L85" i="5"/>
  <c r="T85" i="5"/>
  <c r="AB85" i="5"/>
  <c r="AJ85" i="5"/>
  <c r="AR85" i="5"/>
  <c r="AZ85" i="5"/>
  <c r="BH85" i="5"/>
  <c r="BP85" i="5"/>
  <c r="BX85" i="5"/>
  <c r="CF85" i="5"/>
  <c r="FC42" i="5"/>
  <c r="FC85" i="5" s="1"/>
  <c r="F114" i="5"/>
  <c r="N86" i="5"/>
  <c r="V86" i="5"/>
  <c r="AD86" i="5"/>
  <c r="AL86" i="5"/>
  <c r="AT86" i="5"/>
  <c r="BB86" i="5"/>
  <c r="BJ86" i="5"/>
  <c r="BR86" i="5"/>
  <c r="BZ86" i="5"/>
  <c r="CH86" i="5"/>
  <c r="EM86" i="5"/>
  <c r="G87" i="5"/>
  <c r="O87" i="5"/>
  <c r="W87" i="5"/>
  <c r="AE87" i="5"/>
  <c r="AM87" i="5"/>
  <c r="AU87" i="5"/>
  <c r="BC87" i="5"/>
  <c r="BK87" i="5"/>
  <c r="BS87" i="5"/>
  <c r="CA87" i="5"/>
  <c r="DC47" i="5"/>
  <c r="DC115" i="5" s="1"/>
  <c r="EN47" i="5"/>
  <c r="EN115" i="5" s="1"/>
  <c r="FE47" i="5"/>
  <c r="FE115" i="5" s="1"/>
  <c r="I88" i="5"/>
  <c r="Q88" i="5"/>
  <c r="Y88" i="5"/>
  <c r="AG88" i="5"/>
  <c r="AO88" i="5"/>
  <c r="AW88" i="5"/>
  <c r="BE88" i="5"/>
  <c r="BM88" i="5"/>
  <c r="BU88" i="5"/>
  <c r="CC88" i="5"/>
  <c r="EU49" i="5"/>
  <c r="EU116" i="5" s="1"/>
  <c r="FH88" i="5"/>
  <c r="K89" i="5"/>
  <c r="S89" i="5"/>
  <c r="AA89" i="5"/>
  <c r="AI89" i="5"/>
  <c r="AQ89" i="5"/>
  <c r="AY89" i="5"/>
  <c r="BG89" i="5"/>
  <c r="BO89" i="5"/>
  <c r="BW89" i="5"/>
  <c r="CE89" i="5"/>
  <c r="FB89" i="5"/>
  <c r="FJ51" i="5"/>
  <c r="J90" i="5"/>
  <c r="R90" i="5"/>
  <c r="Z90" i="5"/>
  <c r="AH90" i="5"/>
  <c r="AP90" i="5"/>
  <c r="AX90" i="5"/>
  <c r="BF90" i="5"/>
  <c r="BN90" i="5"/>
  <c r="BV90" i="5"/>
  <c r="CD90" i="5"/>
  <c r="I91" i="5"/>
  <c r="Q91" i="5"/>
  <c r="Y91" i="5"/>
  <c r="AG91" i="5"/>
  <c r="AO91" i="5"/>
  <c r="AW91" i="5"/>
  <c r="BE91" i="5"/>
  <c r="BM91" i="5"/>
  <c r="BU91" i="5"/>
  <c r="CC91" i="5"/>
  <c r="FH91" i="5"/>
  <c r="K93" i="5"/>
  <c r="S93" i="5"/>
  <c r="AA93" i="5"/>
  <c r="AI93" i="5"/>
  <c r="AQ93" i="5"/>
  <c r="AY93" i="5"/>
  <c r="BG93" i="5"/>
  <c r="BO93" i="5"/>
  <c r="BW93" i="5"/>
  <c r="CE93" i="5"/>
  <c r="X93" i="5"/>
  <c r="AF93" i="5"/>
  <c r="AN93" i="5"/>
  <c r="AV93" i="5"/>
  <c r="BD93" i="5"/>
  <c r="BL93" i="5"/>
  <c r="BT93" i="5"/>
  <c r="CB93" i="5"/>
  <c r="FG93" i="5"/>
  <c r="FI66" i="5"/>
  <c r="FJ66" i="5"/>
  <c r="AG93" i="5"/>
  <c r="AO93" i="5"/>
  <c r="AW93" i="5"/>
  <c r="BE93" i="5"/>
  <c r="BM93" i="5"/>
  <c r="BU93" i="5"/>
  <c r="CC93" i="5"/>
  <c r="FH93" i="5"/>
  <c r="AL93" i="5"/>
  <c r="AT93" i="5"/>
  <c r="BB93" i="5"/>
  <c r="BJ93" i="5"/>
  <c r="BR93" i="5"/>
  <c r="BZ93" i="5"/>
  <c r="CH93" i="5"/>
  <c r="EM93" i="5"/>
  <c r="EK64" i="5"/>
  <c r="F122" i="5"/>
  <c r="ER86" i="5" l="1"/>
  <c r="DR56" i="5"/>
  <c r="ET101" i="5"/>
  <c r="DR2" i="5"/>
  <c r="DR14" i="5"/>
  <c r="DQ101" i="5"/>
  <c r="DQ73" i="5"/>
  <c r="DQ102" i="5"/>
  <c r="DR16" i="5"/>
  <c r="DR22" i="5"/>
  <c r="DQ103" i="5"/>
  <c r="DQ75" i="5"/>
  <c r="DM11" i="5"/>
  <c r="DM7" i="5"/>
  <c r="DM13" i="5"/>
  <c r="DM6" i="5"/>
  <c r="CM84" i="5"/>
  <c r="DO104" i="5"/>
  <c r="DO76" i="5"/>
  <c r="DN103" i="5"/>
  <c r="DO22" i="5"/>
  <c r="DP22" i="5" s="1"/>
  <c r="DN101" i="5"/>
  <c r="DO14" i="5"/>
  <c r="DP14" i="5" s="1"/>
  <c r="DN102" i="5"/>
  <c r="DO16" i="5"/>
  <c r="DP16" i="5" s="1"/>
  <c r="CM88" i="5"/>
  <c r="CN86" i="5"/>
  <c r="CM113" i="5"/>
  <c r="CM85" i="5"/>
  <c r="CM114" i="5"/>
  <c r="CM86" i="5"/>
  <c r="CY84" i="5"/>
  <c r="CY112" i="5"/>
  <c r="CY87" i="5"/>
  <c r="CY115" i="5"/>
  <c r="CY88" i="5"/>
  <c r="CY116" i="5"/>
  <c r="DN11" i="5"/>
  <c r="DO11" i="5" s="1"/>
  <c r="DP11" i="5" s="1"/>
  <c r="DN6" i="5"/>
  <c r="DO6" i="5" s="1"/>
  <c r="DP6" i="5" s="1"/>
  <c r="DM75" i="5"/>
  <c r="DM74" i="5"/>
  <c r="DN7" i="5"/>
  <c r="DO7" i="5" s="1"/>
  <c r="DP7" i="5" s="1"/>
  <c r="DM56" i="5"/>
  <c r="DM9" i="5"/>
  <c r="DM2" i="5"/>
  <c r="DM73" i="5"/>
  <c r="DJ45" i="5"/>
  <c r="DK45" i="5" s="1"/>
  <c r="DL45" i="5" s="1"/>
  <c r="DQ45" i="5" s="1"/>
  <c r="DR45" i="5" s="1"/>
  <c r="DN13" i="5"/>
  <c r="DO13" i="5" s="1"/>
  <c r="DP13" i="5" s="1"/>
  <c r="DN9" i="5"/>
  <c r="DO9" i="5" s="1"/>
  <c r="DP9" i="5" s="1"/>
  <c r="DN2" i="5"/>
  <c r="DO2" i="5" s="1"/>
  <c r="DP2" i="5" s="1"/>
  <c r="DK53" i="5"/>
  <c r="DL53" i="5" s="1"/>
  <c r="DQ53" i="5" s="1"/>
  <c r="DR53" i="5" s="1"/>
  <c r="DK54" i="5"/>
  <c r="DL54" i="5" s="1"/>
  <c r="DQ54" i="5" s="1"/>
  <c r="DK55" i="5"/>
  <c r="DL55" i="5" s="1"/>
  <c r="DQ55" i="5" s="1"/>
  <c r="DR55" i="5" s="1"/>
  <c r="DK3" i="5"/>
  <c r="DL3" i="5" s="1"/>
  <c r="DK57" i="5"/>
  <c r="DL57" i="5" s="1"/>
  <c r="DQ57" i="5" s="1"/>
  <c r="DR57" i="5" s="1"/>
  <c r="DK66" i="5"/>
  <c r="DL66" i="5" s="1"/>
  <c r="DQ66" i="5" s="1"/>
  <c r="DR66" i="5" s="1"/>
  <c r="DK63" i="5"/>
  <c r="DL63" i="5" s="1"/>
  <c r="DK64" i="5"/>
  <c r="DK5" i="5"/>
  <c r="DL5" i="5" s="1"/>
  <c r="DQ5" i="5" s="1"/>
  <c r="DR5" i="5" s="1"/>
  <c r="DJ119" i="5"/>
  <c r="DJ91" i="5"/>
  <c r="DN73" i="5"/>
  <c r="DN74" i="5"/>
  <c r="DI113" i="5"/>
  <c r="DN75" i="5"/>
  <c r="DN56" i="5"/>
  <c r="DO56" i="5" s="1"/>
  <c r="DP56" i="5" s="1"/>
  <c r="EH113" i="5"/>
  <c r="DJ89" i="5"/>
  <c r="DJ117" i="5"/>
  <c r="DJ92" i="5"/>
  <c r="DJ120" i="5"/>
  <c r="DK51" i="5"/>
  <c r="DJ47" i="5"/>
  <c r="DI87" i="5"/>
  <c r="DI115" i="5"/>
  <c r="DJ41" i="5"/>
  <c r="DI84" i="5"/>
  <c r="DI112" i="5"/>
  <c r="DJ98" i="5"/>
  <c r="DJ70" i="5"/>
  <c r="DK4" i="5"/>
  <c r="DJ100" i="5"/>
  <c r="DJ72" i="5"/>
  <c r="DK12" i="5"/>
  <c r="DJ71" i="5"/>
  <c r="DJ99" i="5"/>
  <c r="DK10" i="5"/>
  <c r="DJ69" i="5"/>
  <c r="DJ121" i="5"/>
  <c r="DJ93" i="5"/>
  <c r="DJ97" i="5"/>
  <c r="DI86" i="5"/>
  <c r="DI114" i="5"/>
  <c r="DI116" i="5"/>
  <c r="DI88" i="5"/>
  <c r="DJ122" i="5"/>
  <c r="DJ94" i="5"/>
  <c r="DJ46" i="5"/>
  <c r="DI85" i="5"/>
  <c r="DJ118" i="5"/>
  <c r="DJ90" i="5"/>
  <c r="DK59" i="5"/>
  <c r="DU43" i="5"/>
  <c r="DW43" i="5" s="1"/>
  <c r="DX43" i="5" s="1"/>
  <c r="EA43" i="5" s="1"/>
  <c r="EB43" i="5" s="1"/>
  <c r="EC43" i="5" s="1"/>
  <c r="DJ44" i="5"/>
  <c r="DJ43" i="5"/>
  <c r="DJ49" i="5"/>
  <c r="DJ42" i="5"/>
  <c r="DD116" i="5"/>
  <c r="DD115" i="5"/>
  <c r="DD112" i="5"/>
  <c r="DG43" i="5"/>
  <c r="DH43" i="5" s="1"/>
  <c r="DF46" i="5"/>
  <c r="DG42" i="5"/>
  <c r="DH42" i="5" s="1"/>
  <c r="CV51" i="5"/>
  <c r="CV89" i="5" s="1"/>
  <c r="DG44" i="5"/>
  <c r="DH44" i="5" s="1"/>
  <c r="CX113" i="5"/>
  <c r="DF41" i="5"/>
  <c r="CU119" i="5"/>
  <c r="CX85" i="5"/>
  <c r="DF45" i="5"/>
  <c r="DC112" i="5"/>
  <c r="DG41" i="5"/>
  <c r="DH41" i="5" s="1"/>
  <c r="DF49" i="5"/>
  <c r="DF43" i="5"/>
  <c r="DF47" i="5"/>
  <c r="DE94" i="5"/>
  <c r="DG66" i="5"/>
  <c r="DH66" i="5" s="1"/>
  <c r="CV56" i="5"/>
  <c r="CV91" i="5" s="1"/>
  <c r="DF97" i="5"/>
  <c r="DF100" i="5"/>
  <c r="CT85" i="5"/>
  <c r="DF99" i="5"/>
  <c r="CS85" i="5"/>
  <c r="CX84" i="5"/>
  <c r="CX112" i="5"/>
  <c r="CU44" i="5"/>
  <c r="CU86" i="5" s="1"/>
  <c r="CT86" i="5"/>
  <c r="CS86" i="5"/>
  <c r="CX116" i="5"/>
  <c r="CX88" i="5"/>
  <c r="CX86" i="5"/>
  <c r="CX114" i="5"/>
  <c r="CU41" i="5"/>
  <c r="CU112" i="5" s="1"/>
  <c r="CT84" i="5"/>
  <c r="CX115" i="5"/>
  <c r="CX87" i="5"/>
  <c r="CU49" i="5"/>
  <c r="CU88" i="5" s="1"/>
  <c r="CT88" i="5"/>
  <c r="CU117" i="5"/>
  <c r="CV64" i="5"/>
  <c r="CV94" i="5" s="1"/>
  <c r="CU94" i="5"/>
  <c r="CV59" i="5"/>
  <c r="CU92" i="5"/>
  <c r="CP115" i="5"/>
  <c r="CP112" i="5"/>
  <c r="CP116" i="5"/>
  <c r="CK122" i="5"/>
  <c r="EK94" i="5"/>
  <c r="CU43" i="5"/>
  <c r="CV43" i="5" s="1"/>
  <c r="EN122" i="5"/>
  <c r="EN94" i="5"/>
  <c r="ET94" i="5"/>
  <c r="DU122" i="5"/>
  <c r="DU94" i="5"/>
  <c r="EU94" i="5"/>
  <c r="FI94" i="5"/>
  <c r="FJ94" i="5"/>
  <c r="DC122" i="5"/>
  <c r="DC94" i="5"/>
  <c r="CT114" i="5"/>
  <c r="CV100" i="5"/>
  <c r="CT115" i="5"/>
  <c r="CU122" i="5"/>
  <c r="CV63" i="5"/>
  <c r="CV93" i="5" s="1"/>
  <c r="CT116" i="5"/>
  <c r="CU120" i="5"/>
  <c r="CT112" i="5"/>
  <c r="CU121" i="5"/>
  <c r="CU118" i="5"/>
  <c r="CV54" i="5"/>
  <c r="CV90" i="5" s="1"/>
  <c r="CU47" i="5"/>
  <c r="CU87" i="5" s="1"/>
  <c r="CV98" i="5"/>
  <c r="CV42" i="5"/>
  <c r="EB76" i="5"/>
  <c r="CS115" i="5"/>
  <c r="EC24" i="5"/>
  <c r="EC104" i="5" s="1"/>
  <c r="CS112" i="5"/>
  <c r="CS114" i="5"/>
  <c r="CS113" i="5"/>
  <c r="CS116" i="5"/>
  <c r="DU121" i="5"/>
  <c r="CO87" i="5"/>
  <c r="CO85" i="5"/>
  <c r="CO112" i="5"/>
  <c r="CO116" i="5"/>
  <c r="CR113" i="5"/>
  <c r="CR114" i="5"/>
  <c r="CR115" i="5"/>
  <c r="CR112" i="5"/>
  <c r="CR116" i="5"/>
  <c r="CK86" i="5"/>
  <c r="EN120" i="5"/>
  <c r="EN92" i="5"/>
  <c r="FC120" i="5"/>
  <c r="FC92" i="5"/>
  <c r="FI92" i="5"/>
  <c r="FI120" i="5"/>
  <c r="DB120" i="5"/>
  <c r="DB92" i="5"/>
  <c r="DC120" i="5"/>
  <c r="DC92" i="5"/>
  <c r="FJ92" i="5"/>
  <c r="FJ120" i="5"/>
  <c r="EK120" i="5"/>
  <c r="EK92" i="5"/>
  <c r="DE92" i="5"/>
  <c r="DE120" i="5"/>
  <c r="CK92" i="5"/>
  <c r="CK120" i="5"/>
  <c r="EU92" i="5"/>
  <c r="EU120" i="5"/>
  <c r="ET92" i="5"/>
  <c r="ET120" i="5"/>
  <c r="DU92" i="5"/>
  <c r="DU120" i="5"/>
  <c r="EH92" i="5"/>
  <c r="EH120" i="5"/>
  <c r="EN86" i="5"/>
  <c r="EN89" i="5"/>
  <c r="CO114" i="5"/>
  <c r="EC22" i="5"/>
  <c r="EC103" i="5" s="1"/>
  <c r="EB75" i="5"/>
  <c r="DW70" i="5"/>
  <c r="CO113" i="5"/>
  <c r="DX4" i="5"/>
  <c r="DX98" i="5" s="1"/>
  <c r="DW99" i="5"/>
  <c r="DW71" i="5"/>
  <c r="CN84" i="5"/>
  <c r="CN112" i="5"/>
  <c r="CN115" i="5"/>
  <c r="CN87" i="5"/>
  <c r="CO86" i="5"/>
  <c r="EN76" i="5"/>
  <c r="CN88" i="5"/>
  <c r="CN116" i="5"/>
  <c r="DU90" i="5"/>
  <c r="FJ117" i="5"/>
  <c r="DW64" i="5"/>
  <c r="EN73" i="5"/>
  <c r="ET118" i="5"/>
  <c r="EN91" i="5"/>
  <c r="DW54" i="5"/>
  <c r="DX54" i="5" s="1"/>
  <c r="DX118" i="5" s="1"/>
  <c r="CK49" i="5"/>
  <c r="CK88" i="5" s="1"/>
  <c r="CJ116" i="5"/>
  <c r="CJ88" i="5"/>
  <c r="CK41" i="5"/>
  <c r="CK112" i="5" s="1"/>
  <c r="CJ84" i="5"/>
  <c r="CJ112" i="5"/>
  <c r="EK121" i="5"/>
  <c r="EN71" i="5"/>
  <c r="EN84" i="5"/>
  <c r="CK47" i="5"/>
  <c r="CK87" i="5" s="1"/>
  <c r="CJ115" i="5"/>
  <c r="CJ87" i="5"/>
  <c r="FJ113" i="5"/>
  <c r="EU117" i="5"/>
  <c r="CK70" i="5"/>
  <c r="CK73" i="5"/>
  <c r="CK71" i="5"/>
  <c r="CK76" i="5"/>
  <c r="CK74" i="5"/>
  <c r="EK118" i="5"/>
  <c r="FJ122" i="5"/>
  <c r="FJ104" i="5"/>
  <c r="CK89" i="5"/>
  <c r="CK117" i="5"/>
  <c r="FI113" i="5"/>
  <c r="CL84" i="5"/>
  <c r="CL112" i="5"/>
  <c r="EU118" i="5"/>
  <c r="CK85" i="5"/>
  <c r="CK113" i="5"/>
  <c r="EK122" i="5"/>
  <c r="CL116" i="5"/>
  <c r="CL88" i="5"/>
  <c r="CK93" i="5"/>
  <c r="CK121" i="5"/>
  <c r="EK117" i="5"/>
  <c r="CL115" i="5"/>
  <c r="CL87" i="5"/>
  <c r="DD114" i="5"/>
  <c r="EU119" i="5"/>
  <c r="DU89" i="5"/>
  <c r="EK114" i="5"/>
  <c r="DU93" i="5"/>
  <c r="DX121" i="5"/>
  <c r="DX2" i="5"/>
  <c r="DX97" i="5" s="1"/>
  <c r="EN75" i="5"/>
  <c r="FI119" i="5"/>
  <c r="DG63" i="5"/>
  <c r="DH63" i="5" s="1"/>
  <c r="ET121" i="5"/>
  <c r="DC119" i="5"/>
  <c r="ET119" i="5"/>
  <c r="DW59" i="5"/>
  <c r="FI117" i="5"/>
  <c r="ET103" i="5"/>
  <c r="FJ87" i="5"/>
  <c r="DW69" i="5"/>
  <c r="EU121" i="5"/>
  <c r="DF72" i="5"/>
  <c r="FI121" i="5"/>
  <c r="EU114" i="5"/>
  <c r="FJ119" i="5"/>
  <c r="DV113" i="5"/>
  <c r="EK102" i="5"/>
  <c r="DW56" i="5"/>
  <c r="DW119" i="5" s="1"/>
  <c r="DC118" i="5"/>
  <c r="DW51" i="5"/>
  <c r="DW117" i="5" s="1"/>
  <c r="DE117" i="5"/>
  <c r="ET104" i="5"/>
  <c r="EK104" i="5"/>
  <c r="FI102" i="5"/>
  <c r="DW72" i="5"/>
  <c r="EU122" i="5"/>
  <c r="FJ102" i="5"/>
  <c r="DC121" i="5"/>
  <c r="EU98" i="5"/>
  <c r="DX12" i="5"/>
  <c r="DX100" i="5" s="1"/>
  <c r="EK99" i="5"/>
  <c r="ET113" i="5"/>
  <c r="EK98" i="5"/>
  <c r="DU91" i="5"/>
  <c r="EN93" i="5"/>
  <c r="FI122" i="5"/>
  <c r="EK119" i="5"/>
  <c r="EU97" i="5"/>
  <c r="EU100" i="5"/>
  <c r="DD113" i="5"/>
  <c r="DF121" i="5"/>
  <c r="DE121" i="5"/>
  <c r="FI118" i="5"/>
  <c r="ET97" i="5"/>
  <c r="DU47" i="5"/>
  <c r="DU115" i="5" s="1"/>
  <c r="CZ115" i="5"/>
  <c r="DE119" i="5"/>
  <c r="DC114" i="5"/>
  <c r="FJ98" i="5"/>
  <c r="DG3" i="5"/>
  <c r="DC97" i="5"/>
  <c r="ET99" i="5"/>
  <c r="DE118" i="5"/>
  <c r="FJ114" i="5"/>
  <c r="FI104" i="5"/>
  <c r="DG4" i="5"/>
  <c r="DC98" i="5"/>
  <c r="DU41" i="5"/>
  <c r="DU112" i="5" s="1"/>
  <c r="CZ112" i="5"/>
  <c r="DC101" i="5"/>
  <c r="EN69" i="5"/>
  <c r="FI114" i="5"/>
  <c r="DG16" i="5"/>
  <c r="DC102" i="5"/>
  <c r="ET122" i="5"/>
  <c r="FI101" i="5"/>
  <c r="EU103" i="5"/>
  <c r="FI98" i="5"/>
  <c r="DA114" i="5"/>
  <c r="DV114" i="5"/>
  <c r="DF98" i="5"/>
  <c r="DG101" i="5"/>
  <c r="ET98" i="5"/>
  <c r="EK113" i="5"/>
  <c r="ET114" i="5"/>
  <c r="ET117" i="5"/>
  <c r="DG24" i="5"/>
  <c r="DH24" i="5" s="1"/>
  <c r="DC104" i="5"/>
  <c r="DG10" i="5"/>
  <c r="DC99" i="5"/>
  <c r="EK103" i="5"/>
  <c r="DU44" i="5"/>
  <c r="DU114" i="5" s="1"/>
  <c r="CZ114" i="5"/>
  <c r="DU42" i="5"/>
  <c r="CZ113" i="5"/>
  <c r="EU102" i="5"/>
  <c r="DG12" i="5"/>
  <c r="DC100" i="5"/>
  <c r="DC113" i="5"/>
  <c r="EU113" i="5"/>
  <c r="EU104" i="5"/>
  <c r="FI103" i="5"/>
  <c r="DC117" i="5"/>
  <c r="DG22" i="5"/>
  <c r="DC103" i="5"/>
  <c r="ET100" i="5"/>
  <c r="ET102" i="5"/>
  <c r="DU49" i="5"/>
  <c r="DU116" i="5" s="1"/>
  <c r="CZ116" i="5"/>
  <c r="DA113" i="5"/>
  <c r="DE122" i="5"/>
  <c r="DG64" i="5"/>
  <c r="DG57" i="5"/>
  <c r="DH57" i="5" s="1"/>
  <c r="DG54" i="5"/>
  <c r="DH54" i="5" s="1"/>
  <c r="DG59" i="5"/>
  <c r="DH59" i="5" s="1"/>
  <c r="DF71" i="5"/>
  <c r="DG55" i="5"/>
  <c r="DH55" i="5" s="1"/>
  <c r="DG51" i="5"/>
  <c r="DH51" i="5" s="1"/>
  <c r="DF70" i="5"/>
  <c r="DF69" i="5"/>
  <c r="DE112" i="5"/>
  <c r="DG46" i="5"/>
  <c r="DH46" i="5" s="1"/>
  <c r="DG45" i="5"/>
  <c r="DH45" i="5" s="1"/>
  <c r="DG56" i="5"/>
  <c r="DH56" i="5" s="1"/>
  <c r="DF66" i="5"/>
  <c r="DE93" i="5"/>
  <c r="DE89" i="5"/>
  <c r="DE90" i="5"/>
  <c r="DG53" i="5"/>
  <c r="DH53" i="5" s="1"/>
  <c r="DE91" i="5"/>
  <c r="DD86" i="5"/>
  <c r="DD85" i="5"/>
  <c r="DD88" i="5"/>
  <c r="DB47" i="5"/>
  <c r="DD84" i="5"/>
  <c r="DD87" i="5"/>
  <c r="DB46" i="5"/>
  <c r="DB44" i="5"/>
  <c r="DB45" i="5"/>
  <c r="DB49" i="5"/>
  <c r="EU89" i="5"/>
  <c r="ET75" i="5"/>
  <c r="ET88" i="5"/>
  <c r="ET85" i="5"/>
  <c r="ET86" i="5"/>
  <c r="EU85" i="5"/>
  <c r="EI20" i="5"/>
  <c r="EU69" i="5"/>
  <c r="EU72" i="5"/>
  <c r="EU93" i="5"/>
  <c r="EU86" i="5"/>
  <c r="EI9" i="5"/>
  <c r="DC93" i="5"/>
  <c r="EV24" i="5"/>
  <c r="EU76" i="5"/>
  <c r="ET69" i="5"/>
  <c r="EU73" i="5"/>
  <c r="ET87" i="5"/>
  <c r="EV51" i="5"/>
  <c r="ET89" i="5"/>
  <c r="EV10" i="5"/>
  <c r="EV99" i="5" s="1"/>
  <c r="EU71" i="5"/>
  <c r="EI17" i="5"/>
  <c r="ET73" i="5"/>
  <c r="ET71" i="5"/>
  <c r="EU90" i="5"/>
  <c r="ET90" i="5"/>
  <c r="ET84" i="5"/>
  <c r="EU87" i="5"/>
  <c r="EU75" i="5"/>
  <c r="ET70" i="5"/>
  <c r="EU88" i="5"/>
  <c r="ET91" i="5"/>
  <c r="ET93" i="5"/>
  <c r="EU84" i="5"/>
  <c r="EV4" i="5"/>
  <c r="EU70" i="5"/>
  <c r="EU74" i="5"/>
  <c r="EI11" i="5"/>
  <c r="EI18" i="5"/>
  <c r="ET72" i="5"/>
  <c r="EV16" i="5"/>
  <c r="ET74" i="5"/>
  <c r="EU91" i="5"/>
  <c r="DH101" i="5"/>
  <c r="EE66" i="5"/>
  <c r="DV84" i="5"/>
  <c r="EC73" i="5"/>
  <c r="ED14" i="5"/>
  <c r="ED101" i="5" s="1"/>
  <c r="EE14" i="5"/>
  <c r="EE55" i="5"/>
  <c r="ED55" i="5"/>
  <c r="ED57" i="5"/>
  <c r="EE57" i="5"/>
  <c r="ED63" i="5"/>
  <c r="EE63" i="5"/>
  <c r="EC74" i="5"/>
  <c r="ED16" i="5"/>
  <c r="ED102" i="5" s="1"/>
  <c r="EE16" i="5"/>
  <c r="EE53" i="5"/>
  <c r="ED53" i="5"/>
  <c r="DV86" i="5"/>
  <c r="DV87" i="5"/>
  <c r="DV85" i="5"/>
  <c r="EV46" i="5"/>
  <c r="EA10" i="5"/>
  <c r="EA99" i="5" s="1"/>
  <c r="DX71" i="5"/>
  <c r="DV88" i="5"/>
  <c r="DW46" i="5"/>
  <c r="DX46" i="5" s="1"/>
  <c r="EA46" i="5" s="1"/>
  <c r="EB46" i="5" s="1"/>
  <c r="EC46" i="5" s="1"/>
  <c r="DW45" i="5"/>
  <c r="DX45" i="5" s="1"/>
  <c r="EA45" i="5" s="1"/>
  <c r="EB45" i="5" s="1"/>
  <c r="EC45" i="5" s="1"/>
  <c r="EV41" i="5"/>
  <c r="EV112" i="5" s="1"/>
  <c r="EJ85" i="5"/>
  <c r="EJ91" i="5"/>
  <c r="EJ84" i="5"/>
  <c r="EV18" i="5"/>
  <c r="FE90" i="5"/>
  <c r="FJ88" i="5"/>
  <c r="EJ73" i="5"/>
  <c r="FE84" i="5"/>
  <c r="FE73" i="5"/>
  <c r="FJ72" i="5"/>
  <c r="EH85" i="5"/>
  <c r="EJ88" i="5"/>
  <c r="CZ88" i="5"/>
  <c r="CZ84" i="5"/>
  <c r="EV63" i="5"/>
  <c r="DA88" i="5"/>
  <c r="DA86" i="5"/>
  <c r="FJ86" i="5"/>
  <c r="FI69" i="5"/>
  <c r="DA84" i="5"/>
  <c r="CZ85" i="5"/>
  <c r="DA85" i="5"/>
  <c r="DC69" i="5"/>
  <c r="CZ86" i="5"/>
  <c r="EI21" i="5"/>
  <c r="CZ87" i="5"/>
  <c r="DA87" i="5"/>
  <c r="EV56" i="5"/>
  <c r="FI88" i="5"/>
  <c r="DC89" i="5"/>
  <c r="DC91" i="5"/>
  <c r="FI91" i="5"/>
  <c r="EV12" i="5"/>
  <c r="EV47" i="5"/>
  <c r="EV115" i="5" s="1"/>
  <c r="EV55" i="5"/>
  <c r="EH76" i="5"/>
  <c r="EV23" i="5"/>
  <c r="FJ91" i="5"/>
  <c r="EV7" i="5"/>
  <c r="DC90" i="5"/>
  <c r="EJ76" i="5"/>
  <c r="EV13" i="5"/>
  <c r="EK70" i="5"/>
  <c r="EV57" i="5"/>
  <c r="DC88" i="5"/>
  <c r="FI87" i="5"/>
  <c r="EV2" i="5"/>
  <c r="EJ72" i="5"/>
  <c r="EJ70" i="5"/>
  <c r="EV3" i="5"/>
  <c r="EV59" i="5"/>
  <c r="EV19" i="5"/>
  <c r="EV14" i="5"/>
  <c r="EV101" i="5" s="1"/>
  <c r="EH69" i="5"/>
  <c r="EV43" i="5"/>
  <c r="FJ76" i="5"/>
  <c r="FI90" i="5"/>
  <c r="DC86" i="5"/>
  <c r="FI73" i="5"/>
  <c r="EV42" i="5"/>
  <c r="EV22" i="5"/>
  <c r="EV21" i="5"/>
  <c r="FI86" i="5"/>
  <c r="EJ75" i="5"/>
  <c r="EH87" i="5"/>
  <c r="FI72" i="5"/>
  <c r="EV45" i="5"/>
  <c r="EV64" i="5"/>
  <c r="EV25" i="5"/>
  <c r="DC85" i="5"/>
  <c r="DC84" i="5"/>
  <c r="DC71" i="5"/>
  <c r="EJ90" i="5"/>
  <c r="EH90" i="5"/>
  <c r="FI75" i="5"/>
  <c r="EH89" i="5"/>
  <c r="FI74" i="5"/>
  <c r="EV66" i="5"/>
  <c r="EV9" i="5"/>
  <c r="FI71" i="5"/>
  <c r="FI70" i="5"/>
  <c r="EI14" i="5"/>
  <c r="FJ70" i="5"/>
  <c r="EH70" i="5"/>
  <c r="EV53" i="5"/>
  <c r="DC73" i="5"/>
  <c r="DC70" i="5"/>
  <c r="EI23" i="5"/>
  <c r="DC75" i="5"/>
  <c r="EJ87" i="5"/>
  <c r="EJ93" i="5"/>
  <c r="EH84" i="5"/>
  <c r="EV44" i="5"/>
  <c r="EJ86" i="5"/>
  <c r="FE93" i="5"/>
  <c r="FJ85" i="5"/>
  <c r="EK91" i="5"/>
  <c r="EK84" i="5"/>
  <c r="EK72" i="5"/>
  <c r="EJ74" i="5"/>
  <c r="EK93" i="5"/>
  <c r="EK88" i="5"/>
  <c r="FE85" i="5"/>
  <c r="EH93" i="5"/>
  <c r="EK85" i="5"/>
  <c r="EK76" i="5"/>
  <c r="EK75" i="5"/>
  <c r="FE74" i="5"/>
  <c r="EK73" i="5"/>
  <c r="EH86" i="5"/>
  <c r="FI84" i="5"/>
  <c r="EV49" i="5"/>
  <c r="EV116" i="5" s="1"/>
  <c r="EK86" i="5"/>
  <c r="EN85" i="5"/>
  <c r="FE72" i="5"/>
  <c r="EK71" i="5"/>
  <c r="FJ90" i="5"/>
  <c r="DC76" i="5"/>
  <c r="EN74" i="5"/>
  <c r="FI76" i="5"/>
  <c r="FE70" i="5"/>
  <c r="FI89" i="5"/>
  <c r="EH88" i="5"/>
  <c r="EN72" i="5"/>
  <c r="EH74" i="5"/>
  <c r="DC74" i="5"/>
  <c r="EN70" i="5"/>
  <c r="FE87" i="5"/>
  <c r="FE91" i="5"/>
  <c r="FE88" i="5"/>
  <c r="EK87" i="5"/>
  <c r="DC72" i="5"/>
  <c r="FJ84" i="5"/>
  <c r="EH73" i="5"/>
  <c r="FJ89" i="5"/>
  <c r="EN87" i="5"/>
  <c r="EN88" i="5"/>
  <c r="FJ93" i="5"/>
  <c r="FI93" i="5"/>
  <c r="EJ89" i="5"/>
  <c r="FJ74" i="5"/>
  <c r="FE86" i="5"/>
  <c r="DC87" i="5"/>
  <c r="EK90" i="5"/>
  <c r="EK69" i="5"/>
  <c r="EK74" i="5"/>
  <c r="EH72" i="5"/>
  <c r="EH91" i="5"/>
  <c r="EV54" i="5"/>
  <c r="FI85" i="5"/>
  <c r="EK89" i="5"/>
  <c r="EH75" i="5"/>
  <c r="FE76" i="5"/>
  <c r="DQ118" i="5" l="1"/>
  <c r="DR54" i="5"/>
  <c r="DQ119" i="5"/>
  <c r="DQ63" i="5"/>
  <c r="DR91" i="5"/>
  <c r="DR119" i="5"/>
  <c r="DR75" i="5"/>
  <c r="DR103" i="5"/>
  <c r="DR74" i="5"/>
  <c r="DR102" i="5"/>
  <c r="DQ3" i="5"/>
  <c r="DR73" i="5"/>
  <c r="DR101" i="5"/>
  <c r="DM55" i="5"/>
  <c r="DQ90" i="5"/>
  <c r="DM5" i="5"/>
  <c r="DM66" i="5"/>
  <c r="DN57" i="5"/>
  <c r="DO57" i="5" s="1"/>
  <c r="DP57" i="5" s="1"/>
  <c r="DQ91" i="5"/>
  <c r="DM45" i="5"/>
  <c r="DO73" i="5"/>
  <c r="DO101" i="5"/>
  <c r="DO103" i="5"/>
  <c r="DO75" i="5"/>
  <c r="DP104" i="5"/>
  <c r="DP76" i="5"/>
  <c r="DO102" i="5"/>
  <c r="DO74" i="5"/>
  <c r="DN63" i="5"/>
  <c r="DO63" i="5" s="1"/>
  <c r="DP63" i="5" s="1"/>
  <c r="DM63" i="5"/>
  <c r="DM121" i="5" s="1"/>
  <c r="DM53" i="5"/>
  <c r="DN53" i="5"/>
  <c r="DO53" i="5" s="1"/>
  <c r="DP53" i="5" s="1"/>
  <c r="DH64" i="5"/>
  <c r="DH94" i="5" s="1"/>
  <c r="DG94" i="5"/>
  <c r="DK122" i="5"/>
  <c r="DL91" i="5"/>
  <c r="DK91" i="5"/>
  <c r="DK119" i="5"/>
  <c r="DK118" i="5"/>
  <c r="DK90" i="5"/>
  <c r="DN55" i="5"/>
  <c r="DO55" i="5" s="1"/>
  <c r="DP55" i="5" s="1"/>
  <c r="DL121" i="5"/>
  <c r="DM3" i="5"/>
  <c r="DM97" i="5" s="1"/>
  <c r="DL97" i="5"/>
  <c r="DM57" i="5"/>
  <c r="DM119" i="5" s="1"/>
  <c r="DL119" i="5"/>
  <c r="DM54" i="5"/>
  <c r="DL118" i="5"/>
  <c r="DK69" i="5"/>
  <c r="DK121" i="5"/>
  <c r="DN3" i="5"/>
  <c r="DK93" i="5"/>
  <c r="DN54" i="5"/>
  <c r="DO54" i="5" s="1"/>
  <c r="DP54" i="5" s="1"/>
  <c r="DN66" i="5"/>
  <c r="DO66" i="5" s="1"/>
  <c r="DP66" i="5" s="1"/>
  <c r="DL64" i="5"/>
  <c r="DK41" i="5"/>
  <c r="DK112" i="5" s="1"/>
  <c r="DK49" i="5"/>
  <c r="DK116" i="5" s="1"/>
  <c r="DK46" i="5"/>
  <c r="DL46" i="5" s="1"/>
  <c r="DQ46" i="5" s="1"/>
  <c r="DR46" i="5" s="1"/>
  <c r="DK97" i="5"/>
  <c r="DK43" i="5"/>
  <c r="DL43" i="5" s="1"/>
  <c r="DQ43" i="5" s="1"/>
  <c r="DR43" i="5" s="1"/>
  <c r="DK47" i="5"/>
  <c r="DK87" i="5" s="1"/>
  <c r="DN5" i="5"/>
  <c r="DO5" i="5" s="1"/>
  <c r="DP5" i="5" s="1"/>
  <c r="DK94" i="5"/>
  <c r="DN45" i="5"/>
  <c r="DO45" i="5" s="1"/>
  <c r="DP45" i="5" s="1"/>
  <c r="DL90" i="5"/>
  <c r="DU113" i="5"/>
  <c r="DL93" i="5"/>
  <c r="DJ113" i="5"/>
  <c r="DJ85" i="5"/>
  <c r="DK42" i="5"/>
  <c r="DL51" i="5"/>
  <c r="DK89" i="5"/>
  <c r="DK117" i="5"/>
  <c r="DJ116" i="5"/>
  <c r="DJ88" i="5"/>
  <c r="DK99" i="5"/>
  <c r="DK71" i="5"/>
  <c r="DL10" i="5"/>
  <c r="DJ114" i="5"/>
  <c r="DJ86" i="5"/>
  <c r="DJ84" i="5"/>
  <c r="DJ112" i="5"/>
  <c r="DL69" i="5"/>
  <c r="DL59" i="5"/>
  <c r="DK92" i="5"/>
  <c r="DK120" i="5"/>
  <c r="DL12" i="5"/>
  <c r="DK100" i="5"/>
  <c r="DK72" i="5"/>
  <c r="DL4" i="5"/>
  <c r="DK98" i="5"/>
  <c r="DK70" i="5"/>
  <c r="DJ87" i="5"/>
  <c r="DJ115" i="5"/>
  <c r="DK44" i="5"/>
  <c r="EI66" i="5"/>
  <c r="CU114" i="5"/>
  <c r="CV44" i="5"/>
  <c r="CV86" i="5" s="1"/>
  <c r="CV117" i="5"/>
  <c r="CV119" i="5"/>
  <c r="CV85" i="5"/>
  <c r="DF118" i="5"/>
  <c r="DF117" i="5"/>
  <c r="CU85" i="5"/>
  <c r="CV120" i="5"/>
  <c r="CV92" i="5"/>
  <c r="CV41" i="5"/>
  <c r="CU84" i="5"/>
  <c r="CV49" i="5"/>
  <c r="CV88" i="5" s="1"/>
  <c r="CU116" i="5"/>
  <c r="EC76" i="5"/>
  <c r="EE24" i="5"/>
  <c r="ED24" i="5"/>
  <c r="ED104" i="5" s="1"/>
  <c r="CU113" i="5"/>
  <c r="EV94" i="5"/>
  <c r="DW122" i="5"/>
  <c r="DW94" i="5"/>
  <c r="DF94" i="5"/>
  <c r="CU115" i="5"/>
  <c r="CV47" i="5"/>
  <c r="CV87" i="5" s="1"/>
  <c r="CV118" i="5"/>
  <c r="CV122" i="5"/>
  <c r="CV121" i="5"/>
  <c r="CV113" i="5"/>
  <c r="DG100" i="5"/>
  <c r="DH12" i="5"/>
  <c r="DH100" i="5" s="1"/>
  <c r="DG98" i="5"/>
  <c r="DH4" i="5"/>
  <c r="DH98" i="5" s="1"/>
  <c r="DG103" i="5"/>
  <c r="DH22" i="5"/>
  <c r="DH103" i="5" s="1"/>
  <c r="DG99" i="5"/>
  <c r="DH10" i="5"/>
  <c r="DG102" i="5"/>
  <c r="DH16" i="5"/>
  <c r="DG104" i="5"/>
  <c r="DH104" i="5"/>
  <c r="EI57" i="5"/>
  <c r="DG97" i="5"/>
  <c r="DH3" i="5"/>
  <c r="DH97" i="5" s="1"/>
  <c r="DX69" i="5"/>
  <c r="EE22" i="5"/>
  <c r="EC75" i="5"/>
  <c r="ED22" i="5"/>
  <c r="ED103" i="5" s="1"/>
  <c r="DX59" i="5"/>
  <c r="EA59" i="5" s="1"/>
  <c r="DW120" i="5"/>
  <c r="DW92" i="5"/>
  <c r="EV120" i="5"/>
  <c r="EV92" i="5"/>
  <c r="DF92" i="5"/>
  <c r="DF120" i="5"/>
  <c r="DG92" i="5"/>
  <c r="DG120" i="5"/>
  <c r="EA4" i="5"/>
  <c r="EA98" i="5" s="1"/>
  <c r="DX70" i="5"/>
  <c r="DX72" i="5"/>
  <c r="EA12" i="5"/>
  <c r="EA100" i="5" s="1"/>
  <c r="EA2" i="5"/>
  <c r="EA97" i="5" s="1"/>
  <c r="DW118" i="5"/>
  <c r="DW90" i="5"/>
  <c r="CK116" i="5"/>
  <c r="DX64" i="5"/>
  <c r="DU86" i="5"/>
  <c r="DU87" i="5"/>
  <c r="CK84" i="5"/>
  <c r="CK115" i="5"/>
  <c r="DG75" i="5"/>
  <c r="EI63" i="5"/>
  <c r="EV100" i="5"/>
  <c r="EV121" i="5"/>
  <c r="DF90" i="5"/>
  <c r="DW41" i="5"/>
  <c r="DW112" i="5" s="1"/>
  <c r="DW121" i="5"/>
  <c r="EI12" i="5"/>
  <c r="DW42" i="5"/>
  <c r="DX42" i="5" s="1"/>
  <c r="DX113" i="5" s="1"/>
  <c r="DW93" i="5"/>
  <c r="DU84" i="5"/>
  <c r="DW47" i="5"/>
  <c r="DW115" i="5" s="1"/>
  <c r="DX56" i="5"/>
  <c r="DX119" i="5" s="1"/>
  <c r="DF91" i="5"/>
  <c r="DH118" i="5"/>
  <c r="DW44" i="5"/>
  <c r="DW114" i="5" s="1"/>
  <c r="DF93" i="5"/>
  <c r="DW91" i="5"/>
  <c r="DU85" i="5"/>
  <c r="DW89" i="5"/>
  <c r="DF122" i="5"/>
  <c r="DX51" i="5"/>
  <c r="DX117" i="5" s="1"/>
  <c r="EV113" i="5"/>
  <c r="DW49" i="5"/>
  <c r="DW116" i="5" s="1"/>
  <c r="DU88" i="5"/>
  <c r="DE113" i="5"/>
  <c r="EV118" i="5"/>
  <c r="EV104" i="5"/>
  <c r="EV114" i="5"/>
  <c r="EV117" i="5"/>
  <c r="DG119" i="5"/>
  <c r="DH121" i="5"/>
  <c r="DG121" i="5"/>
  <c r="DF119" i="5"/>
  <c r="DH117" i="5"/>
  <c r="DG117" i="5"/>
  <c r="DE116" i="5"/>
  <c r="DG118" i="5"/>
  <c r="EV98" i="5"/>
  <c r="EV103" i="5"/>
  <c r="DE114" i="5"/>
  <c r="EV122" i="5"/>
  <c r="EV97" i="5"/>
  <c r="EV119" i="5"/>
  <c r="EV102" i="5"/>
  <c r="DE115" i="5"/>
  <c r="DG122" i="5"/>
  <c r="DE85" i="5"/>
  <c r="DE88" i="5"/>
  <c r="DE87" i="5"/>
  <c r="DE84" i="5"/>
  <c r="DG47" i="5"/>
  <c r="DH47" i="5" s="1"/>
  <c r="DE86" i="5"/>
  <c r="DG49" i="5"/>
  <c r="DH49" i="5" s="1"/>
  <c r="DF89" i="5"/>
  <c r="ED73" i="5"/>
  <c r="ED74" i="5"/>
  <c r="EV70" i="5"/>
  <c r="EV71" i="5"/>
  <c r="EV76" i="5"/>
  <c r="EV85" i="5"/>
  <c r="EV73" i="5"/>
  <c r="EV84" i="5"/>
  <c r="EV87" i="5"/>
  <c r="EV72" i="5"/>
  <c r="EV89" i="5"/>
  <c r="EV93" i="5"/>
  <c r="EV75" i="5"/>
  <c r="EV69" i="5"/>
  <c r="EV74" i="5"/>
  <c r="EV86" i="5"/>
  <c r="EV90" i="5"/>
  <c r="EV88" i="5"/>
  <c r="EV91" i="5"/>
  <c r="EI56" i="5"/>
  <c r="EI5" i="5"/>
  <c r="EI3" i="5"/>
  <c r="EI55" i="5"/>
  <c r="EI19" i="5"/>
  <c r="EI15" i="5"/>
  <c r="EI73" i="5" s="1"/>
  <c r="EI22" i="5"/>
  <c r="EI75" i="5" s="1"/>
  <c r="EI4" i="5"/>
  <c r="EI59" i="5"/>
  <c r="EI7" i="5"/>
  <c r="EI16" i="5"/>
  <c r="EI25" i="5"/>
  <c r="ED46" i="5"/>
  <c r="EE46" i="5"/>
  <c r="EE45" i="5"/>
  <c r="ED45" i="5"/>
  <c r="EE43" i="5"/>
  <c r="ED43" i="5"/>
  <c r="EA54" i="5"/>
  <c r="EA118" i="5" s="1"/>
  <c r="DX90" i="5"/>
  <c r="EA121" i="5"/>
  <c r="DX93" i="5"/>
  <c r="EB10" i="5"/>
  <c r="EB99" i="5" s="1"/>
  <c r="EA71" i="5"/>
  <c r="EI53" i="5"/>
  <c r="DG71" i="5"/>
  <c r="EI10" i="5"/>
  <c r="EI71" i="5" s="1"/>
  <c r="EI24" i="5"/>
  <c r="DG91" i="5"/>
  <c r="EI51" i="5"/>
  <c r="DG69" i="5"/>
  <c r="EI2" i="5"/>
  <c r="EI54" i="5"/>
  <c r="DG89" i="5"/>
  <c r="DG90" i="5"/>
  <c r="EI46" i="5"/>
  <c r="DG70" i="5"/>
  <c r="EI6" i="5"/>
  <c r="EI13" i="5"/>
  <c r="EI45" i="5"/>
  <c r="EI64" i="5"/>
  <c r="DG93" i="5"/>
  <c r="DG72" i="5"/>
  <c r="DG76" i="5"/>
  <c r="DG74" i="5"/>
  <c r="DG73" i="5"/>
  <c r="DM118" i="5" l="1"/>
  <c r="DN91" i="5"/>
  <c r="DN119" i="5"/>
  <c r="DO119" i="5"/>
  <c r="DR63" i="5"/>
  <c r="DQ121" i="5"/>
  <c r="DQ51" i="5"/>
  <c r="DQ93" i="5"/>
  <c r="DQ64" i="5"/>
  <c r="DO91" i="5"/>
  <c r="DR90" i="5"/>
  <c r="DR118" i="5"/>
  <c r="DQ59" i="5"/>
  <c r="DQ12" i="5"/>
  <c r="DQ72" i="5" s="1"/>
  <c r="DQ10" i="5"/>
  <c r="DR3" i="5"/>
  <c r="DQ97" i="5"/>
  <c r="DQ69" i="5"/>
  <c r="DQ4" i="5"/>
  <c r="DQ70" i="5" s="1"/>
  <c r="DM43" i="5"/>
  <c r="DP74" i="5"/>
  <c r="DP102" i="5"/>
  <c r="DP91" i="5"/>
  <c r="DP119" i="5"/>
  <c r="DP75" i="5"/>
  <c r="DP103" i="5"/>
  <c r="DO90" i="5"/>
  <c r="DO118" i="5"/>
  <c r="DP73" i="5"/>
  <c r="DP101" i="5"/>
  <c r="DO121" i="5"/>
  <c r="DO93" i="5"/>
  <c r="DL94" i="5"/>
  <c r="DM64" i="5"/>
  <c r="DM122" i="5" s="1"/>
  <c r="DN64" i="5"/>
  <c r="DN69" i="5"/>
  <c r="DO3" i="5"/>
  <c r="DP3" i="5" s="1"/>
  <c r="DL49" i="5"/>
  <c r="DQ49" i="5" s="1"/>
  <c r="DN90" i="5"/>
  <c r="DM69" i="5"/>
  <c r="DK88" i="5"/>
  <c r="DM91" i="5"/>
  <c r="DK115" i="5"/>
  <c r="DM90" i="5"/>
  <c r="DN97" i="5"/>
  <c r="DN118" i="5"/>
  <c r="DM12" i="5"/>
  <c r="DM100" i="5" s="1"/>
  <c r="DL100" i="5"/>
  <c r="DN46" i="5"/>
  <c r="DO46" i="5" s="1"/>
  <c r="DP46" i="5" s="1"/>
  <c r="DM46" i="5"/>
  <c r="DM4" i="5"/>
  <c r="DM98" i="5" s="1"/>
  <c r="DL98" i="5"/>
  <c r="DL122" i="5"/>
  <c r="DM10" i="5"/>
  <c r="DM99" i="5" s="1"/>
  <c r="DL99" i="5"/>
  <c r="DM59" i="5"/>
  <c r="DM120" i="5" s="1"/>
  <c r="DL120" i="5"/>
  <c r="DM51" i="5"/>
  <c r="DL117" i="5"/>
  <c r="DM93" i="5"/>
  <c r="DN121" i="5"/>
  <c r="DL47" i="5"/>
  <c r="DK84" i="5"/>
  <c r="DL41" i="5"/>
  <c r="DQ41" i="5" s="1"/>
  <c r="DN4" i="5"/>
  <c r="DN93" i="5"/>
  <c r="DN43" i="5"/>
  <c r="DO43" i="5" s="1"/>
  <c r="DP43" i="5" s="1"/>
  <c r="DN59" i="5"/>
  <c r="DN10" i="5"/>
  <c r="DN12" i="5"/>
  <c r="DN51" i="5"/>
  <c r="ED76" i="5"/>
  <c r="DL92" i="5"/>
  <c r="DL71" i="5"/>
  <c r="DL70" i="5"/>
  <c r="DL72" i="5"/>
  <c r="DL89" i="5"/>
  <c r="DK113" i="5"/>
  <c r="DK85" i="5"/>
  <c r="DL42" i="5"/>
  <c r="DQ42" i="5" s="1"/>
  <c r="DL44" i="5"/>
  <c r="DK86" i="5"/>
  <c r="DK114" i="5"/>
  <c r="CV114" i="5"/>
  <c r="EI94" i="5"/>
  <c r="CV116" i="5"/>
  <c r="DF113" i="5"/>
  <c r="DF115" i="5"/>
  <c r="DF116" i="5"/>
  <c r="DF112" i="5"/>
  <c r="CV84" i="5"/>
  <c r="CV112" i="5"/>
  <c r="DH122" i="5"/>
  <c r="DX122" i="5"/>
  <c r="DX94" i="5"/>
  <c r="CV115" i="5"/>
  <c r="EI91" i="5"/>
  <c r="DG86" i="5"/>
  <c r="DH114" i="5"/>
  <c r="ED75" i="5"/>
  <c r="EB12" i="5"/>
  <c r="EB100" i="5" s="1"/>
  <c r="EA72" i="5"/>
  <c r="EB2" i="5"/>
  <c r="EB97" i="5" s="1"/>
  <c r="EA70" i="5"/>
  <c r="EA92" i="5"/>
  <c r="EA120" i="5"/>
  <c r="EI120" i="5"/>
  <c r="EI92" i="5"/>
  <c r="DX120" i="5"/>
  <c r="DX92" i="5"/>
  <c r="DH120" i="5"/>
  <c r="DH92" i="5"/>
  <c r="EB4" i="5"/>
  <c r="EB98" i="5" s="1"/>
  <c r="EA69" i="5"/>
  <c r="DX47" i="5"/>
  <c r="DX115" i="5" s="1"/>
  <c r="EA56" i="5"/>
  <c r="EB56" i="5" s="1"/>
  <c r="EA64" i="5"/>
  <c r="EI72" i="5"/>
  <c r="DH99" i="5"/>
  <c r="DW86" i="5"/>
  <c r="DX44" i="5"/>
  <c r="DX114" i="5" s="1"/>
  <c r="DH75" i="5"/>
  <c r="DX41" i="5"/>
  <c r="DX112" i="5" s="1"/>
  <c r="DW84" i="5"/>
  <c r="DW113" i="5"/>
  <c r="DW85" i="5"/>
  <c r="EI44" i="5"/>
  <c r="EI86" i="5" s="1"/>
  <c r="DX91" i="5"/>
  <c r="DW87" i="5"/>
  <c r="DW88" i="5"/>
  <c r="DX49" i="5"/>
  <c r="DX116" i="5" s="1"/>
  <c r="DH102" i="5"/>
  <c r="DF87" i="5"/>
  <c r="DX89" i="5"/>
  <c r="EA51" i="5"/>
  <c r="EA117" i="5" s="1"/>
  <c r="DF85" i="5"/>
  <c r="DH89" i="5"/>
  <c r="DF114" i="5"/>
  <c r="DF88" i="5"/>
  <c r="DH113" i="5"/>
  <c r="DG113" i="5"/>
  <c r="DG112" i="5"/>
  <c r="EB59" i="5"/>
  <c r="DH115" i="5"/>
  <c r="DG115" i="5"/>
  <c r="DG114" i="5"/>
  <c r="DH116" i="5"/>
  <c r="DG116" i="5"/>
  <c r="DH119" i="5"/>
  <c r="DG87" i="5"/>
  <c r="EI47" i="5"/>
  <c r="EI87" i="5" s="1"/>
  <c r="EI43" i="5"/>
  <c r="EI42" i="5"/>
  <c r="DG85" i="5"/>
  <c r="DG84" i="5"/>
  <c r="DG88" i="5"/>
  <c r="EI41" i="5"/>
  <c r="EI84" i="5" s="1"/>
  <c r="EI49" i="5"/>
  <c r="EI88" i="5" s="1"/>
  <c r="DF86" i="5"/>
  <c r="DF84" i="5"/>
  <c r="DH71" i="5"/>
  <c r="EI69" i="5"/>
  <c r="EI90" i="5"/>
  <c r="EI74" i="5"/>
  <c r="EI70" i="5"/>
  <c r="EI76" i="5"/>
  <c r="EB121" i="5"/>
  <c r="EA93" i="5"/>
  <c r="EB54" i="5"/>
  <c r="EB118" i="5" s="1"/>
  <c r="EA90" i="5"/>
  <c r="EC10" i="5"/>
  <c r="EC99" i="5" s="1"/>
  <c r="EB71" i="5"/>
  <c r="EA42" i="5"/>
  <c r="EA113" i="5" s="1"/>
  <c r="DX85" i="5"/>
  <c r="DH90" i="5"/>
  <c r="DH91" i="5"/>
  <c r="EI89" i="5"/>
  <c r="DH69" i="5"/>
  <c r="DH70" i="5"/>
  <c r="EI93" i="5"/>
  <c r="DH93" i="5"/>
  <c r="DH76" i="5"/>
  <c r="DH72" i="5"/>
  <c r="DH73" i="5"/>
  <c r="DH74" i="5"/>
  <c r="DQ122" i="5" l="1"/>
  <c r="DR64" i="5"/>
  <c r="DQ94" i="5"/>
  <c r="DR59" i="5"/>
  <c r="DQ120" i="5"/>
  <c r="DR51" i="5"/>
  <c r="DQ117" i="5"/>
  <c r="DQ92" i="5"/>
  <c r="DQ89" i="5"/>
  <c r="DR121" i="5"/>
  <c r="DR93" i="5"/>
  <c r="DQ44" i="5"/>
  <c r="DQ86" i="5" s="1"/>
  <c r="DQ113" i="5"/>
  <c r="DR42" i="5"/>
  <c r="DR41" i="5"/>
  <c r="DQ112" i="5"/>
  <c r="DR97" i="5"/>
  <c r="DR69" i="5"/>
  <c r="DR49" i="5"/>
  <c r="DQ116" i="5"/>
  <c r="DR10" i="5"/>
  <c r="DQ99" i="5"/>
  <c r="DL116" i="5"/>
  <c r="DQ71" i="5"/>
  <c r="DR12" i="5"/>
  <c r="DQ100" i="5"/>
  <c r="DQ47" i="5"/>
  <c r="DQ87" i="5" s="1"/>
  <c r="DR4" i="5"/>
  <c r="DR98" i="5" s="1"/>
  <c r="DQ98" i="5"/>
  <c r="DQ85" i="5"/>
  <c r="DL84" i="5"/>
  <c r="DQ84" i="5"/>
  <c r="DM49" i="5"/>
  <c r="DM116" i="5" s="1"/>
  <c r="DQ88" i="5"/>
  <c r="DO69" i="5"/>
  <c r="DO97" i="5"/>
  <c r="DP121" i="5"/>
  <c r="DP93" i="5"/>
  <c r="DP118" i="5"/>
  <c r="DP90" i="5"/>
  <c r="DN98" i="5"/>
  <c r="DO4" i="5"/>
  <c r="DP4" i="5" s="1"/>
  <c r="DN117" i="5"/>
  <c r="DO51" i="5"/>
  <c r="DP51" i="5" s="1"/>
  <c r="DN100" i="5"/>
  <c r="DO12" i="5"/>
  <c r="DP12" i="5" s="1"/>
  <c r="DN99" i="5"/>
  <c r="DO10" i="5"/>
  <c r="DP10" i="5" s="1"/>
  <c r="DN94" i="5"/>
  <c r="DO64" i="5"/>
  <c r="DP64" i="5" s="1"/>
  <c r="DN120" i="5"/>
  <c r="DO59" i="5"/>
  <c r="DP59" i="5" s="1"/>
  <c r="DL88" i="5"/>
  <c r="DN49" i="5"/>
  <c r="DM94" i="5"/>
  <c r="DM70" i="5"/>
  <c r="DN70" i="5"/>
  <c r="DM72" i="5"/>
  <c r="DM117" i="5"/>
  <c r="DM89" i="5"/>
  <c r="DM71" i="5"/>
  <c r="DN122" i="5"/>
  <c r="DL87" i="5"/>
  <c r="DM41" i="5"/>
  <c r="DM112" i="5" s="1"/>
  <c r="DL112" i="5"/>
  <c r="DM47" i="5"/>
  <c r="DL115" i="5"/>
  <c r="DM44" i="5"/>
  <c r="DM114" i="5" s="1"/>
  <c r="DL114" i="5"/>
  <c r="DM42" i="5"/>
  <c r="DM113" i="5" s="1"/>
  <c r="DL113" i="5"/>
  <c r="DN47" i="5"/>
  <c r="DO47" i="5" s="1"/>
  <c r="DP47" i="5" s="1"/>
  <c r="DM92" i="5"/>
  <c r="DN42" i="5"/>
  <c r="DN41" i="5"/>
  <c r="DN72" i="5"/>
  <c r="DN71" i="5"/>
  <c r="DN89" i="5"/>
  <c r="DN92" i="5"/>
  <c r="DN44" i="5"/>
  <c r="DL85" i="5"/>
  <c r="DL86" i="5"/>
  <c r="EA122" i="5"/>
  <c r="EA94" i="5"/>
  <c r="EB69" i="5"/>
  <c r="EC2" i="5"/>
  <c r="EC97" i="5" s="1"/>
  <c r="EB70" i="5"/>
  <c r="EA91" i="5"/>
  <c r="EC12" i="5"/>
  <c r="EC100" i="5" s="1"/>
  <c r="EB72" i="5"/>
  <c r="EA119" i="5"/>
  <c r="EC4" i="5"/>
  <c r="EC98" i="5" s="1"/>
  <c r="EB92" i="5"/>
  <c r="EB120" i="5"/>
  <c r="EA89" i="5"/>
  <c r="DX87" i="5"/>
  <c r="EA47" i="5"/>
  <c r="EA115" i="5" s="1"/>
  <c r="EA41" i="5"/>
  <c r="EA112" i="5" s="1"/>
  <c r="DX84" i="5"/>
  <c r="EB64" i="5"/>
  <c r="DX86" i="5"/>
  <c r="DH86" i="5"/>
  <c r="EA44" i="5"/>
  <c r="EA114" i="5" s="1"/>
  <c r="EB51" i="5"/>
  <c r="EB117" i="5" s="1"/>
  <c r="DX88" i="5"/>
  <c r="EA49" i="5"/>
  <c r="EA116" i="5" s="1"/>
  <c r="DH87" i="5"/>
  <c r="DH85" i="5"/>
  <c r="DH88" i="5"/>
  <c r="DH84" i="5"/>
  <c r="DH112" i="5"/>
  <c r="EC59" i="5"/>
  <c r="EC56" i="5"/>
  <c r="EB119" i="5"/>
  <c r="EI85" i="5"/>
  <c r="EC71" i="5"/>
  <c r="EE10" i="5"/>
  <c r="ED10" i="5"/>
  <c r="ED99" i="5" s="1"/>
  <c r="EC121" i="5"/>
  <c r="EB93" i="5"/>
  <c r="EB91" i="5"/>
  <c r="EC54" i="5"/>
  <c r="EC118" i="5" s="1"/>
  <c r="EB90" i="5"/>
  <c r="EA85" i="5"/>
  <c r="EB42" i="5"/>
  <c r="EB113" i="5" s="1"/>
  <c r="DR89" i="5" l="1"/>
  <c r="DR117" i="5"/>
  <c r="DR120" i="5"/>
  <c r="DR92" i="5"/>
  <c r="DR94" i="5"/>
  <c r="DR122" i="5"/>
  <c r="DR72" i="5"/>
  <c r="DR100" i="5"/>
  <c r="DR113" i="5"/>
  <c r="DR85" i="5"/>
  <c r="DR112" i="5"/>
  <c r="DR84" i="5"/>
  <c r="DR99" i="5"/>
  <c r="DR71" i="5"/>
  <c r="DM88" i="5"/>
  <c r="DR47" i="5"/>
  <c r="DQ115" i="5"/>
  <c r="DR44" i="5"/>
  <c r="DQ114" i="5"/>
  <c r="DR116" i="5"/>
  <c r="DR88" i="5"/>
  <c r="DO87" i="5"/>
  <c r="DO115" i="5"/>
  <c r="DO71" i="5"/>
  <c r="DO99" i="5"/>
  <c r="DO100" i="5"/>
  <c r="DO72" i="5"/>
  <c r="DO120" i="5"/>
  <c r="DO92" i="5"/>
  <c r="DO89" i="5"/>
  <c r="DO117" i="5"/>
  <c r="DO122" i="5"/>
  <c r="DO94" i="5"/>
  <c r="DO70" i="5"/>
  <c r="DO98" i="5"/>
  <c r="DP69" i="5"/>
  <c r="DP97" i="5"/>
  <c r="DN116" i="5"/>
  <c r="DO49" i="5"/>
  <c r="DP49" i="5" s="1"/>
  <c r="DN112" i="5"/>
  <c r="DO41" i="5"/>
  <c r="DP41" i="5" s="1"/>
  <c r="DN113" i="5"/>
  <c r="DO42" i="5"/>
  <c r="DP42" i="5" s="1"/>
  <c r="DN114" i="5"/>
  <c r="DO44" i="5"/>
  <c r="DP44" i="5" s="1"/>
  <c r="DN88" i="5"/>
  <c r="DM84" i="5"/>
  <c r="DN85" i="5"/>
  <c r="DM86" i="5"/>
  <c r="DN115" i="5"/>
  <c r="DN87" i="5"/>
  <c r="DM85" i="5"/>
  <c r="DM115" i="5"/>
  <c r="DM87" i="5"/>
  <c r="DN84" i="5"/>
  <c r="DN86" i="5"/>
  <c r="EB122" i="5"/>
  <c r="EB94" i="5"/>
  <c r="ED2" i="5"/>
  <c r="ED97" i="5" s="1"/>
  <c r="ED12" i="5"/>
  <c r="ED100" i="5" s="1"/>
  <c r="EE12" i="5"/>
  <c r="EC72" i="5"/>
  <c r="EE2" i="5"/>
  <c r="EC69" i="5"/>
  <c r="EC70" i="5"/>
  <c r="EA87" i="5"/>
  <c r="EB47" i="5"/>
  <c r="EB115" i="5" s="1"/>
  <c r="EC51" i="5"/>
  <c r="EC117" i="5" s="1"/>
  <c r="ED4" i="5"/>
  <c r="ED98" i="5" s="1"/>
  <c r="EE4" i="5"/>
  <c r="EC120" i="5"/>
  <c r="EC92" i="5"/>
  <c r="EB89" i="5"/>
  <c r="EA84" i="5"/>
  <c r="EA88" i="5"/>
  <c r="EB41" i="5"/>
  <c r="EB112" i="5" s="1"/>
  <c r="EB44" i="5"/>
  <c r="EB114" i="5" s="1"/>
  <c r="EC64" i="5"/>
  <c r="EA86" i="5"/>
  <c r="EB49" i="5"/>
  <c r="EB116" i="5" s="1"/>
  <c r="EC119" i="5"/>
  <c r="EE56" i="5"/>
  <c r="ED56" i="5"/>
  <c r="ED119" i="5" s="1"/>
  <c r="EE59" i="5"/>
  <c r="ED59" i="5"/>
  <c r="ED71" i="5"/>
  <c r="EC90" i="5"/>
  <c r="ED54" i="5"/>
  <c r="ED118" i="5" s="1"/>
  <c r="EE54" i="5"/>
  <c r="EC93" i="5"/>
  <c r="ED121" i="5"/>
  <c r="EC91" i="5"/>
  <c r="EC42" i="5"/>
  <c r="EC113" i="5" s="1"/>
  <c r="EB85" i="5"/>
  <c r="DR114" i="5" l="1"/>
  <c r="DR86" i="5"/>
  <c r="DR115" i="5"/>
  <c r="DR87" i="5"/>
  <c r="DP94" i="5"/>
  <c r="DP122" i="5"/>
  <c r="DP100" i="5"/>
  <c r="DP72" i="5"/>
  <c r="DO114" i="5"/>
  <c r="DO86" i="5"/>
  <c r="DP89" i="5"/>
  <c r="DP117" i="5"/>
  <c r="DO85" i="5"/>
  <c r="DO113" i="5"/>
  <c r="DP71" i="5"/>
  <c r="DP99" i="5"/>
  <c r="DO112" i="5"/>
  <c r="DO84" i="5"/>
  <c r="DP70" i="5"/>
  <c r="DP98" i="5"/>
  <c r="DP120" i="5"/>
  <c r="DP92" i="5"/>
  <c r="DO116" i="5"/>
  <c r="DO88" i="5"/>
  <c r="DP87" i="5"/>
  <c r="DP115" i="5"/>
  <c r="ED72" i="5"/>
  <c r="EC122" i="5"/>
  <c r="EC94" i="5"/>
  <c r="ED69" i="5"/>
  <c r="EB87" i="5"/>
  <c r="EC47" i="5"/>
  <c r="EC115" i="5" s="1"/>
  <c r="EB86" i="5"/>
  <c r="EC44" i="5"/>
  <c r="EC114" i="5" s="1"/>
  <c r="EE51" i="5"/>
  <c r="ED51" i="5"/>
  <c r="ED117" i="5" s="1"/>
  <c r="EC89" i="5"/>
  <c r="ED70" i="5"/>
  <c r="EE120" i="5"/>
  <c r="EE92" i="5"/>
  <c r="ED120" i="5"/>
  <c r="ED92" i="5"/>
  <c r="EB84" i="5"/>
  <c r="EC41" i="5"/>
  <c r="EC112" i="5" s="1"/>
  <c r="ED64" i="5"/>
  <c r="EE64" i="5"/>
  <c r="EB88" i="5"/>
  <c r="EC49" i="5"/>
  <c r="EC116" i="5" s="1"/>
  <c r="ED93" i="5"/>
  <c r="ED90" i="5"/>
  <c r="ED91" i="5"/>
  <c r="EC85" i="5"/>
  <c r="EE42" i="5"/>
  <c r="ED42" i="5"/>
  <c r="ED113" i="5" s="1"/>
  <c r="DP116" i="5" l="1"/>
  <c r="DP88" i="5"/>
  <c r="DP112" i="5"/>
  <c r="DP84" i="5"/>
  <c r="DP86" i="5"/>
  <c r="DP114" i="5"/>
  <c r="DP85" i="5"/>
  <c r="DP113" i="5"/>
  <c r="EE44" i="5"/>
  <c r="ED122" i="5"/>
  <c r="ED94" i="5"/>
  <c r="EC87" i="5"/>
  <c r="EC86" i="5"/>
  <c r="ED47" i="5"/>
  <c r="ED115" i="5" s="1"/>
  <c r="EE47" i="5"/>
  <c r="ED44" i="5"/>
  <c r="ED114" i="5" s="1"/>
  <c r="ED89" i="5"/>
  <c r="EE41" i="5"/>
  <c r="ED41" i="5"/>
  <c r="ED112" i="5" s="1"/>
  <c r="EC84" i="5"/>
  <c r="EE49" i="5"/>
  <c r="ED49" i="5"/>
  <c r="ED116" i="5" s="1"/>
  <c r="EC88" i="5"/>
  <c r="ED85" i="5"/>
  <c r="ED87" i="5" l="1"/>
  <c r="ED86" i="5"/>
  <c r="ED84" i="5"/>
  <c r="ED88" i="5"/>
  <c r="CQ53" i="5"/>
  <c r="CR53" i="5" s="1"/>
  <c r="CQ57" i="5"/>
  <c r="CR57" i="5" s="1"/>
  <c r="CQ60" i="5"/>
  <c r="CR60" i="5" s="1"/>
  <c r="CQ61" i="5"/>
  <c r="CQ62" i="5"/>
  <c r="CR62" i="5" s="1"/>
  <c r="CQ66" i="5"/>
  <c r="CR66" i="5" s="1"/>
  <c r="CR61" i="5" l="1"/>
  <c r="CQ58" i="5"/>
  <c r="CQ89" i="5"/>
  <c r="CQ59" i="5"/>
  <c r="CR59" i="5" s="1"/>
  <c r="CQ56" i="5"/>
  <c r="CQ91" i="5" s="1"/>
  <c r="CQ54" i="5"/>
  <c r="CQ63" i="5"/>
  <c r="CR63" i="5" s="1"/>
  <c r="CQ55" i="5"/>
  <c r="CR55" i="5" s="1"/>
  <c r="CQ64" i="5"/>
  <c r="CQ94" i="5" s="1"/>
  <c r="CQ90" i="5" l="1"/>
  <c r="CQ92" i="5"/>
  <c r="CQ93" i="5"/>
  <c r="CR93" i="5"/>
  <c r="CR64" i="5"/>
  <c r="CQ122" i="5"/>
  <c r="CQ121" i="5"/>
  <c r="CQ119" i="5"/>
  <c r="CR56" i="5"/>
  <c r="CR91" i="5" s="1"/>
  <c r="CQ117" i="5"/>
  <c r="CR89" i="5"/>
  <c r="CQ118" i="5"/>
  <c r="CR54" i="5"/>
  <c r="CR90" i="5" s="1"/>
  <c r="CR121" i="5"/>
  <c r="CQ120" i="5"/>
  <c r="CR58" i="5"/>
  <c r="CR92" i="5" s="1"/>
  <c r="CR94" i="5" l="1"/>
  <c r="CR122" i="5"/>
  <c r="CR117" i="5"/>
  <c r="CR119" i="5"/>
  <c r="CR118" i="5"/>
  <c r="CR120" i="5"/>
</calcChain>
</file>

<file path=xl/sharedStrings.xml><?xml version="1.0" encoding="utf-8"?>
<sst xmlns="http://schemas.openxmlformats.org/spreadsheetml/2006/main" count="230" uniqueCount="165">
  <si>
    <t>Th</t>
  </si>
  <si>
    <t xml:space="preserve">dT </t>
  </si>
  <si>
    <t>Re</t>
  </si>
  <si>
    <t>Date completed</t>
  </si>
  <si>
    <t>EXP#</t>
  </si>
  <si>
    <t>Nucl. time (min)</t>
  </si>
  <si>
    <t>Tbulk</t>
  </si>
  <si>
    <t>Th_in</t>
  </si>
  <si>
    <t>Th_out</t>
  </si>
  <si>
    <t>Tc_in</t>
  </si>
  <si>
    <t>Tc_out</t>
  </si>
  <si>
    <t>Mass_p (g)</t>
  </si>
  <si>
    <t>Th_avg</t>
  </si>
  <si>
    <t>Tc_avg</t>
  </si>
  <si>
    <t>ρ(Tavg)</t>
  </si>
  <si>
    <t>C (kg/kgsoln)</t>
  </si>
  <si>
    <t>C*(wt%)</t>
  </si>
  <si>
    <t>c/c*</t>
  </si>
  <si>
    <t>Δc</t>
  </si>
  <si>
    <t>Δc(5minavg)</t>
  </si>
  <si>
    <t>dΔc/dt</t>
  </si>
  <si>
    <t>dTh</t>
  </si>
  <si>
    <t>dTc</t>
  </si>
  <si>
    <t>dTlm</t>
  </si>
  <si>
    <t>Turb (NTU)</t>
  </si>
  <si>
    <t>dTurb (NTU)</t>
  </si>
  <si>
    <t>Flux (kg/m2.s)</t>
  </si>
  <si>
    <t>Flux_avg (5min)</t>
  </si>
  <si>
    <t>Flux_avg (10min)</t>
  </si>
  <si>
    <t>D (m2/s)</t>
  </si>
  <si>
    <t>μ(T) (Pa/s)</t>
  </si>
  <si>
    <t>ν(T) m2/s</t>
  </si>
  <si>
    <t>v(x) m2/s</t>
  </si>
  <si>
    <t>Cp,h (J/kgK)</t>
  </si>
  <si>
    <t>Cp,c (J/kgK)</t>
  </si>
  <si>
    <t>k,h (W/mK)</t>
  </si>
  <si>
    <t>k,c (W/mK)</t>
  </si>
  <si>
    <t>k_g (W/mK)</t>
  </si>
  <si>
    <t>k_s (W/mK)</t>
  </si>
  <si>
    <t>k_m (W/mK)</t>
  </si>
  <si>
    <t>μ,w(T) (Pa/s)</t>
  </si>
  <si>
    <t>ρ,c(Tavg)</t>
  </si>
  <si>
    <t>Re,L,h</t>
  </si>
  <si>
    <t>Re,dh,h</t>
  </si>
  <si>
    <t>Re,dh,c</t>
  </si>
  <si>
    <t>Sc</t>
  </si>
  <si>
    <t>δv</t>
  </si>
  <si>
    <t>δc</t>
  </si>
  <si>
    <t>Pr,h</t>
  </si>
  <si>
    <t>Pr,c</t>
  </si>
  <si>
    <t>δt</t>
  </si>
  <si>
    <t>Nu_lam,h</t>
  </si>
  <si>
    <t>Nu_lam,c</t>
  </si>
  <si>
    <t>dHvap (J/kg)</t>
  </si>
  <si>
    <t>h,h</t>
  </si>
  <si>
    <t>h,c</t>
  </si>
  <si>
    <t>h_cond</t>
  </si>
  <si>
    <t>h_vap</t>
  </si>
  <si>
    <t>guess</t>
  </si>
  <si>
    <t>solver diff</t>
  </si>
  <si>
    <t>dTint</t>
  </si>
  <si>
    <t>TPC</t>
  </si>
  <si>
    <t>Qcond</t>
  </si>
  <si>
    <t>Qvap</t>
  </si>
  <si>
    <t>Qm</t>
  </si>
  <si>
    <t>Qtotal</t>
  </si>
  <si>
    <t>TE(t/m)</t>
  </si>
  <si>
    <t>TE(m)</t>
  </si>
  <si>
    <t>TE(total)</t>
  </si>
  <si>
    <t>Tw,h</t>
  </si>
  <si>
    <t>Tav (pores)</t>
  </si>
  <si>
    <t>dT(b-w)</t>
  </si>
  <si>
    <t>Tdc</t>
  </si>
  <si>
    <t>c*,dc</t>
  </si>
  <si>
    <t>c/c*,dc</t>
  </si>
  <si>
    <t>c*,wall</t>
  </si>
  <si>
    <t>c/c*,wall</t>
  </si>
  <si>
    <t>Δc,wall</t>
  </si>
  <si>
    <t>Δc,wall (5minavg)</t>
  </si>
  <si>
    <t>dΔc/dt,wall</t>
  </si>
  <si>
    <t>c/c*,cbl</t>
  </si>
  <si>
    <t>Vth</t>
  </si>
  <si>
    <t>K_laminar</t>
  </si>
  <si>
    <t>CPC</t>
  </si>
  <si>
    <t>mol in dc</t>
  </si>
  <si>
    <t>AVERAGE</t>
  </si>
  <si>
    <t>Average</t>
  </si>
  <si>
    <t>Count</t>
  </si>
  <si>
    <t>STD DEV.</t>
  </si>
  <si>
    <t>Std dev.</t>
  </si>
  <si>
    <t>Area scaled (mm2)</t>
  </si>
  <si>
    <t>Sb,scale</t>
  </si>
  <si>
    <t>tind,scale</t>
  </si>
  <si>
    <t>dΔc/dt,b,scale</t>
  </si>
  <si>
    <t>Sint,scale</t>
  </si>
  <si>
    <t>dΔc/dt,i,scale</t>
  </si>
  <si>
    <t>S/S</t>
  </si>
  <si>
    <t>dC/CBLT</t>
  </si>
  <si>
    <t xml:space="preserve">Area rate </t>
  </si>
  <si>
    <t>Rint</t>
  </si>
  <si>
    <t>ln(Rint)</t>
  </si>
  <si>
    <t>tind</t>
  </si>
  <si>
    <t>Sint,ind</t>
  </si>
  <si>
    <t>ln(tind)</t>
  </si>
  <si>
    <t>1/ln2(Sint)</t>
  </si>
  <si>
    <t>Conc. Grad</t>
  </si>
  <si>
    <t>Jsolute</t>
  </si>
  <si>
    <t>Jw/Js</t>
  </si>
  <si>
    <t>R/R ind</t>
  </si>
  <si>
    <t>Rb/Rint (BN)</t>
  </si>
  <si>
    <t>t-t</t>
  </si>
  <si>
    <t>D=k.d</t>
  </si>
  <si>
    <t>c=*rho</t>
  </si>
  <si>
    <t>γ</t>
  </si>
  <si>
    <r>
      <t>Δ</t>
    </r>
    <r>
      <rPr>
        <b/>
        <sz val="11"/>
        <color theme="1"/>
        <rFont val="Arial"/>
        <family val="2"/>
      </rPr>
      <t>µ</t>
    </r>
  </si>
  <si>
    <t>rc</t>
  </si>
  <si>
    <t>Vm</t>
  </si>
  <si>
    <t>ρ(Tint)</t>
  </si>
  <si>
    <t>μ(Tint) (Pa/s)</t>
  </si>
  <si>
    <t>zmin</t>
  </si>
  <si>
    <t>Fdh</t>
  </si>
  <si>
    <t>u(zmin) (m/s)</t>
  </si>
  <si>
    <t>r*</t>
  </si>
  <si>
    <t>t*res (s)</t>
  </si>
  <si>
    <t>vbulk (m/s)</t>
  </si>
  <si>
    <t>t*res (min)</t>
  </si>
  <si>
    <t>γ (J/m2)</t>
  </si>
  <si>
    <t>φ=2*10^-6</t>
  </si>
  <si>
    <t>Time (min)</t>
  </si>
  <si>
    <t xml:space="preserve">Av </t>
  </si>
  <si>
    <t>60-15: Re=1300</t>
  </si>
  <si>
    <t>60-20; Re=1300</t>
  </si>
  <si>
    <t>60-25; Re=1300</t>
  </si>
  <si>
    <t>60-25; Re=1750</t>
  </si>
  <si>
    <t>60-25; Re=2050</t>
  </si>
  <si>
    <t>D(T)</t>
  </si>
  <si>
    <t>C (mol</t>
  </si>
  <si>
    <t>Cint (mol/L)</t>
  </si>
  <si>
    <t>Cint (mol/kgw)</t>
  </si>
  <si>
    <t>D(Cint)</t>
  </si>
  <si>
    <t>D(Cint)*10^9</t>
  </si>
  <si>
    <t>d</t>
  </si>
  <si>
    <t>ln(Δc,max)</t>
  </si>
  <si>
    <t>1/ln(s^2)</t>
  </si>
  <si>
    <t>t,b</t>
  </si>
  <si>
    <t>dt,ind</t>
  </si>
  <si>
    <t>Rb/Rint</t>
  </si>
  <si>
    <t>PDs</t>
  </si>
  <si>
    <t>C</t>
  </si>
  <si>
    <t xml:space="preserve">dP </t>
  </si>
  <si>
    <t>CBLT (10^4m)</t>
  </si>
  <si>
    <t>Sb/Sint</t>
  </si>
  <si>
    <t>K/D^2/3</t>
  </si>
  <si>
    <t>Sint,rev</t>
  </si>
  <si>
    <t>Krev</t>
  </si>
  <si>
    <t>CPCrev</t>
  </si>
  <si>
    <t>Cint,rev</t>
  </si>
  <si>
    <t>Conc. Grad,rev</t>
  </si>
  <si>
    <t>Dbulk*10^9</t>
  </si>
  <si>
    <t>ln(lnSint)</t>
  </si>
  <si>
    <t>Js/Jp</t>
  </si>
  <si>
    <t>mol/m2</t>
  </si>
  <si>
    <t>Kmol/m3 rev</t>
  </si>
  <si>
    <t>GOR</t>
  </si>
  <si>
    <t>VF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</si>
</sst>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9C0006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2">
    <border>
      <left/>
      <right/>
      <top/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3" fillId="0" borderId="1" xfId="0" applyFont="1" applyBorder="1"/>
    <xf numFmtId="0" fontId="2" fillId="0" borderId="0" xfId="0" applyFont="1"/>
    <xf numFmtId="14" fontId="0" fillId="0" borderId="0" xfId="0" applyNumberFormat="1"/>
    <xf numFmtId="14" fontId="2" fillId="0" borderId="0" xfId="0" applyNumberFormat="1" applyFont="1"/>
    <xf numFmtId="11" fontId="0" fillId="0" borderId="0" xfId="0" applyNumberFormat="1"/>
    <xf numFmtId="11" fontId="4" fillId="2" borderId="0" xfId="1" applyNumberForma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5" fillId="0" borderId="0" xfId="0" applyFont="1"/>
    <xf numFmtId="0" fontId="1" fillId="0" borderId="0" xfId="0" applyFont="1"/>
    <xf numFmtId="0" fontId="9" fillId="0" borderId="0" xfId="0" applyFont="1"/>
    <xf numFmtId="0" fontId="0" fillId="0" borderId="0" xfId="0" applyAlignment="1">
      <alignment horizontal="center" vertical="top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Chapter%202%20-%20300rpm/T=50degC/dT=25degC/T=50degC;dT=25degC;300rp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Chapter%202%20-%20300rpm/T=55degC/dT=25degC/T=55degC;dT=25degC;300rpm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Chapter%202%20-%20300rpm/T=60degC/dT=15degC/T=60degC;dT=15deg;300rp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Chapter%202%20-%20300rpm/T=60degC/dT=20degC/T=60degC;dT=20degC;300rpm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Chapter%202%20-%20300rpm/T=60degC/dT=25degC/T=60degC;dT=25degC;300rpm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Final/Spreadsheets/Chapter%201/Results_Chapter1-Fin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a_jikazana_cranfield_ac_uk/Documents/s255473/PhD/Lab%20work/Thermal%20distillation/Results/Final/Spreadsheets/Chapter%201/Results_Chapter1-FinalFigures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=1600"/>
      <sheetName val="Re=1750"/>
      <sheetName val="Re=1900"/>
      <sheetName val="Re=2050"/>
      <sheetName val="Nucleation"/>
      <sheetName val="Scaling"/>
    </sheetNames>
    <sheetDataSet>
      <sheetData sheetId="0">
        <row r="20">
          <cell r="B20">
            <v>0.32499999999999996</v>
          </cell>
        </row>
      </sheetData>
      <sheetData sheetId="1">
        <row r="22">
          <cell r="B22">
            <v>0.3554166666666666</v>
          </cell>
        </row>
      </sheetData>
      <sheetData sheetId="2">
        <row r="20">
          <cell r="B20">
            <v>0.38604166666666656</v>
          </cell>
        </row>
      </sheetData>
      <sheetData sheetId="3">
        <row r="20">
          <cell r="B20">
            <v>0.41645833333333326</v>
          </cell>
        </row>
      </sheetData>
      <sheetData sheetId="4">
        <row r="2">
          <cell r="A2">
            <v>50</v>
          </cell>
        </row>
      </sheetData>
      <sheetData sheetId="5">
        <row r="2">
          <cell r="A2">
            <v>50</v>
          </cell>
          <cell r="B2">
            <v>25</v>
          </cell>
          <cell r="C2">
            <v>1600</v>
          </cell>
          <cell r="D2">
            <v>44229</v>
          </cell>
          <cell r="E2">
            <v>1</v>
          </cell>
          <cell r="F2">
            <v>21</v>
          </cell>
          <cell r="G2">
            <v>49.469332999999999</v>
          </cell>
          <cell r="H2">
            <v>50.113923</v>
          </cell>
          <cell r="I2">
            <v>48.286583</v>
          </cell>
          <cell r="J2">
            <v>23.755845999999998</v>
          </cell>
          <cell r="K2">
            <v>24.74973</v>
          </cell>
          <cell r="L2">
            <v>16.829999999999998</v>
          </cell>
          <cell r="M2">
            <v>49.200253000000004</v>
          </cell>
          <cell r="N2">
            <v>24.252787999999999</v>
          </cell>
          <cell r="O2">
            <v>1181.6804224902346</v>
          </cell>
          <cell r="P2">
            <v>0.2604207702936619</v>
          </cell>
          <cell r="Q2">
            <v>0.2678715109487565</v>
          </cell>
          <cell r="R2">
            <v>0.97218539355415101</v>
          </cell>
          <cell r="S2">
            <v>-7.4507406550946009E-3</v>
          </cell>
          <cell r="T2">
            <v>-8.1211038891071952E-3</v>
          </cell>
          <cell r="U2">
            <v>2.9414436417112856E-4</v>
          </cell>
          <cell r="V2">
            <v>1.8273399999999995</v>
          </cell>
          <cell r="W2">
            <v>0.99388400000000132</v>
          </cell>
          <cell r="X2">
            <v>24.945144454942945</v>
          </cell>
          <cell r="Y2">
            <v>3.6775000000000002</v>
          </cell>
          <cell r="Z2">
            <v>4.1000000000002146E-3</v>
          </cell>
          <cell r="AA2">
            <v>7.1842951308439644E-3</v>
          </cell>
          <cell r="AB2">
            <v>7.4038152598419841E-3</v>
          </cell>
          <cell r="AC2">
            <v>26.653734935431142</v>
          </cell>
          <cell r="AD2">
            <v>27.910986583328839</v>
          </cell>
          <cell r="AE2">
            <v>2.6455571829603532E-9</v>
          </cell>
          <cell r="AF2">
            <v>9.2326563759115863E-4</v>
          </cell>
          <cell r="AG2">
            <v>7.8131584480810715E-7</v>
          </cell>
          <cell r="AH2">
            <v>3137.686194613445</v>
          </cell>
          <cell r="AI2">
            <v>3137.686194613445</v>
          </cell>
          <cell r="AJ2">
            <v>4140.3228089178856</v>
          </cell>
          <cell r="AK2">
            <v>0.61061559819738331</v>
          </cell>
          <cell r="AL2">
            <v>0.60510460201332683</v>
          </cell>
          <cell r="AM2">
            <v>1.0521433802006265E-2</v>
          </cell>
          <cell r="AN2">
            <v>0.27691132295800003</v>
          </cell>
          <cell r="AO2">
            <v>1.2897908018231784E-2</v>
          </cell>
          <cell r="AP2">
            <v>5.6779959173832925E-4</v>
          </cell>
          <cell r="AQ2">
            <v>997.12500300801264</v>
          </cell>
          <cell r="AR2">
            <v>41596.494191132231</v>
          </cell>
          <cell r="AS2">
            <v>1584.6283501383705</v>
          </cell>
          <cell r="AT2">
            <v>1413.2595873303424</v>
          </cell>
          <cell r="AU2">
            <v>295.331301035732</v>
          </cell>
          <cell r="AV2">
            <v>2.451554992884982E-3</v>
          </cell>
          <cell r="AW2">
            <v>3.6813333638088824E-4</v>
          </cell>
          <cell r="AX2">
            <v>4.7442578499187329</v>
          </cell>
          <cell r="AY2">
            <v>3.8850697759470885</v>
          </cell>
          <cell r="AZ2">
            <v>1.4589896513044446E-3</v>
          </cell>
          <cell r="BA2">
            <v>13.123817039982116</v>
          </cell>
          <cell r="BB2">
            <v>11.041042869314712</v>
          </cell>
          <cell r="BC2">
            <v>2380878.8577239248</v>
          </cell>
          <cell r="BD2">
            <v>2103.5719405316941</v>
          </cell>
          <cell r="BE2">
            <v>1753.7587859527994</v>
          </cell>
          <cell r="BF2">
            <v>257.95816036463572</v>
          </cell>
          <cell r="BG2">
            <v>1194.4517736123591</v>
          </cell>
          <cell r="BH2">
            <v>1194.4517736123591</v>
          </cell>
          <cell r="BI2">
            <v>0</v>
          </cell>
          <cell r="BJ2">
            <v>14.757889441899149</v>
          </cell>
          <cell r="BK2">
            <v>0.59155867908419335</v>
          </cell>
          <cell r="BL2">
            <v>3806.9180112969848</v>
          </cell>
          <cell r="BM2">
            <v>17627.587218651548</v>
          </cell>
          <cell r="BN2">
            <v>21434.505229948532</v>
          </cell>
          <cell r="BO2">
            <v>105464.22727604541</v>
          </cell>
          <cell r="BP2">
            <v>0.20323957974721779</v>
          </cell>
          <cell r="BQ2">
            <v>0.82239300742160748</v>
          </cell>
          <cell r="BR2">
            <v>0.16714280921541808</v>
          </cell>
          <cell r="BS2">
            <v>42.361203130276209</v>
          </cell>
          <cell r="BT2">
            <v>34.982258409326633</v>
          </cell>
          <cell r="BU2">
            <v>6.8390498697237945</v>
          </cell>
          <cell r="BV2">
            <v>0.25232073171440922</v>
          </cell>
          <cell r="BW2">
            <v>0.26127180169757602</v>
          </cell>
          <cell r="BX2">
            <v>0.99674273534922375</v>
          </cell>
          <cell r="BY2">
            <v>0.26643395843574508</v>
          </cell>
          <cell r="BZ2">
            <v>1.2096826214127572</v>
          </cell>
          <cell r="CA2">
            <v>5.5866570838184637E-2</v>
          </cell>
          <cell r="CB2">
            <v>5.7113867629827883E-2</v>
          </cell>
          <cell r="CC2">
            <v>3.2929695734945086E-3</v>
          </cell>
          <cell r="CD2">
            <v>1.1032126783809906</v>
          </cell>
          <cell r="CE2">
            <v>4.0941669143266627E-5</v>
          </cell>
          <cell r="CF2">
            <v>2.9389847970154115E-5</v>
          </cell>
          <cell r="CG2">
            <v>1.2376145301716506</v>
          </cell>
          <cell r="CH2">
            <v>1.2372098606983697E-2</v>
          </cell>
        </row>
        <row r="3">
          <cell r="A3">
            <v>50</v>
          </cell>
          <cell r="B3">
            <v>25</v>
          </cell>
          <cell r="C3">
            <v>1600</v>
          </cell>
          <cell r="D3">
            <v>44229</v>
          </cell>
          <cell r="E3">
            <v>2</v>
          </cell>
          <cell r="F3">
            <v>24</v>
          </cell>
          <cell r="G3">
            <v>49.585425999999998</v>
          </cell>
          <cell r="H3">
            <v>50.162511000000002</v>
          </cell>
          <cell r="I3">
            <v>48.477578000000001</v>
          </cell>
          <cell r="J3">
            <v>25.098199999999999</v>
          </cell>
          <cell r="K3">
            <v>25.992920999999999</v>
          </cell>
          <cell r="L3">
            <v>14.78</v>
          </cell>
          <cell r="M3">
            <v>49.320044500000002</v>
          </cell>
          <cell r="N3">
            <v>25.545560500000001</v>
          </cell>
          <cell r="O3">
            <v>1181.6157806335743</v>
          </cell>
          <cell r="P3">
            <v>0.25970284745470307</v>
          </cell>
          <cell r="Q3">
            <v>0.26789818284109934</v>
          </cell>
          <cell r="R3">
            <v>0.96940876828844624</v>
          </cell>
          <cell r="S3">
            <v>-8.1953353863962741E-3</v>
          </cell>
          <cell r="T3">
            <v>-8.8964264945854184E-3</v>
          </cell>
          <cell r="U3">
            <v>2.5146472951673393E-4</v>
          </cell>
          <cell r="V3">
            <v>1.6849330000000009</v>
          </cell>
          <cell r="W3">
            <v>0.89472100000000054</v>
          </cell>
          <cell r="X3">
            <v>23.772295095145278</v>
          </cell>
          <cell r="Y3">
            <v>3.7757999999999998</v>
          </cell>
          <cell r="Z3">
            <v>0</v>
          </cell>
          <cell r="AA3">
            <v>6.8849495003921388E-3</v>
          </cell>
          <cell r="AB3">
            <v>7.8029427671110971E-3</v>
          </cell>
          <cell r="AC3">
            <v>28.09059396159995</v>
          </cell>
          <cell r="AD3">
            <v>27.767300680711962</v>
          </cell>
          <cell r="AE3">
            <v>2.6520795778942728E-9</v>
          </cell>
          <cell r="AF3">
            <v>9.2129236262307218E-4</v>
          </cell>
          <cell r="AG3">
            <v>7.7968860751764967E-7</v>
          </cell>
          <cell r="AH3">
            <v>3137.7521615147348</v>
          </cell>
          <cell r="AI3">
            <v>3137.7521615147348</v>
          </cell>
          <cell r="AJ3">
            <v>4135.3860137077918</v>
          </cell>
          <cell r="AK3">
            <v>0.6107573130698013</v>
          </cell>
          <cell r="AL3">
            <v>0.60730026048052344</v>
          </cell>
          <cell r="AM3">
            <v>1.0534234672011063E-2</v>
          </cell>
          <cell r="AN3">
            <v>0.27696954162699999</v>
          </cell>
          <cell r="AO3">
            <v>1.2913484303216724E-2</v>
          </cell>
          <cell r="AP3">
            <v>5.6660272654745223E-4</v>
          </cell>
          <cell r="AQ3">
            <v>996.81867502486341</v>
          </cell>
          <cell r="AR3">
            <v>41683.307523849253</v>
          </cell>
          <cell r="AS3">
            <v>1587.9355247180667</v>
          </cell>
          <cell r="AT3">
            <v>1415.8098046993136</v>
          </cell>
          <cell r="AU3">
            <v>293.99140735313659</v>
          </cell>
          <cell r="AV3">
            <v>2.4490007499412265E-3</v>
          </cell>
          <cell r="AW3">
            <v>3.683076213048716E-4</v>
          </cell>
          <cell r="AX3">
            <v>4.7331190971383155</v>
          </cell>
          <cell r="AY3">
            <v>3.85825783911084</v>
          </cell>
          <cell r="AZ3">
            <v>1.4586119723008903E-3</v>
          </cell>
          <cell r="BA3">
            <v>13.122600501781719</v>
          </cell>
          <cell r="BB3">
            <v>11.022206990867859</v>
          </cell>
          <cell r="BC3">
            <v>2380606.1312704319</v>
          </cell>
          <cell r="BD3">
            <v>2103.8651085261149</v>
          </cell>
          <cell r="BE3">
            <v>1757.1196588638779</v>
          </cell>
          <cell r="BF3">
            <v>258.26968606433451</v>
          </cell>
          <cell r="BG3">
            <v>1395.5087210361735</v>
          </cell>
          <cell r="BH3">
            <v>1395.5087210361735</v>
          </cell>
          <cell r="BI3">
            <v>0</v>
          </cell>
          <cell r="BJ3">
            <v>13.311083702539928</v>
          </cell>
          <cell r="BK3">
            <v>0.55988948919101367</v>
          </cell>
          <cell r="BL3">
            <v>3437.8494090310669</v>
          </cell>
          <cell r="BM3">
            <v>18575.733393336948</v>
          </cell>
          <cell r="BN3">
            <v>22013.582802368015</v>
          </cell>
          <cell r="BO3">
            <v>97241.986625645062</v>
          </cell>
          <cell r="BP3">
            <v>0.2263794022135136</v>
          </cell>
          <cell r="BQ3">
            <v>0.84383053681469533</v>
          </cell>
          <cell r="BR3">
            <v>0.191025852493619</v>
          </cell>
          <cell r="BS3">
            <v>42.467608976916914</v>
          </cell>
          <cell r="BT3">
            <v>35.812067125646948</v>
          </cell>
          <cell r="BU3">
            <v>6.8524355230830878</v>
          </cell>
          <cell r="BV3">
            <v>0.25250555205842995</v>
          </cell>
          <cell r="BW3">
            <v>0.26127181042563141</v>
          </cell>
          <cell r="BX3">
            <v>0.99399490144622804</v>
          </cell>
          <cell r="BY3">
            <v>0.26645504249972451</v>
          </cell>
          <cell r="BZ3">
            <v>1.2197605258668096</v>
          </cell>
          <cell r="CA3">
            <v>5.8556300259602567E-2</v>
          </cell>
          <cell r="CB3">
            <v>5.7304017038616248E-2</v>
          </cell>
          <cell r="CC3">
            <v>3.0138711174524844E-3</v>
          </cell>
          <cell r="CD3">
            <v>1.1068777136565189</v>
          </cell>
          <cell r="CE3">
            <v>4.0847511350793872E-5</v>
          </cell>
          <cell r="CF3">
            <v>2.9438133580495408E-5</v>
          </cell>
          <cell r="CG3">
            <v>1.2514739285483383</v>
          </cell>
          <cell r="CH3">
            <v>1.2419608748795684E-2</v>
          </cell>
        </row>
        <row r="4">
          <cell r="A4">
            <v>50</v>
          </cell>
          <cell r="B4">
            <v>25</v>
          </cell>
          <cell r="C4">
            <v>1750</v>
          </cell>
          <cell r="D4">
            <v>44215</v>
          </cell>
          <cell r="E4">
            <v>1</v>
          </cell>
          <cell r="F4">
            <v>28</v>
          </cell>
          <cell r="G4">
            <v>49.282384999999998</v>
          </cell>
          <cell r="H4">
            <v>49.970694999999999</v>
          </cell>
          <cell r="I4">
            <v>48.405828</v>
          </cell>
          <cell r="J4">
            <v>25.054205</v>
          </cell>
          <cell r="K4">
            <v>25.763142999999999</v>
          </cell>
          <cell r="L4">
            <v>22.24</v>
          </cell>
          <cell r="M4">
            <v>49.188261499999996</v>
          </cell>
          <cell r="N4">
            <v>25.408673999999998</v>
          </cell>
          <cell r="O4">
            <v>1181.6868871990944</v>
          </cell>
          <cell r="P4">
            <v>0.26297888388615098</v>
          </cell>
          <cell r="Q4">
            <v>0.26786884383813997</v>
          </cell>
          <cell r="R4">
            <v>0.98174494696014836</v>
          </cell>
          <cell r="S4">
            <v>-4.8899599519889869E-3</v>
          </cell>
          <cell r="T4">
            <v>-5.5730442926353986E-3</v>
          </cell>
          <cell r="U4">
            <v>2.7965269510319253E-4</v>
          </cell>
          <cell r="V4">
            <v>1.5648669999999996</v>
          </cell>
          <cell r="W4">
            <v>0.70893799999999985</v>
          </cell>
          <cell r="X4">
            <v>23.777019899596429</v>
          </cell>
          <cell r="Y4">
            <v>3.2042000000000002</v>
          </cell>
          <cell r="Z4">
            <v>1.9000000000000128E-3</v>
          </cell>
          <cell r="AA4">
            <v>6.7851676235748636E-3</v>
          </cell>
          <cell r="AB4">
            <v>7.5035971366592593E-3</v>
          </cell>
          <cell r="AC4">
            <v>27.012949691973333</v>
          </cell>
          <cell r="AD4">
            <v>28.44980871814214</v>
          </cell>
          <cell r="AE4">
            <v>2.6449047891130985E-9</v>
          </cell>
          <cell r="AF4">
            <v>9.2346348312563522E-4</v>
          </cell>
          <cell r="AG4">
            <v>7.814789967877905E-7</v>
          </cell>
          <cell r="AH4">
            <v>3137.6796213448656</v>
          </cell>
          <cell r="AI4">
            <v>3137.6796213448656</v>
          </cell>
          <cell r="AJ4">
            <v>4135.9123875025798</v>
          </cell>
          <cell r="AK4">
            <v>0.61060140132118845</v>
          </cell>
          <cell r="AL4">
            <v>0.60706974090684351</v>
          </cell>
          <cell r="AM4">
            <v>1.0520151537644313E-2</v>
          </cell>
          <cell r="AN4">
            <v>0.27690549508899998</v>
          </cell>
          <cell r="AO4">
            <v>1.2896347729182382E-2</v>
          </cell>
          <cell r="AP4">
            <v>5.6791959306799929E-4</v>
          </cell>
          <cell r="AQ4">
            <v>996.85184428878824</v>
          </cell>
          <cell r="AR4">
            <v>45480.002422020247</v>
          </cell>
          <cell r="AS4">
            <v>1732.5715208388663</v>
          </cell>
          <cell r="AT4">
            <v>1544.9156256184224</v>
          </cell>
          <cell r="AU4">
            <v>295.4658330252559</v>
          </cell>
          <cell r="AV4">
            <v>2.3445514349440437E-3</v>
          </cell>
          <cell r="AW4">
            <v>3.5201189754984288E-4</v>
          </cell>
          <cell r="AX4">
            <v>4.7453748808796039</v>
          </cell>
          <cell r="AY4">
            <v>3.8691858971040403</v>
          </cell>
          <cell r="AZ4">
            <v>1.3951993194564844E-3</v>
          </cell>
          <cell r="BA4">
            <v>13.521213703863157</v>
          </cell>
          <cell r="BB4">
            <v>11.358246655918929</v>
          </cell>
          <cell r="BC4">
            <v>2380906.1545840492</v>
          </cell>
          <cell r="BD4">
            <v>2167.2189092248013</v>
          </cell>
          <cell r="BE4">
            <v>1810.0025618232405</v>
          </cell>
          <cell r="BF4">
            <v>257.92695458364767</v>
          </cell>
          <cell r="BG4">
            <v>1286.7785495185515</v>
          </cell>
          <cell r="BH4">
            <v>1286.7785495185515</v>
          </cell>
          <cell r="BI4">
            <v>0</v>
          </cell>
          <cell r="BJ4">
            <v>13.88378801533147</v>
          </cell>
          <cell r="BK4">
            <v>0.58385318985585732</v>
          </cell>
          <cell r="BL4">
            <v>3581.003160879392</v>
          </cell>
          <cell r="BM4">
            <v>17865.360604191279</v>
          </cell>
          <cell r="BN4">
            <v>21446.36376507067</v>
          </cell>
          <cell r="BO4">
            <v>98768.655257117338</v>
          </cell>
          <cell r="BP4">
            <v>0.2171373469573003</v>
          </cell>
          <cell r="BQ4">
            <v>0.8330251598776055</v>
          </cell>
          <cell r="BR4">
            <v>0.18088087316450419</v>
          </cell>
          <cell r="BS4">
            <v>42.583471710262778</v>
          </cell>
          <cell r="BT4">
            <v>35.64157770259704</v>
          </cell>
          <cell r="BU4">
            <v>6.6047897897372181</v>
          </cell>
          <cell r="BV4">
            <v>0.25230222853532719</v>
          </cell>
          <cell r="BW4">
            <v>0.26127180082377871</v>
          </cell>
          <cell r="BX4">
            <v>1.0065337440052462</v>
          </cell>
          <cell r="BY4">
            <v>0.26647804651526724</v>
          </cell>
          <cell r="BZ4">
            <v>1.2171668972521408</v>
          </cell>
          <cell r="CA4">
            <v>5.7870210547532219E-2</v>
          </cell>
          <cell r="CB4">
            <v>5.9435297007314966E-2</v>
          </cell>
          <cell r="CC4">
            <v>2.5173138072329148E-3</v>
          </cell>
          <cell r="CD4">
            <v>1.1118503206286934</v>
          </cell>
          <cell r="CE4">
            <v>4.1365785036504147E-5</v>
          </cell>
          <cell r="CF4">
            <v>3.0274529952105093E-5</v>
          </cell>
          <cell r="CG4">
            <v>1.2333623607712039</v>
          </cell>
          <cell r="CH4">
            <v>1.192386696429921E-2</v>
          </cell>
        </row>
        <row r="5">
          <cell r="A5">
            <v>50</v>
          </cell>
          <cell r="B5">
            <v>25</v>
          </cell>
          <cell r="C5">
            <v>1750</v>
          </cell>
          <cell r="D5">
            <v>44214</v>
          </cell>
          <cell r="E5">
            <v>6</v>
          </cell>
          <cell r="F5">
            <v>26</v>
          </cell>
          <cell r="G5">
            <v>49.239420000000003</v>
          </cell>
          <cell r="H5">
            <v>50.022024999999999</v>
          </cell>
          <cell r="I5">
            <v>48.277541999999997</v>
          </cell>
          <cell r="J5">
            <v>25.035633000000001</v>
          </cell>
          <cell r="K5">
            <v>25.786784999999998</v>
          </cell>
          <cell r="L5">
            <v>17.57</v>
          </cell>
          <cell r="M5">
            <v>49.149783499999998</v>
          </cell>
          <cell r="N5">
            <v>25.411208999999999</v>
          </cell>
          <cell r="O5">
            <v>1181.707623434894</v>
          </cell>
          <cell r="P5">
            <v>0.26079602778484007</v>
          </cell>
          <cell r="Q5">
            <v>0.26786028916165328</v>
          </cell>
          <cell r="R5">
            <v>0.97362706730839843</v>
          </cell>
          <cell r="S5">
            <v>-7.0642613768132079E-3</v>
          </cell>
          <cell r="T5">
            <v>-7.6705094620558301E-3</v>
          </cell>
          <cell r="U5">
            <v>2.2900055805552116E-4</v>
          </cell>
          <cell r="V5">
            <v>1.7444830000000024</v>
          </cell>
          <cell r="W5">
            <v>0.7511519999999976</v>
          </cell>
          <cell r="X5">
            <v>23.735110301249261</v>
          </cell>
          <cell r="Y5">
            <v>3.2719</v>
          </cell>
          <cell r="Z5">
            <v>0</v>
          </cell>
          <cell r="AA5">
            <v>7.1842951308439644E-3</v>
          </cell>
          <cell r="AB5">
            <v>7.3239897583881634E-3</v>
          </cell>
          <cell r="AC5">
            <v>26.366363130197389</v>
          </cell>
          <cell r="AD5">
            <v>25.755698044075654</v>
          </cell>
          <cell r="AE5">
            <v>2.6428120420823787E-9</v>
          </cell>
          <cell r="AF5">
            <v>9.2409871111772519E-4</v>
          </cell>
          <cell r="AG5">
            <v>7.8200283453501661E-7</v>
          </cell>
          <cell r="AH5">
            <v>3137.6585663586093</v>
          </cell>
          <cell r="AI5">
            <v>3137.6585663586093</v>
          </cell>
          <cell r="AJ5">
            <v>4135.9026474177126</v>
          </cell>
          <cell r="AK5">
            <v>0.61055583352410481</v>
          </cell>
          <cell r="AL5">
            <v>0.60707401413722106</v>
          </cell>
          <cell r="AM5">
            <v>1.0516035986768018E-2</v>
          </cell>
          <cell r="AN5">
            <v>0.27688679478099998</v>
          </cell>
          <cell r="AO5">
            <v>1.2891339817641638E-2</v>
          </cell>
          <cell r="AP5">
            <v>5.6830488531057404E-4</v>
          </cell>
          <cell r="AQ5">
            <v>996.85123160615001</v>
          </cell>
          <cell r="AR5">
            <v>45449.536877701903</v>
          </cell>
          <cell r="AS5">
            <v>1731.410928674358</v>
          </cell>
          <cell r="AT5">
            <v>1543.8672741448456</v>
          </cell>
          <cell r="AU5">
            <v>295.89801396502071</v>
          </cell>
          <cell r="AV5">
            <v>2.3453370982833024E-3</v>
          </cell>
          <cell r="AW5">
            <v>3.5195833659124401E-4</v>
          </cell>
          <cell r="AX5">
            <v>4.7489616475591454</v>
          </cell>
          <cell r="AY5">
            <v>3.8717744870646591</v>
          </cell>
          <cell r="AZ5">
            <v>1.3953153944838322E-3</v>
          </cell>
          <cell r="BA5">
            <v>13.521616792920993</v>
          </cell>
          <cell r="BB5">
            <v>11.358208762190978</v>
          </cell>
          <cell r="BC5">
            <v>2380993.7392132534</v>
          </cell>
          <cell r="BD5">
            <v>2167.1217780437951</v>
          </cell>
          <cell r="BE5">
            <v>1810.0092640013563</v>
          </cell>
          <cell r="BF5">
            <v>257.82679635283279</v>
          </cell>
          <cell r="BG5">
            <v>1243.5202499738862</v>
          </cell>
          <cell r="BH5">
            <v>1243.5202499738862</v>
          </cell>
          <cell r="BI5">
            <v>0</v>
          </cell>
          <cell r="BJ5">
            <v>14.023393476021328</v>
          </cell>
          <cell r="BK5">
            <v>0.5907428635203571</v>
          </cell>
          <cell r="BL5">
            <v>3615.6066139177947</v>
          </cell>
          <cell r="BM5">
            <v>17438.373760784205</v>
          </cell>
          <cell r="BN5">
            <v>21053.980374701998</v>
          </cell>
          <cell r="BO5">
            <v>110106.55048275947</v>
          </cell>
          <cell r="BP5">
            <v>0.19121460333096749</v>
          </cell>
          <cell r="BQ5">
            <v>0.82826968822188951</v>
          </cell>
          <cell r="BR5">
            <v>0.1583772598844127</v>
          </cell>
          <cell r="BS5">
            <v>42.629541110047448</v>
          </cell>
          <cell r="BT5">
            <v>35.617844372036785</v>
          </cell>
          <cell r="BU5">
            <v>6.5202423899525499</v>
          </cell>
          <cell r="BV5">
            <v>0.25224285346715009</v>
          </cell>
          <cell r="BW5">
            <v>0.2612717980198484</v>
          </cell>
          <cell r="BX5">
            <v>0.99817902185151963</v>
          </cell>
          <cell r="BY5">
            <v>0.2664872067359067</v>
          </cell>
          <cell r="BZ5">
            <v>1.2011031486071098</v>
          </cell>
          <cell r="CA5">
            <v>5.3591416338104603E-2</v>
          </cell>
          <cell r="CB5">
            <v>5.3678400625991773E-2</v>
          </cell>
          <cell r="CC5">
            <v>2.5552575458081261E-3</v>
          </cell>
          <cell r="CD5">
            <v>1.0996410852293148</v>
          </cell>
          <cell r="CE5">
            <v>4.0892226974901182E-5</v>
          </cell>
          <cell r="CF5">
            <v>3.0258558289426422E-5</v>
          </cell>
          <cell r="CG5">
            <v>1.2273140269532024</v>
          </cell>
          <cell r="CH5">
            <v>1.1791281591004439E-2</v>
          </cell>
        </row>
        <row r="6">
          <cell r="A6">
            <v>50</v>
          </cell>
          <cell r="B6">
            <v>25</v>
          </cell>
          <cell r="C6">
            <v>1750</v>
          </cell>
          <cell r="D6">
            <v>44253</v>
          </cell>
          <cell r="E6">
            <v>1</v>
          </cell>
          <cell r="F6">
            <v>34</v>
          </cell>
          <cell r="G6">
            <v>49.709327000000002</v>
          </cell>
          <cell r="H6">
            <v>50.139620999999998</v>
          </cell>
          <cell r="I6">
            <v>48.749636000000002</v>
          </cell>
          <cell r="J6">
            <v>25.067841999999999</v>
          </cell>
          <cell r="K6">
            <v>25.802067999999998</v>
          </cell>
          <cell r="L6">
            <v>24.46</v>
          </cell>
          <cell r="M6">
            <v>49.4446285</v>
          </cell>
          <cell r="N6">
            <v>25.434954999999999</v>
          </cell>
          <cell r="O6">
            <v>1181.5484343359747</v>
          </cell>
          <cell r="P6">
            <v>0.26410694183757066</v>
          </cell>
          <cell r="Q6">
            <v>0.26792597628712139</v>
          </cell>
          <cell r="R6">
            <v>0.98574593437159641</v>
          </cell>
          <cell r="S6">
            <v>-3.8190344495507289E-3</v>
          </cell>
          <cell r="T6">
            <v>-4.5302905436871103E-3</v>
          </cell>
          <cell r="U6">
            <v>3.5537005290712208E-4</v>
          </cell>
          <cell r="V6">
            <v>1.3899849999999958</v>
          </cell>
          <cell r="W6">
            <v>0.7342259999999996</v>
          </cell>
          <cell r="X6">
            <v>24.008180902813539</v>
          </cell>
          <cell r="Y6">
            <v>3.8563999999999998</v>
          </cell>
          <cell r="Z6">
            <v>2.2999999999999687E-3</v>
          </cell>
          <cell r="AA6">
            <v>7.9825501453822025E-3</v>
          </cell>
          <cell r="AB6">
            <v>7.6832045149303656E-3</v>
          </cell>
          <cell r="AC6">
            <v>27.659536253749316</v>
          </cell>
          <cell r="AD6">
            <v>26.689656411085366</v>
          </cell>
          <cell r="AE6">
            <v>2.6588728955414878E-9</v>
          </cell>
          <cell r="AF6">
            <v>9.1924620386509936E-4</v>
          </cell>
          <cell r="AG6">
            <v>7.7800128809929991E-7</v>
          </cell>
          <cell r="AH6">
            <v>3137.8213498144878</v>
          </cell>
          <cell r="AI6">
            <v>3137.8213498144878</v>
          </cell>
          <cell r="AJ6">
            <v>4135.8113951837486</v>
          </cell>
          <cell r="AK6">
            <v>0.61090448986969947</v>
          </cell>
          <cell r="AL6">
            <v>0.6071140348206423</v>
          </cell>
          <cell r="AM6">
            <v>1.0547531186253968E-2</v>
          </cell>
          <cell r="AN6">
            <v>0.27703008945099999</v>
          </cell>
          <cell r="AO6">
            <v>1.292966348216803E-2</v>
          </cell>
          <cell r="AP6">
            <v>5.6536166619273976E-4</v>
          </cell>
          <cell r="AQ6">
            <v>996.8454895568251</v>
          </cell>
          <cell r="AR6">
            <v>45683.300542466866</v>
          </cell>
          <cell r="AS6">
            <v>1740.3162111415945</v>
          </cell>
          <cell r="AT6">
            <v>1551.8955612276704</v>
          </cell>
          <cell r="AU6">
            <v>292.60567114881115</v>
          </cell>
          <cell r="AV6">
            <v>2.3393288003907011E-3</v>
          </cell>
          <cell r="AW6">
            <v>3.5236845418784492E-4</v>
          </cell>
          <cell r="AX6">
            <v>4.7215733589370954</v>
          </cell>
          <cell r="AY6">
            <v>3.8513839037352828</v>
          </cell>
          <cell r="AZ6">
            <v>1.3944266908705544E-3</v>
          </cell>
          <cell r="BA6">
            <v>13.518533416911321</v>
          </cell>
          <cell r="BB6">
            <v>11.357853840343832</v>
          </cell>
          <cell r="BC6">
            <v>2380322.4186678687</v>
          </cell>
          <cell r="BD6">
            <v>2167.8648497217328</v>
          </cell>
          <cell r="BE6">
            <v>1810.0720238774961</v>
          </cell>
          <cell r="BF6">
            <v>258.59326964336066</v>
          </cell>
          <cell r="BG6">
            <v>1314.4159067528265</v>
          </cell>
          <cell r="BH6">
            <v>1314.4159067528265</v>
          </cell>
          <cell r="BI6">
            <v>0</v>
          </cell>
          <cell r="BJ6">
            <v>13.913787759370184</v>
          </cell>
          <cell r="BK6">
            <v>0.57950757886691728</v>
          </cell>
          <cell r="BL6">
            <v>3598.011869819305</v>
          </cell>
          <cell r="BM6">
            <v>18288.503954098938</v>
          </cell>
          <cell r="BN6">
            <v>21886.515823918242</v>
          </cell>
          <cell r="BO6">
            <v>87724.429292766348</v>
          </cell>
          <cell r="BP6">
            <v>0.24949168664153371</v>
          </cell>
          <cell r="BQ6">
            <v>0.83560600057286005</v>
          </cell>
          <cell r="BR6">
            <v>0.20847675045070924</v>
          </cell>
          <cell r="BS6">
            <v>42.73019831015575</v>
          </cell>
          <cell r="BT6">
            <v>35.77330443047066</v>
          </cell>
          <cell r="BU6">
            <v>6.7144301898442507</v>
          </cell>
          <cell r="BV6">
            <v>0.25269772623748171</v>
          </cell>
          <cell r="BW6">
            <v>0.2612718195010979</v>
          </cell>
          <cell r="BX6">
            <v>1.0108512366235534</v>
          </cell>
          <cell r="BY6">
            <v>0.26650724736920439</v>
          </cell>
          <cell r="BZ6">
            <v>1.2275121243754552</v>
          </cell>
          <cell r="CA6">
            <v>6.0633630010422657E-2</v>
          </cell>
          <cell r="CB6">
            <v>5.8384803203987742E-2</v>
          </cell>
          <cell r="CC6">
            <v>2.1608109685778273E-3</v>
          </cell>
          <cell r="CD6">
            <v>1.1191816804995043</v>
          </cell>
          <cell r="CE6">
            <v>4.1671330123143816E-5</v>
          </cell>
          <cell r="CF6">
            <v>3.0381025660746029E-5</v>
          </cell>
          <cell r="CG6">
            <v>1.2386682269821712</v>
          </cell>
          <cell r="CH6">
            <v>1.2014214872095284E-2</v>
          </cell>
        </row>
        <row r="7">
          <cell r="A7">
            <v>50</v>
          </cell>
          <cell r="B7">
            <v>25</v>
          </cell>
          <cell r="C7">
            <v>1750</v>
          </cell>
          <cell r="D7">
            <v>44412</v>
          </cell>
          <cell r="E7">
            <v>2</v>
          </cell>
          <cell r="F7">
            <v>32</v>
          </cell>
          <cell r="G7">
            <v>26.739072</v>
          </cell>
          <cell r="H7">
            <v>50.11591</v>
          </cell>
          <cell r="I7">
            <v>48.653426000000003</v>
          </cell>
          <cell r="J7">
            <v>24.998079000000001</v>
          </cell>
          <cell r="K7">
            <v>25.659184</v>
          </cell>
          <cell r="L7">
            <v>24.14</v>
          </cell>
          <cell r="M7">
            <v>49.384668000000005</v>
          </cell>
          <cell r="N7">
            <v>25.3286315</v>
          </cell>
          <cell r="O7">
            <v>1181.5808622053116</v>
          </cell>
          <cell r="P7">
            <v>0.26395023775827492</v>
          </cell>
          <cell r="Q7">
            <v>0.26791259276325302</v>
          </cell>
          <cell r="R7">
            <v>0.98521026964761027</v>
          </cell>
          <cell r="S7">
            <v>-3.962355004978102E-3</v>
          </cell>
          <cell r="T7">
            <v>-4.80840735389787E-3</v>
          </cell>
          <cell r="U7">
            <v>3.0165264013902633E-4</v>
          </cell>
          <cell r="V7">
            <v>1.4624839999999963</v>
          </cell>
          <cell r="W7">
            <v>0.66110499999999917</v>
          </cell>
          <cell r="X7">
            <v>24.053811639788211</v>
          </cell>
          <cell r="Y7">
            <v>2.3395000000000001</v>
          </cell>
          <cell r="Z7">
            <v>-0.46789999999999976</v>
          </cell>
          <cell r="AA7">
            <v>1.3071425863063368E-2</v>
          </cell>
          <cell r="AB7">
            <v>8.4215904033782141E-3</v>
          </cell>
          <cell r="AC7">
            <v>30.317725452161572</v>
          </cell>
          <cell r="AD7">
            <v>28.557573145104801</v>
          </cell>
          <cell r="AE7">
            <v>2.6556020984408788E-9</v>
          </cell>
          <cell r="AF7">
            <v>9.2023021944725178E-4</v>
          </cell>
          <cell r="AG7">
            <v>7.7881273206281203E-7</v>
          </cell>
          <cell r="AH7">
            <v>3137.7879763680312</v>
          </cell>
          <cell r="AI7">
            <v>3137.7879763680312</v>
          </cell>
          <cell r="AJ7">
            <v>4136.2197782976318</v>
          </cell>
          <cell r="AK7">
            <v>0.61083368220738632</v>
          </cell>
          <cell r="AL7">
            <v>0.60693473157749822</v>
          </cell>
          <cell r="AM7">
            <v>1.0541133857417806E-2</v>
          </cell>
          <cell r="AN7">
            <v>0.27700094864800001</v>
          </cell>
          <cell r="AO7">
            <v>1.2921879248949934E-2</v>
          </cell>
          <cell r="AP7">
            <v>5.6595850145624825E-4</v>
          </cell>
          <cell r="AQ7">
            <v>996.87115907489488</v>
          </cell>
          <cell r="AR7">
            <v>45635.703171581168</v>
          </cell>
          <cell r="AS7">
            <v>1738.5029779649967</v>
          </cell>
          <cell r="AT7">
            <v>1550.2989198776957</v>
          </cell>
          <cell r="AU7">
            <v>293.27162097064843</v>
          </cell>
          <cell r="AV7">
            <v>2.3405484253213342E-3</v>
          </cell>
          <cell r="AW7">
            <v>3.5228510770164592E-4</v>
          </cell>
          <cell r="AX7">
            <v>4.7271252424023338</v>
          </cell>
          <cell r="AY7">
            <v>3.8569694987377976</v>
          </cell>
          <cell r="AZ7">
            <v>1.3946072803545E-3</v>
          </cell>
          <cell r="BA7">
            <v>13.519159460567469</v>
          </cell>
          <cell r="BB7">
            <v>11.359443556447978</v>
          </cell>
          <cell r="BC7">
            <v>2380458.9750599321</v>
          </cell>
          <cell r="BD7">
            <v>2167.713962832403</v>
          </cell>
          <cell r="BE7">
            <v>1809.7907167731551</v>
          </cell>
          <cell r="BF7">
            <v>258.4375849789987</v>
          </cell>
          <cell r="BG7">
            <v>1515.2225518011151</v>
          </cell>
          <cell r="BH7">
            <v>1515.2225518011151</v>
          </cell>
          <cell r="BI7">
            <v>0</v>
          </cell>
          <cell r="BJ7">
            <v>13.230564999293664</v>
          </cell>
          <cell r="BK7">
            <v>0.54998939660295498</v>
          </cell>
          <cell r="BL7">
            <v>3419.2752663251222</v>
          </cell>
          <cell r="BM7">
            <v>20047.250460000265</v>
          </cell>
          <cell r="BN7">
            <v>23466.525726325388</v>
          </cell>
          <cell r="BO7">
            <v>92301.521800224597</v>
          </cell>
          <cell r="BP7">
            <v>0.25423769043717204</v>
          </cell>
          <cell r="BQ7">
            <v>0.85429137205047412</v>
          </cell>
          <cell r="BR7">
            <v>0.21719306539051542</v>
          </cell>
          <cell r="BS7">
            <v>42.350616572257998</v>
          </cell>
          <cell r="BT7">
            <v>35.735334072611167</v>
          </cell>
          <cell r="BU7">
            <v>7.034051427742007</v>
          </cell>
          <cell r="BV7">
            <v>0.25260524067542323</v>
          </cell>
          <cell r="BW7">
            <v>0.26127181513343106</v>
          </cell>
          <cell r="BX7">
            <v>1.0102514793778119</v>
          </cell>
          <cell r="BY7">
            <v>0.26643186295134896</v>
          </cell>
          <cell r="BZ7">
            <v>1.2528673067526437</v>
          </cell>
          <cell r="CA7">
            <v>6.7371907617597093E-2</v>
          </cell>
          <cell r="CB7">
            <v>5.6231240258780034E-2</v>
          </cell>
          <cell r="CC7">
            <v>2.5199106714199129E-3</v>
          </cell>
          <cell r="CD7">
            <v>1.1315593930652277</v>
          </cell>
          <cell r="CE7">
            <v>4.3747899421242284E-5</v>
          </cell>
          <cell r="CF7">
            <v>3.0356105187806431E-5</v>
          </cell>
          <cell r="CG7">
            <v>1.2646465993133253</v>
          </cell>
          <cell r="CH7">
            <v>1.2143881548815723E-2</v>
          </cell>
        </row>
        <row r="8">
          <cell r="A8">
            <v>50</v>
          </cell>
          <cell r="B8">
            <v>25</v>
          </cell>
          <cell r="C8">
            <v>1750</v>
          </cell>
          <cell r="D8">
            <v>44515</v>
          </cell>
          <cell r="E8">
            <v>1</v>
          </cell>
        </row>
        <row r="9">
          <cell r="A9">
            <v>50</v>
          </cell>
          <cell r="B9">
            <v>25</v>
          </cell>
          <cell r="C9">
            <v>1750</v>
          </cell>
          <cell r="D9">
            <v>44515</v>
          </cell>
          <cell r="E9">
            <v>2</v>
          </cell>
          <cell r="F9">
            <v>27</v>
          </cell>
          <cell r="G9">
            <v>24.191008</v>
          </cell>
          <cell r="H9">
            <v>50.123997000000003</v>
          </cell>
          <cell r="I9">
            <v>49.159722000000002</v>
          </cell>
          <cell r="J9">
            <v>25.624438999999999</v>
          </cell>
          <cell r="K9">
            <v>26.405947999999999</v>
          </cell>
          <cell r="L9">
            <v>15.22</v>
          </cell>
          <cell r="M9">
            <v>49.641859500000002</v>
          </cell>
          <cell r="N9">
            <v>26.015193499999999</v>
          </cell>
          <cell r="O9">
            <v>1181.4415706353541</v>
          </cell>
          <cell r="P9">
            <v>0.25989107196928252</v>
          </cell>
          <cell r="Q9">
            <v>0.26797009015522233</v>
          </cell>
          <cell r="R9">
            <v>0.96985104501304598</v>
          </cell>
          <cell r="S9">
            <v>-8.0790181859398125E-3</v>
          </cell>
          <cell r="T9">
            <v>-8.5549179615175726E-3</v>
          </cell>
          <cell r="U9">
            <v>2.103458621870755E-4</v>
          </cell>
          <cell r="V9">
            <v>0.96427500000000066</v>
          </cell>
          <cell r="W9">
            <v>0.78150899999999979</v>
          </cell>
          <cell r="X9">
            <v>23.626548182756554</v>
          </cell>
          <cell r="Y9">
            <v>3.4942000000000002</v>
          </cell>
          <cell r="Z9">
            <v>0</v>
          </cell>
          <cell r="AA9">
            <v>1.4967281522591652E-3</v>
          </cell>
          <cell r="AB9">
            <v>5.3882213481329846E-3</v>
          </cell>
          <cell r="AC9">
            <v>19.397596853278745</v>
          </cell>
          <cell r="AD9">
            <v>21.804335722111471</v>
          </cell>
          <cell r="AE9">
            <v>2.6696483181857805E-9</v>
          </cell>
          <cell r="AF9">
            <v>9.1601953192909941E-4</v>
          </cell>
          <cell r="AG9">
            <v>7.7534052863611662E-7</v>
          </cell>
          <cell r="AH9">
            <v>3137.9320968484712</v>
          </cell>
          <cell r="AI9">
            <v>3137.9320968484712</v>
          </cell>
          <cell r="AJ9">
            <v>4133.5735735128446</v>
          </cell>
          <cell r="AK9">
            <v>0.61113705497743531</v>
          </cell>
          <cell r="AL9">
            <v>0.60808758546451158</v>
          </cell>
          <cell r="AM9">
            <v>1.0568546914074802E-2</v>
          </cell>
          <cell r="AN9">
            <v>0.277125943717</v>
          </cell>
          <cell r="AO9">
            <v>1.2955234946762756E-2</v>
          </cell>
          <cell r="AP9">
            <v>5.6340461127914665E-4</v>
          </cell>
          <cell r="AQ9">
            <v>996.70355691059342</v>
          </cell>
          <cell r="AR9">
            <v>45840.073301968587</v>
          </cell>
          <cell r="AS9">
            <v>1746.2885067416603</v>
          </cell>
          <cell r="AT9">
            <v>1557.0645313026523</v>
          </cell>
          <cell r="AU9">
            <v>290.42796511977156</v>
          </cell>
          <cell r="AV9">
            <v>2.3353251295080862E-3</v>
          </cell>
          <cell r="AW9">
            <v>3.526424108901198E-4</v>
          </cell>
          <cell r="AX9">
            <v>4.7033755639094146</v>
          </cell>
          <cell r="AY9">
            <v>3.8298338398073941</v>
          </cell>
          <cell r="AZ9">
            <v>1.3938331837423457E-3</v>
          </cell>
          <cell r="BA9">
            <v>13.516477740146209</v>
          </cell>
          <cell r="BB9">
            <v>11.349202795081531</v>
          </cell>
          <cell r="BC9">
            <v>2379873.1118025444</v>
          </cell>
          <cell r="BD9">
            <v>2168.3603549425166</v>
          </cell>
          <cell r="BE9">
            <v>1811.5936977096562</v>
          </cell>
          <cell r="BF9">
            <v>259.10469893525516</v>
          </cell>
          <cell r="BG9">
            <v>810.46133745968382</v>
          </cell>
          <cell r="BH9">
            <v>810.46133745968382</v>
          </cell>
          <cell r="BI9">
            <v>0</v>
          </cell>
          <cell r="BJ9">
            <v>15.822202138667766</v>
          </cell>
          <cell r="BK9">
            <v>0.66967561731594982</v>
          </cell>
          <cell r="BL9">
            <v>4099.6069216322621</v>
          </cell>
          <cell r="BM9">
            <v>12823.283106862147</v>
          </cell>
          <cell r="BN9">
            <v>16922.89002849441</v>
          </cell>
          <cell r="BO9">
            <v>60853.756451572764</v>
          </cell>
          <cell r="BP9">
            <v>0.27809113217129983</v>
          </cell>
          <cell r="BQ9">
            <v>0.75774782470787017</v>
          </cell>
          <cell r="BR9">
            <v>0.21072295047335127</v>
          </cell>
          <cell r="BS9">
            <v>44.048772875545147</v>
          </cell>
          <cell r="BT9">
            <v>36.137671806211266</v>
          </cell>
          <cell r="BU9">
            <v>5.5930866244548554</v>
          </cell>
          <cell r="BV9">
            <v>0.25300187641056104</v>
          </cell>
          <cell r="BW9">
            <v>0.26127183386492475</v>
          </cell>
          <cell r="BX9">
            <v>0.99471522867498963</v>
          </cell>
          <cell r="BY9">
            <v>0.26677312211088577</v>
          </cell>
          <cell r="BZ9">
            <v>1.1315372523239484</v>
          </cell>
          <cell r="CA9">
            <v>3.5090603476347071E-2</v>
          </cell>
          <cell r="CB9">
            <v>3.7288999616457111E-2</v>
          </cell>
          <cell r="CC9">
            <v>1.7965516676497649E-3</v>
          </cell>
          <cell r="CD9">
            <v>1.063126240499469</v>
          </cell>
          <cell r="CE9">
            <v>3.4470523599580096E-5</v>
          </cell>
          <cell r="CF9">
            <v>3.0463052315145447E-5</v>
          </cell>
          <cell r="CG9">
            <v>1.1615009446069438</v>
          </cell>
          <cell r="CH9">
            <v>1.1422755287950649E-2</v>
          </cell>
        </row>
        <row r="10">
          <cell r="A10">
            <v>50</v>
          </cell>
          <cell r="B10">
            <v>25</v>
          </cell>
          <cell r="C10">
            <v>1900</v>
          </cell>
          <cell r="D10">
            <v>44229</v>
          </cell>
          <cell r="E10">
            <v>3</v>
          </cell>
          <cell r="F10">
            <v>43</v>
          </cell>
          <cell r="G10">
            <v>49.575417999999999</v>
          </cell>
          <cell r="H10">
            <v>50.113035000000004</v>
          </cell>
          <cell r="I10">
            <v>48.471272999999997</v>
          </cell>
          <cell r="J10">
            <v>25.039677000000001</v>
          </cell>
          <cell r="K10">
            <v>25.747724000000002</v>
          </cell>
          <cell r="L10">
            <v>25.92</v>
          </cell>
          <cell r="M10">
            <v>49.292153999999996</v>
          </cell>
          <cell r="N10">
            <v>25.393700500000001</v>
          </cell>
          <cell r="O10">
            <v>1181.6308408583161</v>
          </cell>
          <cell r="P10">
            <v>0.26477027535777636</v>
          </cell>
          <cell r="Q10">
            <v>0.26789196836041268</v>
          </cell>
          <cell r="R10">
            <v>0.98834719449880448</v>
          </cell>
          <cell r="S10">
            <v>-3.1216930026363165E-3</v>
          </cell>
          <cell r="T10">
            <v>-3.8108559127148943E-3</v>
          </cell>
          <cell r="U10">
            <v>2.3963295710932329E-4</v>
          </cell>
          <cell r="V10">
            <v>1.641762000000007</v>
          </cell>
          <cell r="W10">
            <v>0.70804700000000054</v>
          </cell>
          <cell r="X10">
            <v>23.895413162264482</v>
          </cell>
          <cell r="Y10">
            <v>3.7934000000000001</v>
          </cell>
          <cell r="Z10">
            <v>2.2000000000002018E-3</v>
          </cell>
          <cell r="AA10">
            <v>5.8871307322194031E-3</v>
          </cell>
          <cell r="AB10">
            <v>7.5035971366592662E-3</v>
          </cell>
          <cell r="AC10">
            <v>27.012949691973358</v>
          </cell>
          <cell r="AD10">
            <v>27.444007399823988</v>
          </cell>
          <cell r="AE10">
            <v>2.6505601585894332E-9</v>
          </cell>
          <cell r="AF10">
            <v>9.2175128081766009E-4</v>
          </cell>
          <cell r="AG10">
            <v>7.800670471228696E-7</v>
          </cell>
          <cell r="AH10">
            <v>3137.7367537266905</v>
          </cell>
          <cell r="AI10">
            <v>3137.7367537266905</v>
          </cell>
          <cell r="AJ10">
            <v>4135.969913296376</v>
          </cell>
          <cell r="AK10">
            <v>0.61072433573539797</v>
          </cell>
          <cell r="AL10">
            <v>0.60704449692690798</v>
          </cell>
          <cell r="AM10">
            <v>1.0531255694360477E-2</v>
          </cell>
          <cell r="AN10">
            <v>0.27695598684400002</v>
          </cell>
          <cell r="AO10">
            <v>1.2909859457827471E-2</v>
          </cell>
          <cell r="AP10">
            <v>5.6688107664910046E-4</v>
          </cell>
          <cell r="AQ10">
            <v>996.85546200986755</v>
          </cell>
          <cell r="AR10">
            <v>49488.267462458338</v>
          </cell>
          <cell r="AS10">
            <v>1885.2673319031746</v>
          </cell>
          <cell r="AT10">
            <v>1680.3361658146475</v>
          </cell>
          <cell r="AU10">
            <v>294.30271355848163</v>
          </cell>
          <cell r="AV10">
            <v>2.2475992547298287E-3</v>
          </cell>
          <cell r="AW10">
            <v>3.3789942852367055E-4</v>
          </cell>
          <cell r="AX10">
            <v>4.7357092265425988</v>
          </cell>
          <cell r="AY10">
            <v>3.8623249025516517</v>
          </cell>
          <cell r="AZ10">
            <v>1.3384142025815555E-3</v>
          </cell>
          <cell r="BA10">
            <v>13.897805065442409</v>
          </cell>
          <cell r="BB10">
            <v>11.673959115372913</v>
          </cell>
          <cell r="BC10">
            <v>2380669.6352363918</v>
          </cell>
          <cell r="BD10">
            <v>2228.0285387777458</v>
          </cell>
          <cell r="BE10">
            <v>1860.2358175634211</v>
          </cell>
          <cell r="BF10">
            <v>258.19718915654943</v>
          </cell>
          <cell r="BG10">
            <v>1255.2099685472947</v>
          </cell>
          <cell r="BH10">
            <v>1255.2099685472947</v>
          </cell>
          <cell r="BI10">
            <v>0</v>
          </cell>
          <cell r="BJ10">
            <v>14.231551936259477</v>
          </cell>
          <cell r="BK10">
            <v>0.59550095725899077</v>
          </cell>
          <cell r="BL10">
            <v>3674.5467072776455</v>
          </cell>
          <cell r="BM10">
            <v>17863.585858291448</v>
          </cell>
          <cell r="BN10">
            <v>21538.132565569093</v>
          </cell>
          <cell r="BO10">
            <v>112547.43702844196</v>
          </cell>
          <cell r="BP10">
            <v>0.19136937396562992</v>
          </cell>
          <cell r="BQ10">
            <v>0.82939343993305237</v>
          </cell>
          <cell r="BR10">
            <v>0.15872050337118851</v>
          </cell>
          <cell r="BS10">
            <v>42.780148244935788</v>
          </cell>
          <cell r="BT10">
            <v>35.664372276806048</v>
          </cell>
          <cell r="BU10">
            <v>6.5120057550642088</v>
          </cell>
          <cell r="BV10">
            <v>0.25246252458463497</v>
          </cell>
          <cell r="BW10">
            <v>0.26127180839366793</v>
          </cell>
          <cell r="BX10">
            <v>1.0133901433362347</v>
          </cell>
          <cell r="BY10">
            <v>0.26651720575874394</v>
          </cell>
          <cell r="BZ10">
            <v>1.217972104646263</v>
          </cell>
          <cell r="CA10">
            <v>5.8093316263674533E-2</v>
          </cell>
          <cell r="CB10">
            <v>5.5697304492632736E-2</v>
          </cell>
          <cell r="CC10">
            <v>1.6571734902848659E-3</v>
          </cell>
          <cell r="CD10">
            <v>1.1156811239912487</v>
          </cell>
          <cell r="CE10">
            <v>4.2348795663249257E-5</v>
          </cell>
          <cell r="CF10">
            <v>3.1164580707725391E-5</v>
          </cell>
          <cell r="CG10">
            <v>1.2260081747612406</v>
          </cell>
          <cell r="CH10">
            <v>1.148530545077203E-2</v>
          </cell>
        </row>
        <row r="11">
          <cell r="A11">
            <v>50</v>
          </cell>
          <cell r="B11">
            <v>25</v>
          </cell>
          <cell r="C11">
            <v>1900</v>
          </cell>
          <cell r="D11">
            <v>44229</v>
          </cell>
          <cell r="E11">
            <v>4</v>
          </cell>
          <cell r="F11">
            <v>28</v>
          </cell>
          <cell r="G11">
            <v>49.228591000000002</v>
          </cell>
          <cell r="H11">
            <v>50.034635999999999</v>
          </cell>
          <cell r="I11">
            <v>48.148634000000001</v>
          </cell>
          <cell r="J11">
            <v>25.133015</v>
          </cell>
          <cell r="K11">
            <v>25.932205</v>
          </cell>
          <cell r="L11">
            <v>19.39</v>
          </cell>
          <cell r="M11">
            <v>49.091634999999997</v>
          </cell>
          <cell r="N11">
            <v>25.532609999999998</v>
          </cell>
          <cell r="O11">
            <v>1181.7389384941196</v>
          </cell>
          <cell r="P11">
            <v>0.26182521659497332</v>
          </cell>
          <cell r="Q11">
            <v>0.26784737126939168</v>
          </cell>
          <cell r="R11">
            <v>0.97751646900293276</v>
          </cell>
          <cell r="S11">
            <v>-6.0221546744183563E-3</v>
          </cell>
          <cell r="T11">
            <v>-6.7804185850286469E-3</v>
          </cell>
          <cell r="U11">
            <v>2.6692384226472451E-4</v>
          </cell>
          <cell r="V11">
            <v>1.8860019999999977</v>
          </cell>
          <cell r="W11">
            <v>0.7991899999999994</v>
          </cell>
          <cell r="X11">
            <v>23.554846389233848</v>
          </cell>
          <cell r="Y11">
            <v>3.8473000000000002</v>
          </cell>
          <cell r="Z11">
            <v>0</v>
          </cell>
          <cell r="AA11">
            <v>6.6853857467576057E-3</v>
          </cell>
          <cell r="AB11">
            <v>8.142201148289837E-3</v>
          </cell>
          <cell r="AC11">
            <v>29.311924133843412</v>
          </cell>
          <cell r="AD11">
            <v>28.952709377301222</v>
          </cell>
          <cell r="AE11">
            <v>2.6396512950819022E-9</v>
          </cell>
          <cell r="AF11">
            <v>9.250597952478296E-4</v>
          </cell>
          <cell r="AG11">
            <v>7.8279539170184732E-7</v>
          </cell>
          <cell r="AH11">
            <v>3137.6268552206375</v>
          </cell>
          <cell r="AI11">
            <v>3137.6268552206375</v>
          </cell>
          <cell r="AJ11">
            <v>4135.4358495436427</v>
          </cell>
          <cell r="AK11">
            <v>0.61048693249814101</v>
          </cell>
          <cell r="AL11">
            <v>0.60727847156501935</v>
          </cell>
          <cell r="AM11">
            <v>1.0509813449819173E-2</v>
          </cell>
          <cell r="AN11">
            <v>0.27685853460999998</v>
          </cell>
          <cell r="AO11">
            <v>1.2883768029912335E-2</v>
          </cell>
          <cell r="AP11">
            <v>5.6888782501026672E-4</v>
          </cell>
          <cell r="AQ11">
            <v>996.82182052834287</v>
          </cell>
          <cell r="AR11">
            <v>49315.781717542719</v>
          </cell>
          <cell r="AS11">
            <v>1878.69644638258</v>
          </cell>
          <cell r="AT11">
            <v>1674.352282873466</v>
          </cell>
          <cell r="AU11">
            <v>296.55257615288878</v>
          </cell>
          <cell r="AV11">
            <v>2.2515263996072824E-3</v>
          </cell>
          <cell r="AW11">
            <v>3.376316437804896E-4</v>
          </cell>
          <cell r="AX11">
            <v>4.7543891633803854</v>
          </cell>
          <cell r="AY11">
            <v>3.8740037990371641</v>
          </cell>
          <cell r="AZ11">
            <v>1.3389945244766045E-3</v>
          </cell>
          <cell r="BA11">
            <v>13.899963678219528</v>
          </cell>
          <cell r="BB11">
            <v>11.671825928167733</v>
          </cell>
          <cell r="BC11">
            <v>2381126.0844744151</v>
          </cell>
          <cell r="BD11">
            <v>2227.5083742848519</v>
          </cell>
          <cell r="BE11">
            <v>1860.6127601330493</v>
          </cell>
          <cell r="BF11">
            <v>257.6753605982467</v>
          </cell>
          <cell r="BG11">
            <v>1456.068418704722</v>
          </cell>
          <cell r="BH11">
            <v>1456.068418704722</v>
          </cell>
          <cell r="BI11">
            <v>0</v>
          </cell>
          <cell r="BJ11">
            <v>13.315038833461646</v>
          </cell>
          <cell r="BK11">
            <v>0.5651778387883899</v>
          </cell>
          <cell r="BL11">
            <v>3430.9574327918876</v>
          </cell>
          <cell r="BM11">
            <v>19387.607539230467</v>
          </cell>
          <cell r="BN11">
            <v>22818.564972022356</v>
          </cell>
          <cell r="BO11">
            <v>129298.08003238303</v>
          </cell>
          <cell r="BP11">
            <v>0.17648030787701866</v>
          </cell>
          <cell r="BQ11">
            <v>0.84964184044883817</v>
          </cell>
          <cell r="BR11">
            <v>0.14994505358760774</v>
          </cell>
          <cell r="BS11">
            <v>42.354674910983533</v>
          </cell>
          <cell r="BT11">
            <v>35.697155494252712</v>
          </cell>
          <cell r="BU11">
            <v>6.7369600890164634</v>
          </cell>
          <cell r="BV11">
            <v>0.25215311758833769</v>
          </cell>
          <cell r="BW11">
            <v>0.26127179378218207</v>
          </cell>
          <cell r="BX11">
            <v>1.0021181881319061</v>
          </cell>
          <cell r="BY11">
            <v>0.26643266620425332</v>
          </cell>
          <cell r="BZ11">
            <v>1.2266037483115504</v>
          </cell>
          <cell r="CA11">
            <v>6.0374640834523929E-2</v>
          </cell>
          <cell r="CB11">
            <v>5.6652739152831796E-2</v>
          </cell>
          <cell r="CC11">
            <v>2.6290280178502446E-3</v>
          </cell>
          <cell r="CD11">
            <v>1.1143609682217281</v>
          </cell>
          <cell r="CE11">
            <v>4.4125397093323117E-5</v>
          </cell>
          <cell r="CF11">
            <v>3.1079012936895043E-5</v>
          </cell>
          <cell r="CG11">
            <v>1.2481888157637888</v>
          </cell>
          <cell r="CH11">
            <v>1.1462681787403553E-2</v>
          </cell>
        </row>
        <row r="12">
          <cell r="A12">
            <v>50</v>
          </cell>
          <cell r="B12">
            <v>25</v>
          </cell>
          <cell r="C12">
            <v>2050</v>
          </cell>
          <cell r="D12">
            <v>44229</v>
          </cell>
          <cell r="E12">
            <v>5</v>
          </cell>
          <cell r="F12">
            <v>43</v>
          </cell>
          <cell r="G12">
            <v>49.329397</v>
          </cell>
          <cell r="H12">
            <v>50.076639999999998</v>
          </cell>
          <cell r="I12">
            <v>48.421863000000002</v>
          </cell>
          <cell r="J12">
            <v>24.932701000000002</v>
          </cell>
          <cell r="K12">
            <v>25.619368000000001</v>
          </cell>
          <cell r="L12">
            <v>32.54</v>
          </cell>
          <cell r="M12">
            <v>49.2492515</v>
          </cell>
          <cell r="N12">
            <v>25.276034500000002</v>
          </cell>
          <cell r="O12">
            <v>1181.6539954128991</v>
          </cell>
          <cell r="P12">
            <v>0.26790435139959762</v>
          </cell>
          <cell r="Q12">
            <v>0.26788241438520216</v>
          </cell>
          <cell r="R12">
            <v>1.0000818904609539</v>
          </cell>
          <cell r="S12">
            <v>2.19370143954567E-5</v>
          </cell>
          <cell r="T12">
            <v>-6.8436306384890284E-4</v>
          </cell>
          <cell r="U12">
            <v>3.1270619911865808E-4</v>
          </cell>
          <cell r="V12">
            <v>1.6547769999999957</v>
          </cell>
          <cell r="W12">
            <v>0.68666699999999992</v>
          </cell>
          <cell r="X12">
            <v>23.969958714968364</v>
          </cell>
          <cell r="Y12">
            <v>3.8563999999999998</v>
          </cell>
          <cell r="Z12">
            <v>0</v>
          </cell>
          <cell r="AA12">
            <v>6.984731377209414E-3</v>
          </cell>
          <cell r="AB12">
            <v>7.5035971366592593E-3</v>
          </cell>
          <cell r="AC12">
            <v>27.012949691973333</v>
          </cell>
          <cell r="AD12">
            <v>27.444007399823988</v>
          </cell>
          <cell r="AE12">
            <v>2.6482239109155335E-9</v>
          </cell>
          <cell r="AF12">
            <v>9.2245781536160485E-4</v>
          </cell>
          <cell r="AG12">
            <v>7.8064968166868105E-7</v>
          </cell>
          <cell r="AH12">
            <v>3137.713110816554</v>
          </cell>
          <cell r="AI12">
            <v>3137.713110816554</v>
          </cell>
          <cell r="AJ12">
            <v>4136.4216085781709</v>
          </cell>
          <cell r="AK12">
            <v>0.61067358770750546</v>
          </cell>
          <cell r="AL12">
            <v>0.60684592828023742</v>
          </cell>
          <cell r="AM12">
            <v>1.0526671642784343E-2</v>
          </cell>
          <cell r="AN12">
            <v>0.27693513622900001</v>
          </cell>
          <cell r="AO12">
            <v>1.2904281523501988E-2</v>
          </cell>
          <cell r="AP12">
            <v>5.6730961597357087E-4</v>
          </cell>
          <cell r="AQ12">
            <v>996.88381874193658</v>
          </cell>
          <cell r="AR12">
            <v>53347.659406346123</v>
          </cell>
          <cell r="AS12">
            <v>2032.2917869084238</v>
          </cell>
          <cell r="AT12">
            <v>1811.60290170858</v>
          </cell>
          <cell r="AU12">
            <v>294.78235524230951</v>
          </cell>
          <cell r="AV12">
            <v>2.1647727849863126E-3</v>
          </cell>
          <cell r="AW12">
            <v>3.2527086001473213E-4</v>
          </cell>
          <cell r="AX12">
            <v>4.7396973435530976</v>
          </cell>
          <cell r="AY12">
            <v>3.8669316953604134</v>
          </cell>
          <cell r="AZ12">
            <v>1.288730526748974E-3</v>
          </cell>
          <cell r="BA12">
            <v>14.254098564849198</v>
          </cell>
          <cell r="BB12">
            <v>11.975114587983724</v>
          </cell>
          <cell r="BC12">
            <v>2380767.3125719652</v>
          </cell>
          <cell r="BD12">
            <v>2284.9578964098769</v>
          </cell>
          <cell r="BE12">
            <v>1907.6005012068888</v>
          </cell>
          <cell r="BF12">
            <v>258.0856304700398</v>
          </cell>
          <cell r="BG12">
            <v>1230.708923901449</v>
          </cell>
          <cell r="BH12">
            <v>1230.708923901449</v>
          </cell>
          <cell r="BI12">
            <v>0</v>
          </cell>
          <cell r="BJ12">
            <v>14.515470264923076</v>
          </cell>
          <cell r="BK12">
            <v>0.60548695925636831</v>
          </cell>
          <cell r="BL12">
            <v>3746.2342948917876</v>
          </cell>
          <cell r="BM12">
            <v>17864.318789666959</v>
          </cell>
          <cell r="BN12">
            <v>21610.553084558745</v>
          </cell>
          <cell r="BO12">
            <v>122379.16865327932</v>
          </cell>
          <cell r="BP12">
            <v>0.17658685969492946</v>
          </cell>
          <cell r="BQ12">
            <v>0.82664792149310795</v>
          </cell>
          <cell r="BR12">
            <v>0.14597516052980852</v>
          </cell>
          <cell r="BS12">
            <v>42.826572341689293</v>
          </cell>
          <cell r="BT12">
            <v>35.568837209227752</v>
          </cell>
          <cell r="BU12">
            <v>6.4226791583107072</v>
          </cell>
          <cell r="BV12">
            <v>0.25239633365035524</v>
          </cell>
          <cell r="BW12">
            <v>0.26127180526782778</v>
          </cell>
          <cell r="BX12">
            <v>1.0253856175754243</v>
          </cell>
          <cell r="BY12">
            <v>0.26652646921876261</v>
          </cell>
          <cell r="BZ12">
            <v>1.2262322412353375</v>
          </cell>
          <cell r="CA12">
            <v>6.0296880479901838E-2</v>
          </cell>
          <cell r="CB12">
            <v>6.0428388377151164E-2</v>
          </cell>
          <cell r="CC12">
            <v>1.7086320990473407E-3</v>
          </cell>
          <cell r="CD12">
            <v>1.1258089294053808</v>
          </cell>
          <cell r="CE12">
            <v>4.3448356543059909E-5</v>
          </cell>
          <cell r="CF12">
            <v>3.1943691604377577E-5</v>
          </cell>
          <cell r="CG12">
            <v>1.2199254994973379</v>
          </cell>
          <cell r="CH12">
            <v>1.1156576454715956E-2</v>
          </cell>
        </row>
        <row r="13">
          <cell r="A13">
            <v>50</v>
          </cell>
          <cell r="B13">
            <v>25</v>
          </cell>
          <cell r="C13">
            <v>2050</v>
          </cell>
          <cell r="D13">
            <v>44229</v>
          </cell>
          <cell r="E13">
            <v>6</v>
          </cell>
          <cell r="F13">
            <v>34</v>
          </cell>
          <cell r="G13">
            <v>49.212555999999999</v>
          </cell>
          <cell r="H13">
            <v>50.047378999999999</v>
          </cell>
          <cell r="I13">
            <v>48.411445000000001</v>
          </cell>
          <cell r="J13">
            <v>25.019117999999999</v>
          </cell>
          <cell r="K13">
            <v>25.746352999999999</v>
          </cell>
          <cell r="L13">
            <v>24.03</v>
          </cell>
          <cell r="M13">
            <v>49.229411999999996</v>
          </cell>
          <cell r="N13">
            <v>25.382735499999999</v>
          </cell>
          <cell r="O13">
            <v>1181.6646979885854</v>
          </cell>
          <cell r="P13">
            <v>0.26387949217352491</v>
          </cell>
          <cell r="Q13">
            <v>0.26787799854675048</v>
          </cell>
          <cell r="R13">
            <v>0.98507340507649888</v>
          </cell>
          <cell r="S13">
            <v>-3.9985063732255743E-3</v>
          </cell>
          <cell r="T13">
            <v>-4.7059325148926965E-3</v>
          </cell>
          <cell r="U13">
            <v>2.9392055644645405E-4</v>
          </cell>
          <cell r="V13">
            <v>1.6359339999999989</v>
          </cell>
          <cell r="W13">
            <v>0.7272350000000003</v>
          </cell>
          <cell r="X13">
            <v>23.843790654733048</v>
          </cell>
          <cell r="Y13">
            <v>3.8540999999999999</v>
          </cell>
          <cell r="Z13">
            <v>0</v>
          </cell>
          <cell r="AA13">
            <v>7.9825501453822025E-3</v>
          </cell>
          <cell r="AB13">
            <v>7.4836407612958082E-3</v>
          </cell>
          <cell r="AC13">
            <v>26.94110674066491</v>
          </cell>
          <cell r="AD13">
            <v>26.833342313702254</v>
          </cell>
          <cell r="AE13">
            <v>2.6471439627110256E-9</v>
          </cell>
          <cell r="AF13">
            <v>9.2278478753575217E-4</v>
          </cell>
          <cell r="AG13">
            <v>7.8091931586557904E-7</v>
          </cell>
          <cell r="AH13">
            <v>3137.7022013781811</v>
          </cell>
          <cell r="AI13">
            <v>3137.7022013781811</v>
          </cell>
          <cell r="AJ13">
            <v>4136.0120325374082</v>
          </cell>
          <cell r="AK13">
            <v>0.6106501116919909</v>
          </cell>
          <cell r="AL13">
            <v>0.60702600737798618</v>
          </cell>
          <cell r="AM13">
            <v>1.0524551154324826E-2</v>
          </cell>
          <cell r="AN13">
            <v>0.27692549423200002</v>
          </cell>
          <cell r="AO13">
            <v>1.2901701276478748E-2</v>
          </cell>
          <cell r="AP13">
            <v>5.6750793716051756E-4</v>
          </cell>
          <cell r="AQ13">
            <v>996.85810992593872</v>
          </cell>
          <cell r="AR13">
            <v>53329.239637481194</v>
          </cell>
          <cell r="AS13">
            <v>2031.5900814278546</v>
          </cell>
          <cell r="AT13">
            <v>1810.9231159689525</v>
          </cell>
          <cell r="AU13">
            <v>295.00447533870215</v>
          </cell>
          <cell r="AV13">
            <v>2.1651466059151806E-3</v>
          </cell>
          <cell r="AW13">
            <v>3.2524535811539898E-4</v>
          </cell>
          <cell r="AX13">
            <v>4.7415431583670378</v>
          </cell>
          <cell r="AY13">
            <v>3.866753035500182</v>
          </cell>
          <cell r="AZ13">
            <v>1.2887857907821832E-3</v>
          </cell>
          <cell r="BA13">
            <v>14.254317466628844</v>
          </cell>
          <cell r="BB13">
            <v>11.973432149159271</v>
          </cell>
          <cell r="BC13">
            <v>2380812.4786492158</v>
          </cell>
          <cell r="BD13">
            <v>2284.9051451861251</v>
          </cell>
          <cell r="BE13">
            <v>1907.8984869302853</v>
          </cell>
          <cell r="BF13">
            <v>258.03402552957499</v>
          </cell>
          <cell r="BG13">
            <v>1235.5497589473391</v>
          </cell>
          <cell r="BH13">
            <v>1235.5497589473391</v>
          </cell>
          <cell r="BI13">
            <v>0</v>
          </cell>
          <cell r="BJ13">
            <v>14.420419073531113</v>
          </cell>
          <cell r="BK13">
            <v>0.60471399750531751</v>
          </cell>
          <cell r="BL13">
            <v>3720.9587833666974</v>
          </cell>
          <cell r="BM13">
            <v>17817.145310220978</v>
          </cell>
          <cell r="BN13">
            <v>21538.104093587674</v>
          </cell>
          <cell r="BO13">
            <v>120986.30818939999</v>
          </cell>
          <cell r="BP13">
            <v>0.17802100432612999</v>
          </cell>
          <cell r="BQ13">
            <v>0.82723833225067844</v>
          </cell>
          <cell r="BR13">
            <v>0.14726579872433859</v>
          </cell>
          <cell r="BS13">
            <v>42.831770718514278</v>
          </cell>
          <cell r="BT13">
            <v>35.621561181748724</v>
          </cell>
          <cell r="BU13">
            <v>6.3976412814857184</v>
          </cell>
          <cell r="BV13">
            <v>0.252365723180423</v>
          </cell>
          <cell r="BW13">
            <v>0.261271803822266</v>
          </cell>
          <cell r="BX13">
            <v>1.009980749216371</v>
          </cell>
          <cell r="BY13">
            <v>0.26652750698269695</v>
          </cell>
          <cell r="BZ13">
            <v>1.2072297758847033</v>
          </cell>
          <cell r="CA13">
            <v>5.5232435539132985E-2</v>
          </cell>
          <cell r="CB13">
            <v>5.3584356121057809E-2</v>
          </cell>
          <cell r="CC13">
            <v>2.0246961161564888E-3</v>
          </cell>
          <cell r="CD13">
            <v>1.1086052625505372</v>
          </cell>
          <cell r="CE13">
            <v>4.3309518179278804E-5</v>
          </cell>
          <cell r="CF13">
            <v>3.1935006569006249E-5</v>
          </cell>
          <cell r="CG13">
            <v>1.2193442539681838</v>
          </cell>
          <cell r="CH13">
            <v>1.0985326614805677E-2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=1600"/>
      <sheetName val="Re=1750"/>
      <sheetName val="Re=1900"/>
      <sheetName val="Re=2050"/>
      <sheetName val="Nucleation"/>
      <sheetName val="Scaling"/>
    </sheetNames>
    <sheetDataSet>
      <sheetData sheetId="0">
        <row r="20">
          <cell r="B20">
            <v>0.29895833333333327</v>
          </cell>
        </row>
      </sheetData>
      <sheetData sheetId="1">
        <row r="22">
          <cell r="B22">
            <v>0.32708333333333334</v>
          </cell>
        </row>
      </sheetData>
      <sheetData sheetId="2">
        <row r="20">
          <cell r="B20">
            <v>0.35499999999999998</v>
          </cell>
        </row>
      </sheetData>
      <sheetData sheetId="3">
        <row r="20">
          <cell r="B20">
            <v>0.38312499999999994</v>
          </cell>
        </row>
      </sheetData>
      <sheetData sheetId="4">
        <row r="2">
          <cell r="A2">
            <v>55</v>
          </cell>
        </row>
      </sheetData>
      <sheetData sheetId="5">
        <row r="2">
          <cell r="A2">
            <v>55</v>
          </cell>
          <cell r="B2">
            <v>25</v>
          </cell>
          <cell r="C2">
            <v>1600</v>
          </cell>
          <cell r="D2">
            <v>44231</v>
          </cell>
          <cell r="E2">
            <v>1</v>
          </cell>
          <cell r="F2">
            <v>24</v>
          </cell>
          <cell r="G2">
            <v>53.818143999999997</v>
          </cell>
          <cell r="H2">
            <v>54.377003000000002</v>
          </cell>
          <cell r="I2">
            <v>52.812136000000002</v>
          </cell>
          <cell r="J2">
            <v>28.512543999999998</v>
          </cell>
          <cell r="K2">
            <v>29.443382</v>
          </cell>
          <cell r="L2">
            <v>16.22</v>
          </cell>
          <cell r="M2">
            <v>53.594569500000006</v>
          </cell>
          <cell r="N2">
            <v>28.977962999999999</v>
          </cell>
          <cell r="O2">
            <v>1179.2361676061385</v>
          </cell>
          <cell r="P2">
            <v>0.26224914552478579</v>
          </cell>
          <cell r="Q2">
            <v>0.26888353598323722</v>
          </cell>
          <cell r="R2">
            <v>0.97532615586078486</v>
          </cell>
          <cell r="S2">
            <v>-6.6343904584514335E-3</v>
          </cell>
          <cell r="T2">
            <v>-7.3496394762751164E-3</v>
          </cell>
          <cell r="U2">
            <v>2.5674936589581421E-4</v>
          </cell>
          <cell r="V2">
            <v>1.5648669999999996</v>
          </cell>
          <cell r="W2">
            <v>0.93083800000000139</v>
          </cell>
          <cell r="X2">
            <v>24.615245594328947</v>
          </cell>
          <cell r="Y2">
            <v>3.6901000000000002</v>
          </cell>
          <cell r="Z2">
            <v>4.1999999999999815E-3</v>
          </cell>
          <cell r="AA2">
            <v>6.086694485853918E-3</v>
          </cell>
          <cell r="AB2">
            <v>7.9825501453821921E-3</v>
          </cell>
          <cell r="AC2">
            <v>28.737180523375891</v>
          </cell>
          <cell r="AD2">
            <v>29.850746268656717</v>
          </cell>
          <cell r="AE2">
            <v>2.8909764839987465E-9</v>
          </cell>
          <cell r="AF2">
            <v>8.5461935335156658E-4</v>
          </cell>
          <cell r="AG2">
            <v>7.2472281365526012E-7</v>
          </cell>
          <cell r="AH2">
            <v>3140.4652940490764</v>
          </cell>
          <cell r="AI2">
            <v>3140.4652940490764</v>
          </cell>
          <cell r="AJ2">
            <v>4121.9057347397375</v>
          </cell>
          <cell r="AK2">
            <v>0.61568601137934409</v>
          </cell>
          <cell r="AL2">
            <v>0.61292796629081436</v>
          </cell>
          <cell r="AM2">
            <v>1.098124680421126E-2</v>
          </cell>
          <cell r="AN2">
            <v>0.27904696077700003</v>
          </cell>
          <cell r="AO2">
            <v>1.345729123651581E-2</v>
          </cell>
          <cell r="AP2">
            <v>5.2617019630361557E-4</v>
          </cell>
          <cell r="AQ2">
            <v>995.93017399370399</v>
          </cell>
          <cell r="AR2">
            <v>41251.403667767423</v>
          </cell>
          <cell r="AS2">
            <v>1571.4820444863781</v>
          </cell>
          <cell r="AT2">
            <v>1401.1159510103521</v>
          </cell>
          <cell r="AU2">
            <v>250.68443747866002</v>
          </cell>
          <cell r="AV2">
            <v>2.4617879347020705E-3</v>
          </cell>
          <cell r="AW2">
            <v>3.9042850185277452E-4</v>
          </cell>
          <cell r="AX2">
            <v>4.3592064286313947</v>
          </cell>
          <cell r="AY2">
            <v>3.5384646628507244</v>
          </cell>
          <cell r="AZ2">
            <v>1.5070054644323028E-3</v>
          </cell>
          <cell r="BA2">
            <v>12.721333402809075</v>
          </cell>
          <cell r="BB2">
            <v>10.671680679223696</v>
          </cell>
          <cell r="BC2">
            <v>2370828.0396798868</v>
          </cell>
          <cell r="BD2">
            <v>2055.9910933281139</v>
          </cell>
          <cell r="BE2">
            <v>1717.0050281006586</v>
          </cell>
          <cell r="BF2">
            <v>269.14582473031624</v>
          </cell>
          <cell r="BG2">
            <v>1388.7341770584219</v>
          </cell>
          <cell r="BH2">
            <v>1388.7341770584219</v>
          </cell>
          <cell r="BI2">
            <v>0</v>
          </cell>
          <cell r="BJ2">
            <v>13.627700697126793</v>
          </cell>
          <cell r="BK2">
            <v>0.5535978607419666</v>
          </cell>
          <cell r="BL2">
            <v>3667.8387433060961</v>
          </cell>
          <cell r="BM2">
            <v>18925.253712822858</v>
          </cell>
          <cell r="BN2">
            <v>22593.092456128954</v>
          </cell>
          <cell r="BO2">
            <v>82980.450958402551</v>
          </cell>
          <cell r="BP2">
            <v>0.27227006114313229</v>
          </cell>
          <cell r="BQ2">
            <v>0.83765663109517785</v>
          </cell>
          <cell r="BR2">
            <v>0.22806882216523428</v>
          </cell>
          <cell r="BS2">
            <v>46.433502647308281</v>
          </cell>
          <cell r="BT2">
            <v>39.619652298744882</v>
          </cell>
          <cell r="BU2">
            <v>7.1610668526917252</v>
          </cell>
          <cell r="BV2">
            <v>0.25907570414806097</v>
          </cell>
          <cell r="BW2">
            <v>0.26127212077746242</v>
          </cell>
          <cell r="BX2">
            <v>1.0037394910119612</v>
          </cell>
          <cell r="BY2">
            <v>0.26726978066298701</v>
          </cell>
          <cell r="BZ2">
            <v>1.2266229780225959</v>
          </cell>
          <cell r="CA2">
            <v>6.0569473629292103E-2</v>
          </cell>
          <cell r="CB2">
            <v>5.9006862647780753E-2</v>
          </cell>
          <cell r="CC2">
            <v>3.0408987041792893E-3</v>
          </cell>
          <cell r="CD2">
            <v>1.1151812345172787</v>
          </cell>
          <cell r="CE2">
            <v>3.5340829313661835E-5</v>
          </cell>
          <cell r="CF2">
            <v>3.0324341420407323E-5</v>
          </cell>
          <cell r="CG2">
            <v>1.2501060914278337</v>
          </cell>
          <cell r="CH2">
            <v>1.3259790883215385E-2</v>
          </cell>
        </row>
        <row r="3">
          <cell r="A3">
            <v>55</v>
          </cell>
          <cell r="B3">
            <v>25</v>
          </cell>
          <cell r="C3">
            <v>1600</v>
          </cell>
          <cell r="D3">
            <v>44231</v>
          </cell>
          <cell r="E3">
            <v>2</v>
          </cell>
          <cell r="F3">
            <v>20</v>
          </cell>
          <cell r="G3">
            <v>54.647967000000001</v>
          </cell>
          <cell r="H3">
            <v>54.936886999999999</v>
          </cell>
          <cell r="I3">
            <v>53.385174999999997</v>
          </cell>
          <cell r="J3">
            <v>29.307690999999998</v>
          </cell>
          <cell r="K3">
            <v>30.183363</v>
          </cell>
          <cell r="L3">
            <v>15.3</v>
          </cell>
          <cell r="M3">
            <v>54.161030999999994</v>
          </cell>
          <cell r="N3">
            <v>29.745526999999999</v>
          </cell>
          <cell r="O3">
            <v>1178.9101638925845</v>
          </cell>
          <cell r="P3">
            <v>0.26163846274646757</v>
          </cell>
          <cell r="Q3">
            <v>0.2690190233628747</v>
          </cell>
          <cell r="R3">
            <v>0.97256491186330851</v>
          </cell>
          <cell r="S3">
            <v>-7.380560616407128E-3</v>
          </cell>
          <cell r="T3">
            <v>-8.1324824687701858E-3</v>
          </cell>
          <cell r="U3">
            <v>2.7790289670532876E-4</v>
          </cell>
          <cell r="V3">
            <v>1.551712000000002</v>
          </cell>
          <cell r="W3">
            <v>0.87567200000000156</v>
          </cell>
          <cell r="X3">
            <v>24.413944016353216</v>
          </cell>
          <cell r="Y3">
            <v>3.7692000000000001</v>
          </cell>
          <cell r="Z3">
            <v>0</v>
          </cell>
          <cell r="AA3">
            <v>9.3794964208240919E-3</v>
          </cell>
          <cell r="AB3">
            <v>8.0224628961091081E-3</v>
          </cell>
          <cell r="AC3">
            <v>28.880866425992789</v>
          </cell>
          <cell r="AD3">
            <v>29.34784560949765</v>
          </cell>
          <cell r="AE3">
            <v>2.9235341963607741E-9</v>
          </cell>
          <cell r="AF3">
            <v>8.4632974723392756E-4</v>
          </cell>
          <cell r="AG3">
            <v>7.1789163683132026E-7</v>
          </cell>
          <cell r="AH3">
            <v>3140.8772839385933</v>
          </cell>
          <cell r="AI3">
            <v>3140.8772839385933</v>
          </cell>
          <cell r="AJ3">
            <v>4118.8171468189994</v>
          </cell>
          <cell r="AK3">
            <v>0.61632045992851303</v>
          </cell>
          <cell r="AL3">
            <v>0.61414631490927885</v>
          </cell>
          <cell r="AM3">
            <v>1.10391267657365E-2</v>
          </cell>
          <cell r="AN3">
            <v>0.279322261066</v>
          </cell>
          <cell r="AO3">
            <v>1.3527687142291224E-2</v>
          </cell>
          <cell r="AP3">
            <v>5.2114423032820613E-4</v>
          </cell>
          <cell r="AQ3">
            <v>995.71654174862567</v>
          </cell>
          <cell r="AR3">
            <v>41643.935936194524</v>
          </cell>
          <cell r="AS3">
            <v>1586.4356547121722</v>
          </cell>
          <cell r="AT3">
            <v>1414.3250051849864</v>
          </cell>
          <cell r="AU3">
            <v>245.55609362290147</v>
          </cell>
          <cell r="AV3">
            <v>2.4501581605745081E-3</v>
          </cell>
          <cell r="AW3">
            <v>3.9127059808289781E-4</v>
          </cell>
          <cell r="AX3">
            <v>4.3130449995394624</v>
          </cell>
          <cell r="AY3">
            <v>3.4950918693677808</v>
          </cell>
          <cell r="AZ3">
            <v>1.5052181845012045E-3</v>
          </cell>
          <cell r="BA3">
            <v>12.716085113224176</v>
          </cell>
          <cell r="BB3">
            <v>10.661192378203271</v>
          </cell>
          <cell r="BC3">
            <v>2369525.4722776073</v>
          </cell>
          <cell r="BD3">
            <v>2057.2606491865158</v>
          </cell>
          <cell r="BE3">
            <v>1718.7271530482628</v>
          </cell>
          <cell r="BF3">
            <v>270.5537428458245</v>
          </cell>
          <cell r="BG3">
            <v>1417.3912902268394</v>
          </cell>
          <cell r="BH3">
            <v>1417.3912902268394</v>
          </cell>
          <cell r="BI3">
            <v>0</v>
          </cell>
          <cell r="BJ3">
            <v>13.411561305481314</v>
          </cell>
          <cell r="BK3">
            <v>0.54930511798901704</v>
          </cell>
          <cell r="BL3">
            <v>3628.5481086042018</v>
          </cell>
          <cell r="BM3">
            <v>19009.430182732514</v>
          </cell>
          <cell r="BN3">
            <v>22637.978291336716</v>
          </cell>
          <cell r="BO3">
            <v>82270.922815346828</v>
          </cell>
          <cell r="BP3">
            <v>0.27516378225325833</v>
          </cell>
          <cell r="BQ3">
            <v>0.83971412721105032</v>
          </cell>
          <cell r="BR3">
            <v>0.23105891525488631</v>
          </cell>
          <cell r="BS3">
            <v>47.013140467366043</v>
          </cell>
          <cell r="BT3">
            <v>40.307359814625386</v>
          </cell>
          <cell r="BU3">
            <v>7.1478905326339515</v>
          </cell>
          <cell r="BV3">
            <v>0.25994277913441238</v>
          </cell>
          <cell r="BW3">
            <v>0.26127216174670292</v>
          </cell>
          <cell r="BX3">
            <v>1.0014019901596702</v>
          </cell>
          <cell r="BY3">
            <v>0.26739357495663524</v>
          </cell>
          <cell r="BZ3">
            <v>1.2225996305437101</v>
          </cell>
          <cell r="CA3">
            <v>5.952171099510889E-2</v>
          </cell>
          <cell r="CB3">
            <v>5.5474477404636367E-2</v>
          </cell>
          <cell r="CC3">
            <v>3.6041119015459699E-3</v>
          </cell>
          <cell r="CD3">
            <v>1.1120008103516903</v>
          </cell>
          <cell r="CE3">
            <v>3.4618886669878761E-5</v>
          </cell>
          <cell r="CF3">
            <v>3.0551588116406594E-5</v>
          </cell>
          <cell r="CG3">
            <v>1.2494924581044149</v>
          </cell>
          <cell r="CH3">
            <v>1.3250166913921797E-2</v>
          </cell>
        </row>
        <row r="4">
          <cell r="A4">
            <v>55</v>
          </cell>
          <cell r="B4">
            <v>25</v>
          </cell>
          <cell r="C4">
            <v>1750</v>
          </cell>
          <cell r="D4">
            <v>44210</v>
          </cell>
          <cell r="E4">
            <v>3</v>
          </cell>
          <cell r="F4">
            <v>27</v>
          </cell>
          <cell r="G4">
            <v>54.322181999999998</v>
          </cell>
          <cell r="H4">
            <v>55.029744999999998</v>
          </cell>
          <cell r="I4">
            <v>53.051236000000003</v>
          </cell>
          <cell r="J4">
            <v>29.537061000000001</v>
          </cell>
          <cell r="K4">
            <v>30.392993000000001</v>
          </cell>
          <cell r="L4">
            <v>23.37</v>
          </cell>
          <cell r="M4">
            <v>54.040490500000004</v>
          </cell>
          <cell r="N4">
            <v>29.965026999999999</v>
          </cell>
          <cell r="O4">
            <v>1178.9797449237733</v>
          </cell>
          <cell r="P4">
            <v>0.26535202229385346</v>
          </cell>
          <cell r="Q4">
            <v>0.26899009604365803</v>
          </cell>
          <cell r="R4">
            <v>0.98647506431160903</v>
          </cell>
          <cell r="S4">
            <v>-3.6380737498045712E-3</v>
          </cell>
          <cell r="T4">
            <v>-4.4723441819895515E-3</v>
          </cell>
          <cell r="U4">
            <v>3.2326411380918644E-4</v>
          </cell>
          <cell r="V4">
            <v>1.9785089999999954</v>
          </cell>
          <cell r="W4">
            <v>0.85593199999999925</v>
          </cell>
          <cell r="X4">
            <v>24.071100960850373</v>
          </cell>
          <cell r="Y4">
            <v>3.3342999999999998</v>
          </cell>
          <cell r="Z4">
            <v>1.9999999999997797E-3</v>
          </cell>
          <cell r="AA4">
            <v>9.7786239280931928E-3</v>
          </cell>
          <cell r="AB4">
            <v>9.020281664281881E-3</v>
          </cell>
          <cell r="AC4">
            <v>32.473013991414774</v>
          </cell>
          <cell r="AD4">
            <v>32.329328088797894</v>
          </cell>
          <cell r="AE4">
            <v>2.9165884373679769E-9</v>
          </cell>
          <cell r="AF4">
            <v>8.4808303786871545E-4</v>
          </cell>
          <cell r="AG4">
            <v>7.1933639362358007E-7</v>
          </cell>
          <cell r="AH4">
            <v>3140.7885863261436</v>
          </cell>
          <cell r="AI4">
            <v>3140.7885863261436</v>
          </cell>
          <cell r="AJ4">
            <v>4117.9289251535292</v>
          </cell>
          <cell r="AK4">
            <v>0.61618581871387157</v>
          </cell>
          <cell r="AL4">
            <v>0.61449202820007143</v>
          </cell>
          <cell r="AM4">
            <v>1.1026835612495546E-2</v>
          </cell>
          <cell r="AN4">
            <v>0.27926367838300004</v>
          </cell>
          <cell r="AO4">
            <v>1.3512738477142513E-2</v>
          </cell>
          <cell r="AP4">
            <v>5.2220722271840373E-4</v>
          </cell>
          <cell r="AQ4">
            <v>995.65444512598083</v>
          </cell>
          <cell r="AR4">
            <v>45470.149464520502</v>
          </cell>
          <cell r="AS4">
            <v>1732.1961700769712</v>
          </cell>
          <cell r="AT4">
            <v>1543.4600371705908</v>
          </cell>
          <cell r="AU4">
            <v>246.63623581828787</v>
          </cell>
          <cell r="AV4">
            <v>2.3448054424041239E-3</v>
          </cell>
          <cell r="AW4">
            <v>3.7389918536940003E-4</v>
          </cell>
          <cell r="AX4">
            <v>4.3228023831423821</v>
          </cell>
          <cell r="AY4">
            <v>3.4994957276419818</v>
          </cell>
          <cell r="AZ4">
            <v>1.4394116699232686E-3</v>
          </cell>
          <cell r="BA4">
            <v>13.104104993789868</v>
          </cell>
          <cell r="BB4">
            <v>10.980871109990192</v>
          </cell>
          <cell r="BC4">
            <v>2369802.7855842323</v>
          </cell>
          <cell r="BD4">
            <v>2119.5729618291221</v>
          </cell>
          <cell r="BE4">
            <v>1771.2601619426287</v>
          </cell>
          <cell r="BF4">
            <v>270.25476954285028</v>
          </cell>
          <cell r="BG4">
            <v>1722.7577668995161</v>
          </cell>
          <cell r="BH4">
            <v>1722.757766899517</v>
          </cell>
          <cell r="BI4">
            <v>0</v>
          </cell>
          <cell r="BJ4">
            <v>12.408180085143906</v>
          </cell>
          <cell r="BK4">
            <v>0.51538696586854504</v>
          </cell>
          <cell r="BL4">
            <v>3353.3698493567508</v>
          </cell>
          <cell r="BM4">
            <v>21376.288614769575</v>
          </cell>
          <cell r="BN4">
            <v>24729.658464126325</v>
          </cell>
          <cell r="BO4">
            <v>114771.59018127187</v>
          </cell>
          <cell r="BP4">
            <v>0.2154684658901036</v>
          </cell>
          <cell r="BQ4">
            <v>0.86439886122077825</v>
          </cell>
          <cell r="BR4">
            <v>0.18625069654439366</v>
          </cell>
          <cell r="BS4">
            <v>46.655716432582331</v>
          </cell>
          <cell r="BT4">
            <v>40.451626390010375</v>
          </cell>
          <cell r="BU4">
            <v>7.3847740674176734</v>
          </cell>
          <cell r="BV4">
            <v>0.25975833959254452</v>
          </cell>
          <cell r="BW4">
            <v>0.26127215303172041</v>
          </cell>
          <cell r="BX4">
            <v>1.0156154003202849</v>
          </cell>
          <cell r="BY4">
            <v>0.26731709710744767</v>
          </cell>
          <cell r="BZ4">
            <v>1.2662246686474152</v>
          </cell>
          <cell r="CA4">
            <v>7.1166405601219174E-2</v>
          </cell>
          <cell r="CB4">
            <v>6.9660706141914067E-2</v>
          </cell>
          <cell r="CC4">
            <v>3.0855280943807625E-3</v>
          </cell>
          <cell r="CD4">
            <v>1.1409200344838499</v>
          </cell>
          <cell r="CE4">
            <v>3.7560177330501336E-5</v>
          </cell>
          <cell r="CF4">
            <v>3.1431204331750275E-5</v>
          </cell>
          <cell r="CG4">
            <v>1.2756017451181392</v>
          </cell>
          <cell r="CH4">
            <v>1.2991425752099644E-2</v>
          </cell>
        </row>
        <row r="5">
          <cell r="A5">
            <v>55</v>
          </cell>
          <cell r="B5">
            <v>25</v>
          </cell>
          <cell r="C5">
            <v>1750</v>
          </cell>
          <cell r="D5">
            <v>44210</v>
          </cell>
          <cell r="E5">
            <v>4</v>
          </cell>
          <cell r="F5">
            <v>22</v>
          </cell>
          <cell r="G5">
            <v>54.157845000000002</v>
          </cell>
          <cell r="H5">
            <v>55.021321</v>
          </cell>
          <cell r="I5">
            <v>53.113250000000001</v>
          </cell>
          <cell r="J5">
            <v>29.420421999999999</v>
          </cell>
          <cell r="K5">
            <v>30.269707</v>
          </cell>
          <cell r="L5">
            <v>18.78</v>
          </cell>
          <cell r="M5">
            <v>54.067285499999997</v>
          </cell>
          <cell r="N5">
            <v>29.845064499999999</v>
          </cell>
          <cell r="O5">
            <v>1178.9642874877227</v>
          </cell>
          <cell r="P5">
            <v>0.26322146265832363</v>
          </cell>
          <cell r="Q5">
            <v>0.26899652181416916</v>
          </cell>
          <cell r="R5">
            <v>0.97853110100867735</v>
          </cell>
          <cell r="S5">
            <v>-5.77505915584553E-3</v>
          </cell>
          <cell r="T5">
            <v>-6.6203037371151295E-3</v>
          </cell>
          <cell r="U5">
            <v>2.9738362465594017E-4</v>
          </cell>
          <cell r="V5">
            <v>1.9080709999999996</v>
          </cell>
          <cell r="W5">
            <v>0.84928500000000184</v>
          </cell>
          <cell r="X5">
            <v>24.218363761417592</v>
          </cell>
          <cell r="Y5">
            <v>3.3384</v>
          </cell>
          <cell r="Z5">
            <v>0</v>
          </cell>
          <cell r="AA5">
            <v>9.5790601744586423E-3</v>
          </cell>
          <cell r="AB5">
            <v>8.8007615352838735E-3</v>
          </cell>
          <cell r="AC5">
            <v>31.682741527021946</v>
          </cell>
          <cell r="AD5">
            <v>32.616699894031655</v>
          </cell>
          <cell r="AE5">
            <v>2.9181315896407174E-9</v>
          </cell>
          <cell r="AF5">
            <v>8.476927980622705E-4</v>
          </cell>
          <cell r="AG5">
            <v>7.1901482263609114E-7</v>
          </cell>
          <cell r="AH5">
            <v>3140.8082549170767</v>
          </cell>
          <cell r="AI5">
            <v>3140.8082549170767</v>
          </cell>
          <cell r="AJ5">
            <v>4118.4146359841889</v>
          </cell>
          <cell r="AK5">
            <v>0.61621576530108224</v>
          </cell>
          <cell r="AL5">
            <v>0.61430323549293597</v>
          </cell>
          <cell r="AM5">
            <v>1.1029569002232136E-2</v>
          </cell>
          <cell r="AN5">
            <v>0.27927670075299998</v>
          </cell>
          <cell r="AO5">
            <v>1.3516062877371737E-2</v>
          </cell>
          <cell r="AP5">
            <v>5.2197062541143365E-4</v>
          </cell>
          <cell r="AQ5">
            <v>995.68843790597202</v>
          </cell>
          <cell r="AR5">
            <v>45490.485458166593</v>
          </cell>
          <cell r="AS5">
            <v>1732.9708745968226</v>
          </cell>
          <cell r="AT5">
            <v>1544.2123715623122</v>
          </cell>
          <cell r="AU5">
            <v>246.39561327137301</v>
          </cell>
          <cell r="AV5">
            <v>2.3442812747850252E-3</v>
          </cell>
          <cell r="AW5">
            <v>3.7393724848335425E-4</v>
          </cell>
          <cell r="AX5">
            <v>4.3206303501288525</v>
          </cell>
          <cell r="AY5">
            <v>3.4993979179082295</v>
          </cell>
          <cell r="AZ5">
            <v>1.4393310067035564E-3</v>
          </cell>
          <cell r="BA5">
            <v>13.103849820580567</v>
          </cell>
          <cell r="BB5">
            <v>10.98255264749247</v>
          </cell>
          <cell r="BC5">
            <v>2369741.1476917467</v>
          </cell>
          <cell r="BD5">
            <v>2119.6346969646197</v>
          </cell>
          <cell r="BE5">
            <v>1770.9871266481102</v>
          </cell>
          <cell r="BF5">
            <v>270.32125754743475</v>
          </cell>
          <cell r="BG5">
            <v>1634.9337852431568</v>
          </cell>
          <cell r="BH5">
            <v>1634.9337852431568</v>
          </cell>
          <cell r="BI5">
            <v>0</v>
          </cell>
          <cell r="BJ5">
            <v>12.756190452130898</v>
          </cell>
          <cell r="BK5">
            <v>0.52663174248682232</v>
          </cell>
          <cell r="BL5">
            <v>3448.2694445346046</v>
          </cell>
          <cell r="BM5">
            <v>20855.526741184985</v>
          </cell>
          <cell r="BN5">
            <v>24303.796185719591</v>
          </cell>
          <cell r="BO5">
            <v>110684.78488152145</v>
          </cell>
          <cell r="BP5">
            <v>0.21957666730558059</v>
          </cell>
          <cell r="BQ5">
            <v>0.85811807265892326</v>
          </cell>
          <cell r="BR5">
            <v>0.18842270654913443</v>
          </cell>
          <cell r="BS5">
            <v>46.748037186481895</v>
          </cell>
          <cell r="BT5">
            <v>40.369941960416448</v>
          </cell>
          <cell r="BU5">
            <v>7.3192483135181021</v>
          </cell>
          <cell r="BV5">
            <v>0.259799342014988</v>
          </cell>
          <cell r="BW5">
            <v>0.26127215496912193</v>
          </cell>
          <cell r="BX5">
            <v>1.0074608321328082</v>
          </cell>
          <cell r="BY5">
            <v>0.26733680713033064</v>
          </cell>
          <cell r="BZ5">
            <v>1.2484464525428394</v>
          </cell>
          <cell r="CA5">
            <v>6.6418881365659876E-2</v>
          </cell>
          <cell r="CB5">
            <v>6.6129898076662738E-2</v>
          </cell>
          <cell r="CC5">
            <v>3.5703249104842268E-3</v>
          </cell>
          <cell r="CD5">
            <v>1.1279536423378238</v>
          </cell>
          <cell r="CE5">
            <v>3.7193904116568234E-5</v>
          </cell>
          <cell r="CF5">
            <v>3.1442290082407031E-5</v>
          </cell>
          <cell r="CG5">
            <v>1.2679653289869615</v>
          </cell>
          <cell r="CH5">
            <v>1.2845008024870229E-2</v>
          </cell>
        </row>
        <row r="6">
          <cell r="A6">
            <v>55</v>
          </cell>
          <cell r="B6">
            <v>25</v>
          </cell>
          <cell r="C6">
            <v>1750</v>
          </cell>
          <cell r="D6">
            <v>44253</v>
          </cell>
          <cell r="E6">
            <v>4</v>
          </cell>
          <cell r="F6">
            <v>13</v>
          </cell>
          <cell r="G6">
            <v>54.474113000000003</v>
          </cell>
          <cell r="H6">
            <v>54.906664999999997</v>
          </cell>
          <cell r="I6">
            <v>53.462482000000001</v>
          </cell>
          <cell r="J6">
            <v>25.551182000000001</v>
          </cell>
          <cell r="K6">
            <v>26.673624</v>
          </cell>
          <cell r="L6">
            <v>12.09</v>
          </cell>
          <cell r="M6">
            <v>54.184573499999999</v>
          </cell>
          <cell r="N6">
            <v>26.112403</v>
          </cell>
          <cell r="O6">
            <v>1178.8965609924451</v>
          </cell>
          <cell r="P6">
            <v>0.26018688584389826</v>
          </cell>
          <cell r="Q6">
            <v>0.26902467916511708</v>
          </cell>
          <cell r="R6">
            <v>0.96714876364263025</v>
          </cell>
          <cell r="S6">
            <v>-8.837793321218812E-3</v>
          </cell>
          <cell r="T6">
            <v>-9.9032918743871441E-3</v>
          </cell>
          <cell r="U6">
            <v>2.9276003777805291E-4</v>
          </cell>
          <cell r="V6">
            <v>1.4441829999999953</v>
          </cell>
          <cell r="W6">
            <v>1.1224419999999995</v>
          </cell>
          <cell r="X6">
            <v>28.071863202250992</v>
          </cell>
          <cell r="Y6">
            <v>3.9622000000000002</v>
          </cell>
          <cell r="Z6">
            <v>0</v>
          </cell>
          <cell r="AA6">
            <v>1.287186210942878E-2</v>
          </cell>
          <cell r="AB6">
            <v>1.1275352080352349E-2</v>
          </cell>
          <cell r="AC6">
            <v>40.591267489268454</v>
          </cell>
          <cell r="AD6">
            <v>37.897156815201967</v>
          </cell>
          <cell r="AE6">
            <v>2.9248918693342636E-9</v>
          </cell>
          <cell r="AF6">
            <v>8.4598799118943335E-4</v>
          </cell>
          <cell r="AG6">
            <v>7.1761002549472607E-7</v>
          </cell>
          <cell r="AH6">
            <v>3140.894672146982</v>
          </cell>
          <cell r="AI6">
            <v>3140.894672146982</v>
          </cell>
          <cell r="AJ6">
            <v>4133.1971495137359</v>
          </cell>
          <cell r="AK6">
            <v>0.6163467332714252</v>
          </cell>
          <cell r="AL6">
            <v>0.6082498681142916</v>
          </cell>
          <cell r="AM6">
            <v>1.1041525726773452E-2</v>
          </cell>
          <cell r="AN6">
            <v>0.279333702721</v>
          </cell>
          <cell r="AO6">
            <v>1.3530604770560221E-2</v>
          </cell>
          <cell r="AP6">
            <v>5.209370305038042E-4</v>
          </cell>
          <cell r="AQ6">
            <v>996.67947315508741</v>
          </cell>
          <cell r="AR6">
            <v>45579.537870564105</v>
          </cell>
          <cell r="AS6">
            <v>1736.3633474500609</v>
          </cell>
          <cell r="AT6">
            <v>1548.8162997404684</v>
          </cell>
          <cell r="AU6">
            <v>245.34583073597921</v>
          </cell>
          <cell r="AV6">
            <v>2.341990049576722E-3</v>
          </cell>
          <cell r="AW6">
            <v>3.741038274443481E-4</v>
          </cell>
          <cell r="AX6">
            <v>4.3111434372721273</v>
          </cell>
          <cell r="AY6">
            <v>3.5398864223837267</v>
          </cell>
          <cell r="AZ6">
            <v>1.4389782223981451E-3</v>
          </cell>
          <cell r="BA6">
            <v>13.102734006465175</v>
          </cell>
          <cell r="BB6">
            <v>11.035692424371751</v>
          </cell>
          <cell r="BC6">
            <v>2369471.3024494229</v>
          </cell>
          <cell r="BD6">
            <v>2119.9046667249213</v>
          </cell>
          <cell r="BE6">
            <v>1762.0203461894262</v>
          </cell>
          <cell r="BF6">
            <v>270.61209541120445</v>
          </cell>
          <cell r="BG6">
            <v>1947.5244180840943</v>
          </cell>
          <cell r="BH6">
            <v>1947.5244180840943</v>
          </cell>
          <cell r="BI6">
            <v>0</v>
          </cell>
          <cell r="BJ6">
            <v>13.718248116083267</v>
          </cell>
          <cell r="BK6">
            <v>0.48867785681492876</v>
          </cell>
          <cell r="BL6">
            <v>3712.3238680641007</v>
          </cell>
          <cell r="BM6">
            <v>26716.623179408289</v>
          </cell>
          <cell r="BN6">
            <v>30428.947047472389</v>
          </cell>
          <cell r="BO6">
            <v>83772.721204049172</v>
          </cell>
          <cell r="BP6">
            <v>0.36323216686915499</v>
          </cell>
          <cell r="BQ6">
            <v>0.87800025211938881</v>
          </cell>
          <cell r="BR6">
            <v>0.31891793408899</v>
          </cell>
          <cell r="BS6">
            <v>45.297669242957198</v>
          </cell>
          <cell r="BT6">
            <v>38.438545184915569</v>
          </cell>
          <cell r="BU6">
            <v>8.8869042570428007</v>
          </cell>
          <cell r="BV6">
            <v>0.25997879719185829</v>
          </cell>
          <cell r="BW6">
            <v>0.26127216344861215</v>
          </cell>
          <cell r="BX6">
            <v>0.99584617974456613</v>
          </cell>
          <cell r="BY6">
            <v>0.26703068608276664</v>
          </cell>
          <cell r="BZ6">
            <v>1.320161934792657</v>
          </cell>
          <cell r="CA6">
            <v>8.5493061105269164E-2</v>
          </cell>
          <cell r="CB6">
            <v>7.5865788370637677E-2</v>
          </cell>
          <cell r="CC6">
            <v>7.5215040800407857E-3</v>
          </cell>
          <cell r="CD6">
            <v>1.1580040572686117</v>
          </cell>
          <cell r="CE6">
            <v>4.4985422910829678E-5</v>
          </cell>
          <cell r="CF6">
            <v>3.1490831802218052E-5</v>
          </cell>
          <cell r="CG6">
            <v>1.3548866847944672</v>
          </cell>
          <cell r="CH6">
            <v>1.3188656654955154E-2</v>
          </cell>
        </row>
        <row r="7">
          <cell r="A7">
            <v>55</v>
          </cell>
          <cell r="B7">
            <v>25</v>
          </cell>
          <cell r="C7">
            <v>1750</v>
          </cell>
          <cell r="D7">
            <v>44411</v>
          </cell>
          <cell r="E7">
            <v>2</v>
          </cell>
          <cell r="F7">
            <v>24</v>
          </cell>
          <cell r="G7">
            <v>25.613817999999998</v>
          </cell>
          <cell r="H7">
            <v>54.916533999999999</v>
          </cell>
          <cell r="I7">
            <v>53.290123999999999</v>
          </cell>
          <cell r="J7">
            <v>30.343653</v>
          </cell>
          <cell r="K7">
            <v>31.096242</v>
          </cell>
          <cell r="L7">
            <v>18.09</v>
          </cell>
          <cell r="M7">
            <v>54.103329000000002</v>
          </cell>
          <cell r="N7">
            <v>30.7199475</v>
          </cell>
          <cell r="O7">
            <v>1178.943485997223</v>
          </cell>
          <cell r="P7">
            <v>0.2629083880596883</v>
          </cell>
          <cell r="Q7">
            <v>0.26900516954246645</v>
          </cell>
          <cell r="R7">
            <v>0.97733582037420408</v>
          </cell>
          <cell r="S7">
            <v>-6.0967814827781464E-3</v>
          </cell>
          <cell r="T7">
            <v>-6.7874797564542958E-3</v>
          </cell>
          <cell r="U7">
            <v>2.8143228583115315E-4</v>
          </cell>
          <cell r="V7">
            <v>1.6264099999999999</v>
          </cell>
          <cell r="W7">
            <v>0.7525890000000004</v>
          </cell>
          <cell r="X7">
            <v>23.380660072109631</v>
          </cell>
          <cell r="Y7">
            <v>2.3243999999999998</v>
          </cell>
          <cell r="Z7">
            <v>9.9999999999988987E-4</v>
          </cell>
          <cell r="AA7">
            <v>7.3838588844785157E-3</v>
          </cell>
          <cell r="AB7">
            <v>8.04241927147256E-3</v>
          </cell>
          <cell r="AC7">
            <v>28.952709377301215</v>
          </cell>
          <cell r="AD7">
            <v>28.342044291179484</v>
          </cell>
          <cell r="AE7">
            <v>2.9202081153009545E-9</v>
          </cell>
          <cell r="AF7">
            <v>8.4716831489027632E-4</v>
          </cell>
          <cell r="AG7">
            <v>7.1858263347855836E-7</v>
          </cell>
          <cell r="AH7">
            <v>3140.8347555893311</v>
          </cell>
          <cell r="AI7">
            <v>3140.8347555893311</v>
          </cell>
          <cell r="AJ7">
            <v>4114.8571822626254</v>
          </cell>
          <cell r="AK7">
            <v>0.616256032734256</v>
          </cell>
          <cell r="AL7">
            <v>0.61567187236268572</v>
          </cell>
          <cell r="AM7">
            <v>1.1033244774317301E-2</v>
          </cell>
          <cell r="AN7">
            <v>0.279294217894</v>
          </cell>
          <cell r="AO7">
            <v>1.3520533407255413E-2</v>
          </cell>
          <cell r="AP7">
            <v>5.2165263907690581E-4</v>
          </cell>
          <cell r="AQ7">
            <v>995.43746809360096</v>
          </cell>
          <cell r="AR7">
            <v>45517.845560776856</v>
          </cell>
          <cell r="AS7">
            <v>1734.0131642200706</v>
          </cell>
          <cell r="AT7">
            <v>1544.7642184650501</v>
          </cell>
          <cell r="AU7">
            <v>246.07240481026528</v>
          </cell>
          <cell r="AV7">
            <v>2.3435766125069644E-3</v>
          </cell>
          <cell r="AW7">
            <v>3.7398844502321154E-4</v>
          </cell>
          <cell r="AX7">
            <v>4.3177113827765679</v>
          </cell>
          <cell r="AY7">
            <v>3.4864774645533312</v>
          </cell>
          <cell r="AZ7">
            <v>1.439222541730425E-3</v>
          </cell>
          <cell r="BA7">
            <v>13.103506725034496</v>
          </cell>
          <cell r="BB7">
            <v>10.97032590007325</v>
          </cell>
          <cell r="BC7">
            <v>2369658.2294146069</v>
          </cell>
          <cell r="BD7">
            <v>2119.7177056850555</v>
          </cell>
          <cell r="BE7">
            <v>1772.956785423328</v>
          </cell>
          <cell r="BF7">
            <v>270.41066814510827</v>
          </cell>
          <cell r="BG7">
            <v>1493.0503867002155</v>
          </cell>
          <cell r="BH7">
            <v>1493.0503867002155</v>
          </cell>
          <cell r="BI7">
            <v>0</v>
          </cell>
          <cell r="BJ7">
            <v>12.764328103599446</v>
          </cell>
          <cell r="BK7">
            <v>0.5458717809312329</v>
          </cell>
          <cell r="BL7">
            <v>3451.6104909177093</v>
          </cell>
          <cell r="BM7">
            <v>19057.785011047581</v>
          </cell>
          <cell r="BN7">
            <v>22509.395501965289</v>
          </cell>
          <cell r="BO7">
            <v>94345.117995349137</v>
          </cell>
          <cell r="BP7">
            <v>0.23858569452501949</v>
          </cell>
          <cell r="BQ7">
            <v>0.84665912104941476</v>
          </cell>
          <cell r="BR7">
            <v>0.20200075442151716</v>
          </cell>
          <cell r="BS7">
            <v>47.22101521712051</v>
          </cell>
          <cell r="BT7">
            <v>40.83885116532079</v>
          </cell>
          <cell r="BU7">
            <v>6.8823137828794927</v>
          </cell>
          <cell r="BV7">
            <v>0.25985449378353453</v>
          </cell>
          <cell r="BW7">
            <v>0.26127215757510236</v>
          </cell>
          <cell r="BX7">
            <v>1.0062625520444735</v>
          </cell>
          <cell r="BY7">
            <v>0.26743826413887922</v>
          </cell>
          <cell r="BZ7">
            <v>1.2211267060773709</v>
          </cell>
          <cell r="CA7">
            <v>5.9137742428080231E-2</v>
          </cell>
          <cell r="CB7">
            <v>5.790715110881569E-2</v>
          </cell>
          <cell r="CC7">
            <v>2.9845318812553819E-3</v>
          </cell>
          <cell r="CD7">
            <v>1.1136946290609222</v>
          </cell>
          <cell r="CE7">
            <v>3.4931878038994385E-5</v>
          </cell>
          <cell r="CF7">
            <v>3.1457204415819409E-5</v>
          </cell>
          <cell r="CG7">
            <v>1.2421665545825669</v>
          </cell>
          <cell r="CH7">
            <v>1.2685300999569486E-2</v>
          </cell>
        </row>
        <row r="8">
          <cell r="A8">
            <v>55</v>
          </cell>
          <cell r="B8">
            <v>25</v>
          </cell>
          <cell r="C8">
            <v>1750</v>
          </cell>
          <cell r="D8">
            <v>44515</v>
          </cell>
          <cell r="E8">
            <v>3</v>
          </cell>
          <cell r="F8">
            <v>30</v>
          </cell>
          <cell r="G8">
            <v>25.009454999999999</v>
          </cell>
          <cell r="H8">
            <v>55.049483000000002</v>
          </cell>
          <cell r="I8">
            <v>53.842339000000003</v>
          </cell>
          <cell r="J8">
            <v>30.062474999999999</v>
          </cell>
          <cell r="K8">
            <v>30.933554000000001</v>
          </cell>
          <cell r="L8">
            <v>23.47</v>
          </cell>
          <cell r="M8">
            <v>54.445911000000002</v>
          </cell>
          <cell r="N8">
            <v>30.4980145</v>
          </cell>
          <cell r="O8">
            <v>1178.7452703810447</v>
          </cell>
          <cell r="P8">
            <v>0.265453884956597</v>
          </cell>
          <cell r="Q8">
            <v>0.26908759560405571</v>
          </cell>
          <cell r="R8">
            <v>0.98649617928577626</v>
          </cell>
          <cell r="S8">
            <v>-3.63371064745871E-3</v>
          </cell>
          <cell r="T8">
            <v>-4.4085031426491896E-3</v>
          </cell>
          <cell r="U8">
            <v>2.9796476237146284E-4</v>
          </cell>
          <cell r="V8">
            <v>1.2071439999999996</v>
          </cell>
          <cell r="W8">
            <v>0.87107900000000171</v>
          </cell>
          <cell r="X8">
            <v>23.947503489953458</v>
          </cell>
          <cell r="Y8">
            <v>3.5013000000000001</v>
          </cell>
          <cell r="Z8">
            <v>0</v>
          </cell>
          <cell r="AA8">
            <v>6.5856038699403123E-3</v>
          </cell>
          <cell r="AB8">
            <v>7.862811893201458E-3</v>
          </cell>
          <cell r="AC8">
            <v>28.306122815525249</v>
          </cell>
          <cell r="AD8">
            <v>29.599295939077169</v>
          </cell>
          <cell r="AE8">
            <v>2.9399873552583953E-9</v>
          </cell>
          <cell r="AF8">
            <v>8.4220909193133365E-4</v>
          </cell>
          <cell r="AG8">
            <v>7.1449626403088653E-7</v>
          </cell>
          <cell r="AH8">
            <v>3141.089116730911</v>
          </cell>
          <cell r="AI8">
            <v>3141.089116730911</v>
          </cell>
          <cell r="AJ8">
            <v>4115.7629377084713</v>
          </cell>
          <cell r="AK8">
            <v>0.61663787714731244</v>
          </cell>
          <cell r="AL8">
            <v>0.61532649215569446</v>
          </cell>
          <cell r="AM8">
            <v>1.1068120877095624E-2</v>
          </cell>
          <cell r="AN8">
            <v>0.27946071274599998</v>
          </cell>
          <cell r="AO8">
            <v>1.3562949481211336E-2</v>
          </cell>
          <cell r="AP8">
            <v>5.1864599194321082E-4</v>
          </cell>
          <cell r="AQ8">
            <v>995.50180372260581</v>
          </cell>
          <cell r="AR8">
            <v>45778.172651046094</v>
          </cell>
          <cell r="AS8">
            <v>1743.9303867065175</v>
          </cell>
          <cell r="AT8">
            <v>1553.8198020540906</v>
          </cell>
          <cell r="AU8">
            <v>243.02698538922439</v>
          </cell>
          <cell r="AV8">
            <v>2.3369034942926823E-3</v>
          </cell>
          <cell r="AW8">
            <v>3.7447481196908709E-4</v>
          </cell>
          <cell r="AX8">
            <v>4.2901253891760964</v>
          </cell>
          <cell r="AY8">
            <v>3.4690915776315951</v>
          </cell>
          <cell r="AZ8">
            <v>1.4381939232357222E-3</v>
          </cell>
          <cell r="BA8">
            <v>13.100254448430487</v>
          </cell>
          <cell r="BB8">
            <v>10.973419459416004</v>
          </cell>
          <cell r="BC8">
            <v>2368869.7972778459</v>
          </cell>
          <cell r="BD8">
            <v>2120.5046869570756</v>
          </cell>
          <cell r="BE8">
            <v>1772.4618720153153</v>
          </cell>
          <cell r="BF8">
            <v>271.25898962422673</v>
          </cell>
          <cell r="BG8">
            <v>1385.4155606080649</v>
          </cell>
          <cell r="BH8">
            <v>1385.4155606080647</v>
          </cell>
          <cell r="BI8">
            <v>0</v>
          </cell>
          <cell r="BJ8">
            <v>13.444325403207507</v>
          </cell>
          <cell r="BK8">
            <v>0.5613990106900415</v>
          </cell>
          <cell r="BL8">
            <v>3646.8941250533931</v>
          </cell>
          <cell r="BM8">
            <v>18625.977615481974</v>
          </cell>
          <cell r="BN8">
            <v>22272.871740535367</v>
          </cell>
          <cell r="BO8">
            <v>70018.148451069064</v>
          </cell>
          <cell r="BP8">
            <v>0.31810140989518404</v>
          </cell>
          <cell r="BQ8">
            <v>0.83626295847534327</v>
          </cell>
          <cell r="BR8">
            <v>0.26601642613412446</v>
          </cell>
          <cell r="BS8">
            <v>47.557082161402121</v>
          </cell>
          <cell r="BT8">
            <v>40.834919459798371</v>
          </cell>
          <cell r="BU8">
            <v>6.8888288385978811</v>
          </cell>
          <cell r="BV8">
            <v>0.26037852470310435</v>
          </cell>
          <cell r="BW8">
            <v>0.26127218233667066</v>
          </cell>
          <cell r="BX8">
            <v>1.0160051582320304</v>
          </cell>
          <cell r="BY8">
            <v>0.26751083942161991</v>
          </cell>
          <cell r="BZ8">
            <v>1.2255364643896265</v>
          </cell>
          <cell r="CA8">
            <v>6.0333448909053289E-2</v>
          </cell>
          <cell r="CB8">
            <v>6.1026193593913126E-2</v>
          </cell>
          <cell r="CC8">
            <v>2.4194518835095715E-3</v>
          </cell>
          <cell r="CD8">
            <v>1.1207708113108286</v>
          </cell>
          <cell r="CE8">
            <v>3.4572065550452911E-5</v>
          </cell>
          <cell r="CF8">
            <v>3.1599089124631978E-5</v>
          </cell>
          <cell r="CG8">
            <v>1.2350329262812534</v>
          </cell>
          <cell r="CH8">
            <v>1.2781825334183939E-2</v>
          </cell>
        </row>
        <row r="9">
          <cell r="A9">
            <v>55</v>
          </cell>
          <cell r="B9">
            <v>25</v>
          </cell>
          <cell r="C9">
            <v>1750</v>
          </cell>
          <cell r="D9">
            <v>44515</v>
          </cell>
          <cell r="E9">
            <v>4</v>
          </cell>
          <cell r="F9">
            <v>25</v>
          </cell>
          <cell r="G9">
            <v>25.408228999999999</v>
          </cell>
          <cell r="H9">
            <v>55.108350000000002</v>
          </cell>
          <cell r="I9">
            <v>54.038328</v>
          </cell>
          <cell r="J9">
            <v>30.142657</v>
          </cell>
          <cell r="K9">
            <v>31.06287</v>
          </cell>
          <cell r="L9">
            <v>20.27</v>
          </cell>
          <cell r="M9">
            <v>54.573339000000004</v>
          </cell>
          <cell r="N9">
            <v>30.602763500000002</v>
          </cell>
          <cell r="O9">
            <v>1178.6713086585669</v>
          </cell>
          <cell r="P9">
            <v>0.26397842125185839</v>
          </cell>
          <cell r="Q9">
            <v>0.26911836228595304</v>
          </cell>
          <cell r="R9">
            <v>0.98090081631578452</v>
          </cell>
          <cell r="S9">
            <v>-5.1399410340946527E-3</v>
          </cell>
          <cell r="T9">
            <v>-5.8300567702867512E-3</v>
          </cell>
          <cell r="U9">
            <v>3.0365169663971959E-4</v>
          </cell>
          <cell r="V9">
            <v>1.0700220000000016</v>
          </cell>
          <cell r="W9">
            <v>0.92021300000000039</v>
          </cell>
          <cell r="X9">
            <v>23.970497477971957</v>
          </cell>
          <cell r="Y9">
            <v>3.5070000000000001</v>
          </cell>
          <cell r="Z9">
            <v>0</v>
          </cell>
          <cell r="AA9">
            <v>5.9869126090366254E-3</v>
          </cell>
          <cell r="AB9">
            <v>7.603379013476538E-3</v>
          </cell>
          <cell r="AC9">
            <v>27.372164448515537</v>
          </cell>
          <cell r="AD9">
            <v>27.623614778095085</v>
          </cell>
          <cell r="AE9">
            <v>2.9473641457299892E-9</v>
          </cell>
          <cell r="AF9">
            <v>8.4037636538454369E-4</v>
          </cell>
          <cell r="AG9">
            <v>7.1298618979787251E-7</v>
          </cell>
          <cell r="AH9">
            <v>3141.1848752224046</v>
          </cell>
          <cell r="AI9">
            <v>3141.1848752224046</v>
          </cell>
          <cell r="AJ9">
            <v>4115.3357170181098</v>
          </cell>
          <cell r="AK9">
            <v>0.61677950081760347</v>
          </cell>
          <cell r="AL9">
            <v>0.61548965918213028</v>
          </cell>
          <cell r="AM9">
            <v>1.1081065506078376E-2</v>
          </cell>
          <cell r="AN9">
            <v>0.27952264275400002</v>
          </cell>
          <cell r="AO9">
            <v>1.3578692294299239E-2</v>
          </cell>
          <cell r="AP9">
            <v>5.1753488372052845E-4</v>
          </cell>
          <cell r="AQ9">
            <v>995.47149518225172</v>
          </cell>
          <cell r="AR9">
            <v>45875.128861340163</v>
          </cell>
          <cell r="AS9">
            <v>1747.6239566224824</v>
          </cell>
          <cell r="AT9">
            <v>1557.1083271895277</v>
          </cell>
          <cell r="AU9">
            <v>241.90637958014634</v>
          </cell>
          <cell r="AV9">
            <v>2.334432687608998E-3</v>
          </cell>
          <cell r="AW9">
            <v>3.746556173238317E-4</v>
          </cell>
          <cell r="AX9">
            <v>4.2799371978819245</v>
          </cell>
          <cell r="AY9">
            <v>3.460382737555733</v>
          </cell>
          <cell r="AZ9">
            <v>1.437812396281215E-3</v>
          </cell>
          <cell r="BA9">
            <v>13.099048751755623</v>
          </cell>
          <cell r="BB9">
            <v>10.971958669910345</v>
          </cell>
          <cell r="BC9">
            <v>2368576.3814077969</v>
          </cell>
          <cell r="BD9">
            <v>2120.7964969519876</v>
          </cell>
          <cell r="BE9">
            <v>1772.6958643546786</v>
          </cell>
          <cell r="BF9">
            <v>271.57384588598484</v>
          </cell>
          <cell r="BG9">
            <v>1312.4544983583021</v>
          </cell>
          <cell r="BH9">
            <v>1312.4544983583021</v>
          </cell>
          <cell r="BI9">
            <v>0</v>
          </cell>
          <cell r="BJ9">
            <v>13.721758714484368</v>
          </cell>
          <cell r="BK9">
            <v>0.57244177197516044</v>
          </cell>
          <cell r="BL9">
            <v>3726.4707864120473</v>
          </cell>
          <cell r="BM9">
            <v>18009.183950212242</v>
          </cell>
          <cell r="BN9">
            <v>21735.654736624288</v>
          </cell>
          <cell r="BO9">
            <v>62062.63885635425</v>
          </cell>
          <cell r="BP9">
            <v>0.35022124642382807</v>
          </cell>
          <cell r="BQ9">
            <v>0.8285549328250511</v>
          </cell>
          <cell r="BR9">
            <v>0.29017754130460055</v>
          </cell>
          <cell r="BS9">
            <v>47.79285483431628</v>
          </cell>
          <cell r="BT9">
            <v>40.931975477074097</v>
          </cell>
          <cell r="BU9">
            <v>6.780484165683724</v>
          </cell>
          <cell r="BV9">
            <v>0.26057336707685091</v>
          </cell>
          <cell r="BW9">
            <v>0.26127219154363518</v>
          </cell>
          <cell r="BX9">
            <v>1.0103578941648339</v>
          </cell>
          <cell r="BY9">
            <v>0.26756199697943883</v>
          </cell>
          <cell r="BZ9">
            <v>1.2096373169681471</v>
          </cell>
          <cell r="CA9">
            <v>5.6090979169409028E-2</v>
          </cell>
          <cell r="CB9">
            <v>5.9449198766474851E-2</v>
          </cell>
          <cell r="CC9">
            <v>2.7402976922641709E-3</v>
          </cell>
          <cell r="CD9">
            <v>1.1099976055664906</v>
          </cell>
          <cell r="CE9">
            <v>3.3886113682135334E-5</v>
          </cell>
          <cell r="CF9">
            <v>3.1651924383332058E-5</v>
          </cell>
          <cell r="CG9">
            <v>1.2260584581648617</v>
          </cell>
          <cell r="CH9">
            <v>1.2665059825465822E-2</v>
          </cell>
        </row>
        <row r="10">
          <cell r="A10">
            <v>55</v>
          </cell>
          <cell r="B10">
            <v>25</v>
          </cell>
          <cell r="C10">
            <v>1900</v>
          </cell>
          <cell r="D10">
            <v>44231</v>
          </cell>
          <cell r="E10">
            <v>3</v>
          </cell>
          <cell r="F10">
            <v>27</v>
          </cell>
          <cell r="G10">
            <v>54.846228000000004</v>
          </cell>
          <cell r="H10">
            <v>55.102595000000001</v>
          </cell>
          <cell r="I10">
            <v>53.737281000000003</v>
          </cell>
          <cell r="J10">
            <v>30.177743</v>
          </cell>
          <cell r="K10">
            <v>30.928139999999999</v>
          </cell>
          <cell r="L10">
            <v>22.95</v>
          </cell>
          <cell r="M10">
            <v>54.419938000000002</v>
          </cell>
          <cell r="N10">
            <v>30.552941499999999</v>
          </cell>
          <cell r="O10">
            <v>1178.760330138779</v>
          </cell>
          <cell r="P10">
            <v>0.26520666144271726</v>
          </cell>
          <cell r="Q10">
            <v>0.26908133171911131</v>
          </cell>
          <cell r="R10">
            <v>0.98560037498090458</v>
          </cell>
          <cell r="S10">
            <v>-3.8746702763940433E-3</v>
          </cell>
          <cell r="T10">
            <v>-4.7088768577160378E-3</v>
          </cell>
          <cell r="U10">
            <v>2.9175183841981771E-4</v>
          </cell>
          <cell r="V10">
            <v>1.3653139999999979</v>
          </cell>
          <cell r="W10">
            <v>0.75039699999999954</v>
          </cell>
          <cell r="X10">
            <v>23.865676198233913</v>
          </cell>
          <cell r="Y10">
            <v>3.7801999999999998</v>
          </cell>
          <cell r="Z10">
            <v>-2.2000000000002018E-3</v>
          </cell>
          <cell r="AA10">
            <v>8.2818957758340108E-3</v>
          </cell>
          <cell r="AB10">
            <v>9.1998890425529795E-3</v>
          </cell>
          <cell r="AC10">
            <v>33.119600553190729</v>
          </cell>
          <cell r="AD10">
            <v>31.970113332255682</v>
          </cell>
          <cell r="AE10">
            <v>2.938485087848713E-9</v>
          </cell>
          <cell r="AF10">
            <v>8.4258344043699855E-4</v>
          </cell>
          <cell r="AG10">
            <v>7.1480471381132984E-7</v>
          </cell>
          <cell r="AH10">
            <v>3141.0696749641133</v>
          </cell>
          <cell r="AI10">
            <v>3141.0696749641133</v>
          </cell>
          <cell r="AJ10">
            <v>4115.5389798378119</v>
          </cell>
          <cell r="AK10">
            <v>0.61660898354015781</v>
          </cell>
          <cell r="AL10">
            <v>0.61541208575653483</v>
          </cell>
          <cell r="AM10">
            <v>1.1065480581520171E-2</v>
          </cell>
          <cell r="AN10">
            <v>0.27944808986800002</v>
          </cell>
          <cell r="AO10">
            <v>1.355973842088495E-2</v>
          </cell>
          <cell r="AP10">
            <v>5.1887294608753511E-4</v>
          </cell>
          <cell r="AQ10">
            <v>995.48592358559199</v>
          </cell>
          <cell r="AR10">
            <v>49663.914232902076</v>
          </cell>
          <cell r="AS10">
            <v>1891.9586374438886</v>
          </cell>
          <cell r="AT10">
            <v>1687.1096571933854</v>
          </cell>
          <cell r="AU10">
            <v>243.25619917800697</v>
          </cell>
          <cell r="AV10">
            <v>2.2436211829887517E-3</v>
          </cell>
          <cell r="AW10">
            <v>3.5941391967940636E-4</v>
          </cell>
          <cell r="AX10">
            <v>4.2922068345298801</v>
          </cell>
          <cell r="AY10">
            <v>3.4699380864147398</v>
          </cell>
          <cell r="AZ10">
            <v>1.3805622200276607E-3</v>
          </cell>
          <cell r="BA10">
            <v>13.463083301981275</v>
          </cell>
          <cell r="BB10">
            <v>11.279543428414993</v>
          </cell>
          <cell r="BC10">
            <v>2368929.5929013044</v>
          </cell>
          <cell r="BD10">
            <v>2179.1327539146755</v>
          </cell>
          <cell r="BE10">
            <v>1822.1614287613502</v>
          </cell>
          <cell r="BF10">
            <v>271.19476841769904</v>
          </cell>
          <cell r="BG10">
            <v>1767.3786610651771</v>
          </cell>
          <cell r="BH10">
            <v>1767.3786610651771</v>
          </cell>
          <cell r="BI10">
            <v>0</v>
          </cell>
          <cell r="BJ10">
            <v>12.331194148953511</v>
          </cell>
          <cell r="BK10">
            <v>0.51666300570972601</v>
          </cell>
          <cell r="BL10">
            <v>3344.1553415391327</v>
          </cell>
          <cell r="BM10">
            <v>21793.889404312202</v>
          </cell>
          <cell r="BN10">
            <v>25138.044745851334</v>
          </cell>
          <cell r="BO10">
            <v>85952.17761356759</v>
          </cell>
          <cell r="BP10">
            <v>0.29246547840671905</v>
          </cell>
          <cell r="BQ10">
            <v>0.86696835910075964</v>
          </cell>
          <cell r="BR10">
            <v>0.25355831590789185</v>
          </cell>
          <cell r="BS10">
            <v>47.109660988272353</v>
          </cell>
          <cell r="BT10">
            <v>40.944063913795596</v>
          </cell>
          <cell r="BU10">
            <v>7.3102770117276492</v>
          </cell>
          <cell r="BV10">
            <v>0.26033880578899604</v>
          </cell>
          <cell r="BW10">
            <v>0.26127218045983358</v>
          </cell>
          <cell r="BX10">
            <v>1.015058935765603</v>
          </cell>
          <cell r="BY10">
            <v>0.26741430582619569</v>
          </cell>
          <cell r="BZ10">
            <v>1.2612862279357717</v>
          </cell>
          <cell r="CA10">
            <v>6.987167526538951E-2</v>
          </cell>
          <cell r="CB10">
            <v>6.9313241017849386E-2</v>
          </cell>
          <cell r="CC10">
            <v>3.0203581102049774E-3</v>
          </cell>
          <cell r="CD10">
            <v>1.1381725818506874</v>
          </cell>
          <cell r="CE10">
            <v>3.82533879020974E-5</v>
          </cell>
          <cell r="CF10">
            <v>3.2462594648903925E-5</v>
          </cell>
          <cell r="CG10">
            <v>1.2717854795077859</v>
          </cell>
          <cell r="CH10">
            <v>1.2458032088002545E-2</v>
          </cell>
        </row>
        <row r="11">
          <cell r="A11">
            <v>55</v>
          </cell>
          <cell r="B11">
            <v>25</v>
          </cell>
          <cell r="C11">
            <v>1900</v>
          </cell>
          <cell r="D11">
            <v>44231</v>
          </cell>
          <cell r="E11">
            <v>4</v>
          </cell>
          <cell r="F11">
            <v>24</v>
          </cell>
          <cell r="G11">
            <v>54.550452999999997</v>
          </cell>
          <cell r="H11">
            <v>55.008775999999997</v>
          </cell>
          <cell r="I11">
            <v>53.489888999999998</v>
          </cell>
          <cell r="J11">
            <v>29.222442999999998</v>
          </cell>
          <cell r="K11">
            <v>30.170617</v>
          </cell>
          <cell r="L11">
            <v>16.29</v>
          </cell>
          <cell r="M11">
            <v>54.249332499999994</v>
          </cell>
          <cell r="N11">
            <v>29.696529999999999</v>
          </cell>
          <cell r="O11">
            <v>1178.8591209002536</v>
          </cell>
          <cell r="P11">
            <v>0.26196492774335722</v>
          </cell>
          <cell r="Q11">
            <v>0.26904024697000217</v>
          </cell>
          <cell r="R11">
            <v>0.97370163272473564</v>
          </cell>
          <cell r="S11">
            <v>-7.0753192266449494E-3</v>
          </cell>
          <cell r="T11">
            <v>-7.9354155478919778E-3</v>
          </cell>
          <cell r="U11">
            <v>2.4828189729394118E-4</v>
          </cell>
          <cell r="V11">
            <v>1.5188869999999994</v>
          </cell>
          <cell r="W11">
            <v>0.94817400000000163</v>
          </cell>
          <cell r="X11">
            <v>24.551696974261727</v>
          </cell>
          <cell r="Y11">
            <v>3.7978000000000001</v>
          </cell>
          <cell r="Z11">
            <v>0</v>
          </cell>
          <cell r="AA11">
            <v>9.4792782976413498E-3</v>
          </cell>
          <cell r="AB11">
            <v>9.0003252889184239E-3</v>
          </cell>
          <cell r="AC11">
            <v>32.401171040106327</v>
          </cell>
          <cell r="AD11">
            <v>30.425489879124232</v>
          </cell>
          <cell r="AE11">
            <v>2.9286283322863713E-9</v>
          </cell>
          <cell r="AF11">
            <v>8.4504905187355109E-4</v>
          </cell>
          <cell r="AG11">
            <v>7.1683633514089159E-7</v>
          </cell>
          <cell r="AH11">
            <v>3140.9426117300372</v>
          </cell>
          <cell r="AI11">
            <v>3140.9426117300372</v>
          </cell>
          <cell r="AJ11">
            <v>4119.0151141681517</v>
          </cell>
          <cell r="AK11">
            <v>0.61641896507237492</v>
          </cell>
          <cell r="AL11">
            <v>0.61406898067119087</v>
          </cell>
          <cell r="AM11">
            <v>1.1048121927504239E-2</v>
          </cell>
          <cell r="AN11">
            <v>0.27936517559500001</v>
          </cell>
          <cell r="AO11">
            <v>1.3538627068399903E-2</v>
          </cell>
          <cell r="AP11">
            <v>5.203677729276328E-4</v>
          </cell>
          <cell r="AQ11">
            <v>995.73034203623217</v>
          </cell>
          <cell r="AR11">
            <v>49523.159275990947</v>
          </cell>
          <cell r="AS11">
            <v>1886.596543847274</v>
          </cell>
          <cell r="AT11">
            <v>1682.6762470793506</v>
          </cell>
          <cell r="AU11">
            <v>244.76862674522431</v>
          </cell>
          <cell r="AV11">
            <v>2.246807336025398E-3</v>
          </cell>
          <cell r="AW11">
            <v>3.5918146387468132E-4</v>
          </cell>
          <cell r="AX11">
            <v>4.3059197176388997</v>
          </cell>
          <cell r="AY11">
            <v>3.4904917673453464</v>
          </cell>
          <cell r="AZ11">
            <v>1.3810535666049473E-3</v>
          </cell>
          <cell r="BA11">
            <v>13.46474634173579</v>
          </cell>
          <cell r="BB11">
            <v>11.291862185468199</v>
          </cell>
          <cell r="BC11">
            <v>2369322.2818981158</v>
          </cell>
          <cell r="BD11">
            <v>2178.7303137953909</v>
          </cell>
          <cell r="BE11">
            <v>1820.1703543038809</v>
          </cell>
          <cell r="BF11">
            <v>270.77254136799809</v>
          </cell>
          <cell r="BG11">
            <v>1623.7500294977203</v>
          </cell>
          <cell r="BH11">
            <v>1623.7500294977203</v>
          </cell>
          <cell r="BI11">
            <v>0</v>
          </cell>
          <cell r="BJ11">
            <v>13.132976667573608</v>
          </cell>
          <cell r="BK11">
            <v>0.53488707317926787</v>
          </cell>
          <cell r="BL11">
            <v>3556.0494680055285</v>
          </cell>
          <cell r="BM11">
            <v>21324.671251365518</v>
          </cell>
          <cell r="BN11">
            <v>24880.720719371046</v>
          </cell>
          <cell r="BO11">
            <v>95624.380222936365</v>
          </cell>
          <cell r="BP11">
            <v>0.26019222986193202</v>
          </cell>
          <cell r="BQ11">
            <v>0.85707610691369795</v>
          </cell>
          <cell r="BR11">
            <v>0.22300454341925871</v>
          </cell>
          <cell r="BS11">
            <v>46.913585969135674</v>
          </cell>
          <cell r="BT11">
            <v>40.347097635348874</v>
          </cell>
          <cell r="BU11">
            <v>7.3357465308643199</v>
          </cell>
          <cell r="BV11">
            <v>0.26007786559478602</v>
          </cell>
          <cell r="BW11">
            <v>0.26127216812977228</v>
          </cell>
          <cell r="BX11">
            <v>1.0026514864501024</v>
          </cell>
          <cell r="BY11">
            <v>0.26737222738055205</v>
          </cell>
          <cell r="BZ11">
            <v>1.2402129661026187</v>
          </cell>
          <cell r="CA11">
            <v>6.4226275792546195E-2</v>
          </cell>
          <cell r="CB11">
            <v>5.7780546132873242E-2</v>
          </cell>
          <cell r="CC11">
            <v>3.2030728924516E-3</v>
          </cell>
          <cell r="CD11">
            <v>1.1214322262763605</v>
          </cell>
          <cell r="CE11">
            <v>3.8603092243183974E-5</v>
          </cell>
          <cell r="CF11">
            <v>3.2389959713087644E-5</v>
          </cell>
          <cell r="CG11">
            <v>1.2658125880803399</v>
          </cell>
          <cell r="CH11">
            <v>1.2266488426199753E-2</v>
          </cell>
        </row>
        <row r="12">
          <cell r="A12">
            <v>55</v>
          </cell>
          <cell r="B12">
            <v>25</v>
          </cell>
          <cell r="C12">
            <v>2050</v>
          </cell>
          <cell r="D12">
            <v>44231</v>
          </cell>
          <cell r="E12">
            <v>5</v>
          </cell>
          <cell r="F12">
            <v>29</v>
          </cell>
          <cell r="G12">
            <v>54.524892999999999</v>
          </cell>
          <cell r="H12">
            <v>55.113351000000002</v>
          </cell>
          <cell r="I12">
            <v>53.510725000000001</v>
          </cell>
          <cell r="J12">
            <v>30.096395999999999</v>
          </cell>
          <cell r="K12">
            <v>30.931222999999999</v>
          </cell>
          <cell r="L12">
            <v>22.79</v>
          </cell>
          <cell r="M12">
            <v>54.312038000000001</v>
          </cell>
          <cell r="N12">
            <v>30.513809500000001</v>
          </cell>
          <cell r="O12">
            <v>1178.8228369682945</v>
          </cell>
          <cell r="P12">
            <v>0.2652154390187394</v>
          </cell>
          <cell r="Q12">
            <v>0.26905533542707072</v>
          </cell>
          <cell r="R12">
            <v>0.98572822797869342</v>
          </cell>
          <cell r="S12">
            <v>-3.8398964083313225E-3</v>
          </cell>
          <cell r="T12">
            <v>-4.7162970644696435E-3</v>
          </cell>
          <cell r="U12">
            <v>3.2816958294187371E-4</v>
          </cell>
          <cell r="V12">
            <v>1.6026260000000008</v>
          </cell>
          <cell r="W12">
            <v>0.83482700000000065</v>
          </cell>
          <cell r="X12">
            <v>23.79616407386667</v>
          </cell>
          <cell r="Y12">
            <v>3.8178999999999998</v>
          </cell>
          <cell r="Z12">
            <v>0</v>
          </cell>
          <cell r="AA12">
            <v>9.2797145440067993E-3</v>
          </cell>
          <cell r="AB12">
            <v>9.5191910483682675E-3</v>
          </cell>
          <cell r="AC12">
            <v>34.269087774125765</v>
          </cell>
          <cell r="AD12">
            <v>34.269087774125765</v>
          </cell>
          <cell r="AE12">
            <v>2.9322489327885355E-9</v>
          </cell>
          <cell r="AF12">
            <v>8.4414147740071235E-4</v>
          </cell>
          <cell r="AG12">
            <v>7.1608850026326421E-7</v>
          </cell>
          <cell r="AH12">
            <v>3140.9891840140253</v>
          </cell>
          <cell r="AI12">
            <v>3140.9891840140253</v>
          </cell>
          <cell r="AJ12">
            <v>4115.6985498057611</v>
          </cell>
          <cell r="AK12">
            <v>0.61648885189493696</v>
          </cell>
          <cell r="AL12">
            <v>0.61535111344578153</v>
          </cell>
          <cell r="AM12">
            <v>1.1054505212808034E-2</v>
          </cell>
          <cell r="AN12">
            <v>0.27939565046800002</v>
          </cell>
          <cell r="AO12">
            <v>1.3546390370979202E-2</v>
          </cell>
          <cell r="AP12">
            <v>5.1981753459864942E-4</v>
          </cell>
          <cell r="AQ12">
            <v>995.49724003996334</v>
          </cell>
          <cell r="AR12">
            <v>53502.465108593024</v>
          </cell>
          <cell r="AS12">
            <v>2038.1891469940197</v>
          </cell>
          <cell r="AT12">
            <v>1816.2954514754229</v>
          </cell>
          <cell r="AU12">
            <v>244.21136018021232</v>
          </cell>
          <cell r="AV12">
            <v>2.1616387057162593E-3</v>
          </cell>
          <cell r="AW12">
            <v>3.4582879699757743E-4</v>
          </cell>
          <cell r="AX12">
            <v>4.3008713655459898</v>
          </cell>
          <cell r="AY12">
            <v>3.4767342198037166</v>
          </cell>
          <cell r="AZ12">
            <v>1.3292223150287185E-3</v>
          </cell>
          <cell r="BA12">
            <v>13.810704249486898</v>
          </cell>
          <cell r="BB12">
            <v>11.567934941552762</v>
          </cell>
          <cell r="BC12">
            <v>2369177.967033898</v>
          </cell>
          <cell r="BD12">
            <v>2234.96311673951</v>
          </cell>
          <cell r="BE12">
            <v>1868.5646822201243</v>
          </cell>
          <cell r="BF12">
            <v>270.9278074195841</v>
          </cell>
          <cell r="BG12">
            <v>1844.7386384757126</v>
          </cell>
          <cell r="BH12">
            <v>1844.7386384757126</v>
          </cell>
          <cell r="BI12">
            <v>0</v>
          </cell>
          <cell r="BJ12">
            <v>12.225394549341379</v>
          </cell>
          <cell r="BK12">
            <v>0.51371027676876779</v>
          </cell>
          <cell r="BL12">
            <v>3312.1993400923943</v>
          </cell>
          <cell r="BM12">
            <v>22552.657695780414</v>
          </cell>
          <cell r="BN12">
            <v>25864.857035872807</v>
          </cell>
          <cell r="BO12">
            <v>108888.13601195684</v>
          </cell>
          <cell r="BP12">
            <v>0.23753604371584269</v>
          </cell>
          <cell r="BQ12">
            <v>0.87194209751484042</v>
          </cell>
          <cell r="BR12">
            <v>0.2071176761929687</v>
          </cell>
          <cell r="BS12">
            <v>46.995073293468991</v>
          </cell>
          <cell r="BT12">
            <v>40.882376018798304</v>
          </cell>
          <cell r="BU12">
            <v>7.3169647065310102</v>
          </cell>
          <cell r="BV12">
            <v>0.26017378213373255</v>
          </cell>
          <cell r="BW12">
            <v>0.26127217266203462</v>
          </cell>
          <cell r="BX12">
            <v>1.0150925615863635</v>
          </cell>
          <cell r="BY12">
            <v>0.26738969815845076</v>
          </cell>
          <cell r="BZ12">
            <v>1.2645163872980452</v>
          </cell>
          <cell r="CA12">
            <v>7.0728956957588129E-2</v>
          </cell>
          <cell r="CB12">
            <v>7.0882554175725393E-2</v>
          </cell>
          <cell r="CC12">
            <v>2.8838877439349184E-3</v>
          </cell>
          <cell r="CD12">
            <v>1.1398044744422045</v>
          </cell>
          <cell r="CE12">
            <v>3.9917802580702144E-5</v>
          </cell>
          <cell r="CF12">
            <v>3.3251060848055636E-5</v>
          </cell>
          <cell r="CG12">
            <v>1.2748830021624358</v>
          </cell>
          <cell r="CH12">
            <v>1.2004521540782997E-2</v>
          </cell>
        </row>
        <row r="13">
          <cell r="A13">
            <v>55</v>
          </cell>
          <cell r="B13">
            <v>25</v>
          </cell>
          <cell r="C13">
            <v>2050</v>
          </cell>
          <cell r="D13">
            <v>44231</v>
          </cell>
          <cell r="E13">
            <v>6</v>
          </cell>
          <cell r="F13">
            <v>23</v>
          </cell>
          <cell r="G13">
            <v>54.360284999999998</v>
          </cell>
          <cell r="H13">
            <v>55.002544</v>
          </cell>
          <cell r="I13">
            <v>53.223719000000003</v>
          </cell>
          <cell r="J13">
            <v>29.505123999999999</v>
          </cell>
          <cell r="K13">
            <v>30.517921000000001</v>
          </cell>
          <cell r="L13">
            <v>18.059999999999999</v>
          </cell>
          <cell r="M13">
            <v>54.113131500000001</v>
          </cell>
          <cell r="N13">
            <v>30.011522499999998</v>
          </cell>
          <cell r="O13">
            <v>1178.937827014099</v>
          </cell>
          <cell r="P13">
            <v>0.26284528730062251</v>
          </cell>
          <cell r="Q13">
            <v>0.26900752220932933</v>
          </cell>
          <cell r="R13">
            <v>0.97709270410694449</v>
          </cell>
          <cell r="S13">
            <v>-6.1622349087068207E-3</v>
          </cell>
          <cell r="T13">
            <v>-7.0023461108953636E-3</v>
          </cell>
          <cell r="U13">
            <v>2.8925390693345965E-4</v>
          </cell>
          <cell r="V13">
            <v>1.7788249999999977</v>
          </cell>
          <cell r="W13">
            <v>1.0127970000000026</v>
          </cell>
          <cell r="X13">
            <v>24.099579956973539</v>
          </cell>
          <cell r="Y13">
            <v>3.8090000000000002</v>
          </cell>
          <cell r="Z13">
            <v>2.2999999999999687E-3</v>
          </cell>
          <cell r="AA13">
            <v>8.5812414062858538E-3</v>
          </cell>
          <cell r="AB13">
            <v>9.020281664281881E-3</v>
          </cell>
          <cell r="AC13">
            <v>32.473013991414774</v>
          </cell>
          <cell r="AD13">
            <v>34.089480395854665</v>
          </cell>
          <cell r="AE13">
            <v>2.9207730008748864E-9</v>
          </cell>
          <cell r="AF13">
            <v>8.4702576431758075E-4</v>
          </cell>
          <cell r="AG13">
            <v>7.1846516831413122E-7</v>
          </cell>
          <cell r="AH13">
            <v>3140.8419713876315</v>
          </cell>
          <cell r="AI13">
            <v>3140.8419713876315</v>
          </cell>
          <cell r="AJ13">
            <v>4117.7404937212759</v>
          </cell>
          <cell r="AK13">
            <v>0.61626698092267795</v>
          </cell>
          <cell r="AL13">
            <v>0.61456510480353832</v>
          </cell>
          <cell r="AM13">
            <v>1.1034244236693332E-2</v>
          </cell>
          <cell r="AN13">
            <v>0.27929898190899999</v>
          </cell>
          <cell r="AO13">
            <v>1.3521748965901109E-2</v>
          </cell>
          <cell r="AP13">
            <v>5.2156621298168697E-4</v>
          </cell>
          <cell r="AQ13">
            <v>995.64123420613544</v>
          </cell>
          <cell r="AR13">
            <v>53325.480050619241</v>
          </cell>
          <cell r="AS13">
            <v>2031.446859071209</v>
          </cell>
          <cell r="AT13">
            <v>1810.4677145134501</v>
          </cell>
          <cell r="AU13">
            <v>245.98459657731794</v>
          </cell>
          <cell r="AV13">
            <v>2.1652229288405185E-3</v>
          </cell>
          <cell r="AW13">
            <v>3.455678358721983E-4</v>
          </cell>
          <cell r="AX13">
            <v>4.3169180789667179</v>
          </cell>
          <cell r="AY13">
            <v>3.4946245703912977</v>
          </cell>
          <cell r="AZ13">
            <v>1.3297745442424846E-3</v>
          </cell>
          <cell r="BA13">
            <v>13.812696518358687</v>
          </cell>
          <cell r="BB13">
            <v>11.575336149694129</v>
          </cell>
          <cell r="BC13">
            <v>2369635.6775977816</v>
          </cell>
          <cell r="BD13">
            <v>2234.4810552146496</v>
          </cell>
          <cell r="BE13">
            <v>1867.3718894179015</v>
          </cell>
          <cell r="BF13">
            <v>270.43497931802222</v>
          </cell>
          <cell r="BG13">
            <v>1648.4713577126013</v>
          </cell>
          <cell r="BH13">
            <v>1648.4713577126013</v>
          </cell>
          <cell r="BI13">
            <v>0</v>
          </cell>
          <cell r="BJ13">
            <v>12.966425624357118</v>
          </cell>
          <cell r="BK13">
            <v>0.53799004142657514</v>
          </cell>
          <cell r="BL13">
            <v>3506.5750455516904</v>
          </cell>
          <cell r="BM13">
            <v>21374.781253663441</v>
          </cell>
          <cell r="BN13">
            <v>24881.356299215131</v>
          </cell>
          <cell r="BO13">
            <v>120865.84997261316</v>
          </cell>
          <cell r="BP13">
            <v>0.20585927542687174</v>
          </cell>
          <cell r="BQ13">
            <v>0.85906817122898149</v>
          </cell>
          <cell r="BR13">
            <v>0.17684715127148593</v>
          </cell>
          <cell r="BS13">
            <v>46.942267780384327</v>
          </cell>
          <cell r="BT13">
            <v>40.45905496820577</v>
          </cell>
          <cell r="BU13">
            <v>7.1708637196156744</v>
          </cell>
          <cell r="BV13">
            <v>0.25986949244020419</v>
          </cell>
          <cell r="BW13">
            <v>0.26127215828380695</v>
          </cell>
          <cell r="BX13">
            <v>1.0060210357932848</v>
          </cell>
          <cell r="BY13">
            <v>0.26737837401336823</v>
          </cell>
          <cell r="BZ13">
            <v>1.2381358406758991</v>
          </cell>
          <cell r="CA13">
            <v>6.3672373874228416E-2</v>
          </cell>
          <cell r="CB13">
            <v>6.5835678054839586E-2</v>
          </cell>
          <cell r="CC13">
            <v>3.3115039780632276E-3</v>
          </cell>
          <cell r="CD13">
            <v>1.1220784382345919</v>
          </cell>
          <cell r="CE13">
            <v>3.9378502300512722E-5</v>
          </cell>
          <cell r="CF13">
            <v>3.316424778964044E-5</v>
          </cell>
          <cell r="CG13">
            <v>1.2594889993556015</v>
          </cell>
          <cell r="CH13">
            <v>1.1808967695288422E-2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=1300"/>
      <sheetName val="Re=1450"/>
      <sheetName val="Re=1600"/>
      <sheetName val="Re=1750"/>
      <sheetName val="Re=1900"/>
      <sheetName val="Re=2050"/>
      <sheetName val="Nucleation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>
            <v>60</v>
          </cell>
          <cell r="B2">
            <v>15</v>
          </cell>
          <cell r="C2">
            <v>1300</v>
          </cell>
          <cell r="D2">
            <v>44243</v>
          </cell>
          <cell r="E2">
            <v>3</v>
          </cell>
          <cell r="F2">
            <v>98</v>
          </cell>
          <cell r="G2">
            <v>59.800902999999998</v>
          </cell>
          <cell r="H2">
            <v>60.042679</v>
          </cell>
          <cell r="I2">
            <v>58.608012000000002</v>
          </cell>
          <cell r="J2">
            <v>45.002580999999999</v>
          </cell>
          <cell r="K2">
            <v>45.089345999999999</v>
          </cell>
          <cell r="L2">
            <v>22.57</v>
          </cell>
          <cell r="M2">
            <v>59.325345499999997</v>
          </cell>
          <cell r="N2">
            <v>45.045963499999999</v>
          </cell>
          <cell r="O2">
            <v>1175.8230430295121</v>
          </cell>
          <cell r="P2">
            <v>0.26704670811813125</v>
          </cell>
          <cell r="Q2">
            <v>0.2703072043770447</v>
          </cell>
          <cell r="R2">
            <v>0.98793781221470711</v>
          </cell>
          <cell r="S2">
            <v>-3.2604962589134479E-3</v>
          </cell>
          <cell r="T2">
            <v>-3.4306007708565399E-3</v>
          </cell>
          <cell r="U2">
            <v>9.7659288386745265E-5</v>
          </cell>
          <cell r="V2">
            <v>1.4346669999999975</v>
          </cell>
          <cell r="W2">
            <v>8.6764999999999759E-2</v>
          </cell>
          <cell r="X2">
            <v>14.268772762175191</v>
          </cell>
          <cell r="Y2">
            <v>3.9239000000000002</v>
          </cell>
          <cell r="Z2">
            <v>-4.6999999999997044E-3</v>
          </cell>
          <cell r="AA2">
            <v>1.5965100290764405E-3</v>
          </cell>
          <cell r="AB2">
            <v>1.975681160982097E-3</v>
          </cell>
          <cell r="AC2">
            <v>7.1124521795355493</v>
          </cell>
          <cell r="AD2">
            <v>5.9629649586005016</v>
          </cell>
          <cell r="AE2">
            <v>3.2300588489522624E-9</v>
          </cell>
          <cell r="AF2">
            <v>7.7664696913667475E-4</v>
          </cell>
          <cell r="AG2">
            <v>6.6051347925249125E-7</v>
          </cell>
          <cell r="AH2">
            <v>3145.1993207089563</v>
          </cell>
          <cell r="AI2">
            <v>3145.1993207089563</v>
          </cell>
          <cell r="AJ2">
            <v>4051.5999112750505</v>
          </cell>
          <cell r="AK2">
            <v>0.62190273336570945</v>
          </cell>
          <cell r="AL2">
            <v>0.6353717833742405</v>
          </cell>
          <cell r="AM2">
            <v>1.155344223056488E-2</v>
          </cell>
          <cell r="AN2">
            <v>0.281832117913</v>
          </cell>
          <cell r="AO2">
            <v>1.4153052356311941E-2</v>
          </cell>
          <cell r="AP2">
            <v>4.7890842533494901E-4</v>
          </cell>
          <cell r="AQ2">
            <v>990.31847131175084</v>
          </cell>
          <cell r="AR2">
            <v>33969.783667992226</v>
          </cell>
          <cell r="AS2">
            <v>1294.0869968758943</v>
          </cell>
          <cell r="AT2">
            <v>1060.1916388343825</v>
          </cell>
          <cell r="AU2">
            <v>204.48961153346872</v>
          </cell>
          <cell r="AV2">
            <v>2.712836460787934E-3</v>
          </cell>
          <cell r="AW2">
            <v>4.6046843397087379E-4</v>
          </cell>
          <cell r="AX2">
            <v>3.9277999415431188</v>
          </cell>
          <cell r="AY2">
            <v>3.0538739433650144</v>
          </cell>
          <cell r="AZ2">
            <v>1.7193877464312926E-3</v>
          </cell>
          <cell r="BA2">
            <v>11.514279045700484</v>
          </cell>
          <cell r="BB2">
            <v>9.2586642497209848</v>
          </cell>
          <cell r="BC2">
            <v>2357577.1494597578</v>
          </cell>
          <cell r="BD2">
            <v>1879.699922954869</v>
          </cell>
          <cell r="BE2">
            <v>1544.2071792022434</v>
          </cell>
          <cell r="BF2">
            <v>283.06104712623886</v>
          </cell>
          <cell r="BG2">
            <v>454.11769286449487</v>
          </cell>
          <cell r="BH2">
            <v>454.11769286449476</v>
          </cell>
          <cell r="BI2">
            <v>0</v>
          </cell>
          <cell r="BJ2">
            <v>10.256858151394193</v>
          </cell>
          <cell r="BK2">
            <v>0.71829846357455762</v>
          </cell>
          <cell r="BL2">
            <v>2903.3170085589386</v>
          </cell>
          <cell r="BM2">
            <v>4657.8207597495175</v>
          </cell>
          <cell r="BN2">
            <v>7561.1377683084556</v>
          </cell>
          <cell r="BO2">
            <v>57017.559011039288</v>
          </cell>
          <cell r="BP2">
            <v>0.13261068869757348</v>
          </cell>
          <cell r="BQ2">
            <v>0.61602114687979614</v>
          </cell>
          <cell r="BR2">
            <v>8.1690988539998829E-2</v>
          </cell>
          <cell r="BS2">
            <v>56.329952869340232</v>
          </cell>
          <cell r="BT2">
            <v>51.201523793643133</v>
          </cell>
          <cell r="BU2">
            <v>2.9953926306597651</v>
          </cell>
          <cell r="BV2">
            <v>0.2678095356481443</v>
          </cell>
          <cell r="BW2">
            <v>0.26127253357344216</v>
          </cell>
          <cell r="BX2">
            <v>1.0221001973139514</v>
          </cell>
          <cell r="BY2">
            <v>0.26954840896071181</v>
          </cell>
          <cell r="BZ2">
            <v>1.048438484181347</v>
          </cell>
          <cell r="CA2">
            <v>1.3056516343550706E-2</v>
          </cell>
          <cell r="CB2">
            <v>1.1891791454823775E-2</v>
          </cell>
          <cell r="CC2">
            <v>2.6066907491182468E-4</v>
          </cell>
          <cell r="CD2">
            <v>1.0352693407476492</v>
          </cell>
          <cell r="CE2">
            <v>1.0668025074596508E-5</v>
          </cell>
          <cell r="CF2">
            <v>2.9672665605556464E-5</v>
          </cell>
          <cell r="CG2">
            <v>1.0582602844864462</v>
          </cell>
          <cell r="CH2">
            <v>1.4524682456849462E-2</v>
          </cell>
        </row>
        <row r="3">
          <cell r="A3">
            <v>60</v>
          </cell>
          <cell r="B3">
            <v>15</v>
          </cell>
          <cell r="C3">
            <v>1300</v>
          </cell>
          <cell r="D3">
            <v>44243</v>
          </cell>
          <cell r="E3">
            <v>4</v>
          </cell>
          <cell r="F3">
            <v>109</v>
          </cell>
          <cell r="G3">
            <v>59.670974000000001</v>
          </cell>
          <cell r="H3">
            <v>60.034936000000002</v>
          </cell>
          <cell r="I3">
            <v>58.663727000000002</v>
          </cell>
          <cell r="J3">
            <v>44.965445000000003</v>
          </cell>
          <cell r="K3">
            <v>44.979624999999999</v>
          </cell>
          <cell r="L3">
            <v>23.2</v>
          </cell>
          <cell r="M3">
            <v>59.349331500000005</v>
          </cell>
          <cell r="N3">
            <v>44.972535000000001</v>
          </cell>
          <cell r="O3">
            <v>1175.8082210808002</v>
          </cell>
          <cell r="P3">
            <v>0.26751409016444472</v>
          </cell>
          <cell r="Q3">
            <v>0.27031341015338101</v>
          </cell>
          <cell r="R3">
            <v>0.9896441690134874</v>
          </cell>
          <cell r="S3">
            <v>-2.7993199889362885E-3</v>
          </cell>
          <cell r="T3">
            <v>-2.9938222013286553E-3</v>
          </cell>
          <cell r="U3">
            <v>9.3807065026344435E-5</v>
          </cell>
          <cell r="V3">
            <v>1.3712090000000003</v>
          </cell>
          <cell r="W3">
            <v>1.4179999999996085E-2</v>
          </cell>
          <cell r="X3">
            <v>14.366115963526807</v>
          </cell>
          <cell r="Y3">
            <v>3.9144000000000001</v>
          </cell>
          <cell r="Z3">
            <v>2.2999999999999687E-3</v>
          </cell>
          <cell r="AA3">
            <v>2.5943287972491937E-3</v>
          </cell>
          <cell r="AB3">
            <v>1.9357684102551801E-3</v>
          </cell>
          <cell r="AC3">
            <v>6.9687662769186485</v>
          </cell>
          <cell r="AD3">
            <v>6.9687662769186494</v>
          </cell>
          <cell r="AE3">
            <v>3.2315233215245612E-9</v>
          </cell>
          <cell r="AF3">
            <v>7.7634809769284085E-4</v>
          </cell>
          <cell r="AG3">
            <v>6.6026762168682876E-7</v>
          </cell>
          <cell r="AH3">
            <v>3145.2217747102482</v>
          </cell>
          <cell r="AI3">
            <v>3145.2217747102482</v>
          </cell>
          <cell r="AJ3">
            <v>4051.9481903702745</v>
          </cell>
          <cell r="AK3">
            <v>0.62192781177841161</v>
          </cell>
          <cell r="AL3">
            <v>0.63528384028513851</v>
          </cell>
          <cell r="AM3">
            <v>1.1555777597158921E-2</v>
          </cell>
          <cell r="AN3">
            <v>0.28184377510899999</v>
          </cell>
          <cell r="AO3">
            <v>1.4155891308442654E-2</v>
          </cell>
          <cell r="AP3">
            <v>4.7872733256105842E-4</v>
          </cell>
          <cell r="AQ3">
            <v>990.3495599654367</v>
          </cell>
          <cell r="AR3">
            <v>33982.432672796305</v>
          </cell>
          <cell r="AS3">
            <v>1294.5688637255735</v>
          </cell>
          <cell r="AT3">
            <v>1060.6259824241195</v>
          </cell>
          <cell r="AU3">
            <v>204.32085923344943</v>
          </cell>
          <cell r="AV3">
            <v>2.7123315252596454E-3</v>
          </cell>
          <cell r="AW3">
            <v>4.6050943905053947E-4</v>
          </cell>
          <cell r="AX3">
            <v>3.9261581414667353</v>
          </cell>
          <cell r="AY3">
            <v>3.053404204301696</v>
          </cell>
          <cell r="AZ3">
            <v>1.7193073070243898E-3</v>
          </cell>
          <cell r="BA3">
            <v>11.514092514579009</v>
          </cell>
          <cell r="BB3">
            <v>9.2594536489091954</v>
          </cell>
          <cell r="BC3">
            <v>2357521.3473888473</v>
          </cell>
          <cell r="BD3">
            <v>1879.7452700791566</v>
          </cell>
          <cell r="BE3">
            <v>1544.125084168084</v>
          </cell>
          <cell r="BF3">
            <v>283.11782616885307</v>
          </cell>
          <cell r="BG3">
            <v>439.44754643541899</v>
          </cell>
          <cell r="BH3">
            <v>439.44754643541899</v>
          </cell>
          <cell r="BI3">
            <v>0</v>
          </cell>
          <cell r="BJ3">
            <v>10.384892094165386</v>
          </cell>
          <cell r="BK3">
            <v>0.72233700283407243</v>
          </cell>
          <cell r="BL3">
            <v>2940.148074698212</v>
          </cell>
          <cell r="BM3">
            <v>4563.6153507775589</v>
          </cell>
          <cell r="BN3">
            <v>7503.7634254757704</v>
          </cell>
          <cell r="BO3">
            <v>54495.268018806535</v>
          </cell>
          <cell r="BP3">
            <v>0.13769568805288179</v>
          </cell>
          <cell r="BQ3">
            <v>0.60817686966033402</v>
          </cell>
          <cell r="BR3">
            <v>8.3743332525727507E-2</v>
          </cell>
          <cell r="BS3">
            <v>56.365876338767187</v>
          </cell>
          <cell r="BT3">
            <v>51.173430291684497</v>
          </cell>
          <cell r="BU3">
            <v>2.9834551612328184</v>
          </cell>
          <cell r="BV3">
            <v>0.26784591513633738</v>
          </cell>
          <cell r="BW3">
            <v>0.26127253529345407</v>
          </cell>
          <cell r="BX3">
            <v>1.0238890584652547</v>
          </cell>
          <cell r="BY3">
            <v>0.26955731884311751</v>
          </cell>
          <cell r="BZ3">
            <v>1.0490211308815909</v>
          </cell>
          <cell r="CA3">
            <v>1.3214004607099206E-2</v>
          </cell>
          <cell r="CB3">
            <v>1.2708078989454686E-2</v>
          </cell>
          <cell r="CC3">
            <v>2.3734381269017557E-4</v>
          </cell>
          <cell r="CD3">
            <v>1.0364550946734228</v>
          </cell>
          <cell r="CE3">
            <v>1.0617759035035056E-5</v>
          </cell>
          <cell r="CF3">
            <v>2.9681633764541788E-5</v>
          </cell>
          <cell r="CG3">
            <v>1.0570333819665094</v>
          </cell>
          <cell r="CH3">
            <v>1.4542541863813681E-2</v>
          </cell>
        </row>
        <row r="4">
          <cell r="A4">
            <v>60</v>
          </cell>
          <cell r="B4">
            <v>15</v>
          </cell>
          <cell r="C4">
            <v>1450</v>
          </cell>
          <cell r="D4">
            <v>44244</v>
          </cell>
          <cell r="E4">
            <v>1</v>
          </cell>
          <cell r="F4">
            <v>93</v>
          </cell>
          <cell r="G4">
            <v>59.649594</v>
          </cell>
          <cell r="H4">
            <v>60.033154000000003</v>
          </cell>
          <cell r="I4">
            <v>58.416950999999997</v>
          </cell>
          <cell r="J4">
            <v>44.995249000000001</v>
          </cell>
          <cell r="K4">
            <v>45.153075000000001</v>
          </cell>
          <cell r="L4">
            <v>25.29</v>
          </cell>
          <cell r="M4">
            <v>59.225052500000004</v>
          </cell>
          <cell r="N4">
            <v>45.074162000000001</v>
          </cell>
          <cell r="O4">
            <v>1175.8849698150784</v>
          </cell>
          <cell r="P4">
            <v>0.26823754968460056</v>
          </cell>
          <cell r="Q4">
            <v>0.27028127838557747</v>
          </cell>
          <cell r="R4">
            <v>0.99243851178600184</v>
          </cell>
          <cell r="S4">
            <v>-2.0437287009769101E-3</v>
          </cell>
          <cell r="T4">
            <v>-2.2804134113433294E-3</v>
          </cell>
          <cell r="U4">
            <v>1.11768370255277E-4</v>
          </cell>
          <cell r="V4">
            <v>1.6162030000000058</v>
          </cell>
          <cell r="W4">
            <v>0.15782600000000002</v>
          </cell>
          <cell r="X4">
            <v>14.138356709537579</v>
          </cell>
          <cell r="Y4">
            <v>3.8633000000000002</v>
          </cell>
          <cell r="Z4">
            <v>2.2999999999999687E-3</v>
          </cell>
          <cell r="AA4">
            <v>2.5943287972491937E-3</v>
          </cell>
          <cell r="AB4">
            <v>2.2351140407070097E-3</v>
          </cell>
          <cell r="AC4">
            <v>8.0464105465452356</v>
          </cell>
          <cell r="AD4">
            <v>8.5493112057043259</v>
          </cell>
          <cell r="AE4">
            <v>3.2239395154374238E-9</v>
          </cell>
          <cell r="AF4">
            <v>7.7789912591441331E-4</v>
          </cell>
          <cell r="AG4">
            <v>6.6154355730624483E-7</v>
          </cell>
          <cell r="AH4">
            <v>3145.1056718542623</v>
          </cell>
          <cell r="AI4">
            <v>3145.1056718542623</v>
          </cell>
          <cell r="AJ4">
            <v>4051.4660969647884</v>
          </cell>
          <cell r="AK4">
            <v>0.62179778762848381</v>
          </cell>
          <cell r="AL4">
            <v>0.63540552018477214</v>
          </cell>
          <cell r="AM4">
            <v>1.1543672211432548E-2</v>
          </cell>
          <cell r="AN4">
            <v>0.28178337551499999</v>
          </cell>
          <cell r="AO4">
            <v>1.4141175521030027E-2</v>
          </cell>
          <cell r="AP4">
            <v>4.7966714090613011E-4</v>
          </cell>
          <cell r="AQ4">
            <v>990.30651915707756</v>
          </cell>
          <cell r="AR4">
            <v>37821.898583996895</v>
          </cell>
          <cell r="AS4">
            <v>1440.8342317713102</v>
          </cell>
          <cell r="AT4">
            <v>1180.5737145680228</v>
          </cell>
          <cell r="AU4">
            <v>205.19726072357366</v>
          </cell>
          <cell r="AV4">
            <v>2.5709778879469559E-3</v>
          </cell>
          <cell r="AW4">
            <v>4.358875738815158E-4</v>
          </cell>
          <cell r="AX4">
            <v>3.9346794114129127</v>
          </cell>
          <cell r="AY4">
            <v>3.0584486559765836</v>
          </cell>
          <cell r="AZ4">
            <v>1.6285279769709931E-3</v>
          </cell>
          <cell r="BA4">
            <v>11.94103476310301</v>
          </cell>
          <cell r="BB4">
            <v>9.6014010271641563</v>
          </cell>
          <cell r="BC4">
            <v>2357810.4446675298</v>
          </cell>
          <cell r="BD4">
            <v>1949.0386118942204</v>
          </cell>
          <cell r="BE4">
            <v>1601.4555937190596</v>
          </cell>
          <cell r="BF4">
            <v>282.82351042060054</v>
          </cell>
          <cell r="BG4">
            <v>527.18565101920035</v>
          </cell>
          <cell r="BH4">
            <v>527.18565101920035</v>
          </cell>
          <cell r="BI4">
            <v>0</v>
          </cell>
          <cell r="BJ4">
            <v>9.9964314658672269</v>
          </cell>
          <cell r="BK4">
            <v>0.70641713084185231</v>
          </cell>
          <cell r="BL4">
            <v>2827.2258388555188</v>
          </cell>
          <cell r="BM4">
            <v>5269.9752302020333</v>
          </cell>
          <cell r="BN4">
            <v>8097.2010690575516</v>
          </cell>
          <cell r="BO4">
            <v>71629.293141413043</v>
          </cell>
          <cell r="BP4">
            <v>0.1130431519556081</v>
          </cell>
          <cell r="BQ4">
            <v>0.65083912147625789</v>
          </cell>
          <cell r="BR4">
            <v>7.3572905707695105E-2</v>
          </cell>
          <cell r="BS4">
            <v>56.164232575011866</v>
          </cell>
          <cell r="BT4">
            <v>51.16601684207825</v>
          </cell>
          <cell r="BU4">
            <v>3.060819924988138</v>
          </cell>
          <cell r="BV4">
            <v>0.26765740597975596</v>
          </cell>
          <cell r="BW4">
            <v>0.26127252638084597</v>
          </cell>
          <cell r="BX4">
            <v>1.0266580776794034</v>
          </cell>
          <cell r="BY4">
            <v>0.26950736616002763</v>
          </cell>
          <cell r="BZ4">
            <v>1.05879231354628</v>
          </cell>
          <cell r="CA4">
            <v>1.5844961574312422E-2</v>
          </cell>
          <cell r="CB4">
            <v>1.4987005102358364E-2</v>
          </cell>
          <cell r="CC4">
            <v>3.0047428031050518E-4</v>
          </cell>
          <cell r="CD4">
            <v>1.0427251956128418</v>
          </cell>
          <cell r="CE4">
            <v>1.1546709384931042E-5</v>
          </cell>
          <cell r="CF4">
            <v>3.0731467361919159E-5</v>
          </cell>
          <cell r="CG4">
            <v>1.0638045570795864</v>
          </cell>
          <cell r="CH4">
            <v>1.3848564587447728E-2</v>
          </cell>
        </row>
        <row r="5">
          <cell r="A5">
            <v>60</v>
          </cell>
          <cell r="B5">
            <v>15</v>
          </cell>
          <cell r="C5">
            <v>1450</v>
          </cell>
          <cell r="D5">
            <v>44244</v>
          </cell>
          <cell r="E5">
            <v>2</v>
          </cell>
          <cell r="F5">
            <v>103</v>
          </cell>
          <cell r="G5">
            <v>59.786855000000003</v>
          </cell>
          <cell r="H5">
            <v>59.927135999999997</v>
          </cell>
          <cell r="I5">
            <v>58.533593000000003</v>
          </cell>
          <cell r="J5">
            <v>45.021431</v>
          </cell>
          <cell r="K5">
            <v>45.043427000000001</v>
          </cell>
          <cell r="L5">
            <v>27.16</v>
          </cell>
          <cell r="M5">
            <v>59.2303645</v>
          </cell>
          <cell r="N5">
            <v>45.032429</v>
          </cell>
          <cell r="O5">
            <v>1175.8816918351445</v>
          </cell>
          <cell r="P5">
            <v>0.26913280825168201</v>
          </cell>
          <cell r="Q5">
            <v>0.27028265064784585</v>
          </cell>
          <cell r="R5">
            <v>0.99574577800902964</v>
          </cell>
          <cell r="S5">
            <v>-1.149842396163836E-3</v>
          </cell>
          <cell r="T5">
            <v>-1.3891409205458837E-3</v>
          </cell>
          <cell r="U5">
            <v>1.1011290418336558E-4</v>
          </cell>
          <cell r="V5">
            <v>1.393542999999994</v>
          </cell>
          <cell r="W5">
            <v>2.1996000000001459E-2</v>
          </cell>
          <cell r="X5">
            <v>14.186887456453492</v>
          </cell>
          <cell r="Y5">
            <v>3.9074</v>
          </cell>
          <cell r="Z5">
            <v>-2.2999999999999687E-3</v>
          </cell>
          <cell r="AA5">
            <v>2.2949831667973854E-3</v>
          </cell>
          <cell r="AB5">
            <v>2.3748086682512056E-3</v>
          </cell>
          <cell r="AC5">
            <v>8.5493112057043401</v>
          </cell>
          <cell r="AD5">
            <v>8.6211541570127661</v>
          </cell>
          <cell r="AE5">
            <v>3.2242634593852302E-9</v>
          </cell>
          <cell r="AF5">
            <v>7.7783270522107338E-4</v>
          </cell>
          <cell r="AG5">
            <v>6.614889156128842E-7</v>
          </cell>
          <cell r="AH5">
            <v>3145.1106222991389</v>
          </cell>
          <cell r="AI5">
            <v>3145.1106222991389</v>
          </cell>
          <cell r="AJ5">
            <v>4051.6641254614883</v>
          </cell>
          <cell r="AK5">
            <v>0.62180334950120142</v>
          </cell>
          <cell r="AL5">
            <v>0.6353555836061815</v>
          </cell>
          <cell r="AM5">
            <v>1.1544189886042243E-2</v>
          </cell>
          <cell r="AN5">
            <v>0.281785957147</v>
          </cell>
          <cell r="AO5">
            <v>1.414180483004451E-2</v>
          </cell>
          <cell r="AP5">
            <v>4.7962689456289027E-4</v>
          </cell>
          <cell r="AQ5">
            <v>990.32420539720397</v>
          </cell>
          <cell r="AR5">
            <v>37825.022827708272</v>
          </cell>
          <cell r="AS5">
            <v>1440.9532505793625</v>
          </cell>
          <cell r="AT5">
            <v>1180.6938646614985</v>
          </cell>
          <cell r="AU5">
            <v>205.15969738372752</v>
          </cell>
          <cell r="AV5">
            <v>2.5708717078739823E-3</v>
          </cell>
          <cell r="AW5">
            <v>4.3589617190499638E-4</v>
          </cell>
          <cell r="AX5">
            <v>3.9343144509030115</v>
          </cell>
          <cell r="AY5">
            <v>3.0585818909108515</v>
          </cell>
          <cell r="AZ5">
            <v>1.6285110719090742E-3</v>
          </cell>
          <cell r="BA5">
            <v>11.940991854703697</v>
          </cell>
          <cell r="BB5">
            <v>9.6018661604367121</v>
          </cell>
          <cell r="BC5">
            <v>2357798.089476312</v>
          </cell>
          <cell r="BD5">
            <v>1949.0490420505971</v>
          </cell>
          <cell r="BE5">
            <v>1601.4073104940869</v>
          </cell>
          <cell r="BF5">
            <v>282.83609660089024</v>
          </cell>
          <cell r="BG5">
            <v>566.164583964793</v>
          </cell>
          <cell r="BH5">
            <v>566.164583964793</v>
          </cell>
          <cell r="BI5">
            <v>0</v>
          </cell>
          <cell r="BJ5">
            <v>9.8899145221395042</v>
          </cell>
          <cell r="BK5">
            <v>0.69657412672000829</v>
          </cell>
          <cell r="BL5">
            <v>2797.2248191583963</v>
          </cell>
          <cell r="BM5">
            <v>5599.3193408744773</v>
          </cell>
          <cell r="BN5">
            <v>8396.5441600328741</v>
          </cell>
          <cell r="BO5">
            <v>61761.040479747608</v>
          </cell>
          <cell r="BP5">
            <v>0.13595211633110729</v>
          </cell>
          <cell r="BQ5">
            <v>0.66685998836604166</v>
          </cell>
          <cell r="BR5">
            <v>9.066102671490095E-2</v>
          </cell>
          <cell r="BS5">
            <v>56.084204910638455</v>
          </cell>
          <cell r="BT5">
            <v>51.139247649568702</v>
          </cell>
          <cell r="BU5">
            <v>3.1461595893615453</v>
          </cell>
          <cell r="BV5">
            <v>0.26766546413098879</v>
          </cell>
          <cell r="BW5">
            <v>0.26127252676182827</v>
          </cell>
          <cell r="BX5">
            <v>1.0300846077743913</v>
          </cell>
          <cell r="BY5">
            <v>0.26948758146047824</v>
          </cell>
          <cell r="BZ5">
            <v>1.0665145037652037</v>
          </cell>
          <cell r="CA5">
            <v>1.7924832751728625E-2</v>
          </cell>
          <cell r="CB5">
            <v>1.6894626006814472E-2</v>
          </cell>
          <cell r="CC5">
            <v>2.929844676200747E-4</v>
          </cell>
          <cell r="CD5">
            <v>1.0482995557697974</v>
          </cell>
          <cell r="CE5">
            <v>1.1866725279661891E-5</v>
          </cell>
          <cell r="CF5">
            <v>3.0733525941926633E-5</v>
          </cell>
          <cell r="CG5">
            <v>1.0679203924607754</v>
          </cell>
          <cell r="CH5">
            <v>1.3922731100323689E-2</v>
          </cell>
        </row>
        <row r="6">
          <cell r="A6">
            <v>60</v>
          </cell>
          <cell r="B6">
            <v>15</v>
          </cell>
          <cell r="C6">
            <v>1600</v>
          </cell>
          <cell r="D6">
            <v>44224</v>
          </cell>
          <cell r="E6">
            <v>2</v>
          </cell>
          <cell r="F6">
            <v>67</v>
          </cell>
          <cell r="G6">
            <v>59.735736000000003</v>
          </cell>
          <cell r="H6">
            <v>59.872726</v>
          </cell>
          <cell r="I6">
            <v>58.574227</v>
          </cell>
          <cell r="J6">
            <v>45.047884000000003</v>
          </cell>
          <cell r="K6">
            <v>44.758552999999999</v>
          </cell>
          <cell r="L6">
            <v>28.06</v>
          </cell>
          <cell r="M6">
            <v>59.223476500000004</v>
          </cell>
          <cell r="N6">
            <v>44.903218500000001</v>
          </cell>
          <cell r="O6">
            <v>1175.8859423060962</v>
          </cell>
          <cell r="P6">
            <v>0.26956441194260516</v>
          </cell>
          <cell r="Q6">
            <v>0.27028087127297817</v>
          </cell>
          <cell r="R6">
            <v>0.99734920445165576</v>
          </cell>
          <cell r="S6">
            <v>-7.1645933037300935E-4</v>
          </cell>
          <cell r="T6">
            <v>-1.0609840604526078E-3</v>
          </cell>
          <cell r="U6">
            <v>1.6132283693575145E-4</v>
          </cell>
          <cell r="V6">
            <v>1.2984989999999996</v>
          </cell>
          <cell r="W6">
            <v>-0.28933100000000422</v>
          </cell>
          <cell r="X6">
            <v>14.305574408150923</v>
          </cell>
          <cell r="Y6">
            <v>3.8725000000000001</v>
          </cell>
          <cell r="Z6">
            <v>-2.2999999999999687E-3</v>
          </cell>
          <cell r="AA6">
            <v>3.2928019349701388E-3</v>
          </cell>
          <cell r="AB6">
            <v>3.2528891842432428E-3</v>
          </cell>
          <cell r="AC6">
            <v>11.710401063275674</v>
          </cell>
          <cell r="AD6">
            <v>11.566715160658797</v>
          </cell>
          <cell r="AE6">
            <v>3.2238434091202061E-9</v>
          </cell>
          <cell r="AF6">
            <v>7.7791883421496387E-4</v>
          </cell>
          <cell r="AG6">
            <v>6.6155977057548913E-7</v>
          </cell>
          <cell r="AH6">
            <v>3145.1042033304843</v>
          </cell>
          <cell r="AI6">
            <v>3145.1042033304843</v>
          </cell>
          <cell r="AJ6">
            <v>4052.2767384198687</v>
          </cell>
          <cell r="AK6">
            <v>0.62179613742051698</v>
          </cell>
          <cell r="AL6">
            <v>0.63520069882624863</v>
          </cell>
          <cell r="AM6">
            <v>1.1543518619771011E-2</v>
          </cell>
          <cell r="AN6">
            <v>0.28178260957900003</v>
          </cell>
          <cell r="AO6">
            <v>1.4140988807901895E-2</v>
          </cell>
          <cell r="AP6">
            <v>4.7967908277770917E-4</v>
          </cell>
          <cell r="AQ6">
            <v>990.37886178845827</v>
          </cell>
          <cell r="AR6">
            <v>41725.884635720628</v>
          </cell>
          <cell r="AS6">
            <v>1589.5575099322145</v>
          </cell>
          <cell r="AT6">
            <v>1411.3492075980553</v>
          </cell>
          <cell r="AU6">
            <v>205.2084070535021</v>
          </cell>
          <cell r="AV6">
            <v>2.4477509502900696E-3</v>
          </cell>
          <cell r="AW6">
            <v>4.1498797405478585E-4</v>
          </cell>
          <cell r="AX6">
            <v>3.9347877030712208</v>
          </cell>
          <cell r="AY6">
            <v>3.060123190416058</v>
          </cell>
          <cell r="AZ6">
            <v>1.550458427668497E-3</v>
          </cell>
          <cell r="BA6">
            <v>12.338623602145654</v>
          </cell>
          <cell r="BB6">
            <v>10.192036561416819</v>
          </cell>
          <cell r="BC6">
            <v>2357814.1102622151</v>
          </cell>
          <cell r="BD6">
            <v>2013.928480436196</v>
          </cell>
          <cell r="BE6">
            <v>1699.4220458970929</v>
          </cell>
          <cell r="BF6">
            <v>282.81977615803794</v>
          </cell>
          <cell r="BG6">
            <v>832.08153078256237</v>
          </cell>
          <cell r="BH6">
            <v>832.08153078256237</v>
          </cell>
          <cell r="BI6">
            <v>0</v>
          </cell>
          <cell r="BJ6">
            <v>9.2174958029831515</v>
          </cell>
          <cell r="BK6">
            <v>0.64366827769326151</v>
          </cell>
          <cell r="BL6">
            <v>2606.8900997373489</v>
          </cell>
          <cell r="BM6">
            <v>7669.7080177280641</v>
          </cell>
          <cell r="BN6">
            <v>10276.598117465413</v>
          </cell>
          <cell r="BO6">
            <v>63490.595959834623</v>
          </cell>
          <cell r="BP6">
            <v>0.16186016152638713</v>
          </cell>
          <cell r="BQ6">
            <v>0.74632752298575789</v>
          </cell>
          <cell r="BR6">
            <v>0.12080069342206318</v>
          </cell>
          <cell r="BS6">
            <v>55.635734659214442</v>
          </cell>
          <cell r="BT6">
            <v>51.026986757722867</v>
          </cell>
          <cell r="BU6">
            <v>3.5877418407855615</v>
          </cell>
          <cell r="BV6">
            <v>0.2676550152194821</v>
          </cell>
          <cell r="BW6">
            <v>0.26127252626781294</v>
          </cell>
          <cell r="BX6">
            <v>1.0317365388287814</v>
          </cell>
          <cell r="BY6">
            <v>0.26937713339637148</v>
          </cell>
          <cell r="BZ6">
            <v>1.0917833150910572</v>
          </cell>
          <cell r="CA6">
            <v>2.4724326312844935E-2</v>
          </cell>
          <cell r="CB6">
            <v>2.3803125475215726E-2</v>
          </cell>
          <cell r="CC6">
            <v>5.3838273176897106E-4</v>
          </cell>
          <cell r="CD6">
            <v>1.0617599269599194</v>
          </cell>
          <cell r="CE6">
            <v>1.4216704592257747E-5</v>
          </cell>
          <cell r="CF6">
            <v>3.1754037739675772E-5</v>
          </cell>
          <cell r="CG6">
            <v>1.0910248040154336</v>
          </cell>
          <cell r="CH6">
            <v>1.3424550193112839E-2</v>
          </cell>
        </row>
        <row r="7">
          <cell r="A7">
            <v>60</v>
          </cell>
          <cell r="B7">
            <v>15</v>
          </cell>
          <cell r="C7">
            <v>1600</v>
          </cell>
          <cell r="D7">
            <v>44224</v>
          </cell>
          <cell r="E7">
            <v>3</v>
          </cell>
          <cell r="F7">
            <v>76</v>
          </cell>
          <cell r="G7">
            <v>59.659874000000002</v>
          </cell>
          <cell r="H7">
            <v>60.032333000000001</v>
          </cell>
          <cell r="I7">
            <v>58.151265000000002</v>
          </cell>
          <cell r="J7">
            <v>44.959755000000001</v>
          </cell>
          <cell r="K7">
            <v>44.834688</v>
          </cell>
          <cell r="L7">
            <v>28.59</v>
          </cell>
          <cell r="M7">
            <v>59.091799000000002</v>
          </cell>
          <cell r="N7">
            <v>44.897221500000001</v>
          </cell>
          <cell r="O7">
            <v>1175.9671274092962</v>
          </cell>
          <cell r="P7">
            <v>0.26980025096469651</v>
          </cell>
          <cell r="Q7">
            <v>0.27024688772254812</v>
          </cell>
          <cell r="R7">
            <v>0.9983473010119911</v>
          </cell>
          <cell r="S7">
            <v>-4.4663675785161505E-4</v>
          </cell>
          <cell r="T7">
            <v>-7.7739854052188972E-4</v>
          </cell>
          <cell r="U7">
            <v>1.4641617558354707E-4</v>
          </cell>
          <cell r="V7">
            <v>1.8810679999999991</v>
          </cell>
          <cell r="W7">
            <v>-0.12506700000000137</v>
          </cell>
          <cell r="X7">
            <v>14.170918518504021</v>
          </cell>
          <cell r="Y7">
            <v>3.9003999999999999</v>
          </cell>
          <cell r="Z7">
            <v>0</v>
          </cell>
          <cell r="AA7">
            <v>2.6941106740664866E-3</v>
          </cell>
          <cell r="AB7">
            <v>3.6919294422392683E-3</v>
          </cell>
          <cell r="AC7">
            <v>13.290945992061365</v>
          </cell>
          <cell r="AD7">
            <v>13.219103040752916</v>
          </cell>
          <cell r="AE7">
            <v>3.2158193141080509E-9</v>
          </cell>
          <cell r="AF7">
            <v>7.7956898964494804E-4</v>
          </cell>
          <cell r="AG7">
            <v>6.6291733116925689E-7</v>
          </cell>
          <cell r="AH7">
            <v>3144.981841226062</v>
          </cell>
          <cell r="AI7">
            <v>3144.981841226062</v>
          </cell>
          <cell r="AJ7">
            <v>4052.3051527678599</v>
          </cell>
          <cell r="AK7">
            <v>0.62165814003666808</v>
          </cell>
          <cell r="AL7">
            <v>0.6351935001202702</v>
          </cell>
          <cell r="AM7">
            <v>1.1530678546815882E-2</v>
          </cell>
          <cell r="AN7">
            <v>0.28171861431400003</v>
          </cell>
          <cell r="AO7">
            <v>1.4125379731915364E-2</v>
          </cell>
          <cell r="AP7">
            <v>4.8067897201300178E-4</v>
          </cell>
          <cell r="AQ7">
            <v>990.38139477720745</v>
          </cell>
          <cell r="AR7">
            <v>41640.435946935191</v>
          </cell>
          <cell r="AS7">
            <v>1586.302321788007</v>
          </cell>
          <cell r="AT7">
            <v>1408.4169773919455</v>
          </cell>
          <cell r="AU7">
            <v>206.14259273242956</v>
          </cell>
          <cell r="AV7">
            <v>2.4502611295619753E-3</v>
          </cell>
          <cell r="AW7">
            <v>4.1478507962668158E-4</v>
          </cell>
          <cell r="AX7">
            <v>3.9438562105399213</v>
          </cell>
          <cell r="AY7">
            <v>3.0665582609813065</v>
          </cell>
          <cell r="AZ7">
            <v>1.5508579226186992E-3</v>
          </cell>
          <cell r="BA7">
            <v>12.339723814694286</v>
          </cell>
          <cell r="BB7">
            <v>10.192107574820307</v>
          </cell>
          <cell r="BC7">
            <v>2358120.3336505271</v>
          </cell>
          <cell r="BD7">
            <v>2013.6610607423702</v>
          </cell>
          <cell r="BE7">
            <v>1699.4146270637627</v>
          </cell>
          <cell r="BF7">
            <v>282.5075946383073</v>
          </cell>
          <cell r="BG7">
            <v>1005.7061828893554</v>
          </cell>
          <cell r="BH7">
            <v>1005.7061828893554</v>
          </cell>
          <cell r="BI7">
            <v>0</v>
          </cell>
          <cell r="BJ7">
            <v>8.6566176446637932</v>
          </cell>
          <cell r="BK7">
            <v>0.60985384345985594</v>
          </cell>
          <cell r="BL7">
            <v>2445.5602284974975</v>
          </cell>
          <cell r="BM7">
            <v>8706.0138881474668</v>
          </cell>
          <cell r="BN7">
            <v>11151.574116644964</v>
          </cell>
          <cell r="BO7">
            <v>91978.297399214905</v>
          </cell>
          <cell r="BP7">
            <v>0.12124136271237557</v>
          </cell>
          <cell r="BQ7">
            <v>0.78069820431474091</v>
          </cell>
          <cell r="BR7">
            <v>9.4652914158223786E-2</v>
          </cell>
          <cell r="BS7">
            <v>55.304615578907288</v>
          </cell>
          <cell r="BT7">
            <v>50.97630675657539</v>
          </cell>
          <cell r="BU7">
            <v>3.7871834210927133</v>
          </cell>
          <cell r="BV7">
            <v>0.2674552411134456</v>
          </cell>
          <cell r="BW7">
            <v>0.26127251682274488</v>
          </cell>
          <cell r="BX7">
            <v>1.0326392314264614</v>
          </cell>
          <cell r="BY7">
            <v>0.26929604828088166</v>
          </cell>
          <cell r="BZ7">
            <v>1.1061701594987825</v>
          </cell>
          <cell r="CA7">
            <v>2.8591204398373038E-2</v>
          </cell>
          <cell r="CB7">
            <v>2.8018334578692274E-2</v>
          </cell>
          <cell r="CC7">
            <v>5.2779269334567169E-4</v>
          </cell>
          <cell r="CD7">
            <v>1.069404695462622</v>
          </cell>
          <cell r="CE7">
            <v>1.5067429817979697E-5</v>
          </cell>
          <cell r="CF7">
            <v>3.1701325661083983E-5</v>
          </cell>
          <cell r="CG7">
            <v>1.1041029488079808</v>
          </cell>
          <cell r="CH7">
            <v>1.3514654103201932E-2</v>
          </cell>
        </row>
        <row r="8">
          <cell r="A8">
            <v>60</v>
          </cell>
          <cell r="B8">
            <v>15</v>
          </cell>
          <cell r="C8">
            <v>1750</v>
          </cell>
          <cell r="D8">
            <v>44204</v>
          </cell>
          <cell r="E8">
            <v>3</v>
          </cell>
          <cell r="F8">
            <v>77</v>
          </cell>
          <cell r="G8">
            <v>59.838389999999997</v>
          </cell>
          <cell r="H8">
            <v>60.082425000000001</v>
          </cell>
          <cell r="I8">
            <v>58.444158999999999</v>
          </cell>
          <cell r="J8">
            <v>45.036988999999998</v>
          </cell>
          <cell r="K8">
            <v>44.862923000000002</v>
          </cell>
          <cell r="L8">
            <v>26.87</v>
          </cell>
          <cell r="M8">
            <v>59.263292</v>
          </cell>
          <cell r="N8">
            <v>44.949956</v>
          </cell>
          <cell r="O8">
            <v>1175.8613677243625</v>
          </cell>
          <cell r="P8">
            <v>0.26899857398067661</v>
          </cell>
          <cell r="Q8">
            <v>0.27029115914500856</v>
          </cell>
          <cell r="R8">
            <v>0.99521780450229791</v>
          </cell>
          <cell r="S8">
            <v>-1.2925851643319497E-3</v>
          </cell>
          <cell r="T8">
            <v>-1.5754930870468086E-3</v>
          </cell>
          <cell r="U8">
            <v>1.0675564731149612E-4</v>
          </cell>
          <cell r="V8">
            <v>1.6382660000000016</v>
          </cell>
          <cell r="W8">
            <v>-0.17406599999999628</v>
          </cell>
          <cell r="X8">
            <v>14.294192633509359</v>
          </cell>
          <cell r="Y8">
            <v>3.9670000000000001</v>
          </cell>
          <cell r="Z8">
            <v>0</v>
          </cell>
          <cell r="AA8">
            <v>2.1952012899801279E-3</v>
          </cell>
          <cell r="AB8">
            <v>2.9934563045183231E-3</v>
          </cell>
          <cell r="AC8">
            <v>10.776442696265963</v>
          </cell>
          <cell r="AD8">
            <v>11.710401063275686</v>
          </cell>
          <cell r="AE8">
            <v>3.2262719038695543E-9</v>
          </cell>
          <cell r="AF8">
            <v>7.7742123386706952E-4</v>
          </cell>
          <cell r="AG8">
            <v>6.6115041722274472E-7</v>
          </cell>
          <cell r="AH8">
            <v>3145.1413327076471</v>
          </cell>
          <cell r="AI8">
            <v>3145.1413327076471</v>
          </cell>
          <cell r="AJ8">
            <v>4052.0552351217543</v>
          </cell>
          <cell r="AK8">
            <v>0.62183781729919807</v>
          </cell>
          <cell r="AL8">
            <v>0.63525677111259593</v>
          </cell>
          <cell r="AM8">
            <v>1.1547398278400204E-2</v>
          </cell>
          <cell r="AN8">
            <v>0.28180195991200002</v>
          </cell>
          <cell r="AO8">
            <v>1.4145705092646191E-2</v>
          </cell>
          <cell r="AP8">
            <v>4.7937757203117678E-4</v>
          </cell>
          <cell r="AQ8">
            <v>990.35910956658972</v>
          </cell>
          <cell r="AR8">
            <v>45659.050064290728</v>
          </cell>
          <cell r="AS8">
            <v>1739.3923834015513</v>
          </cell>
          <cell r="AT8">
            <v>1544.6904015279922</v>
          </cell>
          <cell r="AU8">
            <v>204.92706037261408</v>
          </cell>
          <cell r="AV8">
            <v>2.3399499511958383E-3</v>
          </cell>
          <cell r="AW8">
            <v>3.9689302349909194E-4</v>
          </cell>
          <cell r="AX8">
            <v>3.9320536441151108</v>
          </cell>
          <cell r="AY8">
            <v>3.0577626066808095</v>
          </cell>
          <cell r="AZ8">
            <v>1.4825183937233299E-3</v>
          </cell>
          <cell r="BA8">
            <v>12.711765048643212</v>
          </cell>
          <cell r="BB8">
            <v>10.500699879043871</v>
          </cell>
          <cell r="BC8">
            <v>2357721.5002303123</v>
          </cell>
          <cell r="BD8">
            <v>2074.9722608654888</v>
          </cell>
          <cell r="BE8">
            <v>1751.0431836407572</v>
          </cell>
          <cell r="BF8">
            <v>282.91410185292386</v>
          </cell>
          <cell r="BG8">
            <v>734.97533691566184</v>
          </cell>
          <cell r="BH8">
            <v>734.97533691566184</v>
          </cell>
          <cell r="BI8">
            <v>0</v>
          </cell>
          <cell r="BJ8">
            <v>9.602684518341464</v>
          </cell>
          <cell r="BK8">
            <v>0.67089073562874957</v>
          </cell>
          <cell r="BL8">
            <v>2716.7348658835522</v>
          </cell>
          <cell r="BM8">
            <v>7057.7362891628272</v>
          </cell>
          <cell r="BN8">
            <v>9774.4711550463799</v>
          </cell>
          <cell r="BO8">
            <v>87599.325093715888</v>
          </cell>
          <cell r="BP8">
            <v>0.11158158061822294</v>
          </cell>
          <cell r="BQ8">
            <v>0.72205812234854749</v>
          </cell>
          <cell r="BR8">
            <v>8.0568386589877139E-2</v>
          </cell>
          <cell r="BS8">
            <v>55.874314261965104</v>
          </cell>
          <cell r="BT8">
            <v>51.072972002794373</v>
          </cell>
          <cell r="BU8">
            <v>3.388977738034896</v>
          </cell>
          <cell r="BV8">
            <v>0.26771541262452681</v>
          </cell>
          <cell r="BW8">
            <v>0.2612725291233543</v>
          </cell>
          <cell r="BX8">
            <v>1.0295708273780082</v>
          </cell>
          <cell r="BY8">
            <v>0.2694358005228279</v>
          </cell>
          <cell r="BZ8">
            <v>1.0791271715940871</v>
          </cell>
          <cell r="CA8">
            <v>2.1319692821560043E-2</v>
          </cell>
          <cell r="CB8">
            <v>2.1047090643232215E-2</v>
          </cell>
          <cell r="CC8">
            <v>4.2223409718370738E-4</v>
          </cell>
          <cell r="CD8">
            <v>1.0543489994860478</v>
          </cell>
          <cell r="CE8">
            <v>1.4026387059101581E-5</v>
          </cell>
          <cell r="CF8">
            <v>3.2731643362529432E-5</v>
          </cell>
          <cell r="CG8">
            <v>1.080881169895251</v>
          </cell>
          <cell r="CH8">
            <v>1.2749822477518111E-2</v>
          </cell>
        </row>
        <row r="9">
          <cell r="A9">
            <v>60</v>
          </cell>
          <cell r="B9">
            <v>15</v>
          </cell>
          <cell r="C9">
            <v>1750</v>
          </cell>
          <cell r="D9">
            <v>44209</v>
          </cell>
          <cell r="E9">
            <v>1</v>
          </cell>
          <cell r="F9">
            <v>61</v>
          </cell>
          <cell r="G9">
            <v>59.752454</v>
          </cell>
          <cell r="H9">
            <v>60.064813999999998</v>
          </cell>
          <cell r="I9">
            <v>58.34534</v>
          </cell>
          <cell r="J9">
            <v>45.079338</v>
          </cell>
          <cell r="K9">
            <v>45.033696999999997</v>
          </cell>
          <cell r="L9">
            <v>25.57</v>
          </cell>
          <cell r="M9">
            <v>59.205077000000003</v>
          </cell>
          <cell r="N9">
            <v>45.056517499999998</v>
          </cell>
          <cell r="O9">
            <v>1175.8972945253158</v>
          </cell>
          <cell r="P9">
            <v>0.26836816193176155</v>
          </cell>
          <cell r="Q9">
            <v>0.27027611896869941</v>
          </cell>
          <cell r="R9">
            <v>0.99294071172762832</v>
          </cell>
          <cell r="S9">
            <v>-1.9079570369378573E-3</v>
          </cell>
          <cell r="T9">
            <v>-2.192312868078783E-3</v>
          </cell>
          <cell r="U9">
            <v>1.4870972230359859E-4</v>
          </cell>
          <cell r="V9">
            <v>1.7194739999999982</v>
          </cell>
          <cell r="W9">
            <v>-4.5641000000003373E-2</v>
          </cell>
          <cell r="X9">
            <v>14.130189724441012</v>
          </cell>
          <cell r="Y9">
            <v>3.2978000000000001</v>
          </cell>
          <cell r="Z9">
            <v>0</v>
          </cell>
          <cell r="AA9">
            <v>2.8936744277010371E-3</v>
          </cell>
          <cell r="AB9">
            <v>3.0932381813356018E-3</v>
          </cell>
          <cell r="AC9">
            <v>11.135657452808166</v>
          </cell>
          <cell r="AD9">
            <v>12.680280905939624</v>
          </cell>
          <cell r="AE9">
            <v>3.2227215066550931E-9</v>
          </cell>
          <cell r="AF9">
            <v>7.7814899804201556E-4</v>
          </cell>
          <cell r="AG9">
            <v>6.6174911845182647E-7</v>
          </cell>
          <cell r="AH9">
            <v>3145.0870656240363</v>
          </cell>
          <cell r="AI9">
            <v>3145.0870656240363</v>
          </cell>
          <cell r="AJ9">
            <v>4051.5498321733562</v>
          </cell>
          <cell r="AK9">
            <v>0.62177686904971807</v>
          </cell>
          <cell r="AL9">
            <v>0.6353844125451138</v>
          </cell>
          <cell r="AM9">
            <v>1.1541725315133781E-2</v>
          </cell>
          <cell r="AN9">
            <v>0.281773667422</v>
          </cell>
          <cell r="AO9">
            <v>1.4138808781966206E-2</v>
          </cell>
          <cell r="AP9">
            <v>4.798185463752221E-4</v>
          </cell>
          <cell r="AQ9">
            <v>990.31399877952833</v>
          </cell>
          <cell r="AR9">
            <v>45617.741162427497</v>
          </cell>
          <cell r="AS9">
            <v>1737.8187109496189</v>
          </cell>
          <cell r="AT9">
            <v>1543.200467247942</v>
          </cell>
          <cell r="AU9">
            <v>205.33859878530583</v>
          </cell>
          <cell r="AV9">
            <v>2.3410091760465118E-3</v>
          </cell>
          <cell r="AW9">
            <v>3.9680723735184651E-4</v>
          </cell>
          <cell r="AX9">
            <v>3.9360524179849374</v>
          </cell>
          <cell r="AY9">
            <v>3.0595789142091454</v>
          </cell>
          <cell r="AZ9">
            <v>1.4826870401890512E-3</v>
          </cell>
          <cell r="BA9">
            <v>12.7122656039483</v>
          </cell>
          <cell r="BB9">
            <v>10.499400690323476</v>
          </cell>
          <cell r="BC9">
            <v>2357856.9044748372</v>
          </cell>
          <cell r="BD9">
            <v>2074.8505852597418</v>
          </cell>
          <cell r="BE9">
            <v>1751.178329170448</v>
          </cell>
          <cell r="BF9">
            <v>282.77617563932415</v>
          </cell>
          <cell r="BG9">
            <v>779.37510865518448</v>
          </cell>
          <cell r="BH9">
            <v>779.37510865518448</v>
          </cell>
          <cell r="BI9">
            <v>0</v>
          </cell>
          <cell r="BJ9">
            <v>9.3580266062540236</v>
          </cell>
          <cell r="BK9">
            <v>0.66141196962517779</v>
          </cell>
          <cell r="BL9">
            <v>2646.2269752475563</v>
          </cell>
          <cell r="BM9">
            <v>7293.413003047337</v>
          </cell>
          <cell r="BN9">
            <v>9939.6399782948938</v>
          </cell>
          <cell r="BO9">
            <v>91942.801136828813</v>
          </cell>
          <cell r="BP9">
            <v>0.10810677785966921</v>
          </cell>
          <cell r="BQ9">
            <v>0.73377033966762384</v>
          </cell>
          <cell r="BR9">
            <v>7.932554711046183E-2</v>
          </cell>
          <cell r="BS9">
            <v>55.786124169117159</v>
          </cell>
          <cell r="BT9">
            <v>51.107110865990144</v>
          </cell>
          <cell r="BU9">
            <v>3.4189528308828443</v>
          </cell>
          <cell r="BV9">
            <v>0.26762710308795257</v>
          </cell>
          <cell r="BW9">
            <v>0.26127252494815395</v>
          </cell>
          <cell r="BX9">
            <v>1.027157991392381</v>
          </cell>
          <cell r="BY9">
            <v>0.26941409069247146</v>
          </cell>
          <cell r="BZ9">
            <v>1.0795409763862516</v>
          </cell>
          <cell r="CA9">
            <v>2.1429459825893282E-2</v>
          </cell>
          <cell r="CB9">
            <v>2.5476322039538035E-2</v>
          </cell>
          <cell r="CC9">
            <v>5.3117186261100052E-4</v>
          </cell>
          <cell r="CD9">
            <v>1.0533494838893163</v>
          </cell>
          <cell r="CE9">
            <v>1.4175576442492359E-5</v>
          </cell>
          <cell r="CF9">
            <v>3.2707625618306262E-5</v>
          </cell>
          <cell r="CG9">
            <v>1.0837483419226088</v>
          </cell>
          <cell r="CH9">
            <v>1.2735104926592682E-2</v>
          </cell>
        </row>
        <row r="13">
          <cell r="A13">
            <v>60</v>
          </cell>
          <cell r="B13">
            <v>15</v>
          </cell>
          <cell r="C13">
            <v>1900</v>
          </cell>
          <cell r="D13">
            <v>44224</v>
          </cell>
          <cell r="E13">
            <v>4</v>
          </cell>
          <cell r="F13">
            <v>70</v>
          </cell>
          <cell r="G13">
            <v>59.869089000000002</v>
          </cell>
          <cell r="H13">
            <v>60.183714000000002</v>
          </cell>
          <cell r="I13">
            <v>58.618907999999998</v>
          </cell>
          <cell r="J13">
            <v>45.028146999999997</v>
          </cell>
          <cell r="K13">
            <v>44.873818</v>
          </cell>
          <cell r="L13">
            <v>30.4</v>
          </cell>
          <cell r="M13">
            <v>59.401311</v>
          </cell>
          <cell r="N13">
            <v>44.950982499999995</v>
          </cell>
          <cell r="O13">
            <v>1175.7760854373216</v>
          </cell>
          <cell r="P13">
            <v>0.2707224412196314</v>
          </cell>
          <cell r="Q13">
            <v>0.27032686561352981</v>
          </cell>
          <cell r="R13">
            <v>1.0014633233186194</v>
          </cell>
          <cell r="S13">
            <v>3.955756061015947E-4</v>
          </cell>
          <cell r="T13">
            <v>3.7619757609841378E-5</v>
          </cell>
          <cell r="U13">
            <v>1.7396807434543035E-4</v>
          </cell>
          <cell r="V13">
            <v>1.5648060000000044</v>
          </cell>
          <cell r="W13">
            <v>-0.15432899999999705</v>
          </cell>
          <cell r="X13">
            <v>14.433268801474318</v>
          </cell>
          <cell r="Y13">
            <v>3.8957000000000002</v>
          </cell>
          <cell r="Z13">
            <v>0</v>
          </cell>
          <cell r="AA13">
            <v>4.5899663335947352E-3</v>
          </cell>
          <cell r="AB13">
            <v>3.7318421929661712E-3</v>
          </cell>
          <cell r="AC13">
            <v>13.434631894678217</v>
          </cell>
          <cell r="AD13">
            <v>14.153061407762625</v>
          </cell>
          <cell r="AE13">
            <v>3.2346982403333778E-9</v>
          </cell>
          <cell r="AF13">
            <v>7.7570120646910674E-4</v>
          </cell>
          <cell r="AG13">
            <v>6.5973548541820365E-7</v>
          </cell>
          <cell r="AH13">
            <v>3145.2705097687708</v>
          </cell>
          <cell r="AI13">
            <v>3145.2705097687708</v>
          </cell>
          <cell r="AJ13">
            <v>4052.0503690976966</v>
          </cell>
          <cell r="AK13">
            <v>0.62198213168750349</v>
          </cell>
          <cell r="AL13">
            <v>0.63525800202294447</v>
          </cell>
          <cell r="AM13">
            <v>1.1560836896609172E-2</v>
          </cell>
          <cell r="AN13">
            <v>0.28186903714599998</v>
          </cell>
          <cell r="AO13">
            <v>1.4162041547253023E-2</v>
          </cell>
          <cell r="AP13">
            <v>4.7833536894307269E-4</v>
          </cell>
          <cell r="AQ13">
            <v>990.35867551946126</v>
          </cell>
          <cell r="AR13">
            <v>49704.263892793577</v>
          </cell>
          <cell r="AS13">
            <v>1893.4957673445172</v>
          </cell>
          <cell r="AT13">
            <v>1680.9899013418719</v>
          </cell>
          <cell r="AU13">
            <v>203.95580558086596</v>
          </cell>
          <cell r="AV13">
            <v>2.2427103181570304E-3</v>
          </cell>
          <cell r="AW13">
            <v>3.8100249863710553E-4</v>
          </cell>
          <cell r="AX13">
            <v>3.9226048543869392</v>
          </cell>
          <cell r="AY13">
            <v>3.0511052235564828</v>
          </cell>
          <cell r="AZ13">
            <v>1.422050416866296E-3</v>
          </cell>
          <cell r="BA13">
            <v>13.066045046738628</v>
          </cell>
          <cell r="BB13">
            <v>10.793043768680642</v>
          </cell>
          <cell r="BC13">
            <v>2357400.4102747827</v>
          </cell>
          <cell r="BD13">
            <v>2133.2972196100527</v>
          </cell>
          <cell r="BE13">
            <v>1799.7964478125421</v>
          </cell>
          <cell r="BF13">
            <v>283.24083094506045</v>
          </cell>
          <cell r="BG13">
            <v>965.04509668158209</v>
          </cell>
          <cell r="BH13">
            <v>965.04509668158187</v>
          </cell>
          <cell r="BI13">
            <v>0</v>
          </cell>
          <cell r="BJ13">
            <v>9.1160986642284634</v>
          </cell>
          <cell r="BK13">
            <v>0.63085753823717294</v>
          </cell>
          <cell r="BL13">
            <v>2582.0513606332256</v>
          </cell>
          <cell r="BM13">
            <v>8797.4463167791964</v>
          </cell>
          <cell r="BN13">
            <v>11379.497677412422</v>
          </cell>
          <cell r="BO13">
            <v>90886.530452582723</v>
          </cell>
          <cell r="BP13">
            <v>0.12520554608858492</v>
          </cell>
          <cell r="BQ13">
            <v>0.7730961916044472</v>
          </cell>
          <cell r="BR13">
            <v>9.6795930848840098E-2</v>
          </cell>
          <cell r="BS13">
            <v>55.690656642799738</v>
          </cell>
          <cell r="BT13">
            <v>51.132607310685508</v>
          </cell>
          <cell r="BU13">
            <v>3.7106543572002622</v>
          </cell>
          <cell r="BV13">
            <v>0.26792474733540206</v>
          </cell>
          <cell r="BW13">
            <v>0.2612725390206343</v>
          </cell>
          <cell r="BX13">
            <v>1.0361687540314017</v>
          </cell>
          <cell r="BY13">
            <v>0.26939062075128178</v>
          </cell>
          <cell r="BZ13">
            <v>1.1041747658202292</v>
          </cell>
          <cell r="CA13">
            <v>2.8063704830930958E-2</v>
          </cell>
          <cell r="CB13">
            <v>2.9474458860548492E-2</v>
          </cell>
          <cell r="CC13">
            <v>5.6797812270734658E-4</v>
          </cell>
          <cell r="CD13">
            <v>1.0701717599258154</v>
          </cell>
          <cell r="CE13">
            <v>1.5939401561257907E-5</v>
          </cell>
          <cell r="CF13">
            <v>3.3705579279651702E-5</v>
          </cell>
          <cell r="CG13">
            <v>1.0987427722731502</v>
          </cell>
          <cell r="CH13">
            <v>1.2422620278799524E-2</v>
          </cell>
        </row>
        <row r="14">
          <cell r="A14">
            <v>60</v>
          </cell>
          <cell r="B14">
            <v>15</v>
          </cell>
          <cell r="C14">
            <v>1900</v>
          </cell>
          <cell r="D14">
            <v>44225</v>
          </cell>
          <cell r="E14">
            <v>1</v>
          </cell>
          <cell r="F14">
            <v>63</v>
          </cell>
          <cell r="G14">
            <v>59.872791999999997</v>
          </cell>
          <cell r="H14">
            <v>60.158836999999998</v>
          </cell>
          <cell r="I14">
            <v>58.548183999999999</v>
          </cell>
          <cell r="J14">
            <v>45.056719999999999</v>
          </cell>
          <cell r="K14">
            <v>44.922817000000002</v>
          </cell>
          <cell r="L14">
            <v>28.58</v>
          </cell>
          <cell r="M14">
            <v>59.353510499999999</v>
          </cell>
          <cell r="N14">
            <v>44.989768499999997</v>
          </cell>
          <cell r="O14">
            <v>1175.8056382451937</v>
          </cell>
          <cell r="P14">
            <v>0.26983437599113785</v>
          </cell>
          <cell r="Q14">
            <v>0.27031449157555454</v>
          </cell>
          <cell r="R14">
            <v>0.99822386294712395</v>
          </cell>
          <cell r="S14">
            <v>-4.8011558441668489E-4</v>
          </cell>
          <cell r="T14">
            <v>-8.059883225039477E-4</v>
          </cell>
          <cell r="U14">
            <v>1.8673925313451173E-4</v>
          </cell>
          <cell r="V14">
            <v>1.6106529999999992</v>
          </cell>
          <cell r="W14">
            <v>-0.13390299999999655</v>
          </cell>
          <cell r="X14">
            <v>14.346067436287678</v>
          </cell>
          <cell r="Y14">
            <v>3.2099000000000002</v>
          </cell>
          <cell r="Z14">
            <v>-0.63969999999999994</v>
          </cell>
          <cell r="AA14">
            <v>3.2928019349701388E-3</v>
          </cell>
          <cell r="AB14">
            <v>3.8316240697834499E-3</v>
          </cell>
          <cell r="AC14">
            <v>13.79384665122042</v>
          </cell>
          <cell r="AD14">
            <v>14.332668786033727</v>
          </cell>
          <cell r="AE14">
            <v>3.2317785102360566E-9</v>
          </cell>
          <cell r="AF14">
            <v>7.7629604975974222E-4</v>
          </cell>
          <cell r="AG14">
            <v>6.6022480630243357E-7</v>
          </cell>
          <cell r="AH14">
            <v>3145.2256890462909</v>
          </cell>
          <cell r="AI14">
            <v>3145.2256890462909</v>
          </cell>
          <cell r="AJ14">
            <v>4051.8664723245815</v>
          </cell>
          <cell r="AK14">
            <v>0.62193218030297903</v>
          </cell>
          <cell r="AL14">
            <v>0.63530449238283926</v>
          </cell>
          <cell r="AM14">
            <v>1.1556184431939464E-2</v>
          </cell>
          <cell r="AN14">
            <v>0.28184580610300003</v>
          </cell>
          <cell r="AO14">
            <v>1.4156385870228957E-2</v>
          </cell>
          <cell r="AP14">
            <v>4.7869579563413443E-4</v>
          </cell>
          <cell r="AQ14">
            <v>990.3422680189417</v>
          </cell>
          <cell r="AR14">
            <v>49667.425933774393</v>
          </cell>
          <cell r="AS14">
            <v>1892.0924165247388</v>
          </cell>
          <cell r="AT14">
            <v>1679.6963972808396</v>
          </cell>
          <cell r="AU14">
            <v>204.29147734329393</v>
          </cell>
          <cell r="AV14">
            <v>2.2435418647475626E-3</v>
          </cell>
          <cell r="AW14">
            <v>3.8093489865200788E-4</v>
          </cell>
          <cell r="AX14">
            <v>3.9258722338825462</v>
          </cell>
          <cell r="AY14">
            <v>3.0530422309745995</v>
          </cell>
          <cell r="AZ14">
            <v>1.4221829161744472E-3</v>
          </cell>
          <cell r="BA14">
            <v>13.066466640312994</v>
          </cell>
          <cell r="BB14">
            <v>10.792557614942151</v>
          </cell>
          <cell r="BC14">
            <v>2357511.6248913221</v>
          </cell>
          <cell r="BD14">
            <v>2133.1947226973252</v>
          </cell>
          <cell r="BE14">
            <v>1799.8470884817593</v>
          </cell>
          <cell r="BF14">
            <v>283.12771740457919</v>
          </cell>
          <cell r="BG14">
            <v>1010.1500467659529</v>
          </cell>
          <cell r="BH14">
            <v>1010.1500467659529</v>
          </cell>
          <cell r="BI14">
            <v>0</v>
          </cell>
          <cell r="BJ14">
            <v>8.9423331866862839</v>
          </cell>
          <cell r="BK14">
            <v>0.62256292174325345</v>
          </cell>
          <cell r="BL14">
            <v>2531.8223834177043</v>
          </cell>
          <cell r="BM14">
            <v>9033.0982867278817</v>
          </cell>
          <cell r="BN14">
            <v>11564.920670145586</v>
          </cell>
          <cell r="BO14">
            <v>93550.418537725767</v>
          </cell>
          <cell r="BP14">
            <v>0.1236223295514369</v>
          </cell>
          <cell r="BQ14">
            <v>0.78107741024514676</v>
          </cell>
          <cell r="BR14">
            <v>9.6558609014508412E-2</v>
          </cell>
          <cell r="BS14">
            <v>55.607740894509405</v>
          </cell>
          <cell r="BT14">
            <v>51.136574301166263</v>
          </cell>
          <cell r="BU14">
            <v>3.7457696054905938</v>
          </cell>
          <cell r="BV14">
            <v>0.26785225326478457</v>
          </cell>
          <cell r="BW14">
            <v>0.26127253559311947</v>
          </cell>
          <cell r="BX14">
            <v>1.0327697680836678</v>
          </cell>
          <cell r="BY14">
            <v>0.26937026303863476</v>
          </cell>
          <cell r="BZ14">
            <v>1.103472118880797</v>
          </cell>
          <cell r="CA14">
            <v>2.7872311880085154E-2</v>
          </cell>
          <cell r="CB14">
            <v>3.0170492318131813E-2</v>
          </cell>
          <cell r="CC14">
            <v>6.3123995590225895E-4</v>
          </cell>
          <cell r="CD14">
            <v>1.0681209434822323</v>
          </cell>
          <cell r="CE14">
            <v>1.611364236903076E-5</v>
          </cell>
          <cell r="CF14">
            <v>3.3685293821228138E-5</v>
          </cell>
          <cell r="CG14">
            <v>1.1015741557275942</v>
          </cell>
          <cell r="CH14">
            <v>1.2396685639860825E-2</v>
          </cell>
        </row>
        <row r="15">
          <cell r="A15">
            <v>60</v>
          </cell>
          <cell r="B15">
            <v>15</v>
          </cell>
          <cell r="C15">
            <v>2050</v>
          </cell>
          <cell r="D15">
            <v>44225</v>
          </cell>
          <cell r="E15">
            <v>2</v>
          </cell>
          <cell r="F15">
            <v>68</v>
          </cell>
          <cell r="G15">
            <v>59.712502000000001</v>
          </cell>
          <cell r="H15">
            <v>60.063991999999999</v>
          </cell>
          <cell r="I15">
            <v>58.690246999999999</v>
          </cell>
          <cell r="J15">
            <v>44.949402999999997</v>
          </cell>
          <cell r="K15">
            <v>44.850245999999999</v>
          </cell>
          <cell r="L15">
            <v>29.46</v>
          </cell>
          <cell r="M15">
            <v>59.377119499999999</v>
          </cell>
          <cell r="N15">
            <v>44.899824499999994</v>
          </cell>
          <cell r="O15">
            <v>1175.7910441269723</v>
          </cell>
          <cell r="P15">
            <v>0.27026311527938945</v>
          </cell>
          <cell r="Q15">
            <v>0.2703206021769054</v>
          </cell>
          <cell r="R15">
            <v>0.99978733808280607</v>
          </cell>
          <cell r="S15">
            <v>-5.7486897515945934E-5</v>
          </cell>
          <cell r="T15">
            <v>-4.8175861442528722E-4</v>
          </cell>
          <cell r="U15">
            <v>1.7221074499414098E-4</v>
          </cell>
          <cell r="V15">
            <v>1.3737449999999995</v>
          </cell>
          <cell r="W15">
            <v>-9.9156999999998163E-2</v>
          </cell>
          <cell r="X15">
            <v>14.464798769638232</v>
          </cell>
          <cell r="Y15">
            <v>3.262</v>
          </cell>
          <cell r="Z15">
            <v>1.9000000000000128E-3</v>
          </cell>
          <cell r="AA15">
            <v>3.1930200581528809E-3</v>
          </cell>
          <cell r="AB15">
            <v>4.1509260755987452E-3</v>
          </cell>
          <cell r="AC15">
            <v>14.943333872155483</v>
          </cell>
          <cell r="AD15">
            <v>13.829768126874658</v>
          </cell>
          <cell r="AE15">
            <v>3.2332203980327493E-9</v>
          </cell>
          <cell r="AF15">
            <v>7.7600213881194808E-4</v>
          </cell>
          <cell r="AG15">
            <v>6.5998303243424647E-7</v>
          </cell>
          <cell r="AH15">
            <v>3145.247815390529</v>
          </cell>
          <cell r="AI15">
            <v>3145.247815390529</v>
          </cell>
          <cell r="AJ15">
            <v>4052.2928197129636</v>
          </cell>
          <cell r="AK15">
            <v>0.62195685553544411</v>
          </cell>
          <cell r="AL15">
            <v>0.63519662483117156</v>
          </cell>
          <cell r="AM15">
            <v>1.1558482550707077E-2</v>
          </cell>
          <cell r="AN15">
            <v>0.28185728007700001</v>
          </cell>
          <cell r="AO15">
            <v>1.4159179535927467E-2</v>
          </cell>
          <cell r="AP15">
            <v>4.7851770919830601E-4</v>
          </cell>
          <cell r="AQ15">
            <v>990.3802953734837</v>
          </cell>
          <cell r="AR15">
            <v>53599.862816964735</v>
          </cell>
          <cell r="AS15">
            <v>2041.8995358843706</v>
          </cell>
          <cell r="AT15">
            <v>1813.4371329052351</v>
          </cell>
          <cell r="AU15">
            <v>204.12559342871049</v>
          </cell>
          <cell r="AV15">
            <v>2.1596738276735534E-3</v>
          </cell>
          <cell r="AW15">
            <v>3.667941032594343E-4</v>
          </cell>
          <cell r="AX15">
            <v>3.9242577843047282</v>
          </cell>
          <cell r="AY15">
            <v>3.0527458762948902</v>
          </cell>
          <cell r="AZ15">
            <v>1.3692066164131701E-3</v>
          </cell>
          <cell r="BA15">
            <v>13.400743494527889</v>
          </cell>
          <cell r="BB15">
            <v>11.071357999023734</v>
          </cell>
          <cell r="BC15">
            <v>2357456.6966276346</v>
          </cell>
          <cell r="BD15">
            <v>2187.8546249945766</v>
          </cell>
          <cell r="BE15">
            <v>1846.0284237353358</v>
          </cell>
          <cell r="BF15">
            <v>283.18359071854934</v>
          </cell>
          <cell r="BG15">
            <v>1104.7154589758618</v>
          </cell>
          <cell r="BH15">
            <v>1104.7154589758618</v>
          </cell>
          <cell r="BI15">
            <v>0</v>
          </cell>
          <cell r="BJ15">
            <v>8.8580533517638997</v>
          </cell>
          <cell r="BK15">
            <v>0.61185831688612391</v>
          </cell>
          <cell r="BL15">
            <v>2508.4553549289822</v>
          </cell>
          <cell r="BM15">
            <v>9785.6284741265281</v>
          </cell>
          <cell r="BN15">
            <v>12294.083829055511</v>
          </cell>
          <cell r="BO15">
            <v>86075.686737921365</v>
          </cell>
          <cell r="BP15">
            <v>0.14282876262710373</v>
          </cell>
          <cell r="BQ15">
            <v>0.79596240030505028</v>
          </cell>
          <cell r="BR15">
            <v>0.11368632473326974</v>
          </cell>
          <cell r="BS15">
            <v>55.528358838976338</v>
          </cell>
          <cell r="BT15">
            <v>51.099332163094388</v>
          </cell>
          <cell r="BU15">
            <v>3.8487606610236611</v>
          </cell>
          <cell r="BV15">
            <v>0.26788805930568987</v>
          </cell>
          <cell r="BW15">
            <v>0.26127253728602434</v>
          </cell>
          <cell r="BX15">
            <v>1.0344107271539327</v>
          </cell>
          <cell r="BY15">
            <v>0.26935079598732986</v>
          </cell>
          <cell r="BZ15">
            <v>1.1113086473664642</v>
          </cell>
          <cell r="CA15">
            <v>2.998107276843015E-2</v>
          </cell>
          <cell r="CB15">
            <v>2.5062675865881935E-2</v>
          </cell>
          <cell r="CC15">
            <v>6.1289963455947363E-4</v>
          </cell>
          <cell r="CD15">
            <v>1.0728596872601983</v>
          </cell>
          <cell r="CE15">
            <v>1.7184157730626032E-5</v>
          </cell>
          <cell r="CF15">
            <v>3.455788380049383E-5</v>
          </cell>
          <cell r="CG15">
            <v>1.1075572352754099</v>
          </cell>
          <cell r="CH15">
            <v>1.1989358377194118E-2</v>
          </cell>
        </row>
        <row r="16">
          <cell r="A16">
            <v>60</v>
          </cell>
          <cell r="B16">
            <v>15</v>
          </cell>
          <cell r="C16">
            <v>2050</v>
          </cell>
          <cell r="D16">
            <v>44225</v>
          </cell>
          <cell r="E16">
            <v>3</v>
          </cell>
          <cell r="F16">
            <v>67</v>
          </cell>
          <cell r="G16">
            <v>59.782676000000002</v>
          </cell>
          <cell r="H16">
            <v>60.147458999999998</v>
          </cell>
          <cell r="I16">
            <v>58.779747</v>
          </cell>
          <cell r="J16">
            <v>44.981816999999999</v>
          </cell>
          <cell r="K16">
            <v>44.888759999999998</v>
          </cell>
          <cell r="L16">
            <v>32.85</v>
          </cell>
          <cell r="M16">
            <v>59.463602999999999</v>
          </cell>
          <cell r="N16">
            <v>44.935288499999999</v>
          </cell>
          <cell r="O16">
            <v>1175.7375465640641</v>
          </cell>
          <cell r="P16">
            <v>0.27192688092886885</v>
          </cell>
          <cell r="Q16">
            <v>0.27034300331686412</v>
          </cell>
          <cell r="R16">
            <v>1.0058587704973756</v>
          </cell>
          <cell r="S16">
            <v>1.583877612004736E-3</v>
          </cell>
          <cell r="T16">
            <v>1.0830173492231143E-3</v>
          </cell>
          <cell r="U16">
            <v>2.0097591036895559E-4</v>
          </cell>
          <cell r="V16">
            <v>1.3677119999999974</v>
          </cell>
          <cell r="W16">
            <v>-9.3057000000001722E-2</v>
          </cell>
          <cell r="X16">
            <v>14.516066657294337</v>
          </cell>
          <cell r="Y16">
            <v>3.9121000000000001</v>
          </cell>
          <cell r="Z16">
            <v>0</v>
          </cell>
          <cell r="AA16">
            <v>6.286258239488504E-3</v>
          </cell>
          <cell r="AB16">
            <v>4.8493992133196839E-3</v>
          </cell>
          <cell r="AC16">
            <v>17.457837167950863</v>
          </cell>
          <cell r="AD16">
            <v>17.09862241140867</v>
          </cell>
          <cell r="AE16">
            <v>3.238505382445169E-9</v>
          </cell>
          <cell r="AF16">
            <v>7.7492739201511906E-4</v>
          </cell>
          <cell r="AG16">
            <v>6.5909895816438019E-7</v>
          </cell>
          <cell r="AH16">
            <v>3145.3290497787921</v>
          </cell>
          <cell r="AI16">
            <v>3145.3290497787921</v>
          </cell>
          <cell r="AJ16">
            <v>4052.1247596978969</v>
          </cell>
          <cell r="AK16">
            <v>0.62204717987145686</v>
          </cell>
          <cell r="AL16">
            <v>0.63523917995880108</v>
          </cell>
          <cell r="AM16">
            <v>1.1566897023402602E-2</v>
          </cell>
          <cell r="AN16">
            <v>0.28189931105799998</v>
          </cell>
          <cell r="AO16">
            <v>1.4169408386337425E-2</v>
          </cell>
          <cell r="AP16">
            <v>4.7786650372636116E-4</v>
          </cell>
          <cell r="AQ16">
            <v>990.36531053198007</v>
          </cell>
          <cell r="AR16">
            <v>53671.758332801721</v>
          </cell>
          <cell r="AS16">
            <v>2044.6384126781604</v>
          </cell>
          <cell r="AT16">
            <v>1815.8808919874409</v>
          </cell>
          <cell r="AU16">
            <v>203.51948826058168</v>
          </cell>
          <cell r="AV16">
            <v>2.1582268572231779E-3</v>
          </cell>
          <cell r="AW16">
            <v>3.6691186727605255E-4</v>
          </cell>
          <cell r="AX16">
            <v>3.9183549358396728</v>
          </cell>
          <cell r="AY16">
            <v>3.0482608010819492</v>
          </cell>
          <cell r="AZ16">
            <v>1.3689760016424347E-3</v>
          </cell>
          <cell r="BA16">
            <v>13.399961701287257</v>
          </cell>
          <cell r="BB16">
            <v>11.070901878998402</v>
          </cell>
          <cell r="BC16">
            <v>2357255.4622019553</v>
          </cell>
          <cell r="BD16">
            <v>2188.0447015012073</v>
          </cell>
          <cell r="BE16">
            <v>1846.076040642565</v>
          </cell>
          <cell r="BF16">
            <v>283.38816772674852</v>
          </cell>
          <cell r="BG16">
            <v>1387.7863643861629</v>
          </cell>
          <cell r="BH16">
            <v>1387.7863643861629</v>
          </cell>
          <cell r="BI16">
            <v>0</v>
          </cell>
          <cell r="BJ16">
            <v>8.2370551241522687</v>
          </cell>
          <cell r="BK16">
            <v>0.56696563969290925</v>
          </cell>
          <cell r="BL16">
            <v>2334.2839590977364</v>
          </cell>
          <cell r="BM16">
            <v>11431.27278399569</v>
          </cell>
          <cell r="BN16">
            <v>13765.556743093426</v>
          </cell>
          <cell r="BO16">
            <v>85695.986994435807</v>
          </cell>
          <cell r="BP16">
            <v>0.16063245463276146</v>
          </cell>
          <cell r="BQ16">
            <v>0.83042575010495567</v>
          </cell>
          <cell r="BR16">
            <v>0.1333933266296112</v>
          </cell>
          <cell r="BS16">
            <v>55.306154228265655</v>
          </cell>
          <cell r="BT16">
            <v>51.187626666189523</v>
          </cell>
          <cell r="BU16">
            <v>4.1574487717343445</v>
          </cell>
          <cell r="BV16">
            <v>0.26801921058941025</v>
          </cell>
          <cell r="BW16">
            <v>0.26127254348687889</v>
          </cell>
          <cell r="BX16">
            <v>1.040778634064643</v>
          </cell>
          <cell r="BY16">
            <v>0.26929642416085042</v>
          </cell>
          <cell r="BZ16">
            <v>1.1376250493504156</v>
          </cell>
          <cell r="CA16">
            <v>3.7061933665027524E-2</v>
          </cell>
          <cell r="CB16">
            <v>3.4054542553136058E-2</v>
          </cell>
          <cell r="CC16">
            <v>7.2910510993276869E-4</v>
          </cell>
          <cell r="CD16">
            <v>1.0892018417075293</v>
          </cell>
          <cell r="CE16">
            <v>1.8513697607371907E-5</v>
          </cell>
          <cell r="CF16">
            <v>3.459553215817962E-5</v>
          </cell>
          <cell r="CG16">
            <v>1.1266203502183947</v>
          </cell>
          <cell r="CH16">
            <v>1.2175632901761057E-2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=1300"/>
      <sheetName val="Re=1450"/>
      <sheetName val="Re=1600"/>
      <sheetName val="Re=1750"/>
      <sheetName val="Re=1900"/>
      <sheetName val="Re=2050"/>
      <sheetName val="Nucleation"/>
      <sheetName val="Scaling"/>
    </sheetNames>
    <sheetDataSet>
      <sheetData sheetId="0"/>
      <sheetData sheetId="1">
        <row r="20">
          <cell r="B20">
            <v>0.25020833333333331</v>
          </cell>
        </row>
      </sheetData>
      <sheetData sheetId="2">
        <row r="20">
          <cell r="B20">
            <v>0.27604166666666663</v>
          </cell>
        </row>
      </sheetData>
      <sheetData sheetId="3">
        <row r="22">
          <cell r="B22">
            <v>0.301875</v>
          </cell>
        </row>
      </sheetData>
      <sheetData sheetId="4">
        <row r="20">
          <cell r="B20">
            <v>0.32791666666666663</v>
          </cell>
        </row>
      </sheetData>
      <sheetData sheetId="5">
        <row r="20">
          <cell r="B20">
            <v>0.35374999999999995</v>
          </cell>
        </row>
      </sheetData>
      <sheetData sheetId="6">
        <row r="2">
          <cell r="A2">
            <v>60</v>
          </cell>
          <cell r="B2">
            <v>20</v>
          </cell>
          <cell r="C2">
            <v>1300</v>
          </cell>
          <cell r="D2">
            <v>44244</v>
          </cell>
          <cell r="E2">
            <v>3</v>
          </cell>
          <cell r="F2">
            <v>65</v>
          </cell>
          <cell r="G2">
            <v>59.722231999999998</v>
          </cell>
          <cell r="H2">
            <v>59.973120999999999</v>
          </cell>
          <cell r="I2">
            <v>58.561549999999997</v>
          </cell>
          <cell r="J2">
            <v>39.907347000000001</v>
          </cell>
          <cell r="K2">
            <v>40.553446999999998</v>
          </cell>
          <cell r="L2">
            <v>29.17</v>
          </cell>
          <cell r="M2">
            <v>59.267335500000002</v>
          </cell>
          <cell r="N2">
            <v>40.230396999999996</v>
          </cell>
          <cell r="O2">
            <v>1175.8588713407648</v>
          </cell>
          <cell r="P2">
            <v>0.27010644338287615</v>
          </cell>
          <cell r="Q2">
            <v>0.27029220425679656</v>
          </cell>
          <cell r="R2">
            <v>0.99931274054155139</v>
          </cell>
          <cell r="S2">
            <v>-1.8576087392041529E-4</v>
          </cell>
          <cell r="T2">
            <v>-6.5104812625068622E-4</v>
          </cell>
          <cell r="U2">
            <v>1.9301401862204057E-4</v>
          </cell>
          <cell r="V2">
            <v>1.4115710000000021</v>
          </cell>
          <cell r="W2">
            <v>0.64609999999999701</v>
          </cell>
          <cell r="X2">
            <v>19.034373272125688</v>
          </cell>
          <cell r="Y2">
            <v>3.8957000000000002</v>
          </cell>
          <cell r="Z2">
            <v>0</v>
          </cell>
          <cell r="AA2">
            <v>5.4880032249502659E-3</v>
          </cell>
          <cell r="AB2">
            <v>4.5500535828678539E-3</v>
          </cell>
          <cell r="AC2">
            <v>16.380192898324275</v>
          </cell>
          <cell r="AD2">
            <v>15.625841909585651</v>
          </cell>
          <cell r="AE2">
            <v>3.2265185900447528E-9</v>
          </cell>
          <cell r="AF2">
            <v>7.77370734908224E-4</v>
          </cell>
          <cell r="AG2">
            <v>6.6110887441945518E-7</v>
          </cell>
          <cell r="AH2">
            <v>3145.145106807619</v>
          </cell>
          <cell r="AI2">
            <v>3145.145106807619</v>
          </cell>
          <cell r="AJ2">
            <v>4073.915830646185</v>
          </cell>
          <cell r="AK2">
            <v>0.62184204892827577</v>
          </cell>
          <cell r="AL2">
            <v>0.62932001611221877</v>
          </cell>
          <cell r="AM2">
            <v>1.1547792207820507E-2</v>
          </cell>
          <cell r="AN2">
            <v>0.281803925053</v>
          </cell>
          <cell r="AO2">
            <v>1.4146183969783885E-2</v>
          </cell>
          <cell r="AP2">
            <v>4.7934697330956171E-4</v>
          </cell>
          <cell r="AQ2">
            <v>992.25146625704497</v>
          </cell>
          <cell r="AR2">
            <v>33939.190454375945</v>
          </cell>
          <cell r="AS2">
            <v>1292.9215411190835</v>
          </cell>
          <cell r="AT2">
            <v>1061.289170629904</v>
          </cell>
          <cell r="AU2">
            <v>204.89851707635299</v>
          </cell>
          <cell r="AV2">
            <v>2.7140588778464861E-3</v>
          </cell>
          <cell r="AW2">
            <v>4.6036926999874539E-4</v>
          </cell>
          <cell r="AX2">
            <v>3.9317761918574394</v>
          </cell>
          <cell r="AY2">
            <v>3.1030623100186534</v>
          </cell>
          <cell r="AZ2">
            <v>1.7195824418172272E-3</v>
          </cell>
          <cell r="BA2">
            <v>11.514730448082641</v>
          </cell>
          <cell r="BB2">
            <v>9.3113199814251892</v>
          </cell>
          <cell r="BC2">
            <v>2357712.0946947844</v>
          </cell>
          <cell r="BD2">
            <v>1879.5901883567844</v>
          </cell>
          <cell r="BE2">
            <v>1538.1975106933376</v>
          </cell>
          <cell r="BF2">
            <v>282.92367939567771</v>
          </cell>
          <cell r="BG2">
            <v>925.95607502170208</v>
          </cell>
          <cell r="BH2">
            <v>925.95607502170208</v>
          </cell>
          <cell r="BI2">
            <v>0</v>
          </cell>
          <cell r="BJ2">
            <v>11.58555643536919</v>
          </cell>
          <cell r="BK2">
            <v>0.60858296282089619</v>
          </cell>
          <cell r="BL2">
            <v>3277.8282545409234</v>
          </cell>
          <cell r="BM2">
            <v>10727.716363836877</v>
          </cell>
          <cell r="BN2">
            <v>14005.5446183778</v>
          </cell>
          <cell r="BO2">
            <v>56100.40369116635</v>
          </cell>
          <cell r="BP2">
            <v>0.24965140528183283</v>
          </cell>
          <cell r="BQ2">
            <v>0.76596209973585594</v>
          </cell>
          <cell r="BR2">
            <v>0.19122351459167983</v>
          </cell>
          <cell r="BS2">
            <v>54.226792103000705</v>
          </cell>
          <cell r="BT2">
            <v>48.434013885316112</v>
          </cell>
          <cell r="BU2">
            <v>5.040543396999297</v>
          </cell>
          <cell r="BV2">
            <v>0.26772154611687854</v>
          </cell>
          <cell r="BW2">
            <v>0.26127252941334173</v>
          </cell>
          <cell r="BX2">
            <v>1.033811108995538</v>
          </cell>
          <cell r="BY2">
            <v>0.26903482664539663</v>
          </cell>
          <cell r="BZ2">
            <v>1.1439404155081316</v>
          </cell>
          <cell r="CA2">
            <v>3.8724984733496559E-2</v>
          </cell>
          <cell r="CB2">
            <v>3.6526293496932073E-2</v>
          </cell>
          <cell r="CC2">
            <v>7.8549335472884749E-4</v>
          </cell>
          <cell r="CD2">
            <v>1.0888757622518348</v>
          </cell>
          <cell r="CE2">
            <v>1.7983516995249583E-5</v>
          </cell>
          <cell r="CF2">
            <v>2.9650980114663433E-5</v>
          </cell>
          <cell r="CG2">
            <v>1.1394019614061681</v>
          </cell>
          <cell r="CH2">
            <v>1.5267437589030932E-2</v>
          </cell>
        </row>
        <row r="3">
          <cell r="A3">
            <v>60</v>
          </cell>
          <cell r="B3">
            <v>20</v>
          </cell>
          <cell r="C3">
            <v>1300</v>
          </cell>
          <cell r="D3">
            <v>44244</v>
          </cell>
          <cell r="E3">
            <v>4</v>
          </cell>
          <cell r="F3">
            <v>65</v>
          </cell>
          <cell r="G3">
            <v>59.437564000000002</v>
          </cell>
          <cell r="H3">
            <v>60.027875999999999</v>
          </cell>
          <cell r="I3">
            <v>58.484389</v>
          </cell>
          <cell r="J3">
            <v>39.968890999999999</v>
          </cell>
          <cell r="K3">
            <v>40.544333999999999</v>
          </cell>
          <cell r="L3">
            <v>28.92</v>
          </cell>
          <cell r="M3">
            <v>59.2561325</v>
          </cell>
          <cell r="N3">
            <v>40.256612500000003</v>
          </cell>
          <cell r="O3">
            <v>1175.8657875581757</v>
          </cell>
          <cell r="P3">
            <v>0.26998397631807169</v>
          </cell>
          <cell r="Q3">
            <v>0.27028930879323976</v>
          </cell>
          <cell r="R3">
            <v>0.99887034941732888</v>
          </cell>
          <cell r="S3">
            <v>-3.0533247516806306E-4</v>
          </cell>
          <cell r="T3">
            <v>-7.0881954104782261E-4</v>
          </cell>
          <cell r="U3">
            <v>1.9117498077241194E-4</v>
          </cell>
          <cell r="V3">
            <v>1.5434869999999989</v>
          </cell>
          <cell r="W3">
            <v>0.57544299999999993</v>
          </cell>
          <cell r="X3">
            <v>18.995409056567606</v>
          </cell>
          <cell r="Y3">
            <v>3.2679</v>
          </cell>
          <cell r="Z3">
            <v>-0.65129999999999999</v>
          </cell>
          <cell r="AA3">
            <v>3.7917113190565682E-3</v>
          </cell>
          <cell r="AB3">
            <v>4.3105770785063858E-3</v>
          </cell>
          <cell r="AC3">
            <v>15.518077482622989</v>
          </cell>
          <cell r="AD3">
            <v>15.266627153043448</v>
          </cell>
          <cell r="AE3">
            <v>3.2258351428095611E-9</v>
          </cell>
          <cell r="AF3">
            <v>7.7751066427676199E-4</v>
          </cell>
          <cell r="AG3">
            <v>6.6122398704307469E-7</v>
          </cell>
          <cell r="AH3">
            <v>3145.1346517465531</v>
          </cell>
          <cell r="AI3">
            <v>3145.1346517465531</v>
          </cell>
          <cell r="AJ3">
            <v>4073.7972303491206</v>
          </cell>
          <cell r="AK3">
            <v>0.62183032414710038</v>
          </cell>
          <cell r="AL3">
            <v>0.62935452453780938</v>
          </cell>
          <cell r="AM3">
            <v>1.1546700746317105E-2</v>
          </cell>
          <cell r="AN3">
            <v>0.281798480395</v>
          </cell>
          <cell r="AO3">
            <v>1.4144857142961088E-2</v>
          </cell>
          <cell r="AP3">
            <v>4.7943176044031564E-4</v>
          </cell>
          <cell r="AQ3">
            <v>992.2415251969602</v>
          </cell>
          <cell r="AR3">
            <v>33933.281973538462</v>
          </cell>
          <cell r="AS3">
            <v>1292.6964561347986</v>
          </cell>
          <cell r="AT3">
            <v>1061.0908516255131</v>
          </cell>
          <cell r="AU3">
            <v>204.97761285692286</v>
          </cell>
          <cell r="AV3">
            <v>2.7142951542387488E-3</v>
          </cell>
          <cell r="AW3">
            <v>4.6035012031913681E-4</v>
          </cell>
          <cell r="AX3">
            <v>3.9325450003960345</v>
          </cell>
          <cell r="AY3">
            <v>3.1033506579737398</v>
          </cell>
          <cell r="AZ3">
            <v>1.7196200666681112E-3</v>
          </cell>
          <cell r="BA3">
            <v>11.514817669072039</v>
          </cell>
          <cell r="BB3">
            <v>9.3110283422989664</v>
          </cell>
          <cell r="BC3">
            <v>2357738.1536569889</v>
          </cell>
          <cell r="BD3">
            <v>1879.5689859591289</v>
          </cell>
          <cell r="BE3">
            <v>1538.2336765229786</v>
          </cell>
          <cell r="BF3">
            <v>282.89714285922179</v>
          </cell>
          <cell r="BG3">
            <v>860.25766758568955</v>
          </cell>
          <cell r="BH3">
            <v>860.25766758568955</v>
          </cell>
          <cell r="BI3">
            <v>0</v>
          </cell>
          <cell r="BJ3">
            <v>11.814148743128097</v>
          </cell>
          <cell r="BK3">
            <v>0.62181301123018362</v>
          </cell>
          <cell r="BL3">
            <v>3342.1889247448048</v>
          </cell>
          <cell r="BM3">
            <v>10163.212042273783</v>
          </cell>
          <cell r="BN3">
            <v>13505.400967018588</v>
          </cell>
          <cell r="BO3">
            <v>61343.329707219367</v>
          </cell>
          <cell r="BP3">
            <v>0.22016087211889912</v>
          </cell>
          <cell r="BQ3">
            <v>0.75252945596308218</v>
          </cell>
          <cell r="BR3">
            <v>0.16567754131999288</v>
          </cell>
          <cell r="BS3">
            <v>54.341737518355764</v>
          </cell>
          <cell r="BT3">
            <v>48.434663146791713</v>
          </cell>
          <cell r="BU3">
            <v>4.9143949816442358</v>
          </cell>
          <cell r="BV3">
            <v>0.26770455244285363</v>
          </cell>
          <cell r="BW3">
            <v>0.26127252860989258</v>
          </cell>
          <cell r="BX3">
            <v>1.033342379141537</v>
          </cell>
          <cell r="BY3">
            <v>0.26906248676006028</v>
          </cell>
          <cell r="BZ3">
            <v>1.1354972064591049</v>
          </cell>
          <cell r="CA3">
            <v>3.6457215318928038E-2</v>
          </cell>
          <cell r="CB3">
            <v>3.5079450947536138E-2</v>
          </cell>
          <cell r="CC3">
            <v>7.5009384385549185E-4</v>
          </cell>
          <cell r="CD3">
            <v>1.084419792800321</v>
          </cell>
          <cell r="CE3">
            <v>1.7539432653764113E-5</v>
          </cell>
          <cell r="CF3">
            <v>2.9646792815916897E-5</v>
          </cell>
          <cell r="CG3">
            <v>1.131621610458287</v>
          </cell>
          <cell r="CH3">
            <v>1.5204474414882157E-2</v>
          </cell>
        </row>
      </sheetData>
      <sheetData sheetId="7">
        <row r="2">
          <cell r="A2">
            <v>60</v>
          </cell>
          <cell r="B2">
            <v>20</v>
          </cell>
          <cell r="C2">
            <v>1450</v>
          </cell>
          <cell r="D2">
            <v>44245</v>
          </cell>
          <cell r="E2">
            <v>1</v>
          </cell>
          <cell r="F2">
            <v>32</v>
          </cell>
          <cell r="G2">
            <v>59.466481000000002</v>
          </cell>
          <cell r="H2">
            <v>60.047201999999999</v>
          </cell>
          <cell r="I2">
            <v>58.145847000000003</v>
          </cell>
          <cell r="J2">
            <v>40.193665000000003</v>
          </cell>
          <cell r="K2">
            <v>40.768697000000003</v>
          </cell>
          <cell r="L2">
            <v>16.38</v>
          </cell>
          <cell r="M2">
            <v>59.096524500000001</v>
          </cell>
          <cell r="N2">
            <v>40.481181000000007</v>
          </cell>
          <cell r="O2">
            <v>1175.9642162572527</v>
          </cell>
          <cell r="P2">
            <v>0.2640377313681771</v>
          </cell>
          <cell r="Q2">
            <v>0.27024810621380546</v>
          </cell>
          <cell r="R2">
            <v>0.97701972852784746</v>
          </cell>
          <cell r="S2">
            <v>-6.2103748456283636E-3</v>
          </cell>
          <cell r="T2">
            <v>-6.6838179932301898E-3</v>
          </cell>
          <cell r="U2">
            <v>2.0917191769983384E-4</v>
          </cell>
          <cell r="V2">
            <v>1.9013549999999952</v>
          </cell>
          <cell r="W2">
            <v>0.57503200000000021</v>
          </cell>
          <cell r="X2">
            <v>18.60746591040688</v>
          </cell>
          <cell r="Y2">
            <v>4.4000000000000004</v>
          </cell>
          <cell r="Z2">
            <v>0.63080000000000025</v>
          </cell>
          <cell r="AA2">
            <v>4.0910569495083591E-3</v>
          </cell>
          <cell r="AB2">
            <v>5.4680468495868009E-3</v>
          </cell>
          <cell r="AC2">
            <v>19.684968658512485</v>
          </cell>
          <cell r="AD2">
            <v>19.361675377624508</v>
          </cell>
          <cell r="AE2">
            <v>3.2161070774943684E-9</v>
          </cell>
          <cell r="AF2">
            <v>7.7950965121747909E-4</v>
          </cell>
          <cell r="AG2">
            <v>6.6286851286889355E-7</v>
          </cell>
          <cell r="AH2">
            <v>3144.9862209520088</v>
          </cell>
          <cell r="AI2">
            <v>3144.9862209520088</v>
          </cell>
          <cell r="AJ2">
            <v>4072.7799763714129</v>
          </cell>
          <cell r="AK2">
            <v>0.62166309642971618</v>
          </cell>
          <cell r="AL2">
            <v>0.62964943114172323</v>
          </cell>
          <cell r="AM2">
            <v>1.1531139584837225E-2</v>
          </cell>
          <cell r="AN2">
            <v>0.28172091090700002</v>
          </cell>
          <cell r="AO2">
            <v>1.4125940197328433E-2</v>
          </cell>
          <cell r="AP2">
            <v>4.806430164000083E-4</v>
          </cell>
          <cell r="AQ2">
            <v>992.1561065495091</v>
          </cell>
          <cell r="AR2">
            <v>37746.299375487324</v>
          </cell>
          <cell r="AS2">
            <v>1437.9542619233266</v>
          </cell>
          <cell r="AT2">
            <v>1180.3772030014331</v>
          </cell>
          <cell r="AU2">
            <v>206.10896866820949</v>
          </cell>
          <cell r="AV2">
            <v>2.573551208706705E-3</v>
          </cell>
          <cell r="AW2">
            <v>4.3567955883962205E-4</v>
          </cell>
          <cell r="AX2">
            <v>3.9435300667799003</v>
          </cell>
          <cell r="AY2">
            <v>3.1089573914601041</v>
          </cell>
          <cell r="AZ2">
            <v>1.6289375279973585E-3</v>
          </cell>
          <cell r="BA2">
            <v>11.942074008150858</v>
          </cell>
          <cell r="BB2">
            <v>9.6534311337085548</v>
          </cell>
          <cell r="BC2">
            <v>2358109.3457174371</v>
          </cell>
          <cell r="BD2">
            <v>1948.7860102462221</v>
          </cell>
          <cell r="BE2">
            <v>1595.5478232501653</v>
          </cell>
          <cell r="BF2">
            <v>282.51880394656871</v>
          </cell>
          <cell r="BG2">
            <v>1230.4205187221037</v>
          </cell>
          <cell r="BH2">
            <v>1230.4205187221039</v>
          </cell>
          <cell r="BI2">
            <v>0</v>
          </cell>
          <cell r="BJ2">
            <v>10.479549213161041</v>
          </cell>
          <cell r="BK2">
            <v>0.56295223416968077</v>
          </cell>
          <cell r="BL2">
            <v>2960.6697096014627</v>
          </cell>
          <cell r="BM2">
            <v>12894.252378831425</v>
          </cell>
          <cell r="BN2">
            <v>15854.922088432888</v>
          </cell>
          <cell r="BO2">
            <v>84269.562772011021</v>
          </cell>
          <cell r="BP2">
            <v>0.18814529904857752</v>
          </cell>
          <cell r="BQ2">
            <v>0.81326494743474975</v>
          </cell>
          <cell r="BR2">
            <v>0.15301197674083666</v>
          </cell>
          <cell r="BS2">
            <v>53.792205886943151</v>
          </cell>
          <cell r="BT2">
            <v>48.552431280362633</v>
          </cell>
          <cell r="BU2">
            <v>5.30431861305685</v>
          </cell>
          <cell r="BV2">
            <v>0.26746241114308011</v>
          </cell>
          <cell r="BW2">
            <v>0.26127251716173239</v>
          </cell>
          <cell r="BX2">
            <v>1.0105836397814967</v>
          </cell>
          <cell r="BY2">
            <v>0.26893067657999431</v>
          </cell>
          <cell r="BZ2">
            <v>1.142466442912804</v>
          </cell>
          <cell r="CA2">
            <v>3.8313596882485534E-2</v>
          </cell>
          <cell r="CB2">
            <v>3.8987561642566324E-2</v>
          </cell>
          <cell r="CC2">
            <v>1.5840413078030361E-3</v>
          </cell>
          <cell r="CD2">
            <v>1.0765250413471503</v>
          </cell>
          <cell r="CE2">
            <v>2.008876844709087E-5</v>
          </cell>
          <cell r="CF2">
            <v>3.0681673235180813E-5</v>
          </cell>
          <cell r="CG2">
            <v>1.1636377568857954</v>
          </cell>
          <cell r="CH2">
            <v>1.4285292191627495E-2</v>
          </cell>
        </row>
        <row r="3">
          <cell r="A3">
            <v>60</v>
          </cell>
          <cell r="B3">
            <v>20</v>
          </cell>
          <cell r="C3">
            <v>1450</v>
          </cell>
          <cell r="D3">
            <v>44245</v>
          </cell>
          <cell r="E3">
            <v>2</v>
          </cell>
          <cell r="F3">
            <v>36</v>
          </cell>
          <cell r="G3">
            <v>59.635883999999997</v>
          </cell>
          <cell r="H3">
            <v>60.068376999999998</v>
          </cell>
          <cell r="I3">
            <v>58.558947000000003</v>
          </cell>
          <cell r="J3">
            <v>39.808256999999998</v>
          </cell>
          <cell r="K3">
            <v>40.335866000000003</v>
          </cell>
          <cell r="L3">
            <v>19.190000000000001</v>
          </cell>
          <cell r="M3">
            <v>59.313662000000001</v>
          </cell>
          <cell r="N3">
            <v>40.072061500000004</v>
          </cell>
          <cell r="O3">
            <v>1175.830261131412</v>
          </cell>
          <cell r="P3">
            <v>0.26537340406502996</v>
          </cell>
          <cell r="Q3">
            <v>0.27030418231013398</v>
          </cell>
          <cell r="R3">
            <v>0.98175840934844771</v>
          </cell>
          <cell r="S3">
            <v>-4.9307782451040172E-3</v>
          </cell>
          <cell r="T3">
            <v>-5.494618256438921E-3</v>
          </cell>
          <cell r="U3">
            <v>2.1763416176739472E-4</v>
          </cell>
          <cell r="V3">
            <v>1.5094299999999947</v>
          </cell>
          <cell r="W3">
            <v>0.52760900000000532</v>
          </cell>
          <cell r="X3">
            <v>19.237424912423009</v>
          </cell>
          <cell r="Y3">
            <v>3.9121000000000001</v>
          </cell>
          <cell r="Z3">
            <v>0</v>
          </cell>
          <cell r="AA3">
            <v>6.9847313772094487E-3</v>
          </cell>
          <cell r="AB3">
            <v>4.9292247147735106E-3</v>
          </cell>
          <cell r="AC3">
            <v>17.745208973184639</v>
          </cell>
          <cell r="AD3">
            <v>18.535481437577463</v>
          </cell>
          <cell r="AE3">
            <v>3.2293456459089042E-9</v>
          </cell>
          <cell r="AF3">
            <v>7.7679263137818617E-4</v>
          </cell>
          <cell r="AG3">
            <v>6.6063330487066874E-7</v>
          </cell>
          <cell r="AH3">
            <v>3145.188391410536</v>
          </cell>
          <cell r="AI3">
            <v>3145.188391410536</v>
          </cell>
          <cell r="AJ3">
            <v>4074.6314771968064</v>
          </cell>
          <cell r="AK3">
            <v>0.62189051491262148</v>
          </cell>
          <cell r="AL3">
            <v>0.62911122947649578</v>
          </cell>
          <cell r="AM3">
            <v>1.1552304510356366E-2</v>
          </cell>
          <cell r="AN3">
            <v>0.281826439732</v>
          </cell>
          <cell r="AO3">
            <v>1.4151669302297264E-2</v>
          </cell>
          <cell r="AP3">
            <v>4.7899668549685999E-4</v>
          </cell>
          <cell r="AQ3">
            <v>992.31137249123503</v>
          </cell>
          <cell r="AR3">
            <v>37874.011420347066</v>
          </cell>
          <cell r="AS3">
            <v>1442.8194826798881</v>
          </cell>
          <cell r="AT3">
            <v>1184.6195632033746</v>
          </cell>
          <cell r="AU3">
            <v>204.5718784260805</v>
          </cell>
          <cell r="AV3">
            <v>2.5692085075130545E-3</v>
          </cell>
          <cell r="AW3">
            <v>4.3603100690180245E-4</v>
          </cell>
          <cell r="AX3">
            <v>3.9286001444919769</v>
          </cell>
          <cell r="AY3">
            <v>3.1023686762395704</v>
          </cell>
          <cell r="AZ3">
            <v>1.6282462077009566E-3</v>
          </cell>
          <cell r="BA3">
            <v>11.94031945519998</v>
          </cell>
          <cell r="BB3">
            <v>9.6581499542669054</v>
          </cell>
          <cell r="BC3">
            <v>2357604.3294319198</v>
          </cell>
          <cell r="BD3">
            <v>1949.2124962315706</v>
          </cell>
          <cell r="BE3">
            <v>1594.9632804517687</v>
          </cell>
          <cell r="BF3">
            <v>283.03338604594529</v>
          </cell>
          <cell r="BG3">
            <v>1002.1821045779304</v>
          </cell>
          <cell r="BH3">
            <v>1002.1821045779304</v>
          </cell>
          <cell r="BI3">
            <v>0</v>
          </cell>
          <cell r="BJ3">
            <v>11.595858153131868</v>
          </cell>
          <cell r="BK3">
            <v>0.60264519851827658</v>
          </cell>
          <cell r="BL3">
            <v>3282.0149971893943</v>
          </cell>
          <cell r="BM3">
            <v>11621.161528292849</v>
          </cell>
          <cell r="BN3">
            <v>14903.176525482242</v>
          </cell>
          <cell r="BO3">
            <v>66895.815162714483</v>
          </cell>
          <cell r="BP3">
            <v>0.22278189583656915</v>
          </cell>
          <cell r="BQ3">
            <v>0.77977748625753507</v>
          </cell>
          <cell r="BR3">
            <v>0.17372030671912791</v>
          </cell>
          <cell r="BS3">
            <v>54.167125469216003</v>
          </cell>
          <cell r="BT3">
            <v>48.369196392650068</v>
          </cell>
          <cell r="BU3">
            <v>5.1465365307839974</v>
          </cell>
          <cell r="BV3">
            <v>0.26779181480021225</v>
          </cell>
          <cell r="BW3">
            <v>0.26127253273560724</v>
          </cell>
          <cell r="BX3">
            <v>1.0156957613817468</v>
          </cell>
          <cell r="BY3">
            <v>0.26902048729542327</v>
          </cell>
          <cell r="BZ3">
            <v>1.1304428872675938</v>
          </cell>
          <cell r="CA3">
            <v>3.5091809096950033E-2</v>
          </cell>
          <cell r="CB3">
            <v>3.3987952485030004E-2</v>
          </cell>
          <cell r="CC3">
            <v>1.3171181659655329E-3</v>
          </cell>
          <cell r="CD3">
            <v>1.0730693243246703</v>
          </cell>
          <cell r="CE3">
            <v>1.936258780361755E-5</v>
          </cell>
          <cell r="CF3">
            <v>3.0765812903830832E-5</v>
          </cell>
          <cell r="CG3">
            <v>1.1459788047104009</v>
          </cell>
          <cell r="CH3">
            <v>1.4250238177512475E-2</v>
          </cell>
        </row>
        <row r="4">
          <cell r="A4">
            <v>60</v>
          </cell>
          <cell r="B4">
            <v>20</v>
          </cell>
          <cell r="C4">
            <v>1600</v>
          </cell>
          <cell r="D4">
            <v>44230</v>
          </cell>
          <cell r="E4">
            <v>1</v>
          </cell>
          <cell r="F4">
            <v>37</v>
          </cell>
          <cell r="G4">
            <v>59.462645999999999</v>
          </cell>
          <cell r="H4">
            <v>59.997177000000001</v>
          </cell>
          <cell r="I4">
            <v>58.308262999999997</v>
          </cell>
          <cell r="J4">
            <v>39.671061999999999</v>
          </cell>
          <cell r="K4">
            <v>40.094369</v>
          </cell>
          <cell r="L4">
            <v>22.11</v>
          </cell>
          <cell r="M4">
            <v>59.152720000000002</v>
          </cell>
          <cell r="N4">
            <v>39.882715500000003</v>
          </cell>
          <cell r="O4">
            <v>1175.9295836230856</v>
          </cell>
          <cell r="P4">
            <v>0.26724849622141733</v>
          </cell>
          <cell r="Q4">
            <v>0.27026260260154644</v>
          </cell>
          <cell r="R4">
            <v>0.98884748999263927</v>
          </cell>
          <cell r="S4">
            <v>-3.0141063801291113E-3</v>
          </cell>
          <cell r="T4">
            <v>-3.5680887949975926E-3</v>
          </cell>
          <cell r="U4">
            <v>2.641331777452417E-4</v>
          </cell>
          <cell r="V4">
            <v>1.688914000000004</v>
          </cell>
          <cell r="W4">
            <v>0.42330700000000121</v>
          </cell>
          <cell r="X4">
            <v>19.263075674613731</v>
          </cell>
          <cell r="Y4">
            <v>3.754</v>
          </cell>
          <cell r="Z4">
            <v>2.2000000000002018E-3</v>
          </cell>
          <cell r="AA4">
            <v>6.1864763626712114E-3</v>
          </cell>
          <cell r="AB4">
            <v>6.3062146148519351E-3</v>
          </cell>
          <cell r="AC4">
            <v>22.702372613466967</v>
          </cell>
          <cell r="AD4">
            <v>22.846058516083843</v>
          </cell>
          <cell r="AE4">
            <v>3.2195302731493319E-9</v>
          </cell>
          <cell r="AF4">
            <v>7.7880468201895316E-4</v>
          </cell>
          <cell r="AG4">
            <v>6.6228853569567072E-7</v>
          </cell>
          <cell r="AH4">
            <v>3145.0383699911376</v>
          </cell>
          <cell r="AI4">
            <v>3145.0383699911376</v>
          </cell>
          <cell r="AJ4">
            <v>4075.4857723962309</v>
          </cell>
          <cell r="AK4">
            <v>0.62172201435179619</v>
          </cell>
          <cell r="AL4">
            <v>0.62886073171930845</v>
          </cell>
          <cell r="AM4">
            <v>1.1536620822407227E-2</v>
          </cell>
          <cell r="AN4">
            <v>0.28174822191999999</v>
          </cell>
          <cell r="AO4">
            <v>1.4132603500318185E-2</v>
          </cell>
          <cell r="AP4">
            <v>4.80215848048048E-4</v>
          </cell>
          <cell r="AQ4">
            <v>992.38270639612324</v>
          </cell>
          <cell r="AR4">
            <v>41679.970554935142</v>
          </cell>
          <cell r="AS4">
            <v>1587.808402092767</v>
          </cell>
          <cell r="AT4">
            <v>1412.6240669860288</v>
          </cell>
          <cell r="AU4">
            <v>205.70967796734604</v>
          </cell>
          <cell r="AV4">
            <v>2.4490987835494578E-3</v>
          </cell>
          <cell r="AW4">
            <v>4.1487894446235108E-4</v>
          </cell>
          <cell r="AX4">
            <v>3.9396555874445824</v>
          </cell>
          <cell r="AY4">
            <v>3.1121562496806781</v>
          </cell>
          <cell r="AZ4">
            <v>1.5506729712815852E-3</v>
          </cell>
          <cell r="BA4">
            <v>12.339214527974296</v>
          </cell>
          <cell r="BB4">
            <v>10.252564410867709</v>
          </cell>
          <cell r="BC4">
            <v>2357978.6691030045</v>
          </cell>
          <cell r="BD4">
            <v>2013.7848443609207</v>
          </cell>
          <cell r="BE4">
            <v>1692.4517288221223</v>
          </cell>
          <cell r="BF4">
            <v>282.65207000636372</v>
          </cell>
          <cell r="BG4">
            <v>1426.6471703346381</v>
          </cell>
          <cell r="BH4">
            <v>1426.6471703346381</v>
          </cell>
          <cell r="BI4">
            <v>0</v>
          </cell>
          <cell r="BJ4">
            <v>10.422983239169469</v>
          </cell>
          <cell r="BK4">
            <v>0.54089158303878282</v>
          </cell>
          <cell r="BL4">
            <v>2946.0777881928843</v>
          </cell>
          <cell r="BM4">
            <v>14869.919544606482</v>
          </cell>
          <cell r="BN4">
            <v>17815.997332799365</v>
          </cell>
          <cell r="BO4">
            <v>82581.420126250552</v>
          </cell>
          <cell r="BP4">
            <v>0.21573856813750902</v>
          </cell>
          <cell r="BQ4">
            <v>0.83463862655787813</v>
          </cell>
          <cell r="BR4">
            <v>0.18006374220585375</v>
          </cell>
          <cell r="BS4">
            <v>53.431217565456663</v>
          </cell>
          <cell r="BT4">
            <v>48.219725945871929</v>
          </cell>
          <cell r="BU4">
            <v>5.7215024345433392</v>
          </cell>
          <cell r="BV4">
            <v>0.2675476726207886</v>
          </cell>
          <cell r="BW4">
            <v>0.26127252119277239</v>
          </cell>
          <cell r="BX4">
            <v>1.0228725738220121</v>
          </cell>
          <cell r="BY4">
            <v>0.26884467851869104</v>
          </cell>
          <cell r="BZ4">
            <v>1.1771307393041588</v>
          </cell>
          <cell r="CA4">
            <v>4.7620656664004613E-2</v>
          </cell>
          <cell r="CB4">
            <v>4.6965410273781205E-2</v>
          </cell>
          <cell r="CC4">
            <v>1.6187621049765547E-3</v>
          </cell>
          <cell r="CD4">
            <v>1.1000016565630855</v>
          </cell>
          <cell r="CE4">
            <v>2.2720876311478025E-5</v>
          </cell>
          <cell r="CF4">
            <v>3.1725709225631361E-5</v>
          </cell>
          <cell r="CG4">
            <v>1.1841613317086799</v>
          </cell>
          <cell r="CH4">
            <v>1.3898885842590929E-2</v>
          </cell>
        </row>
        <row r="5">
          <cell r="A5">
            <v>60</v>
          </cell>
          <cell r="B5">
            <v>20</v>
          </cell>
          <cell r="C5">
            <v>1600</v>
          </cell>
          <cell r="D5">
            <v>44230</v>
          </cell>
          <cell r="E5">
            <v>2</v>
          </cell>
          <cell r="F5">
            <v>36</v>
          </cell>
          <cell r="G5">
            <v>59.476283000000002</v>
          </cell>
          <cell r="H5">
            <v>60.050150000000002</v>
          </cell>
          <cell r="I5">
            <v>58.317039000000001</v>
          </cell>
          <cell r="J5">
            <v>39.946272</v>
          </cell>
          <cell r="K5">
            <v>40.430638999999999</v>
          </cell>
          <cell r="L5">
            <v>23.15</v>
          </cell>
          <cell r="M5">
            <v>59.183594499999998</v>
          </cell>
          <cell r="N5">
            <v>40.188455500000003</v>
          </cell>
          <cell r="O5">
            <v>1175.9105455804379</v>
          </cell>
          <cell r="P5">
            <v>0.26721514678848735</v>
          </cell>
          <cell r="Q5">
            <v>0.27027057190697629</v>
          </cell>
          <cell r="R5">
            <v>0.98869493967866917</v>
          </cell>
          <cell r="S5">
            <v>-3.0554251184889414E-3</v>
          </cell>
          <cell r="T5">
            <v>-3.6975032406810549E-3</v>
          </cell>
          <cell r="U5">
            <v>2.6153466055363957E-4</v>
          </cell>
          <cell r="V5">
            <v>1.733111000000001</v>
          </cell>
          <cell r="W5">
            <v>0.48436699999999888</v>
          </cell>
          <cell r="X5">
            <v>18.988295972456825</v>
          </cell>
          <cell r="Y5">
            <v>3.8246000000000002</v>
          </cell>
          <cell r="Z5">
            <v>0</v>
          </cell>
          <cell r="AA5">
            <v>5.8871307322193667E-3</v>
          </cell>
          <cell r="AB5">
            <v>6.6853857467575857E-3</v>
          </cell>
          <cell r="AC5">
            <v>24.067388688327309</v>
          </cell>
          <cell r="AD5">
            <v>23.420802126551365</v>
          </cell>
          <cell r="AE5">
            <v>3.2214119003276906E-9</v>
          </cell>
          <cell r="AF5">
            <v>7.7841789843178036E-4</v>
          </cell>
          <cell r="AG5">
            <v>6.6197033554754596E-7</v>
          </cell>
          <cell r="AH5">
            <v>3145.0670727277893</v>
          </cell>
          <cell r="AI5">
            <v>3145.0670727277893</v>
          </cell>
          <cell r="AJ5">
            <v>4074.1055104956122</v>
          </cell>
          <cell r="AK5">
            <v>0.62175436624805991</v>
          </cell>
          <cell r="AL5">
            <v>0.62926477138553027</v>
          </cell>
          <cell r="AM5">
            <v>1.1539631173698751E-2</v>
          </cell>
          <cell r="AN5">
            <v>0.28176322692700001</v>
          </cell>
          <cell r="AO5">
            <v>1.4136263040230246E-2</v>
          </cell>
          <cell r="AP5">
            <v>4.7998148211982419E-4</v>
          </cell>
          <cell r="AQ5">
            <v>992.26735745130247</v>
          </cell>
          <cell r="AR5">
            <v>41700.005550602189</v>
          </cell>
          <cell r="AS5">
            <v>1588.5716400229408</v>
          </cell>
          <cell r="AT5">
            <v>1413.1495491495932</v>
          </cell>
          <cell r="AU5">
            <v>205.49074630295138</v>
          </cell>
          <cell r="AV5">
            <v>2.4485103714138464E-3</v>
          </cell>
          <cell r="AW5">
            <v>4.1492651794834131E-4</v>
          </cell>
          <cell r="AX5">
            <v>3.9375300505779056</v>
          </cell>
          <cell r="AY5">
            <v>3.1075872830677786</v>
          </cell>
          <cell r="AZ5">
            <v>1.5505793200445005E-3</v>
          </cell>
          <cell r="BA5">
            <v>12.33895660119086</v>
          </cell>
          <cell r="BB5">
            <v>10.248815183481744</v>
          </cell>
          <cell r="BC5">
            <v>2357906.8671230879</v>
          </cell>
          <cell r="BD5">
            <v>2013.8475372056314</v>
          </cell>
          <cell r="BE5">
            <v>1692.9198151441253</v>
          </cell>
          <cell r="BF5">
            <v>282.72526080460494</v>
          </cell>
          <cell r="BG5">
            <v>1609.7105884920004</v>
          </cell>
          <cell r="BH5">
            <v>1609.7105884920004</v>
          </cell>
          <cell r="BI5">
            <v>0</v>
          </cell>
          <cell r="BJ5">
            <v>9.792764658654578</v>
          </cell>
          <cell r="BK5">
            <v>0.51554056322802277</v>
          </cell>
          <cell r="BL5">
            <v>2768.6619421162336</v>
          </cell>
          <cell r="BM5">
            <v>15763.516961646525</v>
          </cell>
          <cell r="BN5">
            <v>18532.178903762757</v>
          </cell>
          <cell r="BO5">
            <v>84741.88541167551</v>
          </cell>
          <cell r="BP5">
            <v>0.21868971658741784</v>
          </cell>
          <cell r="BQ5">
            <v>0.85060245983519589</v>
          </cell>
          <cell r="BR5">
            <v>0.18601801086991945</v>
          </cell>
          <cell r="BS5">
            <v>53.345630859791974</v>
          </cell>
          <cell r="BT5">
            <v>48.449248530464686</v>
          </cell>
          <cell r="BU5">
            <v>5.8379636402080237</v>
          </cell>
          <cell r="BV5">
            <v>0.26759451295689485</v>
          </cell>
          <cell r="BW5">
            <v>0.26127252340732715</v>
          </cell>
          <cell r="BX5">
            <v>1.0227449228248757</v>
          </cell>
          <cell r="BY5">
            <v>0.26882435764976431</v>
          </cell>
          <cell r="BZ5">
            <v>1.1890174465733891</v>
          </cell>
          <cell r="CA5">
            <v>5.0812493659689983E-2</v>
          </cell>
          <cell r="CB5">
            <v>4.8857774559756408E-2</v>
          </cell>
          <cell r="CC5">
            <v>1.7477607256777441E-3</v>
          </cell>
          <cell r="CD5">
            <v>1.1058811846991325</v>
          </cell>
          <cell r="CE5">
            <v>2.3161531757793178E-5</v>
          </cell>
          <cell r="CF5">
            <v>3.1738069236435853E-5</v>
          </cell>
          <cell r="CG5">
            <v>1.1961778931733278</v>
          </cell>
          <cell r="CH5">
            <v>1.397498521242478E-2</v>
          </cell>
        </row>
        <row r="6">
          <cell r="A6">
            <v>60</v>
          </cell>
          <cell r="B6">
            <v>20</v>
          </cell>
          <cell r="C6">
            <v>1750</v>
          </cell>
          <cell r="D6">
            <v>44209</v>
          </cell>
          <cell r="E6">
            <v>3</v>
          </cell>
          <cell r="F6">
            <v>32</v>
          </cell>
          <cell r="G6">
            <v>59.510067999999997</v>
          </cell>
          <cell r="H6">
            <v>60.070158999999997</v>
          </cell>
          <cell r="I6">
            <v>58.226101999999997</v>
          </cell>
          <cell r="J6">
            <v>40.153852000000001</v>
          </cell>
          <cell r="K6">
            <v>40.542346999999999</v>
          </cell>
          <cell r="L6">
            <v>21.99</v>
          </cell>
          <cell r="M6">
            <v>59.148130499999994</v>
          </cell>
          <cell r="N6">
            <v>40.348099500000004</v>
          </cell>
          <cell r="O6">
            <v>1175.9324129990534</v>
          </cell>
          <cell r="P6">
            <v>0.26666231220035608</v>
          </cell>
          <cell r="Q6">
            <v>0.27026141825416677</v>
          </cell>
          <cell r="R6">
            <v>0.98668287143218525</v>
          </cell>
          <cell r="S6">
            <v>-3.5991060538106967E-3</v>
          </cell>
          <cell r="T6">
            <v>-4.4048716165898229E-3</v>
          </cell>
          <cell r="U6">
            <v>2.3929536846377733E-4</v>
          </cell>
          <cell r="V6">
            <v>1.8440569999999994</v>
          </cell>
          <cell r="W6">
            <v>0.38849499999999892</v>
          </cell>
          <cell r="X6">
            <v>18.79063603290464</v>
          </cell>
          <cell r="Y6">
            <v>3.3363999999999998</v>
          </cell>
          <cell r="Z6">
            <v>-0.66719999999999979</v>
          </cell>
          <cell r="AA6">
            <v>9.7786239280931581E-3</v>
          </cell>
          <cell r="AB6">
            <v>8.2020702743802049E-3</v>
          </cell>
          <cell r="AC6">
            <v>29.527452987768736</v>
          </cell>
          <cell r="AD6">
            <v>27.444007399823981</v>
          </cell>
          <cell r="AE6">
            <v>3.2192506222894067E-9</v>
          </cell>
          <cell r="AF6">
            <v>7.7886220987169246E-4</v>
          </cell>
          <cell r="AG6">
            <v>6.6233586323665641E-7</v>
          </cell>
          <cell r="AH6">
            <v>3145.0341064369427</v>
          </cell>
          <cell r="AI6">
            <v>3145.0341064369427</v>
          </cell>
          <cell r="AJ6">
            <v>4073.3830908865248</v>
          </cell>
          <cell r="AK6">
            <v>0.62171720412640763</v>
          </cell>
          <cell r="AL6">
            <v>0.62947481817168938</v>
          </cell>
          <cell r="AM6">
            <v>1.1536173266079182E-2</v>
          </cell>
          <cell r="AN6">
            <v>0.281745991423</v>
          </cell>
          <cell r="AO6">
            <v>1.4132059426692403E-2</v>
          </cell>
          <cell r="AP6">
            <v>4.8025070630096259E-4</v>
          </cell>
          <cell r="AQ6">
            <v>992.20678291525314</v>
          </cell>
          <cell r="AR6">
            <v>45577.329683586577</v>
          </cell>
          <cell r="AS6">
            <v>1736.2792260413937</v>
          </cell>
          <cell r="AT6">
            <v>1544.7586581776281</v>
          </cell>
          <cell r="AU6">
            <v>205.74224903484796</v>
          </cell>
          <cell r="AV6">
            <v>2.3420467827083794E-3</v>
          </cell>
          <cell r="AW6">
            <v>3.9672332781488009E-4</v>
          </cell>
          <cell r="AX6">
            <v>3.9399717395680725</v>
          </cell>
          <cell r="AY6">
            <v>3.1077416442401438</v>
          </cell>
          <cell r="AZ6">
            <v>1.482852192548025E-3</v>
          </cell>
          <cell r="BA6">
            <v>12.712755675364834</v>
          </cell>
          <cell r="BB6">
            <v>10.557757685297743</v>
          </cell>
          <cell r="BC6">
            <v>2357989.3420783761</v>
          </cell>
          <cell r="BD6">
            <v>2074.7314652478608</v>
          </cell>
          <cell r="BE6">
            <v>1744.5336823040575</v>
          </cell>
          <cell r="BF6">
            <v>282.64118853384809</v>
          </cell>
          <cell r="BG6">
            <v>2318.5046527550394</v>
          </cell>
          <cell r="BH6">
            <v>2318.5046527550394</v>
          </cell>
          <cell r="BI6">
            <v>0</v>
          </cell>
          <cell r="BJ6">
            <v>8.3417534948590788</v>
          </cell>
          <cell r="BK6">
            <v>0.44370956063099487</v>
          </cell>
          <cell r="BL6">
            <v>2357.7231222433511</v>
          </cell>
          <cell r="BM6">
            <v>19340.394289966385</v>
          </cell>
          <cell r="BN6">
            <v>21698.117412209736</v>
          </cell>
          <cell r="BO6">
            <v>98605.721618163268</v>
          </cell>
          <cell r="BP6">
            <v>0.22004927357291326</v>
          </cell>
          <cell r="BQ6">
            <v>0.89133973803106814</v>
          </cell>
          <cell r="BR6">
            <v>0.19613866186040735</v>
          </cell>
          <cell r="BS6">
            <v>52.85396434336046</v>
          </cell>
          <cell r="BT6">
            <v>48.683087595930921</v>
          </cell>
          <cell r="BU6">
            <v>6.2941661566395339</v>
          </cell>
          <cell r="BV6">
            <v>0.26754070959235637</v>
          </cell>
          <cell r="BW6">
            <v>0.26127252086356945</v>
          </cell>
          <cell r="BX6">
            <v>1.0206290019286071</v>
          </cell>
          <cell r="BY6">
            <v>0.26870812914282793</v>
          </cell>
          <cell r="BZ6">
            <v>1.2284609177093497</v>
          </cell>
          <cell r="CA6">
            <v>6.1389305779932957E-2</v>
          </cell>
          <cell r="CB6">
            <v>5.4879341193099063E-2</v>
          </cell>
          <cell r="CC6">
            <v>2.2680265157023257E-3</v>
          </cell>
          <cell r="CD6">
            <v>1.1245449598189783</v>
          </cell>
          <cell r="CE6">
            <v>2.6142088354598392E-5</v>
          </cell>
          <cell r="CF6">
            <v>3.2684137235660594E-5</v>
          </cell>
          <cell r="CG6">
            <v>1.2378855947020477</v>
          </cell>
          <cell r="CH6">
            <v>1.3587730160238133E-2</v>
          </cell>
        </row>
        <row r="7">
          <cell r="A7">
            <v>60</v>
          </cell>
          <cell r="B7">
            <v>20</v>
          </cell>
          <cell r="C7">
            <v>1750</v>
          </cell>
          <cell r="D7">
            <v>44209</v>
          </cell>
          <cell r="E7">
            <v>3</v>
          </cell>
          <cell r="F7">
            <v>33</v>
          </cell>
          <cell r="G7">
            <v>59.507942</v>
          </cell>
          <cell r="H7">
            <v>60.066940000000002</v>
          </cell>
          <cell r="I7">
            <v>58.169426000000001</v>
          </cell>
          <cell r="J7">
            <v>40.109237999999998</v>
          </cell>
          <cell r="K7">
            <v>40.435712000000002</v>
          </cell>
          <cell r="L7">
            <v>24.84</v>
          </cell>
          <cell r="M7">
            <v>59.118183000000002</v>
          </cell>
          <cell r="N7">
            <v>40.272475</v>
          </cell>
          <cell r="O7">
            <v>1175.9508712820573</v>
          </cell>
          <cell r="P7">
            <v>0.26800750640696142</v>
          </cell>
          <cell r="Q7">
            <v>0.27025369197741722</v>
          </cell>
          <cell r="R7">
            <v>0.99168860357088662</v>
          </cell>
          <cell r="S7">
            <v>-2.2461855704558054E-3</v>
          </cell>
          <cell r="T7">
            <v>-2.8868691407274326E-3</v>
          </cell>
          <cell r="U7">
            <v>2.7034376572997556E-4</v>
          </cell>
          <cell r="V7">
            <v>1.897514000000001</v>
          </cell>
          <cell r="W7">
            <v>0.32647400000000459</v>
          </cell>
          <cell r="X7">
            <v>18.83478901863068</v>
          </cell>
          <cell r="Y7">
            <v>3.3363999999999998</v>
          </cell>
          <cell r="Z7">
            <v>-0.66970000000000018</v>
          </cell>
          <cell r="AA7">
            <v>1.1874043341256029E-2</v>
          </cell>
          <cell r="AB7">
            <v>7.9426373946552865E-3</v>
          </cell>
          <cell r="AC7">
            <v>28.593494620759031</v>
          </cell>
          <cell r="AD7">
            <v>27.084792643281787</v>
          </cell>
          <cell r="AE7">
            <v>3.2174261778178534E-9</v>
          </cell>
          <cell r="AF7">
            <v>7.792377977099735E-4</v>
          </cell>
          <cell r="AG7">
            <v>6.6264485765500126E-7</v>
          </cell>
          <cell r="AH7">
            <v>3145.0063055859487</v>
          </cell>
          <cell r="AI7">
            <v>3145.0063055859487</v>
          </cell>
          <cell r="AJ7">
            <v>4073.7254522274779</v>
          </cell>
          <cell r="AK7">
            <v>0.62168580928982053</v>
          </cell>
          <cell r="AL7">
            <v>0.62937539661931097</v>
          </cell>
          <cell r="AM7">
            <v>1.153325243589162E-2</v>
          </cell>
          <cell r="AN7">
            <v>0.28173143693800001</v>
          </cell>
          <cell r="AO7">
            <v>1.412850870261298E-2</v>
          </cell>
          <cell r="AP7">
            <v>4.8047828937575893E-4</v>
          </cell>
          <cell r="AQ7">
            <v>992.23550695685742</v>
          </cell>
          <cell r="AR7">
            <v>45556.076760074684</v>
          </cell>
          <cell r="AS7">
            <v>1735.4695908599879</v>
          </cell>
          <cell r="AT7">
            <v>1544.0716677095234</v>
          </cell>
          <cell r="AU7">
            <v>205.95495313102262</v>
          </cell>
          <cell r="AV7">
            <v>2.3425930274763823E-3</v>
          </cell>
          <cell r="AW7">
            <v>3.9667920359602989E-4</v>
          </cell>
          <cell r="AX7">
            <v>3.9420359138458179</v>
          </cell>
          <cell r="AY7">
            <v>3.1099668769808599</v>
          </cell>
          <cell r="AZ7">
            <v>1.4829391157036148E-3</v>
          </cell>
          <cell r="BA7">
            <v>12.713013566138581</v>
          </cell>
          <cell r="BB7">
            <v>10.558711270656094</v>
          </cell>
          <cell r="BC7">
            <v>2358058.9830432758</v>
          </cell>
          <cell r="BD7">
            <v>2074.6687834365493</v>
          </cell>
          <cell r="BE7">
            <v>1744.4156871114667</v>
          </cell>
          <cell r="BF7">
            <v>282.57017405225963</v>
          </cell>
          <cell r="BG7">
            <v>2167.4290404661674</v>
          </cell>
          <cell r="BH7">
            <v>2167.4290404661674</v>
          </cell>
          <cell r="BI7">
            <v>0</v>
          </cell>
          <cell r="BJ7">
            <v>8.6412090582186192</v>
          </cell>
          <cell r="BK7">
            <v>0.45852398106871967</v>
          </cell>
          <cell r="BL7">
            <v>2441.7479476027979</v>
          </cell>
          <cell r="BM7">
            <v>18729.207457522338</v>
          </cell>
          <cell r="BN7">
            <v>21170.955405125136</v>
          </cell>
          <cell r="BO7">
            <v>101464.87892231098</v>
          </cell>
          <cell r="BP7">
            <v>0.20865303965261897</v>
          </cell>
          <cell r="BQ7">
            <v>0.88466519810382804</v>
          </cell>
          <cell r="BR7">
            <v>0.18458808265925006</v>
          </cell>
          <cell r="BS7">
            <v>52.911022898103305</v>
          </cell>
          <cell r="BT7">
            <v>48.590418368993994</v>
          </cell>
          <cell r="BU7">
            <v>6.2071601018966973</v>
          </cell>
          <cell r="BV7">
            <v>0.26749527299899717</v>
          </cell>
          <cell r="BW7">
            <v>0.26127251871539059</v>
          </cell>
          <cell r="BX7">
            <v>1.0257776352625412</v>
          </cell>
          <cell r="BY7">
            <v>0.2687215732323755</v>
          </cell>
          <cell r="BZ7">
            <v>1.2263825123772674</v>
          </cell>
          <cell r="CA7">
            <v>6.083386487831699E-2</v>
          </cell>
          <cell r="CB7">
            <v>6.230640179810424E-2</v>
          </cell>
          <cell r="CC7">
            <v>2.1810468595906962E-3</v>
          </cell>
          <cell r="CD7">
            <v>1.1260800738199044</v>
          </cell>
          <cell r="CE7">
            <v>2.5804299299740796E-5</v>
          </cell>
          <cell r="CF7">
            <v>3.2671787357943139E-5</v>
          </cell>
          <cell r="CG7">
            <v>1.2296500293177326</v>
          </cell>
          <cell r="CH7">
            <v>1.3604718568832238E-2</v>
          </cell>
        </row>
        <row r="8">
          <cell r="A8">
            <v>60</v>
          </cell>
          <cell r="B8">
            <v>20</v>
          </cell>
          <cell r="C8">
            <v>1750</v>
          </cell>
          <cell r="D8">
            <v>44424</v>
          </cell>
          <cell r="E8">
            <v>2</v>
          </cell>
          <cell r="F8">
            <v>30</v>
          </cell>
          <cell r="G8">
            <v>25.225529000000002</v>
          </cell>
          <cell r="H8">
            <v>60.093598</v>
          </cell>
          <cell r="I8">
            <v>58.730066000000001</v>
          </cell>
          <cell r="J8">
            <v>40.106634999999997</v>
          </cell>
          <cell r="K8">
            <v>40.547207999999998</v>
          </cell>
          <cell r="L8">
            <v>19.829999999999998</v>
          </cell>
          <cell r="M8">
            <v>59.411832000000004</v>
          </cell>
          <cell r="N8">
            <v>40.326921499999997</v>
          </cell>
          <cell r="O8">
            <v>1175.7695784118191</v>
          </cell>
          <cell r="P8">
            <v>0.26568656183064515</v>
          </cell>
          <cell r="Q8">
            <v>0.27032959026597292</v>
          </cell>
          <cell r="R8">
            <v>0.98282456452229461</v>
          </cell>
          <cell r="S8">
            <v>-4.6430284353277673E-3</v>
          </cell>
          <cell r="T8">
            <v>-5.2757059175481567E-3</v>
          </cell>
          <cell r="U8">
            <v>2.5031068937061046E-4</v>
          </cell>
          <cell r="V8">
            <v>1.3635319999999993</v>
          </cell>
          <cell r="W8">
            <v>0.44057300000000055</v>
          </cell>
          <cell r="X8">
            <v>19.081190343811929</v>
          </cell>
          <cell r="Y8">
            <v>2.7656000000000001</v>
          </cell>
          <cell r="Z8">
            <v>-1.1999999999998678E-3</v>
          </cell>
          <cell r="AA8">
            <v>6.086694485853918E-3</v>
          </cell>
          <cell r="AB8">
            <v>7.0246441279363317E-3</v>
          </cell>
          <cell r="AC8">
            <v>25.288718860570793</v>
          </cell>
          <cell r="AD8">
            <v>24.929504104028585</v>
          </cell>
          <cell r="AE8">
            <v>3.2353410808065064E-9</v>
          </cell>
          <cell r="AF8">
            <v>7.7557040224817591E-4</v>
          </cell>
          <cell r="AG8">
            <v>6.596278866950991E-7</v>
          </cell>
          <cell r="AH8">
            <v>3145.2803866478716</v>
          </cell>
          <cell r="AI8">
            <v>3145.2803866478716</v>
          </cell>
          <cell r="AJ8">
            <v>4073.478992776963</v>
          </cell>
          <cell r="AK8">
            <v>0.62199312191688849</v>
          </cell>
          <cell r="AL8">
            <v>0.6294469903646438</v>
          </cell>
          <cell r="AM8">
            <v>1.156186066340535E-2</v>
          </cell>
          <cell r="AN8">
            <v>0.28187415035200003</v>
          </cell>
          <cell r="AO8">
            <v>1.416328606608684E-2</v>
          </cell>
          <cell r="AP8">
            <v>4.7825611252475051E-4</v>
          </cell>
          <cell r="AQ8">
            <v>992.21483218436742</v>
          </cell>
          <cell r="AR8">
            <v>45764.438722029983</v>
          </cell>
          <cell r="AS8">
            <v>1743.407189410666</v>
          </cell>
          <cell r="AT8">
            <v>1551.2137443756769</v>
          </cell>
          <cell r="AU8">
            <v>203.88202363216274</v>
          </cell>
          <cell r="AV8">
            <v>2.3372541208932099E-3</v>
          </cell>
          <cell r="AW8">
            <v>3.9711194953878567E-4</v>
          </cell>
          <cell r="AX8">
            <v>3.9218864143352086</v>
          </cell>
          <cell r="AY8">
            <v>3.0950441536119793</v>
          </cell>
          <cell r="AZ8">
            <v>1.4820889307490647E-3</v>
          </cell>
          <cell r="BA8">
            <v>12.710489825049816</v>
          </cell>
          <cell r="BB8">
            <v>10.558024675649126</v>
          </cell>
          <cell r="BC8">
            <v>2357375.9301667046</v>
          </cell>
          <cell r="BD8">
            <v>2075.2822774360898</v>
          </cell>
          <cell r="BE8">
            <v>1744.5006747742841</v>
          </cell>
          <cell r="BF8">
            <v>283.26572132173681</v>
          </cell>
          <cell r="BG8">
            <v>1694.674617883931</v>
          </cell>
          <cell r="BH8">
            <v>1694.6746178839314</v>
          </cell>
          <cell r="BI8">
            <v>0</v>
          </cell>
          <cell r="BJ8">
            <v>9.7716262522781037</v>
          </cell>
          <cell r="BK8">
            <v>0.51200796840404883</v>
          </cell>
          <cell r="BL8">
            <v>2767.9667588379766</v>
          </cell>
          <cell r="BM8">
            <v>16559.726985183988</v>
          </cell>
          <cell r="BN8">
            <v>19327.693744021966</v>
          </cell>
          <cell r="BO8">
            <v>72906.621666338018</v>
          </cell>
          <cell r="BP8">
            <v>0.26510203466121962</v>
          </cell>
          <cell r="BQ8">
            <v>0.85678753008521225</v>
          </cell>
          <cell r="BR8">
            <v>0.22713611749795068</v>
          </cell>
          <cell r="BS8">
            <v>53.519295488327806</v>
          </cell>
          <cell r="BT8">
            <v>48.633482362188758</v>
          </cell>
          <cell r="BU8">
            <v>5.8925365116721977</v>
          </cell>
          <cell r="BV8">
            <v>0.26794070267975129</v>
          </cell>
          <cell r="BW8">
            <v>0.26127253977500448</v>
          </cell>
          <cell r="BX8">
            <v>1.0168943206180099</v>
          </cell>
          <cell r="BY8">
            <v>0.26886561825464173</v>
          </cell>
          <cell r="BZ8">
            <v>1.1856537763008859</v>
          </cell>
          <cell r="CA8">
            <v>4.9915917346446625E-2</v>
          </cell>
          <cell r="CB8">
            <v>4.946277004009049E-2</v>
          </cell>
          <cell r="CC8">
            <v>2.0680495661889787E-3</v>
          </cell>
          <cell r="CD8">
            <v>1.1012740484594479</v>
          </cell>
          <cell r="CE8">
            <v>2.4278216028505624E-5</v>
          </cell>
          <cell r="CF8">
            <v>3.2792954616235284E-5</v>
          </cell>
          <cell r="CG8">
            <v>1.1998406445723333</v>
          </cell>
          <cell r="CH8">
            <v>1.3319050889376264E-2</v>
          </cell>
        </row>
        <row r="12">
          <cell r="A12">
            <v>60</v>
          </cell>
          <cell r="B12">
            <v>20</v>
          </cell>
          <cell r="C12">
            <v>1900</v>
          </cell>
          <cell r="D12">
            <v>44230</v>
          </cell>
          <cell r="E12">
            <v>3</v>
          </cell>
          <cell r="F12">
            <v>35</v>
          </cell>
          <cell r="G12">
            <v>59.535356</v>
          </cell>
          <cell r="H12">
            <v>60.068238000000001</v>
          </cell>
          <cell r="I12">
            <v>58.101444999999998</v>
          </cell>
          <cell r="J12">
            <v>40.030017000000001</v>
          </cell>
          <cell r="K12">
            <v>40.375340999999999</v>
          </cell>
          <cell r="L12">
            <v>24.04</v>
          </cell>
          <cell r="M12">
            <v>59.084841499999996</v>
          </cell>
          <cell r="N12">
            <v>40.202679000000003</v>
          </cell>
          <cell r="O12">
            <v>1175.9714132727293</v>
          </cell>
          <cell r="P12">
            <v>0.26762243616630099</v>
          </cell>
          <cell r="Q12">
            <v>0.2702450938456159</v>
          </cell>
          <cell r="R12">
            <v>0.99029526256334865</v>
          </cell>
          <cell r="S12">
            <v>-2.6226576793149103E-3</v>
          </cell>
          <cell r="T12">
            <v>-3.3061977305620439E-3</v>
          </cell>
          <cell r="U12">
            <v>2.640844901327401E-4</v>
          </cell>
          <cell r="V12">
            <v>1.9667930000000027</v>
          </cell>
          <cell r="W12">
            <v>0.34532399999999797</v>
          </cell>
          <cell r="X12">
            <v>18.870553415255923</v>
          </cell>
          <cell r="Y12">
            <v>3.8540999999999999</v>
          </cell>
          <cell r="Z12">
            <v>0</v>
          </cell>
          <cell r="AA12">
            <v>7.88276826856491E-3</v>
          </cell>
          <cell r="AB12">
            <v>7.0446005032997836E-3</v>
          </cell>
          <cell r="AC12">
            <v>25.360561811879222</v>
          </cell>
          <cell r="AD12">
            <v>25.863462471038311</v>
          </cell>
          <cell r="AE12">
            <v>3.2153956578105675E-9</v>
          </cell>
          <cell r="AF12">
            <v>7.7965637163155072E-4</v>
          </cell>
          <cell r="AG12">
            <v>6.6298922136360998E-7</v>
          </cell>
          <cell r="AH12">
            <v>3144.9753943744581</v>
          </cell>
          <cell r="AI12">
            <v>3144.9753943744581</v>
          </cell>
          <cell r="AJ12">
            <v>4074.0411939756059</v>
          </cell>
          <cell r="AK12">
            <v>0.62165084203125753</v>
          </cell>
          <cell r="AL12">
            <v>0.62928351127882587</v>
          </cell>
          <cell r="AM12">
            <v>1.152999971270598E-2</v>
          </cell>
          <cell r="AN12">
            <v>0.28171523296900003</v>
          </cell>
          <cell r="AO12">
            <v>1.4124554500126294E-2</v>
          </cell>
          <cell r="AP12">
            <v>4.8073192042155525E-4</v>
          </cell>
          <cell r="AQ12">
            <v>992.26197014385275</v>
          </cell>
          <cell r="AR12">
            <v>49460.331495619284</v>
          </cell>
          <cell r="AS12">
            <v>1884.2031045950205</v>
          </cell>
          <cell r="AT12">
            <v>1675.8242679419793</v>
          </cell>
          <cell r="AU12">
            <v>206.19211192660927</v>
          </cell>
          <cell r="AV12">
            <v>2.248233904688902E-3</v>
          </cell>
          <cell r="AW12">
            <v>3.8055503936203466E-4</v>
          </cell>
          <cell r="AX12">
            <v>3.9443364973761348</v>
          </cell>
          <cell r="AY12">
            <v>3.1123040918016809</v>
          </cell>
          <cell r="AZ12">
            <v>1.4229299052254815E-3</v>
          </cell>
          <cell r="BA12">
            <v>13.068841901443045</v>
          </cell>
          <cell r="BB12">
            <v>10.853588236400956</v>
          </cell>
          <cell r="BC12">
            <v>2358136.5113239987</v>
          </cell>
          <cell r="BD12">
            <v>2132.6173502564307</v>
          </cell>
          <cell r="BE12">
            <v>1792.8708302864502</v>
          </cell>
          <cell r="BF12">
            <v>282.49109000252588</v>
          </cell>
          <cell r="BG12">
            <v>1695.958304314519</v>
          </cell>
          <cell r="BH12">
            <v>1695.9583043145185</v>
          </cell>
          <cell r="BI12">
            <v>0</v>
          </cell>
          <cell r="BJ12">
            <v>9.7951285784923918</v>
          </cell>
          <cell r="BK12">
            <v>0.51875035915469936</v>
          </cell>
          <cell r="BL12">
            <v>2767.0365488532075</v>
          </cell>
          <cell r="BM12">
            <v>16612.129654522636</v>
          </cell>
          <cell r="BN12">
            <v>19379.166203375844</v>
          </cell>
          <cell r="BO12">
            <v>114242.8600137694</v>
          </cell>
          <cell r="BP12">
            <v>0.16963131176022836</v>
          </cell>
          <cell r="BQ12">
            <v>0.85721591322276858</v>
          </cell>
          <cell r="BR12">
            <v>0.14541065982172033</v>
          </cell>
          <cell r="BS12">
            <v>53.305924312720784</v>
          </cell>
          <cell r="BT12">
            <v>48.408360023474586</v>
          </cell>
          <cell r="BU12">
            <v>5.7789171872792124</v>
          </cell>
          <cell r="BV12">
            <v>0.26744468435480023</v>
          </cell>
          <cell r="BW12">
            <v>0.26127251632363863</v>
          </cell>
          <cell r="BX12">
            <v>1.0243038186029361</v>
          </cell>
          <cell r="BY12">
            <v>0.26881493902040815</v>
          </cell>
          <cell r="BZ12">
            <v>1.1900476698406615</v>
          </cell>
          <cell r="CA12">
            <v>5.1087652779188086E-2</v>
          </cell>
          <cell r="CB12">
            <v>5.1744448643252415E-2</v>
          </cell>
          <cell r="CC12">
            <v>1.7930821441438189E-3</v>
          </cell>
          <cell r="CD12">
            <v>1.1071757442217987</v>
          </cell>
          <cell r="CE12">
            <v>2.5064326927315612E-5</v>
          </cell>
          <cell r="CF12">
            <v>3.3571356865111342E-5</v>
          </cell>
          <cell r="CG12">
            <v>1.1953504212210679</v>
          </cell>
          <cell r="CH12">
            <v>1.2832696010644008E-2</v>
          </cell>
        </row>
        <row r="13">
          <cell r="A13">
            <v>60</v>
          </cell>
          <cell r="B13">
            <v>20</v>
          </cell>
          <cell r="C13">
            <v>1900</v>
          </cell>
          <cell r="D13">
            <v>44230</v>
          </cell>
          <cell r="E13">
            <v>4</v>
          </cell>
          <cell r="F13">
            <v>15</v>
          </cell>
          <cell r="G13">
            <v>59.442703000000002</v>
          </cell>
          <cell r="H13">
            <v>59.906716000000003</v>
          </cell>
          <cell r="I13">
            <v>58.033735</v>
          </cell>
          <cell r="J13">
            <v>39.466296999999997</v>
          </cell>
          <cell r="K13">
            <v>39.890425</v>
          </cell>
          <cell r="L13">
            <v>10.93</v>
          </cell>
          <cell r="M13">
            <v>58.970225499999998</v>
          </cell>
          <cell r="N13">
            <v>39.678360999999995</v>
          </cell>
          <cell r="O13">
            <v>1176.0419632942767</v>
          </cell>
          <cell r="P13">
            <v>0.26152639475456685</v>
          </cell>
          <cell r="Q13">
            <v>0.2702155669348687</v>
          </cell>
          <cell r="R13">
            <v>0.9678435543930145</v>
          </cell>
          <cell r="S13">
            <v>-8.6891721803018518E-3</v>
          </cell>
          <cell r="T13">
            <v>-9.3293521501994665E-3</v>
          </cell>
          <cell r="U13">
            <v>2.21488174978172E-4</v>
          </cell>
          <cell r="V13">
            <v>1.8729810000000029</v>
          </cell>
          <cell r="W13">
            <v>0.42412800000000317</v>
          </cell>
          <cell r="X13">
            <v>19.282793470225702</v>
          </cell>
          <cell r="Y13">
            <v>3.8771</v>
          </cell>
          <cell r="Z13">
            <v>0</v>
          </cell>
          <cell r="AA13">
            <v>7.4836407612958082E-3</v>
          </cell>
          <cell r="AB13">
            <v>7.2042515062074302E-3</v>
          </cell>
          <cell r="AC13">
            <v>25.935305422346747</v>
          </cell>
          <cell r="AD13">
            <v>27.192557070244447</v>
          </cell>
          <cell r="AE13">
            <v>3.2084210251310555E-9</v>
          </cell>
          <cell r="AF13">
            <v>7.8109865321529049E-4</v>
          </cell>
          <cell r="AG13">
            <v>6.6417583521196093E-7</v>
          </cell>
          <cell r="AH13">
            <v>3144.8694571500873</v>
          </cell>
          <cell r="AI13">
            <v>3144.8694571500873</v>
          </cell>
          <cell r="AJ13">
            <v>4076.405934251804</v>
          </cell>
          <cell r="AK13">
            <v>0.62153052159305133</v>
          </cell>
          <cell r="AL13">
            <v>0.62858937661340331</v>
          </cell>
          <cell r="AM13">
            <v>1.1518811022627293E-2</v>
          </cell>
          <cell r="AN13">
            <v>0.281659529593</v>
          </cell>
          <cell r="AO13">
            <v>1.4110952780681266E-2</v>
          </cell>
          <cell r="AP13">
            <v>4.8160586624494065E-4</v>
          </cell>
          <cell r="AQ13">
            <v>992.45932164835585</v>
          </cell>
          <cell r="AR13">
            <v>49371.965868348314</v>
          </cell>
          <cell r="AS13">
            <v>1880.8367949846975</v>
          </cell>
          <cell r="AT13">
            <v>1673.115935081355</v>
          </cell>
          <cell r="AU13">
            <v>207.01018663372932</v>
          </cell>
          <cell r="AV13">
            <v>2.2502449425537883E-3</v>
          </cell>
          <cell r="AW13">
            <v>3.8039303405628132E-4</v>
          </cell>
          <cell r="AX13">
            <v>3.9522649526875591</v>
          </cell>
          <cell r="AY13">
            <v>3.1232169746622716</v>
          </cell>
          <cell r="AZ13">
            <v>1.4232497315160226E-3</v>
          </cell>
          <cell r="BA13">
            <v>13.06985811821572</v>
          </cell>
          <cell r="BB13">
            <v>10.860402114032638</v>
          </cell>
          <cell r="BC13">
            <v>2358402.9835956106</v>
          </cell>
          <cell r="BD13">
            <v>2132.3703800074704</v>
          </cell>
          <cell r="BE13">
            <v>1792.0175160905492</v>
          </cell>
          <cell r="BF13">
            <v>282.21905561362536</v>
          </cell>
          <cell r="BG13">
            <v>1698.9840212342533</v>
          </cell>
          <cell r="BH13">
            <v>1698.9840212342533</v>
          </cell>
          <cell r="BI13">
            <v>0</v>
          </cell>
          <cell r="BJ13">
            <v>10.00040496818195</v>
          </cell>
          <cell r="BK13">
            <v>0.51837420733397488</v>
          </cell>
          <cell r="BL13">
            <v>2822.3048458741173</v>
          </cell>
          <cell r="BM13">
            <v>16990.528246812773</v>
          </cell>
          <cell r="BN13">
            <v>19812.833092686891</v>
          </cell>
          <cell r="BO13">
            <v>108796.57141672676</v>
          </cell>
          <cell r="BP13">
            <v>0.18210898408551135</v>
          </cell>
          <cell r="BQ13">
            <v>0.85755167710387381</v>
          </cell>
          <cell r="BR13">
            <v>0.15616786471821292</v>
          </cell>
          <cell r="BS13">
            <v>53.0637594646781</v>
          </cell>
          <cell r="BT13">
            <v>48.063556980587123</v>
          </cell>
          <cell r="BU13">
            <v>5.9064660353218983</v>
          </cell>
          <cell r="BV13">
            <v>0.26727075764215519</v>
          </cell>
          <cell r="BW13">
            <v>0.26127250810072561</v>
          </cell>
          <cell r="BX13">
            <v>1.0009717312230315</v>
          </cell>
          <cell r="BY13">
            <v>0.26875761824730976</v>
          </cell>
          <cell r="BZ13">
            <v>1.1681975727079081</v>
          </cell>
          <cell r="CA13">
            <v>4.5204379035956088E-2</v>
          </cell>
          <cell r="CB13">
            <v>4.5924012694781156E-2</v>
          </cell>
          <cell r="CC13">
            <v>3.7988817306724913E-3</v>
          </cell>
          <cell r="CD13">
            <v>1.0845846519654698</v>
          </cell>
          <cell r="CE13">
            <v>2.570748386644861E-5</v>
          </cell>
          <cell r="CF13">
            <v>3.3522792056065722E-5</v>
          </cell>
          <cell r="CG13">
            <v>1.2004983190240051</v>
          </cell>
          <cell r="CH13">
            <v>1.2565195051859089E-2</v>
          </cell>
        </row>
        <row r="14">
          <cell r="A14">
            <v>60</v>
          </cell>
          <cell r="B14">
            <v>20</v>
          </cell>
          <cell r="C14">
            <v>2050</v>
          </cell>
          <cell r="D14">
            <v>44230</v>
          </cell>
          <cell r="E14">
            <v>5</v>
          </cell>
          <cell r="F14">
            <v>33</v>
          </cell>
          <cell r="G14">
            <v>59.996766000000001</v>
          </cell>
          <cell r="H14">
            <v>60.13053</v>
          </cell>
          <cell r="I14">
            <v>58.893230000000003</v>
          </cell>
          <cell r="J14">
            <v>40.000411</v>
          </cell>
          <cell r="K14">
            <v>40.387124</v>
          </cell>
          <cell r="L14">
            <v>27.18</v>
          </cell>
          <cell r="M14">
            <v>59.511880000000005</v>
          </cell>
          <cell r="N14">
            <v>40.1937675</v>
          </cell>
          <cell r="O14">
            <v>1175.7076577604457</v>
          </cell>
          <cell r="P14">
            <v>0.26918417821815632</v>
          </cell>
          <cell r="Q14">
            <v>0.27035551977213834</v>
          </cell>
          <cell r="R14">
            <v>0.99566740285173672</v>
          </cell>
          <cell r="S14">
            <v>-1.1713415539820193E-3</v>
          </cell>
          <cell r="T14">
            <v>-1.9533446884881789E-3</v>
          </cell>
          <cell r="U14">
            <v>3.3330435360738473E-4</v>
          </cell>
          <cell r="V14">
            <v>1.2372999999999976</v>
          </cell>
          <cell r="W14">
            <v>0.38671300000000031</v>
          </cell>
          <cell r="X14">
            <v>19.314991112504547</v>
          </cell>
          <cell r="Y14">
            <v>3.8933</v>
          </cell>
          <cell r="Z14">
            <v>2.2999999999999687E-3</v>
          </cell>
          <cell r="AA14">
            <v>9.1799326671895068E-3</v>
          </cell>
          <cell r="AB14">
            <v>7.862811893201465E-3</v>
          </cell>
          <cell r="AC14">
            <v>28.306122815525274</v>
          </cell>
          <cell r="AD14">
            <v>28.234279864216816</v>
          </cell>
          <cell r="AE14">
            <v>3.2414577103543022E-9</v>
          </cell>
          <cell r="AF14">
            <v>7.7432873979463605E-4</v>
          </cell>
          <cell r="AG14">
            <v>6.58606529168672E-7</v>
          </cell>
          <cell r="AH14">
            <v>3145.3745210314232</v>
          </cell>
          <cell r="AI14">
            <v>3145.3745210314232</v>
          </cell>
          <cell r="AJ14">
            <v>4074.0814915213618</v>
          </cell>
          <cell r="AK14">
            <v>0.62209755653597454</v>
          </cell>
          <cell r="AL14">
            <v>0.62927177069624152</v>
          </cell>
          <cell r="AM14">
            <v>1.1571591506789375E-2</v>
          </cell>
          <cell r="AN14">
            <v>0.28192277368000002</v>
          </cell>
          <cell r="AO14">
            <v>1.4175115088787703E-2</v>
          </cell>
          <cell r="AP14">
            <v>4.7750377449920977E-4</v>
          </cell>
          <cell r="AQ14">
            <v>992.26534569215903</v>
          </cell>
          <cell r="AR14">
            <v>53711.887801434626</v>
          </cell>
          <cell r="AS14">
            <v>2046.1671543403668</v>
          </cell>
          <cell r="AT14">
            <v>1820.7467504547633</v>
          </cell>
          <cell r="AU14">
            <v>203.18220628480267</v>
          </cell>
          <cell r="AV14">
            <v>2.1574204744707341E-3</v>
          </cell>
          <cell r="AW14">
            <v>3.6697761346098296E-4</v>
          </cell>
          <cell r="AX14">
            <v>3.9150674415349132</v>
          </cell>
          <cell r="AY14">
            <v>3.0914930248124666</v>
          </cell>
          <cell r="AZ14">
            <v>1.3688474357876606E-3</v>
          </cell>
          <cell r="BA14">
            <v>13.399525729391513</v>
          </cell>
          <cell r="BB14">
            <v>11.132920636957225</v>
          </cell>
          <cell r="BC14">
            <v>2357143.112635701</v>
          </cell>
          <cell r="BD14">
            <v>2188.1507064362877</v>
          </cell>
          <cell r="BE14">
            <v>1838.9785790876854</v>
          </cell>
          <cell r="BF14">
            <v>283.50230177575406</v>
          </cell>
          <cell r="BG14">
            <v>1929.8449738036797</v>
          </cell>
          <cell r="BH14">
            <v>1929.8449738036811</v>
          </cell>
          <cell r="BI14">
            <v>0</v>
          </cell>
          <cell r="BJ14">
            <v>9.6037625568857266</v>
          </cell>
          <cell r="BK14">
            <v>0.49713772796828487</v>
          </cell>
          <cell r="BL14">
            <v>2722.6887905849048</v>
          </cell>
          <cell r="BM14">
            <v>18533.77290000991</v>
          </cell>
          <cell r="BN14">
            <v>21256.461690594813</v>
          </cell>
          <cell r="BO14">
            <v>77523.983176382855</v>
          </cell>
          <cell r="BP14">
            <v>0.27419207346753627</v>
          </cell>
          <cell r="BQ14">
            <v>0.87191241749375481</v>
          </cell>
          <cell r="BR14">
            <v>0.23907147363470477</v>
          </cell>
          <cell r="BS14">
            <v>53.434113850670791</v>
          </cell>
          <cell r="BT14">
            <v>48.632232572227927</v>
          </cell>
          <cell r="BU14">
            <v>6.0777661493292143</v>
          </cell>
          <cell r="BV14">
            <v>0.26809241400216172</v>
          </cell>
          <cell r="BW14">
            <v>0.26127254694797525</v>
          </cell>
          <cell r="BX14">
            <v>1.0302811426711298</v>
          </cell>
          <cell r="BY14">
            <v>0.26884536664295383</v>
          </cell>
          <cell r="BZ14">
            <v>1.2146475193430115</v>
          </cell>
          <cell r="CA14">
            <v>5.7706991036772459E-2</v>
          </cell>
          <cell r="CB14">
            <v>5.8375164838525763E-2</v>
          </cell>
          <cell r="CC14">
            <v>2.109026170613152E-3</v>
          </cell>
          <cell r="CD14">
            <v>1.1224643310070705</v>
          </cell>
          <cell r="CE14">
            <v>2.7025515740246553E-5</v>
          </cell>
          <cell r="CF14">
            <v>3.4616554580710648E-5</v>
          </cell>
          <cell r="CG14">
            <v>1.2131186901151254</v>
          </cell>
          <cell r="CH14">
            <v>1.2544993697838264E-2</v>
          </cell>
        </row>
        <row r="15">
          <cell r="A15">
            <v>60</v>
          </cell>
          <cell r="B15">
            <v>20</v>
          </cell>
          <cell r="C15">
            <v>2050</v>
          </cell>
          <cell r="D15">
            <v>44230</v>
          </cell>
          <cell r="E15">
            <v>6</v>
          </cell>
          <cell r="F15">
            <v>23</v>
          </cell>
          <cell r="G15">
            <v>59.856690999999998</v>
          </cell>
          <cell r="H15">
            <v>60.080165999999998</v>
          </cell>
          <cell r="I15">
            <v>58.698407000000003</v>
          </cell>
          <cell r="J15">
            <v>40.068187000000002</v>
          </cell>
          <cell r="K15">
            <v>40.510342999999999</v>
          </cell>
          <cell r="L15">
            <v>19.809999999999999</v>
          </cell>
          <cell r="M15">
            <v>59.389286499999997</v>
          </cell>
          <cell r="N15">
            <v>40.289265</v>
          </cell>
          <cell r="O15">
            <v>1175.7835212936204</v>
          </cell>
          <cell r="P15">
            <v>0.26567394753830748</v>
          </cell>
          <cell r="Q15">
            <v>0.27032375208074888</v>
          </cell>
          <cell r="R15">
            <v>0.98279912694814753</v>
          </cell>
          <cell r="S15">
            <v>-4.6498045424414047E-3</v>
          </cell>
          <cell r="T15">
            <v>-5.4713965280852039E-3</v>
          </cell>
          <cell r="U15">
            <v>3.3212823933131237E-4</v>
          </cell>
          <cell r="V15">
            <v>1.3817589999999953</v>
          </cell>
          <cell r="W15">
            <v>0.44215599999999711</v>
          </cell>
          <cell r="X15">
            <v>19.096168990032957</v>
          </cell>
          <cell r="Y15">
            <v>3.8816999999999999</v>
          </cell>
          <cell r="Z15">
            <v>-2.2999999999999687E-3</v>
          </cell>
          <cell r="AA15">
            <v>1.0077969558545003E-2</v>
          </cell>
          <cell r="AB15">
            <v>8.1222447729263798E-3</v>
          </cell>
          <cell r="AC15">
            <v>29.240081182534968</v>
          </cell>
          <cell r="AD15">
            <v>31.215762343517074</v>
          </cell>
          <cell r="AE15">
            <v>3.2339636238334824E-9</v>
          </cell>
          <cell r="AF15">
            <v>7.7585075719391523E-4</v>
          </cell>
          <cell r="AG15">
            <v>6.5985850553536321E-7</v>
          </cell>
          <cell r="AH15">
            <v>3145.2592266222546</v>
          </cell>
          <cell r="AI15">
            <v>3145.2592266222546</v>
          </cell>
          <cell r="AJ15">
            <v>4073.6494645507109</v>
          </cell>
          <cell r="AK15">
            <v>0.62196956905394185</v>
          </cell>
          <cell r="AL15">
            <v>0.62939748229170922</v>
          </cell>
          <cell r="AM15">
            <v>1.1559666717730231E-2</v>
          </cell>
          <cell r="AN15">
            <v>0.281863193239</v>
          </cell>
          <cell r="AO15">
            <v>1.4160619044527829E-2</v>
          </cell>
          <cell r="AP15">
            <v>4.7842598431159619E-4</v>
          </cell>
          <cell r="AQ15">
            <v>992.22913428157426</v>
          </cell>
          <cell r="AR15">
            <v>53609.978053248233</v>
          </cell>
          <cell r="AS15">
            <v>2042.2848782189803</v>
          </cell>
          <cell r="AT15">
            <v>1817.170777016185</v>
          </cell>
          <cell r="AU15">
            <v>204.04017555187551</v>
          </cell>
          <cell r="AV15">
            <v>2.1594700723054205E-3</v>
          </cell>
          <cell r="AW15">
            <v>3.6681066993517821E-4</v>
          </cell>
          <cell r="AX15">
            <v>3.9234262799349073</v>
          </cell>
          <cell r="AY15">
            <v>3.0965166046132961</v>
          </cell>
          <cell r="AZ15">
            <v>1.3691741488505501E-3</v>
          </cell>
          <cell r="BA15">
            <v>13.400633445837615</v>
          </cell>
          <cell r="BB15">
            <v>11.131650458240554</v>
          </cell>
          <cell r="BC15">
            <v>2357428.3880351274</v>
          </cell>
          <cell r="BD15">
            <v>2187.8813799563336</v>
          </cell>
          <cell r="BE15">
            <v>1839.1361026940885</v>
          </cell>
          <cell r="BF15">
            <v>283.21238089055657</v>
          </cell>
          <cell r="BG15">
            <v>2089.8194080093735</v>
          </cell>
          <cell r="BH15">
            <v>2089.8194080093735</v>
          </cell>
          <cell r="BI15">
            <v>0</v>
          </cell>
          <cell r="BJ15">
            <v>9.1623277728602144</v>
          </cell>
          <cell r="BK15">
            <v>0.47970248477784255</v>
          </cell>
          <cell r="BL15">
            <v>2594.8846630514117</v>
          </cell>
          <cell r="BM15">
            <v>19147.610402266575</v>
          </cell>
          <cell r="BN15">
            <v>21742.495065317988</v>
          </cell>
          <cell r="BO15">
            <v>86577.585632099392</v>
          </cell>
          <cell r="BP15">
            <v>0.25113307222160247</v>
          </cell>
          <cell r="BQ15">
            <v>0.88065377707314829</v>
          </cell>
          <cell r="BR15">
            <v>0.22116128859993794</v>
          </cell>
          <cell r="BS15">
            <v>53.250961983434621</v>
          </cell>
          <cell r="BT15">
            <v>48.669798097004517</v>
          </cell>
          <cell r="BU15">
            <v>6.1383245165653761</v>
          </cell>
          <cell r="BV15">
            <v>0.26790651155890088</v>
          </cell>
          <cell r="BW15">
            <v>0.26127253815844625</v>
          </cell>
          <cell r="BX15">
            <v>1.0168460467023597</v>
          </cell>
          <cell r="BY15">
            <v>0.26880191094141276</v>
          </cell>
          <cell r="BZ15">
            <v>1.2070257568658578</v>
          </cell>
          <cell r="CA15">
            <v>5.5648919059634872E-2</v>
          </cell>
          <cell r="CB15">
            <v>5.5261169986000322E-2</v>
          </cell>
          <cell r="CC15">
            <v>2.9407504307786439E-3</v>
          </cell>
          <cell r="CD15">
            <v>1.1119359017841086</v>
          </cell>
          <cell r="CE15">
            <v>2.7396592804025293E-5</v>
          </cell>
          <cell r="CF15">
            <v>3.4563179516793582E-5</v>
          </cell>
          <cell r="CG15">
            <v>1.2212369071463627</v>
          </cell>
          <cell r="CH15">
            <v>1.242196987995599E-2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=1300"/>
      <sheetName val="Re=1450"/>
      <sheetName val="Re=1600"/>
      <sheetName val="Re=1750"/>
      <sheetName val="Re=1900"/>
      <sheetName val="Re=2050"/>
      <sheetName val="Re=2200"/>
      <sheetName val="Nucleation"/>
      <sheetName val="Scaling"/>
    </sheetNames>
    <sheetDataSet>
      <sheetData sheetId="0">
        <row r="22">
          <cell r="B22">
            <v>0.22437499999999996</v>
          </cell>
        </row>
      </sheetData>
      <sheetData sheetId="1">
        <row r="22">
          <cell r="B22">
            <v>0.25020833333333331</v>
          </cell>
        </row>
      </sheetData>
      <sheetData sheetId="2">
        <row r="22">
          <cell r="B22">
            <v>0.27604166666666663</v>
          </cell>
        </row>
      </sheetData>
      <sheetData sheetId="3">
        <row r="22">
          <cell r="B22">
            <v>0.301875</v>
          </cell>
        </row>
      </sheetData>
      <sheetData sheetId="4">
        <row r="22">
          <cell r="B22">
            <v>0.32791666666666663</v>
          </cell>
        </row>
      </sheetData>
      <sheetData sheetId="5">
        <row r="22">
          <cell r="B22">
            <v>0.35374999999999995</v>
          </cell>
        </row>
      </sheetData>
      <sheetData sheetId="6"/>
      <sheetData sheetId="7">
        <row r="2">
          <cell r="A2">
            <v>60</v>
          </cell>
        </row>
      </sheetData>
      <sheetData sheetId="8">
        <row r="2">
          <cell r="A2">
            <v>60</v>
          </cell>
          <cell r="B2">
            <v>25</v>
          </cell>
          <cell r="C2">
            <v>1300</v>
          </cell>
          <cell r="D2">
            <v>44245</v>
          </cell>
          <cell r="E2">
            <v>3</v>
          </cell>
          <cell r="F2">
            <v>22</v>
          </cell>
          <cell r="G2">
            <v>59.476832999999999</v>
          </cell>
          <cell r="H2">
            <v>60.042949999999998</v>
          </cell>
          <cell r="I2">
            <v>58.264747999999997</v>
          </cell>
          <cell r="J2">
            <v>35.064234999999996</v>
          </cell>
          <cell r="K2">
            <v>36.124594000000002</v>
          </cell>
          <cell r="L2">
            <v>12.89</v>
          </cell>
          <cell r="M2">
            <v>59.153848999999994</v>
          </cell>
          <cell r="N2">
            <v>35.594414499999999</v>
          </cell>
          <cell r="O2">
            <v>1175.9288875819884</v>
          </cell>
          <cell r="P2">
            <v>0.2624434549388569</v>
          </cell>
          <cell r="Q2">
            <v>0.27026289395817016</v>
          </cell>
          <cell r="R2">
            <v>0.9710672859866456</v>
          </cell>
          <cell r="S2">
            <v>-7.8194390193132568E-3</v>
          </cell>
          <cell r="T2">
            <v>-8.4608588543697797E-3</v>
          </cell>
          <cell r="U2">
            <v>2.0702514866893784E-4</v>
          </cell>
          <cell r="V2">
            <v>1.7782020000000003</v>
          </cell>
          <cell r="W2">
            <v>1.0603590000000054</v>
          </cell>
          <cell r="X2">
            <v>23.557611697088298</v>
          </cell>
          <cell r="Y2">
            <v>3.9121000000000001</v>
          </cell>
          <cell r="Z2">
            <v>0</v>
          </cell>
          <cell r="AA2">
            <v>7.6832045149303769E-3</v>
          </cell>
          <cell r="AB2">
            <v>6.98473137720942E-3</v>
          </cell>
          <cell r="AC2">
            <v>25.145032957953912</v>
          </cell>
          <cell r="AD2">
            <v>25.468326238841897</v>
          </cell>
          <cell r="AE2">
            <v>3.2195990683416122E-9</v>
          </cell>
          <cell r="AF2">
            <v>7.787905316655663E-4</v>
          </cell>
          <cell r="AG2">
            <v>6.6227689436812754E-7</v>
          </cell>
          <cell r="AH2">
            <v>3145.03941893315</v>
          </cell>
          <cell r="AI2">
            <v>3145.03941893315</v>
          </cell>
          <cell r="AJ2">
            <v>4094.392528722085</v>
          </cell>
          <cell r="AK2">
            <v>0.62172319760538786</v>
          </cell>
          <cell r="AL2">
            <v>0.62294840939900731</v>
          </cell>
          <cell r="AM2">
            <v>1.1536730916945234E-2</v>
          </cell>
          <cell r="AN2">
            <v>0.281748770614</v>
          </cell>
          <cell r="AO2">
            <v>1.4132737337147186E-2</v>
          </cell>
          <cell r="AP2">
            <v>4.8020727382898777E-4</v>
          </cell>
          <cell r="AQ2">
            <v>993.90926925432302</v>
          </cell>
          <cell r="AR2">
            <v>33879.333841787447</v>
          </cell>
          <cell r="AS2">
            <v>1290.6412892109504</v>
          </cell>
          <cell r="AT2">
            <v>1149.5328849868977</v>
          </cell>
          <cell r="AU2">
            <v>205.70166667033504</v>
          </cell>
          <cell r="AV2">
            <v>2.7164553635690872E-3</v>
          </cell>
          <cell r="AW2">
            <v>4.6017529880192776E-4</v>
          </cell>
          <cell r="AX2">
            <v>3.9395778227575748</v>
          </cell>
          <cell r="AY2">
            <v>3.1562117256231028</v>
          </cell>
          <cell r="AZ2">
            <v>1.7199639534057657E-3</v>
          </cell>
          <cell r="BA2">
            <v>11.51561467601552</v>
          </cell>
          <cell r="BB2">
            <v>9.6168391289790254</v>
          </cell>
          <cell r="BC2">
            <v>2357976.0435746545</v>
          </cell>
          <cell r="BD2">
            <v>1879.3752544255242</v>
          </cell>
          <cell r="BE2">
            <v>1572.5835926964501</v>
          </cell>
          <cell r="BF2">
            <v>282.65474674294376</v>
          </cell>
          <cell r="BG2">
            <v>1280.5416986024354</v>
          </cell>
          <cell r="BH2">
            <v>1280.5416986024354</v>
          </cell>
          <cell r="BI2">
            <v>0</v>
          </cell>
          <cell r="BJ2">
            <v>12.8616110480736</v>
          </cell>
          <cell r="BK2">
            <v>0.54592189163426663</v>
          </cell>
          <cell r="BL2">
            <v>3635.395413499491</v>
          </cell>
          <cell r="BM2">
            <v>16469.829258264017</v>
          </cell>
          <cell r="BN2">
            <v>20105.224671763506</v>
          </cell>
          <cell r="BO2">
            <v>70673.340335013607</v>
          </cell>
          <cell r="BP2">
            <v>0.28448103027900606</v>
          </cell>
          <cell r="BQ2">
            <v>0.81918155738865395</v>
          </cell>
          <cell r="BR2">
            <v>0.233041613431485</v>
          </cell>
          <cell r="BS2">
            <v>52.219202588906299</v>
          </cell>
          <cell r="BT2">
            <v>45.7883970648695</v>
          </cell>
          <cell r="BU2">
            <v>6.934646411093695</v>
          </cell>
          <cell r="BV2">
            <v>0.26754938549189783</v>
          </cell>
          <cell r="BW2">
            <v>0.26127252127375472</v>
          </cell>
          <cell r="BX2">
            <v>1.0044816563923127</v>
          </cell>
          <cell r="BY2">
            <v>0.26855935307714496</v>
          </cell>
          <cell r="BZ2">
            <v>1.194315311582687</v>
          </cell>
          <cell r="CA2">
            <v>5.2185194371630272E-2</v>
          </cell>
          <cell r="CB2">
            <v>5.0816352422561918E-2</v>
          </cell>
          <cell r="CC2">
            <v>2.9144579652428367E-3</v>
          </cell>
          <cell r="CD2">
            <v>1.0993984839874997</v>
          </cell>
          <cell r="CE2">
            <v>2.4827000978601648E-5</v>
          </cell>
          <cell r="CF2">
            <v>2.9608572382459286E-5</v>
          </cell>
          <cell r="CG2">
            <v>1.2221472527234527</v>
          </cell>
          <cell r="CH2">
            <v>1.5402465190188751E-2</v>
          </cell>
        </row>
        <row r="3">
          <cell r="A3">
            <v>60</v>
          </cell>
          <cell r="B3">
            <v>25</v>
          </cell>
          <cell r="C3">
            <v>1300</v>
          </cell>
          <cell r="D3">
            <v>44245</v>
          </cell>
          <cell r="E3">
            <v>4</v>
          </cell>
        </row>
        <row r="4">
          <cell r="A4">
            <v>60</v>
          </cell>
          <cell r="B4">
            <v>25</v>
          </cell>
          <cell r="C4">
            <v>1300</v>
          </cell>
          <cell r="D4">
            <v>44252</v>
          </cell>
          <cell r="E4">
            <v>6</v>
          </cell>
          <cell r="F4">
            <v>20</v>
          </cell>
          <cell r="G4">
            <v>59.427211</v>
          </cell>
          <cell r="H4">
            <v>60.025067</v>
          </cell>
          <cell r="I4">
            <v>58.095483999999999</v>
          </cell>
          <cell r="J4">
            <v>34.071725000000001</v>
          </cell>
          <cell r="K4">
            <v>35.254266000000001</v>
          </cell>
          <cell r="L4">
            <v>11.68</v>
          </cell>
          <cell r="M4">
            <v>59.060275500000003</v>
          </cell>
          <cell r="N4">
            <v>34.662995500000001</v>
          </cell>
          <cell r="O4">
            <v>1175.9865430726659</v>
          </cell>
          <cell r="P4">
            <v>0.26187931343870702</v>
          </cell>
          <cell r="Q4">
            <v>0.2702387612926303</v>
          </cell>
          <cell r="R4">
            <v>0.96906643660614178</v>
          </cell>
          <cell r="S4">
            <v>-8.3594478539232853E-3</v>
          </cell>
          <cell r="T4">
            <v>-9.0445396673738514E-3</v>
          </cell>
          <cell r="U4">
            <v>3.3138722514870593E-4</v>
          </cell>
          <cell r="V4">
            <v>1.9295830000000009</v>
          </cell>
          <cell r="W4">
            <v>1.1825410000000005</v>
          </cell>
          <cell r="X4">
            <v>24.395373685592507</v>
          </cell>
          <cell r="Y4">
            <v>3.9889000000000001</v>
          </cell>
          <cell r="Z4">
            <v>-2.3999999999997357E-3</v>
          </cell>
          <cell r="AA4">
            <v>7.5834226381130835E-3</v>
          </cell>
          <cell r="AB4">
            <v>7.3439461337516197E-3</v>
          </cell>
          <cell r="AC4">
            <v>26.438206081505832</v>
          </cell>
          <cell r="AD4">
            <v>24.893582628374375</v>
          </cell>
          <cell r="AE4">
            <v>3.2139000380873339E-9</v>
          </cell>
          <cell r="AF4">
            <v>7.7996505988341472E-4</v>
          </cell>
          <cell r="AG4">
            <v>6.6324318460778469E-7</v>
          </cell>
          <cell r="AH4">
            <v>3144.9526462158706</v>
          </cell>
          <cell r="AI4">
            <v>3144.9526462158706</v>
          </cell>
          <cell r="AJ4">
            <v>4098.3873436412168</v>
          </cell>
          <cell r="AK4">
            <v>0.62162506847021948</v>
          </cell>
          <cell r="AL4">
            <v>0.62160372421713894</v>
          </cell>
          <cell r="AM4">
            <v>1.15276025206892E-2</v>
          </cell>
          <cell r="AN4">
            <v>0.28170329389300003</v>
          </cell>
          <cell r="AO4">
            <v>1.4121640324610442E-2</v>
          </cell>
          <cell r="AP4">
            <v>4.8091896795942159E-4</v>
          </cell>
          <cell r="AQ4">
            <v>994.21830306223285</v>
          </cell>
          <cell r="AR4">
            <v>33829.974465954947</v>
          </cell>
          <cell r="AS4">
            <v>1288.7609320363788</v>
          </cell>
          <cell r="AT4">
            <v>1148.1886264855632</v>
          </cell>
          <cell r="AU4">
            <v>206.36708570515964</v>
          </cell>
          <cell r="AV4">
            <v>2.7184363533710107E-3</v>
          </cell>
          <cell r="AW4">
            <v>4.6001538738867846E-4</v>
          </cell>
          <cell r="AX4">
            <v>3.9460332336223662</v>
          </cell>
          <cell r="AY4">
            <v>3.1708178938023566</v>
          </cell>
          <cell r="AZ4">
            <v>1.720279140018776E-3</v>
          </cell>
          <cell r="BA4">
            <v>11.516344884794663</v>
          </cell>
          <cell r="BB4">
            <v>9.6278952216656659</v>
          </cell>
          <cell r="BC4">
            <v>2358193.6306085237</v>
          </cell>
          <cell r="BD4">
            <v>1879.1977778535002</v>
          </cell>
          <cell r="BE4">
            <v>1570.9930756169408</v>
          </cell>
          <cell r="BF4">
            <v>282.4328064922089</v>
          </cell>
          <cell r="BG4">
            <v>1312.2176993776079</v>
          </cell>
          <cell r="BH4">
            <v>1312.2176993776077</v>
          </cell>
          <cell r="BI4">
            <v>0</v>
          </cell>
          <cell r="BJ4">
            <v>13.19784590953117</v>
          </cell>
          <cell r="BK4">
            <v>0.54095562741138226</v>
          </cell>
          <cell r="BL4">
            <v>3727.5046598806075</v>
          </cell>
          <cell r="BM4">
            <v>17318.446996145161</v>
          </cell>
          <cell r="BN4">
            <v>21045.951656025769</v>
          </cell>
          <cell r="BO4">
            <v>76691.511747087905</v>
          </cell>
          <cell r="BP4">
            <v>0.27442348151162788</v>
          </cell>
          <cell r="BQ4">
            <v>0.82288733145439075</v>
          </cell>
          <cell r="BR4">
            <v>0.22581960638952681</v>
          </cell>
          <cell r="BS4">
            <v>51.830644813604088</v>
          </cell>
          <cell r="BT4">
            <v>45.231721858838505</v>
          </cell>
          <cell r="BU4">
            <v>7.2296306863959146</v>
          </cell>
          <cell r="BV4">
            <v>0.2674074088834546</v>
          </cell>
          <cell r="BW4">
            <v>0.2612725145613185</v>
          </cell>
          <cell r="BX4">
            <v>1.0023224749775435</v>
          </cell>
          <cell r="BY4">
            <v>0.2684689941930738</v>
          </cell>
          <cell r="BZ4">
            <v>1.2048001014792569</v>
          </cell>
          <cell r="CA4">
            <v>5.4982477254775508E-2</v>
          </cell>
          <cell r="CB4">
            <v>4.7135564691085527E-2</v>
          </cell>
          <cell r="CC4">
            <v>3.3643832883402613E-3</v>
          </cell>
          <cell r="CD4">
            <v>1.1035612882284003</v>
          </cell>
          <cell r="CE4">
            <v>2.5957161931456189E-5</v>
          </cell>
          <cell r="CF4">
            <v>2.9573621867042479E-5</v>
          </cell>
          <cell r="CG4">
            <v>1.2351165397550703</v>
          </cell>
          <cell r="CH4">
            <v>1.5454443454014614E-2</v>
          </cell>
        </row>
        <row r="5">
          <cell r="A5">
            <v>60</v>
          </cell>
          <cell r="B5">
            <v>25</v>
          </cell>
          <cell r="C5">
            <v>1450</v>
          </cell>
          <cell r="D5">
            <v>44245</v>
          </cell>
          <cell r="E5">
            <v>5</v>
          </cell>
          <cell r="F5">
            <v>15</v>
          </cell>
          <cell r="G5">
            <v>59.130687999999999</v>
          </cell>
          <cell r="H5">
            <v>59.775410000000001</v>
          </cell>
          <cell r="I5">
            <v>57.802106000000002</v>
          </cell>
          <cell r="J5">
            <v>34.634487</v>
          </cell>
          <cell r="K5">
            <v>35.563335000000002</v>
          </cell>
          <cell r="L5">
            <v>6.39</v>
          </cell>
          <cell r="M5">
            <v>58.788758000000001</v>
          </cell>
          <cell r="N5">
            <v>35.098911000000001</v>
          </cell>
          <cell r="O5">
            <v>1176.153453875042</v>
          </cell>
          <cell r="P5">
            <v>0.25946014733762496</v>
          </cell>
          <cell r="Q5">
            <v>0.27016891417596134</v>
          </cell>
          <cell r="R5">
            <v>0.96036269801431795</v>
          </cell>
          <cell r="S5">
            <v>-1.0708766838336381E-2</v>
          </cell>
          <cell r="T5">
            <v>-1.1399705101038738E-2</v>
          </cell>
          <cell r="U5">
            <v>1.300589902958819E-4</v>
          </cell>
          <cell r="V5">
            <v>1.9733039999999988</v>
          </cell>
          <cell r="W5">
            <v>0.92884800000000212</v>
          </cell>
          <cell r="X5">
            <v>23.68600910502234</v>
          </cell>
          <cell r="Y5">
            <v>3.9074</v>
          </cell>
          <cell r="Z5">
            <v>-2.2999999999999687E-3</v>
          </cell>
          <cell r="AA5">
            <v>8.1821138990167443E-3</v>
          </cell>
          <cell r="AB5">
            <v>7.9226810192918277E-3</v>
          </cell>
          <cell r="AC5">
            <v>28.521651669450581</v>
          </cell>
          <cell r="AD5">
            <v>22.953822943046497</v>
          </cell>
          <cell r="AE5">
            <v>3.1973959480871317E-9</v>
          </cell>
          <cell r="AF5">
            <v>7.8339286362670438E-4</v>
          </cell>
          <cell r="AG5">
            <v>6.66063480956231E-7</v>
          </cell>
          <cell r="AH5">
            <v>3144.702758018253</v>
          </cell>
          <cell r="AI5">
            <v>3144.702758018253</v>
          </cell>
          <cell r="AJ5">
            <v>4096.5226853887843</v>
          </cell>
          <cell r="AK5">
            <v>0.62133965597736118</v>
          </cell>
          <cell r="AL5">
            <v>0.62223574252274527</v>
          </cell>
          <cell r="AM5">
            <v>1.1501074102013256E-2</v>
          </cell>
          <cell r="AN5">
            <v>0.28157133638800003</v>
          </cell>
          <cell r="AO5">
            <v>1.4089390318774651E-2</v>
          </cell>
          <cell r="AP5">
            <v>4.8299606232782375E-4</v>
          </cell>
          <cell r="AQ5">
            <v>994.0746726690262</v>
          </cell>
          <cell r="AR5">
            <v>37565.238222357257</v>
          </cell>
          <cell r="AS5">
            <v>1431.0566941850382</v>
          </cell>
          <cell r="AT5">
            <v>1275.068217316131</v>
          </cell>
          <cell r="AU5">
            <v>208.31435698625594</v>
          </cell>
          <cell r="AV5">
            <v>2.579745898755119E-3</v>
          </cell>
          <cell r="AW5">
            <v>4.3518160529034831E-4</v>
          </cell>
          <cell r="AX5">
            <v>3.9648808428034323</v>
          </cell>
          <cell r="AY5">
            <v>3.1798307153772338</v>
          </cell>
          <cell r="AZ5">
            <v>1.6299222339307762E-3</v>
          </cell>
          <cell r="BA5">
            <v>11.94457067252325</v>
          </cell>
          <cell r="BB5">
            <v>9.9796577727829625</v>
          </cell>
          <cell r="BC5">
            <v>2358824.747139506</v>
          </cell>
          <cell r="BD5">
            <v>1948.1793010215044</v>
          </cell>
          <cell r="BE5">
            <v>1630.0461881472543</v>
          </cell>
          <cell r="BF5">
            <v>281.78780637549306</v>
          </cell>
          <cell r="BG5">
            <v>1517.4165950500035</v>
          </cell>
          <cell r="BH5">
            <v>1517.4165950500035</v>
          </cell>
          <cell r="BI5">
            <v>0</v>
          </cell>
          <cell r="BJ5">
            <v>12.315811038946872</v>
          </cell>
          <cell r="BK5">
            <v>0.5198771878495827</v>
          </cell>
          <cell r="BL5">
            <v>3470.4453763999213</v>
          </cell>
          <cell r="BM5">
            <v>18688.21605199801</v>
          </cell>
          <cell r="BN5">
            <v>22158.661428397932</v>
          </cell>
          <cell r="BO5">
            <v>87464.589432242705</v>
          </cell>
          <cell r="BP5">
            <v>0.25334437138773586</v>
          </cell>
          <cell r="BQ5">
            <v>0.84338199364550537</v>
          </cell>
          <cell r="BR5">
            <v>0.21366608101985599</v>
          </cell>
          <cell r="BS5">
            <v>51.56176776073935</v>
          </cell>
          <cell r="BT5">
            <v>45.403862241265912</v>
          </cell>
          <cell r="BU5">
            <v>7.2269902392606511</v>
          </cell>
          <cell r="BV5">
            <v>0.2669953180777524</v>
          </cell>
          <cell r="BW5">
            <v>0.26127249507870615</v>
          </cell>
          <cell r="BX5">
            <v>0.99306338104768654</v>
          </cell>
          <cell r="BY5">
            <v>0.26840678337262253</v>
          </cell>
          <cell r="BZ5">
            <v>1.2050281878381588</v>
          </cell>
          <cell r="CA5">
            <v>5.5030956398358033E-2</v>
          </cell>
          <cell r="CB5">
            <v>5.174174392131714E-2</v>
          </cell>
          <cell r="CC5">
            <v>4.4766231316380727E-3</v>
          </cell>
          <cell r="CD5">
            <v>1.0990457844429227</v>
          </cell>
          <cell r="CE5">
            <v>2.7629600864871214E-5</v>
          </cell>
          <cell r="CF5">
            <v>3.0562554715361315E-5</v>
          </cell>
          <cell r="CG5">
            <v>1.2465796504389715</v>
          </cell>
          <cell r="CH5">
            <v>1.4561438892218639E-2</v>
          </cell>
        </row>
        <row r="7">
          <cell r="A7">
            <v>60</v>
          </cell>
          <cell r="B7">
            <v>25</v>
          </cell>
          <cell r="C7">
            <v>1450</v>
          </cell>
          <cell r="D7">
            <v>44252</v>
          </cell>
          <cell r="E7">
            <v>5</v>
          </cell>
          <cell r="F7">
            <v>18</v>
          </cell>
          <cell r="G7">
            <v>59.475256999999999</v>
          </cell>
          <cell r="H7">
            <v>59.908703000000003</v>
          </cell>
          <cell r="I7">
            <v>58.366515</v>
          </cell>
          <cell r="J7">
            <v>35.740143000000003</v>
          </cell>
          <cell r="K7">
            <v>36.679473999999999</v>
          </cell>
          <cell r="L7">
            <v>10.86</v>
          </cell>
          <cell r="M7">
            <v>59.137608999999998</v>
          </cell>
          <cell r="N7">
            <v>36.209808500000001</v>
          </cell>
          <cell r="O7">
            <v>1175.9388987695318</v>
          </cell>
          <cell r="P7">
            <v>0.26151802580332861</v>
          </cell>
          <cell r="Q7">
            <v>0.27025870340397334</v>
          </cell>
          <cell r="R7">
            <v>0.9676581087285856</v>
          </cell>
          <cell r="S7">
            <v>-8.7406776006447306E-3</v>
          </cell>
          <cell r="T7">
            <v>-9.3650378703828748E-3</v>
          </cell>
          <cell r="U7">
            <v>3.1792982717133815E-4</v>
          </cell>
          <cell r="V7">
            <v>1.542188000000003</v>
          </cell>
          <cell r="W7">
            <v>0.9393309999999957</v>
          </cell>
          <cell r="X7">
            <v>22.926479493379727</v>
          </cell>
          <cell r="Y7">
            <v>4.0011999999999999</v>
          </cell>
          <cell r="Z7">
            <v>0</v>
          </cell>
          <cell r="AA7">
            <v>7.88276826856491E-3</v>
          </cell>
          <cell r="AB7">
            <v>8.5812414062858625E-3</v>
          </cell>
          <cell r="AC7">
            <v>30.892469062629104</v>
          </cell>
          <cell r="AD7">
            <v>29.742981841694061</v>
          </cell>
          <cell r="AE7">
            <v>3.218609570474979E-9</v>
          </cell>
          <cell r="AF7">
            <v>7.7899412501899806E-4</v>
          </cell>
          <cell r="AG7">
            <v>6.6244438876383364E-7</v>
          </cell>
          <cell r="AH7">
            <v>3145.0243352134207</v>
          </cell>
          <cell r="AI7">
            <v>3145.0243352134207</v>
          </cell>
          <cell r="AJ7">
            <v>4091.7312545056652</v>
          </cell>
          <cell r="AK7">
            <v>0.62170617552558594</v>
          </cell>
          <cell r="AL7">
            <v>0.62382499964289695</v>
          </cell>
          <cell r="AM7">
            <v>1.1535147170712648E-2</v>
          </cell>
          <cell r="AN7">
            <v>0.28174087797399999</v>
          </cell>
          <cell r="AO7">
            <v>1.4130812048978725E-2</v>
          </cell>
          <cell r="AP7">
            <v>4.8033063864543336E-4</v>
          </cell>
          <cell r="AQ7">
            <v>993.70067646417954</v>
          </cell>
          <cell r="AR7">
            <v>37770.466106632608</v>
          </cell>
          <cell r="AS7">
            <v>1438.8748993002898</v>
          </cell>
          <cell r="AT7">
            <v>1281.6613788068375</v>
          </cell>
          <cell r="AU7">
            <v>205.81694494435837</v>
          </cell>
          <cell r="AV7">
            <v>2.5727277574997764E-3</v>
          </cell>
          <cell r="AW7">
            <v>4.3574604741975658E-4</v>
          </cell>
          <cell r="AX7">
            <v>3.940696709505676</v>
          </cell>
          <cell r="AY7">
            <v>3.1505372304207957</v>
          </cell>
          <cell r="AZ7">
            <v>1.6288065050121237E-3</v>
          </cell>
          <cell r="BA7">
            <v>11.941741591446812</v>
          </cell>
          <cell r="BB7">
            <v>9.9660366406987873</v>
          </cell>
          <cell r="BC7">
            <v>2358013.8096475136</v>
          </cell>
          <cell r="BD7">
            <v>1948.8668046574708</v>
          </cell>
          <cell r="BE7">
            <v>1631.9789860040676</v>
          </cell>
          <cell r="BF7">
            <v>282.61624097957451</v>
          </cell>
          <cell r="BG7">
            <v>1846.8731298764947</v>
          </cell>
          <cell r="BH7">
            <v>1846.8731298764951</v>
          </cell>
          <cell r="BI7">
            <v>0</v>
          </cell>
          <cell r="BJ7">
            <v>10.956186114037111</v>
          </cell>
          <cell r="BK7">
            <v>0.47785595980029189</v>
          </cell>
          <cell r="BL7">
            <v>3096.3961350217801</v>
          </cell>
          <cell r="BM7">
            <v>20234.685739941113</v>
          </cell>
          <cell r="BN7">
            <v>23331.081874962892</v>
          </cell>
          <cell r="BO7">
            <v>68350.353042695453</v>
          </cell>
          <cell r="BP7">
            <v>0.3413454479216661</v>
          </cell>
          <cell r="BQ7">
            <v>0.86728450263831991</v>
          </cell>
          <cell r="BR7">
            <v>0.29604361702859672</v>
          </cell>
          <cell r="BS7">
            <v>51.763794918120205</v>
          </cell>
          <cell r="BT7">
            <v>46.28570186110165</v>
          </cell>
          <cell r="BU7">
            <v>7.373814081879793</v>
          </cell>
          <cell r="BV7">
            <v>0.26752474654226238</v>
          </cell>
          <cell r="BW7">
            <v>0.26127252010885782</v>
          </cell>
          <cell r="BX7">
            <v>1.0009396537162367</v>
          </cell>
          <cell r="BY7">
            <v>0.2684535027774515</v>
          </cell>
          <cell r="BZ7">
            <v>1.2355830597091237</v>
          </cell>
          <cell r="CA7">
            <v>6.3243097573943752E-2</v>
          </cell>
          <cell r="CB7">
            <v>5.9673093710094646E-2</v>
          </cell>
          <cell r="CC7">
            <v>4.1752747446863652E-3</v>
          </cell>
          <cell r="CD7">
            <v>1.1182613567126802</v>
          </cell>
          <cell r="CE7">
            <v>2.7891446749370327E-5</v>
          </cell>
          <cell r="CF7">
            <v>3.0697587033273494E-5</v>
          </cell>
          <cell r="CG7">
            <v>1.2683508118895161</v>
          </cell>
          <cell r="CH7">
            <v>1.483567654761824E-2</v>
          </cell>
        </row>
        <row r="9">
          <cell r="A9">
            <v>60</v>
          </cell>
          <cell r="B9">
            <v>25</v>
          </cell>
          <cell r="C9">
            <v>1600</v>
          </cell>
          <cell r="D9">
            <v>44228</v>
          </cell>
          <cell r="E9">
            <v>2</v>
          </cell>
          <cell r="F9">
            <v>14</v>
          </cell>
          <cell r="G9">
            <v>59.106836999999999</v>
          </cell>
          <cell r="H9">
            <v>59.542892999999999</v>
          </cell>
          <cell r="I9">
            <v>57.637227000000003</v>
          </cell>
          <cell r="J9">
            <v>34.311850999999997</v>
          </cell>
          <cell r="K9">
            <v>35.051008000000003</v>
          </cell>
          <cell r="L9">
            <v>10.96</v>
          </cell>
          <cell r="M9">
            <v>58.590060000000001</v>
          </cell>
          <cell r="N9">
            <v>34.6814295</v>
          </cell>
          <cell r="O9">
            <v>1176.2752370365843</v>
          </cell>
          <cell r="P9">
            <v>0.26148713850512351</v>
          </cell>
          <cell r="Q9">
            <v>0.27011796689437229</v>
          </cell>
          <cell r="R9">
            <v>0.96804792924928318</v>
          </cell>
          <cell r="S9">
            <v>-8.6308283892487792E-3</v>
          </cell>
          <cell r="T9">
            <v>-9.4160522830593514E-3</v>
          </cell>
          <cell r="U9">
            <v>2.1917962793409945E-4</v>
          </cell>
          <cell r="V9">
            <v>1.9056659999999965</v>
          </cell>
          <cell r="W9">
            <v>0.73915700000000584</v>
          </cell>
          <cell r="X9">
            <v>23.903886887772828</v>
          </cell>
          <cell r="Y9">
            <v>3.7324000000000002</v>
          </cell>
          <cell r="Z9">
            <v>0</v>
          </cell>
          <cell r="AA9">
            <v>7.383858884478533E-3</v>
          </cell>
          <cell r="AB9">
            <v>8.9404561628280595E-3</v>
          </cell>
          <cell r="AC9">
            <v>32.185642186181013</v>
          </cell>
          <cell r="AD9">
            <v>33.227364980153403</v>
          </cell>
          <cell r="AE9">
            <v>3.1853487946226523E-9</v>
          </cell>
          <cell r="AF9">
            <v>7.8591994948038033E-4</v>
          </cell>
          <cell r="AG9">
            <v>6.6814290119748297E-7</v>
          </cell>
          <cell r="AH9">
            <v>3144.5216753075929</v>
          </cell>
          <cell r="AI9">
            <v>3144.5216753075929</v>
          </cell>
          <cell r="AJ9">
            <v>4098.308667816329</v>
          </cell>
          <cell r="AK9">
            <v>0.62113015227181478</v>
          </cell>
          <cell r="AL9">
            <v>0.62163054682836483</v>
          </cell>
          <cell r="AM9">
            <v>1.1481621618917774E-2</v>
          </cell>
          <cell r="AN9">
            <v>0.28147476916000003</v>
          </cell>
          <cell r="AO9">
            <v>1.4065741888014398E-2</v>
          </cell>
          <cell r="AP9">
            <v>4.8452740869423991E-4</v>
          </cell>
          <cell r="AQ9">
            <v>994.21226489099865</v>
          </cell>
          <cell r="AR9">
            <v>41314.764576848662</v>
          </cell>
          <cell r="AS9">
            <v>1573.8957934037585</v>
          </cell>
          <cell r="AT9">
            <v>1402.6349924068902</v>
          </cell>
          <cell r="AU9">
            <v>209.75502033730456</v>
          </cell>
          <cell r="AV9">
            <v>2.4598994939385413E-3</v>
          </cell>
          <cell r="AW9">
            <v>4.1401229798487739E-4</v>
          </cell>
          <cell r="AX9">
            <v>3.9787833631303289</v>
          </cell>
          <cell r="AY9">
            <v>3.1944100703829497</v>
          </cell>
          <cell r="AZ9">
            <v>1.552389150063232E-3</v>
          </cell>
          <cell r="BA9">
            <v>12.343935938532965</v>
          </cell>
          <cell r="BB9">
            <v>10.317669688203415</v>
          </cell>
          <cell r="BC9">
            <v>2359286.3709795065</v>
          </cell>
          <cell r="BD9">
            <v>2012.6375873978081</v>
          </cell>
          <cell r="BE9">
            <v>1683.6168956964875</v>
          </cell>
          <cell r="BF9">
            <v>281.31483776028796</v>
          </cell>
          <cell r="BG9">
            <v>1790.3500679838742</v>
          </cell>
          <cell r="BH9">
            <v>1790.3500679838742</v>
          </cell>
          <cell r="BI9">
            <v>0</v>
          </cell>
          <cell r="BJ9">
            <v>11.781548621411824</v>
          </cell>
          <cell r="BK9">
            <v>0.49277388018572721</v>
          </cell>
          <cell r="BL9">
            <v>3314.3244389974116</v>
          </cell>
          <cell r="BM9">
            <v>21093.096375299978</v>
          </cell>
          <cell r="BN9">
            <v>24407.420814297388</v>
          </cell>
          <cell r="BO9">
            <v>93191.838422994275</v>
          </cell>
          <cell r="BP9">
            <v>0.26190513275972749</v>
          </cell>
          <cell r="BQ9">
            <v>0.8642083297447003</v>
          </cell>
          <cell r="BR9">
            <v>0.22634059733384809</v>
          </cell>
          <cell r="BS9">
            <v>51.040599249575088</v>
          </cell>
          <cell r="BT9">
            <v>45.149824938869173</v>
          </cell>
          <cell r="BU9">
            <v>7.5494607504249132</v>
          </cell>
          <cell r="BV9">
            <v>0.26669363024600745</v>
          </cell>
          <cell r="BW9">
            <v>0.26127248081605292</v>
          </cell>
          <cell r="BX9">
            <v>1.0008215855278755</v>
          </cell>
          <cell r="BY9">
            <v>0.26828693613072796</v>
          </cell>
          <cell r="BZ9">
            <v>1.2406217979135488</v>
          </cell>
          <cell r="CA9">
            <v>6.4555684928493173E-2</v>
          </cell>
          <cell r="CB9">
            <v>6.5055250316200117E-2</v>
          </cell>
          <cell r="CC9">
            <v>5.4235367203607854E-3</v>
          </cell>
          <cell r="CD9">
            <v>1.1207216917207121</v>
          </cell>
          <cell r="CE9">
            <v>3.0501657359832334E-5</v>
          </cell>
          <cell r="CF9">
            <v>3.1500757228733425E-5</v>
          </cell>
          <cell r="CG9">
            <v>1.2728833355323881</v>
          </cell>
          <cell r="CH9">
            <v>1.4126252536628707E-2</v>
          </cell>
        </row>
        <row r="10">
          <cell r="A10">
            <v>60</v>
          </cell>
          <cell r="B10">
            <v>25</v>
          </cell>
          <cell r="C10">
            <v>1600</v>
          </cell>
          <cell r="D10">
            <v>44252</v>
          </cell>
          <cell r="E10">
            <v>4</v>
          </cell>
          <cell r="F10">
            <v>18</v>
          </cell>
          <cell r="G10">
            <v>59.312973</v>
          </cell>
          <cell r="H10">
            <v>59.923366999999999</v>
          </cell>
          <cell r="I10">
            <v>58.021953000000003</v>
          </cell>
          <cell r="J10">
            <v>34.503253999999998</v>
          </cell>
          <cell r="K10">
            <v>35.468902999999997</v>
          </cell>
          <cell r="L10">
            <v>14.66</v>
          </cell>
          <cell r="M10">
            <v>58.972660000000005</v>
          </cell>
          <cell r="N10">
            <v>34.986078499999998</v>
          </cell>
          <cell r="O10">
            <v>1176.0404658385673</v>
          </cell>
          <cell r="P10">
            <v>0.26322809851515599</v>
          </cell>
          <cell r="Q10">
            <v>0.2702161936121158</v>
          </cell>
          <cell r="R10">
            <v>0.9741388737530996</v>
          </cell>
          <cell r="S10">
            <v>-6.988095096959801E-3</v>
          </cell>
          <cell r="T10">
            <v>-7.838724497769534E-3</v>
          </cell>
          <cell r="U10">
            <v>4.119484130411296E-4</v>
          </cell>
          <cell r="V10">
            <v>1.9014139999999955</v>
          </cell>
          <cell r="W10">
            <v>0.96564899999999909</v>
          </cell>
          <cell r="X10">
            <v>23.983539017688212</v>
          </cell>
          <cell r="Y10">
            <v>3.9889000000000001</v>
          </cell>
          <cell r="Z10">
            <v>0</v>
          </cell>
          <cell r="AA10">
            <v>1.0277533312179571E-2</v>
          </cell>
          <cell r="AB10">
            <v>9.1200635410991597E-3</v>
          </cell>
          <cell r="AC10">
            <v>32.832228747956975</v>
          </cell>
          <cell r="AD10">
            <v>33.191443504499169</v>
          </cell>
          <cell r="AE10">
            <v>3.2085690802116013E-9</v>
          </cell>
          <cell r="AF10">
            <v>7.8106796407784217E-4</v>
          </cell>
          <cell r="AG10">
            <v>6.6415058560158231E-7</v>
          </cell>
          <cell r="AH10">
            <v>3144.8717020855452</v>
          </cell>
          <cell r="AI10">
            <v>3144.8717020855452</v>
          </cell>
          <cell r="AJ10">
            <v>4097.0061718872603</v>
          </cell>
          <cell r="AK10">
            <v>0.62153307912091449</v>
          </cell>
          <cell r="AL10">
            <v>0.62207260456873836</v>
          </cell>
          <cell r="AM10">
            <v>1.1519048788854052E-2</v>
          </cell>
          <cell r="AN10">
            <v>0.28166071275999999</v>
          </cell>
          <cell r="AO10">
            <v>1.4111241826595764E-2</v>
          </cell>
          <cell r="AP10">
            <v>4.8158727012611929E-4</v>
          </cell>
          <cell r="AQ10">
            <v>994.11201897993351</v>
          </cell>
          <cell r="AR10">
            <v>41563.11424714476</v>
          </cell>
          <cell r="AS10">
            <v>1583.3567332245623</v>
          </cell>
          <cell r="AT10">
            <v>1411.0559292735848</v>
          </cell>
          <cell r="AU10">
            <v>206.99276499846542</v>
          </cell>
          <cell r="AV10">
            <v>2.452539235116926E-3</v>
          </cell>
          <cell r="AW10">
            <v>4.1460153775426946E-4</v>
          </cell>
          <cell r="AX10">
            <v>3.9520962281013352</v>
          </cell>
          <cell r="AY10">
            <v>3.1717616296202387</v>
          </cell>
          <cell r="AZ10">
            <v>1.5512202315912536E-3</v>
          </cell>
          <cell r="BA10">
            <v>12.340721135586769</v>
          </cell>
          <cell r="BB10">
            <v>10.313785570784809</v>
          </cell>
          <cell r="BC10">
            <v>2358397.3242683746</v>
          </cell>
          <cell r="BD10">
            <v>2013.4186815681205</v>
          </cell>
          <cell r="BE10">
            <v>1684.1799064076642</v>
          </cell>
          <cell r="BF10">
            <v>282.22483653191529</v>
          </cell>
          <cell r="BG10">
            <v>1843.3448629431361</v>
          </cell>
          <cell r="BH10">
            <v>1843.3448629431361</v>
          </cell>
          <cell r="BI10">
            <v>0</v>
          </cell>
          <cell r="BJ10">
            <v>11.668317678844081</v>
          </cell>
          <cell r="BK10">
            <v>0.48645188055847299</v>
          </cell>
          <cell r="BL10">
            <v>3293.089049514228</v>
          </cell>
          <cell r="BM10">
            <v>21508.733452485816</v>
          </cell>
          <cell r="BN10">
            <v>24801.822502000043</v>
          </cell>
          <cell r="BO10">
            <v>92975.694715155361</v>
          </cell>
          <cell r="BP10">
            <v>0.2667559793770195</v>
          </cell>
          <cell r="BQ10">
            <v>0.86722390867652288</v>
          </cell>
          <cell r="BR10">
            <v>0.23133716309817279</v>
          </cell>
          <cell r="BS10">
            <v>51.340248068723525</v>
          </cell>
          <cell r="BT10">
            <v>45.506089229301487</v>
          </cell>
          <cell r="BU10">
            <v>7.6324119312764793</v>
          </cell>
          <cell r="BV10">
            <v>0.2672744522735937</v>
          </cell>
          <cell r="BW10">
            <v>0.26127250827539938</v>
          </cell>
          <cell r="BX10">
            <v>1.0074848680125783</v>
          </cell>
          <cell r="BY10">
            <v>0.2683557241850239</v>
          </cell>
          <cell r="BZ10">
            <v>1.2531988860189411</v>
          </cell>
          <cell r="CA10">
            <v>6.7947370420454289E-2</v>
          </cell>
          <cell r="CB10">
            <v>6.7202441068610425E-2</v>
          </cell>
          <cell r="CC10">
            <v>4.4138060410541524E-3</v>
          </cell>
          <cell r="CD10">
            <v>1.1303418770157596</v>
          </cell>
          <cell r="CE10">
            <v>3.0476625153762566E-5</v>
          </cell>
          <cell r="CF10">
            <v>3.1653659534098766E-5</v>
          </cell>
          <cell r="CG10">
            <v>1.2776109256668688</v>
          </cell>
          <cell r="CH10">
            <v>1.4267315030123033E-2</v>
          </cell>
        </row>
        <row r="11">
          <cell r="A11">
            <v>60</v>
          </cell>
          <cell r="B11">
            <v>25</v>
          </cell>
          <cell r="C11">
            <v>1750</v>
          </cell>
          <cell r="D11">
            <v>44209</v>
          </cell>
          <cell r="E11">
            <v>4</v>
          </cell>
          <cell r="F11">
            <v>20</v>
          </cell>
          <cell r="G11">
            <v>58.936957</v>
          </cell>
          <cell r="H11">
            <v>59.666040000000002</v>
          </cell>
          <cell r="I11">
            <v>57.605839000000003</v>
          </cell>
          <cell r="J11">
            <v>35.099597000000003</v>
          </cell>
          <cell r="K11">
            <v>35.848965999999997</v>
          </cell>
          <cell r="L11">
            <v>17.239999999999998</v>
          </cell>
          <cell r="M11">
            <v>58.635939500000006</v>
          </cell>
          <cell r="N11">
            <v>35.474281500000004</v>
          </cell>
          <cell r="O11">
            <v>1176.2471444701689</v>
          </cell>
          <cell r="P11">
            <v>0.2643700593531893</v>
          </cell>
          <cell r="Q11">
            <v>0.27012971810677461</v>
          </cell>
          <cell r="R11">
            <v>0.97867817434545035</v>
          </cell>
          <cell r="S11">
            <v>-5.7596587535853061E-3</v>
          </cell>
          <cell r="T11">
            <v>-6.6268994686289658E-3</v>
          </cell>
          <cell r="U11">
            <v>2.7422447842373465E-4</v>
          </cell>
          <cell r="V11">
            <v>2.0602009999999993</v>
          </cell>
          <cell r="W11">
            <v>0.7493689999999944</v>
          </cell>
          <cell r="X11">
            <v>23.155474477521665</v>
          </cell>
          <cell r="Y11">
            <v>3.3466999999999998</v>
          </cell>
          <cell r="Z11">
            <v>-0.66930000000000023</v>
          </cell>
          <cell r="AA11">
            <v>1.1275352080352342E-2</v>
          </cell>
          <cell r="AB11">
            <v>9.0202816642818758E-3</v>
          </cell>
          <cell r="AC11">
            <v>32.473013991414753</v>
          </cell>
          <cell r="AD11">
            <v>33.658422688004016</v>
          </cell>
          <cell r="AE11">
            <v>3.1881281917849654E-9</v>
          </cell>
          <cell r="AF11">
            <v>7.8533504788356762E-4</v>
          </cell>
          <cell r="AG11">
            <v>6.6766159779908792E-7</v>
          </cell>
          <cell r="AH11">
            <v>3144.5633533371065</v>
          </cell>
          <cell r="AI11">
            <v>3144.5633533371065</v>
          </cell>
          <cell r="AJ11">
            <v>4094.9100137255641</v>
          </cell>
          <cell r="AK11">
            <v>0.62117857463863413</v>
          </cell>
          <cell r="AL11">
            <v>0.62277618736273155</v>
          </cell>
          <cell r="AM11">
            <v>1.1486116135360987E-2</v>
          </cell>
          <cell r="AN11">
            <v>0.28149706659700002</v>
          </cell>
          <cell r="AO11">
            <v>1.4071205918806732E-2</v>
          </cell>
          <cell r="AP11">
            <v>4.8417297053140291E-4</v>
          </cell>
          <cell r="AQ11">
            <v>993.94957972949192</v>
          </cell>
          <cell r="AR11">
            <v>45213.773114271571</v>
          </cell>
          <cell r="AS11">
            <v>1722.4294519722503</v>
          </cell>
          <cell r="AT11">
            <v>1534.9360007650282</v>
          </cell>
          <cell r="AU11">
            <v>209.4211893735924</v>
          </cell>
          <cell r="AV11">
            <v>2.3514439382237933E-3</v>
          </cell>
          <cell r="AW11">
            <v>3.9596891030403323E-4</v>
          </cell>
          <cell r="AX11">
            <v>3.9755650186462757</v>
          </cell>
          <cell r="AY11">
            <v>3.1835590146761934</v>
          </cell>
          <cell r="AZ11">
            <v>1.4843455295117313E-3</v>
          </cell>
          <cell r="BA11">
            <v>12.717182318479932</v>
          </cell>
          <cell r="BB11">
            <v>10.620319137600591</v>
          </cell>
          <cell r="BC11">
            <v>2359179.7990414929</v>
          </cell>
          <cell r="BD11">
            <v>2073.6558113284136</v>
          </cell>
          <cell r="BE11">
            <v>1736.1964885362165</v>
          </cell>
          <cell r="BF11">
            <v>281.42411837613469</v>
          </cell>
          <cell r="BG11">
            <v>1873.621369712256</v>
          </cell>
          <cell r="BH11">
            <v>1873.6213697122564</v>
          </cell>
          <cell r="BI11">
            <v>0</v>
          </cell>
          <cell r="BJ11">
            <v>11.357933159839201</v>
          </cell>
          <cell r="BK11">
            <v>0.4903765162165506</v>
          </cell>
          <cell r="BL11">
            <v>3196.3963260828127</v>
          </cell>
          <cell r="BM11">
            <v>21280.466284038179</v>
          </cell>
          <cell r="BN11">
            <v>24476.862610120992</v>
          </cell>
          <cell r="BO11">
            <v>110176.40018872888</v>
          </cell>
          <cell r="BP11">
            <v>0.22216066751312313</v>
          </cell>
          <cell r="BQ11">
            <v>0.86941151825719987</v>
          </cell>
          <cell r="BR11">
            <v>0.19314904323961737</v>
          </cell>
          <cell r="BS11">
            <v>51.298406024997846</v>
          </cell>
          <cell r="BT11">
            <v>45.619439445078243</v>
          </cell>
          <cell r="BU11">
            <v>7.3375334750021608</v>
          </cell>
          <cell r="BV11">
            <v>0.26676329899702356</v>
          </cell>
          <cell r="BW11">
            <v>0.26127248410969756</v>
          </cell>
          <cell r="BX11">
            <v>1.0118557269972264</v>
          </cell>
          <cell r="BY11">
            <v>0.26834609952485466</v>
          </cell>
          <cell r="BZ11">
            <v>1.2476069915519881</v>
          </cell>
          <cell r="CA11">
            <v>6.6444370398059616E-2</v>
          </cell>
          <cell r="CB11">
            <v>6.597039462317579E-2</v>
          </cell>
          <cell r="CC11">
            <v>3.8784897807161295E-3</v>
          </cell>
          <cell r="CD11">
            <v>1.1297313592746072</v>
          </cell>
          <cell r="CE11">
            <v>3.0957813930401039E-5</v>
          </cell>
          <cell r="CF11">
            <v>3.247314488828587E-5</v>
          </cell>
          <cell r="CG11">
            <v>1.2663705971168457</v>
          </cell>
          <cell r="CH11">
            <v>1.3620095699128693E-2</v>
          </cell>
        </row>
        <row r="12">
          <cell r="A12">
            <v>60</v>
          </cell>
          <cell r="B12">
            <v>25</v>
          </cell>
          <cell r="C12">
            <v>1750</v>
          </cell>
          <cell r="D12">
            <v>44209</v>
          </cell>
          <cell r="E12">
            <v>5</v>
          </cell>
          <cell r="F12">
            <v>16</v>
          </cell>
          <cell r="G12">
            <v>59.465314999999997</v>
          </cell>
          <cell r="H12">
            <v>60.015748000000002</v>
          </cell>
          <cell r="I12">
            <v>57.974735000000003</v>
          </cell>
          <cell r="J12">
            <v>33.960911000000003</v>
          </cell>
          <cell r="K12">
            <v>34.805947000000003</v>
          </cell>
          <cell r="L12">
            <v>17.82</v>
          </cell>
          <cell r="M12">
            <v>58.995241500000006</v>
          </cell>
          <cell r="N12">
            <v>34.383429000000007</v>
          </cell>
          <cell r="O12">
            <v>1176.0265738112744</v>
          </cell>
          <cell r="P12">
            <v>0.26488987153808274</v>
          </cell>
          <cell r="Q12">
            <v>0.27022200744397912</v>
          </cell>
          <cell r="R12">
            <v>0.9802675734802917</v>
          </cell>
          <cell r="S12">
            <v>-5.3321359058963735E-3</v>
          </cell>
          <cell r="T12">
            <v>-6.2905633942979874E-3</v>
          </cell>
          <cell r="U12">
            <v>3.8878816819474735E-4</v>
          </cell>
          <cell r="V12">
            <v>2.0410129999999995</v>
          </cell>
          <cell r="W12">
            <v>0.84503600000000034</v>
          </cell>
          <cell r="X12">
            <v>24.606968666625932</v>
          </cell>
          <cell r="Y12">
            <v>3.3549000000000002</v>
          </cell>
          <cell r="Z12">
            <v>0</v>
          </cell>
          <cell r="AA12">
            <v>1.2672298355794231E-2</v>
          </cell>
          <cell r="AB12">
            <v>1.0217664186089211E-2</v>
          </cell>
          <cell r="AC12">
            <v>36.783591069921158</v>
          </cell>
          <cell r="AD12">
            <v>43.213535212026507</v>
          </cell>
          <cell r="AE12">
            <v>3.2099425682633672E-9</v>
          </cell>
          <cell r="AF12">
            <v>7.8078341572159209E-4</v>
          </cell>
          <cell r="AG12">
            <v>6.6391647358037517E-7</v>
          </cell>
          <cell r="AH12">
            <v>3144.8925360602248</v>
          </cell>
          <cell r="AI12">
            <v>3144.8925360602248</v>
          </cell>
          <cell r="AJ12">
            <v>4099.5786114233615</v>
          </cell>
          <cell r="AK12">
            <v>0.62155679792771679</v>
          </cell>
          <cell r="AL12">
            <v>0.62119590043061446</v>
          </cell>
          <cell r="AM12">
            <v>1.1521253984484503E-2</v>
          </cell>
          <cell r="AN12">
            <v>0.281671687369</v>
          </cell>
          <cell r="AO12">
            <v>1.4113922619861196E-2</v>
          </cell>
          <cell r="AP12">
            <v>4.8141484799689546E-4</v>
          </cell>
          <cell r="AQ12">
            <v>994.30949063503317</v>
          </cell>
          <cell r="AR12">
            <v>45468.82206010729</v>
          </cell>
          <cell r="AS12">
            <v>1732.1456022898014</v>
          </cell>
          <cell r="AT12">
            <v>1544.2889453288649</v>
          </cell>
          <cell r="AU12">
            <v>206.83126238597006</v>
          </cell>
          <cell r="AV12">
            <v>2.3448396689602041E-3</v>
          </cell>
          <cell r="AW12">
            <v>3.9649808289798113E-4</v>
          </cell>
          <cell r="AX12">
            <v>3.9505318654209294</v>
          </cell>
          <cell r="AY12">
            <v>3.1770943959894109</v>
          </cell>
          <cell r="AZ12">
            <v>1.4832964692465009E-3</v>
          </cell>
          <cell r="BA12">
            <v>12.714073481338463</v>
          </cell>
          <cell r="BB12">
            <v>10.634638590427624</v>
          </cell>
          <cell r="BC12">
            <v>2358344.8290973445</v>
          </cell>
          <cell r="BD12">
            <v>2074.4111854405887</v>
          </cell>
          <cell r="BE12">
            <v>1734.1258974203977</v>
          </cell>
          <cell r="BF12">
            <v>282.27845239722393</v>
          </cell>
          <cell r="BG12">
            <v>2106.5400947637731</v>
          </cell>
          <cell r="BH12">
            <v>2106.5400947637731</v>
          </cell>
          <cell r="BI12">
            <v>0</v>
          </cell>
          <cell r="BJ12">
            <v>11.439030075247073</v>
          </cell>
          <cell r="BK12">
            <v>0.46477804408948237</v>
          </cell>
          <cell r="BL12">
            <v>3228.9917065660438</v>
          </cell>
          <cell r="BM12">
            <v>24096.775498716619</v>
          </cell>
          <cell r="BN12">
            <v>27325.767205282664</v>
          </cell>
          <cell r="BO12">
            <v>109141.21139788353</v>
          </cell>
          <cell r="BP12">
            <v>0.25037075230605849</v>
          </cell>
          <cell r="BQ12">
            <v>0.88183344744509828</v>
          </cell>
          <cell r="BR12">
            <v>0.22078530364547436</v>
          </cell>
          <cell r="BS12">
            <v>50.964270897233092</v>
          </cell>
          <cell r="BT12">
            <v>45.244755859609555</v>
          </cell>
          <cell r="BU12">
            <v>8.0309706027669137</v>
          </cell>
          <cell r="BV12">
            <v>0.26730872156622743</v>
          </cell>
          <cell r="BW12">
            <v>0.26127250989557604</v>
          </cell>
          <cell r="BX12">
            <v>1.0138451674229043</v>
          </cell>
          <cell r="BY12">
            <v>0.26826946538632407</v>
          </cell>
          <cell r="BZ12">
            <v>1.2887359592651322</v>
          </cell>
          <cell r="CA12">
            <v>7.7459041429864428E-2</v>
          </cell>
          <cell r="CB12">
            <v>9.9049537464958745E-2</v>
          </cell>
          <cell r="CC12">
            <v>5.5487325469222581E-3</v>
          </cell>
          <cell r="CD12">
            <v>1.1512905633440182</v>
          </cell>
          <cell r="CE12">
            <v>3.3511913337211042E-5</v>
          </cell>
          <cell r="CF12">
            <v>3.2621105483946127E-5</v>
          </cell>
          <cell r="CG12">
            <v>1.3051782795948985</v>
          </cell>
          <cell r="CH12">
            <v>1.3896498709383224E-2</v>
          </cell>
        </row>
        <row r="13">
          <cell r="A13">
            <v>60</v>
          </cell>
          <cell r="B13">
            <v>25</v>
          </cell>
          <cell r="C13">
            <v>1750</v>
          </cell>
          <cell r="D13">
            <v>44252</v>
          </cell>
          <cell r="E13">
            <v>3</v>
          </cell>
          <cell r="F13">
            <v>17</v>
          </cell>
          <cell r="G13">
            <v>59.474502000000001</v>
          </cell>
          <cell r="H13">
            <v>60.016497000000001</v>
          </cell>
          <cell r="I13">
            <v>58.343829999999997</v>
          </cell>
          <cell r="J13">
            <v>34.033211000000001</v>
          </cell>
          <cell r="K13">
            <v>34.867486999999997</v>
          </cell>
          <cell r="L13">
            <v>14.86</v>
          </cell>
          <cell r="M13">
            <v>59.180163499999999</v>
          </cell>
          <cell r="N13">
            <v>34.450349000000003</v>
          </cell>
          <cell r="O13">
            <v>1175.9126615927332</v>
          </cell>
          <cell r="P13">
            <v>0.26334931104135212</v>
          </cell>
          <cell r="Q13">
            <v>0.27026968613101038</v>
          </cell>
          <cell r="R13">
            <v>0.97439455682682929</v>
          </cell>
          <cell r="S13">
            <v>-6.9203750896582594E-3</v>
          </cell>
          <cell r="T13">
            <v>-7.7445921122132333E-3</v>
          </cell>
          <cell r="U13">
            <v>2.9701680694216304E-4</v>
          </cell>
          <cell r="V13">
            <v>1.6726670000000041</v>
          </cell>
          <cell r="W13">
            <v>0.83427599999999558</v>
          </cell>
          <cell r="X13">
            <v>24.727445721834862</v>
          </cell>
          <cell r="Y13">
            <v>3.9864000000000002</v>
          </cell>
          <cell r="Z13">
            <v>0.6644000000000001</v>
          </cell>
          <cell r="AA13">
            <v>9.6788420512759002E-3</v>
          </cell>
          <cell r="AB13">
            <v>9.2398017932798903E-3</v>
          </cell>
          <cell r="AC13">
            <v>33.263286455807602</v>
          </cell>
          <cell r="AD13">
            <v>34.161323347163098</v>
          </cell>
          <cell r="AE13">
            <v>3.2212027693000465E-9</v>
          </cell>
          <cell r="AF13">
            <v>7.7846086190461053E-4</v>
          </cell>
          <cell r="AG13">
            <v>6.6200568063465874E-7</v>
          </cell>
          <cell r="AH13">
            <v>3145.0638812692332</v>
          </cell>
          <cell r="AI13">
            <v>3145.0638812692332</v>
          </cell>
          <cell r="AJ13">
            <v>4099.2937839840306</v>
          </cell>
          <cell r="AK13">
            <v>0.62175077171123094</v>
          </cell>
          <cell r="AL13">
            <v>0.62129369862113859</v>
          </cell>
          <cell r="AM13">
            <v>1.1539296680257424E-2</v>
          </cell>
          <cell r="AN13">
            <v>0.28176155946100001</v>
          </cell>
          <cell r="AO13">
            <v>1.4135856413050693E-2</v>
          </cell>
          <cell r="AP13">
            <v>4.8000751516853973E-4</v>
          </cell>
          <cell r="AQ13">
            <v>994.28772897302213</v>
          </cell>
          <cell r="AR13">
            <v>45600.061877202505</v>
          </cell>
          <cell r="AS13">
            <v>1737.1452143696192</v>
          </cell>
          <cell r="AT13">
            <v>1548.7827444901704</v>
          </cell>
          <cell r="AU13">
            <v>205.51506007133781</v>
          </cell>
          <cell r="AV13">
            <v>2.3414629403234522E-3</v>
          </cell>
          <cell r="AW13">
            <v>3.9677052692613988E-4</v>
          </cell>
          <cell r="AX13">
            <v>3.9377661454596669</v>
          </cell>
          <cell r="AY13">
            <v>3.1670880093633507</v>
          </cell>
          <cell r="AZ13">
            <v>1.4827592706785427E-3</v>
          </cell>
          <cell r="BA13">
            <v>12.712479953584337</v>
          </cell>
          <cell r="BB13">
            <v>10.633756699751403</v>
          </cell>
          <cell r="BC13">
            <v>2357914.8465161659</v>
          </cell>
          <cell r="BD13">
            <v>2074.7984831449612</v>
          </cell>
          <cell r="BE13">
            <v>1734.2550829342888</v>
          </cell>
          <cell r="BF13">
            <v>282.7171282610139</v>
          </cell>
          <cell r="BG13">
            <v>1739.7588074497257</v>
          </cell>
          <cell r="BH13">
            <v>1739.7588074497257</v>
          </cell>
          <cell r="BI13">
            <v>0</v>
          </cell>
          <cell r="BJ13">
            <v>12.522808181197222</v>
          </cell>
          <cell r="BK13">
            <v>0.50638504309028376</v>
          </cell>
          <cell r="BL13">
            <v>3540.4123667516092</v>
          </cell>
          <cell r="BM13">
            <v>21786.665827241348</v>
          </cell>
          <cell r="BN13">
            <v>25327.078193992958</v>
          </cell>
          <cell r="BO13">
            <v>89440.471584998289</v>
          </cell>
          <cell r="BP13">
            <v>0.28317245811840097</v>
          </cell>
          <cell r="BQ13">
            <v>0.86021236482022156</v>
          </cell>
          <cell r="BR13">
            <v>0.24358844984998484</v>
          </cell>
          <cell r="BS13">
            <v>51.50542026355798</v>
          </cell>
          <cell r="BT13">
            <v>45.24401617295937</v>
          </cell>
          <cell r="BU13">
            <v>7.6747432364420192</v>
          </cell>
          <cell r="BV13">
            <v>0.26758930783455437</v>
          </cell>
          <cell r="BW13">
            <v>0.26127252316123484</v>
          </cell>
          <cell r="BX13">
            <v>1.0079487420069644</v>
          </cell>
          <cell r="BY13">
            <v>0.26839377889694599</v>
          </cell>
          <cell r="BZ13">
            <v>1.2477449419112063</v>
          </cell>
          <cell r="CA13">
            <v>6.6493201162153015E-2</v>
          </cell>
          <cell r="CB13">
            <v>6.7278526970891525E-2</v>
          </cell>
          <cell r="CC13">
            <v>4.5949737392483184E-3</v>
          </cell>
          <cell r="CD13">
            <v>1.1278468419590855</v>
          </cell>
          <cell r="CE13">
            <v>3.1845014550660248E-5</v>
          </cell>
          <cell r="CF13">
            <v>3.2697348963391124E-5</v>
          </cell>
          <cell r="CG13">
            <v>1.2716455521940355</v>
          </cell>
          <cell r="CH13">
            <v>1.3622741603577326E-2</v>
          </cell>
        </row>
        <row r="17">
          <cell r="A17">
            <v>60</v>
          </cell>
          <cell r="B17">
            <v>25</v>
          </cell>
          <cell r="C17">
            <v>1900</v>
          </cell>
          <cell r="D17">
            <v>44228</v>
          </cell>
          <cell r="E17">
            <v>3</v>
          </cell>
          <cell r="F17">
            <v>11</v>
          </cell>
          <cell r="G17">
            <v>58.939076999999997</v>
          </cell>
          <cell r="H17">
            <v>59.667960999999998</v>
          </cell>
          <cell r="I17">
            <v>57.746597000000001</v>
          </cell>
          <cell r="J17">
            <v>34.101533000000003</v>
          </cell>
          <cell r="K17">
            <v>34.849671000000001</v>
          </cell>
          <cell r="L17">
            <v>9.73</v>
          </cell>
          <cell r="M17">
            <v>58.707279</v>
          </cell>
          <cell r="N17">
            <v>34.475602000000002</v>
          </cell>
          <cell r="O17">
            <v>1176.2034299444285</v>
          </cell>
          <cell r="P17">
            <v>0.26094727658457606</v>
          </cell>
          <cell r="Q17">
            <v>0.27014800540921258</v>
          </cell>
          <cell r="R17">
            <v>0.96594189614430237</v>
          </cell>
          <cell r="S17">
            <v>-9.2007288246365171E-3</v>
          </cell>
          <cell r="T17">
            <v>-1.0084251631070818E-2</v>
          </cell>
          <cell r="U17">
            <v>2.6594600272700724E-4</v>
          </cell>
          <cell r="V17">
            <v>1.921363999999997</v>
          </cell>
          <cell r="W17">
            <v>0.74813799999999731</v>
          </cell>
          <cell r="X17">
            <v>24.226942582777379</v>
          </cell>
          <cell r="Y17">
            <v>3.7692000000000001</v>
          </cell>
          <cell r="Z17">
            <v>-2.1999999999997577E-3</v>
          </cell>
          <cell r="AA17">
            <v>1.1375133957169634E-2</v>
          </cell>
          <cell r="AB17">
            <v>9.6389293005490016E-3</v>
          </cell>
          <cell r="AC17">
            <v>34.700145481976406</v>
          </cell>
          <cell r="AD17">
            <v>33.155522028844949</v>
          </cell>
          <cell r="AE17">
            <v>3.1924527067212864E-9</v>
          </cell>
          <cell r="AF17">
            <v>7.8442723048379056E-4</v>
          </cell>
          <cell r="AG17">
            <v>6.6691459190937067E-7</v>
          </cell>
          <cell r="AH17">
            <v>3144.6283197646194</v>
          </cell>
          <cell r="AI17">
            <v>3144.6283197646194</v>
          </cell>
          <cell r="AJ17">
            <v>4099.1862477147633</v>
          </cell>
          <cell r="AK17">
            <v>0.62125381108559219</v>
          </cell>
          <cell r="AL17">
            <v>0.62133057486768306</v>
          </cell>
          <cell r="AM17">
            <v>1.1493101311221441E-2</v>
          </cell>
          <cell r="AN17">
            <v>0.28153173759400002</v>
          </cell>
          <cell r="AO17">
            <v>1.407969782709388E-2</v>
          </cell>
          <cell r="AP17">
            <v>4.8362285624163051E-4</v>
          </cell>
          <cell r="AQ17">
            <v>994.27950618054081</v>
          </cell>
          <cell r="AR17">
            <v>49169.214565817805</v>
          </cell>
          <cell r="AS17">
            <v>1873.1129358406786</v>
          </cell>
          <cell r="AT17">
            <v>1669.1937846067558</v>
          </cell>
          <cell r="AU17">
            <v>208.90351500126229</v>
          </cell>
          <cell r="AV17">
            <v>2.2548796589419852E-3</v>
          </cell>
          <cell r="AW17">
            <v>3.8002145790733111E-4</v>
          </cell>
          <cell r="AX17">
            <v>3.9705705458183602</v>
          </cell>
          <cell r="AY17">
            <v>3.1906689314434677</v>
          </cell>
          <cell r="AZ17">
            <v>1.4239860344110178E-3</v>
          </cell>
          <cell r="BA17">
            <v>13.072196063202922</v>
          </cell>
          <cell r="BB17">
            <v>10.929476042558958</v>
          </cell>
          <cell r="BC17">
            <v>2359014.0662818933</v>
          </cell>
          <cell r="BD17">
            <v>2131.8023011747587</v>
          </cell>
          <cell r="BE17">
            <v>1782.5896285380034</v>
          </cell>
          <cell r="BF17">
            <v>281.59395654187762</v>
          </cell>
          <cell r="BG17">
            <v>1897.6148408013783</v>
          </cell>
          <cell r="BH17">
            <v>1897.6148408013783</v>
          </cell>
          <cell r="BI17">
            <v>0</v>
          </cell>
          <cell r="BJ17">
            <v>11.982605381758706</v>
          </cell>
          <cell r="BK17">
            <v>0.49450169634395125</v>
          </cell>
          <cell r="BL17">
            <v>3374.2292591294299</v>
          </cell>
          <cell r="BM17">
            <v>22738.369803891786</v>
          </cell>
          <cell r="BN17">
            <v>26112.599063021218</v>
          </cell>
          <cell r="BO17">
            <v>111613.77791061391</v>
          </cell>
          <cell r="BP17">
            <v>0.23395497896266482</v>
          </cell>
          <cell r="BQ17">
            <v>0.87078156214990599</v>
          </cell>
          <cell r="BR17">
            <v>0.20372368205385766</v>
          </cell>
          <cell r="BS17">
            <v>51.073205914007517</v>
          </cell>
          <cell r="BT17">
            <v>45.081903223128165</v>
          </cell>
          <cell r="BU17">
            <v>7.6340730859924832</v>
          </cell>
          <cell r="BV17">
            <v>0.26687161862827802</v>
          </cell>
          <cell r="BW17">
            <v>0.26127248923062729</v>
          </cell>
          <cell r="BX17">
            <v>0.99875527405503395</v>
          </cell>
          <cell r="BY17">
            <v>0.26829440580524921</v>
          </cell>
          <cell r="BZ17">
            <v>1.2429741897765776</v>
          </cell>
          <cell r="CA17">
            <v>6.5188615872118716E-2</v>
          </cell>
          <cell r="CB17">
            <v>6.2120192077655158E-2</v>
          </cell>
          <cell r="CC17">
            <v>6.99477856400564E-3</v>
          </cell>
          <cell r="CD17">
            <v>1.1208647319158058</v>
          </cell>
          <cell r="CE17">
            <v>3.3495891471734984E-5</v>
          </cell>
          <cell r="CF17">
            <v>3.3411470914582417E-5</v>
          </cell>
          <cell r="CG17">
            <v>1.2779708837822732</v>
          </cell>
          <cell r="CH17">
            <v>1.2967874279607623E-2</v>
          </cell>
        </row>
        <row r="18">
          <cell r="A18">
            <v>60</v>
          </cell>
          <cell r="B18">
            <v>25</v>
          </cell>
          <cell r="C18">
            <v>1900</v>
          </cell>
          <cell r="D18">
            <v>44228</v>
          </cell>
          <cell r="E18">
            <v>4</v>
          </cell>
          <cell r="F18">
            <v>17</v>
          </cell>
          <cell r="G18">
            <v>59.243833000000002</v>
          </cell>
          <cell r="H18">
            <v>59.937071000000003</v>
          </cell>
          <cell r="I18">
            <v>58.083965999999997</v>
          </cell>
          <cell r="J18">
            <v>35.564639</v>
          </cell>
          <cell r="K18">
            <v>36.315241</v>
          </cell>
          <cell r="L18">
            <v>15.32</v>
          </cell>
          <cell r="M18">
            <v>59.010518500000003</v>
          </cell>
          <cell r="N18">
            <v>35.93994</v>
          </cell>
          <cell r="O18">
            <v>1176.0171732287304</v>
          </cell>
          <cell r="P18">
            <v>0.26353681111018712</v>
          </cell>
          <cell r="Q18">
            <v>0.2702259416947933</v>
          </cell>
          <cell r="R18">
            <v>0.97524615681731541</v>
          </cell>
          <cell r="S18">
            <v>-6.6891305846061844E-3</v>
          </cell>
          <cell r="T18">
            <v>-7.5543405348970751E-3</v>
          </cell>
          <cell r="U18">
            <v>3.1473624724628072E-4</v>
          </cell>
          <cell r="V18">
            <v>1.8531050000000064</v>
          </cell>
          <cell r="W18">
            <v>0.75060200000000066</v>
          </cell>
          <cell r="X18">
            <v>23.066187272230348</v>
          </cell>
          <cell r="Y18">
            <v>3.8157000000000001</v>
          </cell>
          <cell r="Z18">
            <v>0</v>
          </cell>
          <cell r="AA18">
            <v>9.7786239280931928E-3</v>
          </cell>
          <cell r="AB18">
            <v>9.4194091715509923E-3</v>
          </cell>
          <cell r="AC18">
            <v>33.909873017583571</v>
          </cell>
          <cell r="AD18">
            <v>35.238967616789708</v>
          </cell>
          <cell r="AE18">
            <v>3.2108719599630583E-9</v>
          </cell>
          <cell r="AF18">
            <v>7.8059102614662021E-4</v>
          </cell>
          <cell r="AG18">
            <v>6.6375818645872662E-7</v>
          </cell>
          <cell r="AH18">
            <v>3144.9066418728344</v>
          </cell>
          <cell r="AI18">
            <v>3144.9066418728344</v>
          </cell>
          <cell r="AJ18">
            <v>4092.9004450794869</v>
          </cell>
          <cell r="AK18">
            <v>0.62157284040184824</v>
          </cell>
          <cell r="AL18">
            <v>0.62344174977031519</v>
          </cell>
          <cell r="AM18">
            <v>1.152274562007684E-2</v>
          </cell>
          <cell r="AN18">
            <v>0.28167911199099999</v>
          </cell>
          <cell r="AO18">
            <v>1.4115735955631932E-2</v>
          </cell>
          <cell r="AP18">
            <v>4.8129826978597287E-4</v>
          </cell>
          <cell r="AQ18">
            <v>993.79258280746512</v>
          </cell>
          <cell r="AR18">
            <v>49403.031609472586</v>
          </cell>
          <cell r="AS18">
            <v>1882.0202517894315</v>
          </cell>
          <cell r="AT18">
            <v>1676.4343048351616</v>
          </cell>
          <cell r="AU18">
            <v>206.72209752841198</v>
          </cell>
          <cell r="AV18">
            <v>2.2495373288955408E-3</v>
          </cell>
          <cell r="AW18">
            <v>3.8044998379680573E-4</v>
          </cell>
          <cell r="AX18">
            <v>3.9494742098572839</v>
          </cell>
          <cell r="AY18">
            <v>3.1597272774060072</v>
          </cell>
          <cell r="AZ18">
            <v>1.4231372191345531E-3</v>
          </cell>
          <cell r="BA18">
            <v>13.06950067074577</v>
          </cell>
          <cell r="BB18">
            <v>10.909760612115855</v>
          </cell>
          <cell r="BC18">
            <v>2358309.3132557175</v>
          </cell>
          <cell r="BD18">
            <v>2132.4572468191932</v>
          </cell>
          <cell r="BE18">
            <v>1785.420064468103</v>
          </cell>
          <cell r="BF18">
            <v>282.31471911263867</v>
          </cell>
          <cell r="BG18">
            <v>1987.9618063181608</v>
          </cell>
          <cell r="BH18">
            <v>1987.9618063181608</v>
          </cell>
          <cell r="BI18">
            <v>0</v>
          </cell>
          <cell r="BJ18">
            <v>11.174198771844933</v>
          </cell>
          <cell r="BK18">
            <v>0.48434844283791723</v>
          </cell>
          <cell r="BL18">
            <v>3154.6407875821942</v>
          </cell>
          <cell r="BM18">
            <v>22213.880374635028</v>
          </cell>
          <cell r="BN18">
            <v>25368.521162217221</v>
          </cell>
          <cell r="BO18">
            <v>107641.03023447498</v>
          </cell>
          <cell r="BP18">
            <v>0.2356770564807569</v>
          </cell>
          <cell r="BQ18">
            <v>0.87564743063223649</v>
          </cell>
          <cell r="BR18">
            <v>0.20637000896634325</v>
          </cell>
          <cell r="BS18">
            <v>51.648351682215399</v>
          </cell>
          <cell r="BT18">
            <v>46.061252296292935</v>
          </cell>
          <cell r="BU18">
            <v>7.3621668177846047</v>
          </cell>
          <cell r="BV18">
            <v>0.26733190495022491</v>
          </cell>
          <cell r="BW18">
            <v>0.26127251099163779</v>
          </cell>
          <cell r="BX18">
            <v>1.0086664307314817</v>
          </cell>
          <cell r="BY18">
            <v>0.26842678828219235</v>
          </cell>
          <cell r="BZ18">
            <v>1.2466036480219593</v>
          </cell>
          <cell r="CA18">
            <v>6.6195025217206771E-2</v>
          </cell>
          <cell r="CB18">
            <v>6.7660572087981069E-2</v>
          </cell>
          <cell r="CC18">
            <v>4.581166033445442E-3</v>
          </cell>
          <cell r="CD18">
            <v>1.1276350393767205</v>
          </cell>
          <cell r="CE18">
            <v>3.2003835268869707E-5</v>
          </cell>
          <cell r="CF18">
            <v>3.3539862077095587E-5</v>
          </cell>
          <cell r="CG18">
            <v>1.2697346229915893</v>
          </cell>
          <cell r="CH18">
            <v>1.306185611804022E-2</v>
          </cell>
        </row>
        <row r="19">
          <cell r="A19">
            <v>60</v>
          </cell>
          <cell r="B19">
            <v>25</v>
          </cell>
          <cell r="C19">
            <v>1900</v>
          </cell>
          <cell r="D19">
            <v>44252</v>
          </cell>
          <cell r="E19">
            <v>2</v>
          </cell>
          <cell r="F19">
            <v>22</v>
          </cell>
          <cell r="G19">
            <v>59.375065999999997</v>
          </cell>
          <cell r="H19">
            <v>59.989221999999998</v>
          </cell>
          <cell r="I19">
            <v>58.458551999999997</v>
          </cell>
          <cell r="J19">
            <v>34.981110000000001</v>
          </cell>
          <cell r="K19">
            <v>35.765841000000002</v>
          </cell>
          <cell r="L19">
            <v>23.19</v>
          </cell>
          <cell r="M19">
            <v>59.223886999999998</v>
          </cell>
          <cell r="N19">
            <v>35.373475499999998</v>
          </cell>
          <cell r="O19">
            <v>1175.8856890036643</v>
          </cell>
          <cell r="P19">
            <v>0.26723995345022183</v>
          </cell>
          <cell r="Q19">
            <v>0.27028097731255463</v>
          </cell>
          <cell r="R19">
            <v>0.98874865744319052</v>
          </cell>
          <cell r="S19">
            <v>-3.0410238623327923E-3</v>
          </cell>
          <cell r="T19">
            <v>-3.942318908875175E-3</v>
          </cell>
          <cell r="U19">
            <v>4.5752366765614613E-4</v>
          </cell>
          <cell r="V19">
            <v>1.5306700000000006</v>
          </cell>
          <cell r="W19">
            <v>0.78473100000000073</v>
          </cell>
          <cell r="X19">
            <v>23.848467224385789</v>
          </cell>
          <cell r="Y19">
            <v>3.9645999999999999</v>
          </cell>
          <cell r="Z19">
            <v>2.3999999999997357E-3</v>
          </cell>
          <cell r="AA19">
            <v>9.4792782976413845E-3</v>
          </cell>
          <cell r="AB19">
            <v>9.7985803034566464E-3</v>
          </cell>
          <cell r="AC19">
            <v>35.274889092443928</v>
          </cell>
          <cell r="AD19">
            <v>39.657309122258752</v>
          </cell>
          <cell r="AE19">
            <v>3.2238684417318937E-9</v>
          </cell>
          <cell r="AF19">
            <v>7.7791370070767578E-4</v>
          </cell>
          <cell r="AG19">
            <v>6.6155554743319239E-7</v>
          </cell>
          <cell r="AH19">
            <v>3145.1045858270518</v>
          </cell>
          <cell r="AI19">
            <v>3145.1045858270518</v>
          </cell>
          <cell r="AJ19">
            <v>4095.3437338743615</v>
          </cell>
          <cell r="AK19">
            <v>0.6217965672526955</v>
          </cell>
          <cell r="AL19">
            <v>0.62263139512578369</v>
          </cell>
          <cell r="AM19">
            <v>1.1543558625917747E-2</v>
          </cell>
          <cell r="AN19">
            <v>0.28178280908199999</v>
          </cell>
          <cell r="AO19">
            <v>1.4141037441226783E-2</v>
          </cell>
          <cell r="AP19">
            <v>4.7967597222592156E-4</v>
          </cell>
          <cell r="AQ19">
            <v>993.98330181712822</v>
          </cell>
          <cell r="AR19">
            <v>49567.518243777027</v>
          </cell>
          <cell r="AS19">
            <v>1888.2864092867439</v>
          </cell>
          <cell r="AT19">
            <v>1682.4269355294039</v>
          </cell>
          <cell r="AU19">
            <v>205.20550369536738</v>
          </cell>
          <cell r="AV19">
            <v>2.2458017544868827E-3</v>
          </cell>
          <cell r="AW19">
            <v>3.8075161015896608E-4</v>
          </cell>
          <cell r="AX19">
            <v>3.9347594958321919</v>
          </cell>
          <cell r="AY19">
            <v>3.1550577155664716</v>
          </cell>
          <cell r="AZ19">
            <v>1.4225428355963366E-3</v>
          </cell>
          <cell r="BA19">
            <v>13.067611426165099</v>
          </cell>
          <cell r="BB19">
            <v>10.917361270890236</v>
          </cell>
          <cell r="BC19">
            <v>2357813.1554876235</v>
          </cell>
          <cell r="BD19">
            <v>2132.9164308326594</v>
          </cell>
          <cell r="BE19">
            <v>1784.3416182864789</v>
          </cell>
          <cell r="BF19">
            <v>282.82074882453566</v>
          </cell>
          <cell r="BG19">
            <v>2009.9354672498396</v>
          </cell>
          <cell r="BH19">
            <v>2009.9354672498396</v>
          </cell>
          <cell r="BI19">
            <v>0</v>
          </cell>
          <cell r="BJ19">
            <v>11.494509112874024</v>
          </cell>
          <cell r="BK19">
            <v>0.48194175236238684</v>
          </cell>
          <cell r="BL19">
            <v>3250.8856746734805</v>
          </cell>
          <cell r="BM19">
            <v>23103.22154459199</v>
          </cell>
          <cell r="BN19">
            <v>26354.107219265472</v>
          </cell>
          <cell r="BO19">
            <v>88907.45191887753</v>
          </cell>
          <cell r="BP19">
            <v>0.29642180323997969</v>
          </cell>
          <cell r="BQ19">
            <v>0.87664595701815284</v>
          </cell>
          <cell r="BR19">
            <v>0.25985697538235858</v>
          </cell>
          <cell r="BS19">
            <v>51.593310581285365</v>
          </cell>
          <cell r="BT19">
            <v>45.846056024848352</v>
          </cell>
          <cell r="BU19">
            <v>7.6305764187146323</v>
          </cell>
          <cell r="BV19">
            <v>0.26765563794031777</v>
          </cell>
          <cell r="BW19">
            <v>0.26127252629725467</v>
          </cell>
          <cell r="BX19">
            <v>1.022839857054767</v>
          </cell>
          <cell r="BY19">
            <v>0.26841406812265556</v>
          </cell>
          <cell r="BZ19">
            <v>1.2755745420196165</v>
          </cell>
          <cell r="CA19">
            <v>7.3968083894522973E-2</v>
          </cell>
          <cell r="CB19">
            <v>8.2856208503045356E-2</v>
          </cell>
          <cell r="CC19">
            <v>3.8984927931921668E-3</v>
          </cell>
          <cell r="CD19">
            <v>1.1492071995371917</v>
          </cell>
          <cell r="CE19">
            <v>3.2955210547263887E-5</v>
          </cell>
          <cell r="CF19">
            <v>3.3630306184363204E-5</v>
          </cell>
          <cell r="CG19">
            <v>1.2811787593764614</v>
          </cell>
          <cell r="CH19">
            <v>1.3321246135747582E-2</v>
          </cell>
        </row>
        <row r="20">
          <cell r="A20">
            <v>60</v>
          </cell>
          <cell r="B20">
            <v>25</v>
          </cell>
          <cell r="C20">
            <v>2050</v>
          </cell>
          <cell r="D20">
            <v>44228</v>
          </cell>
          <cell r="E20">
            <v>5</v>
          </cell>
          <cell r="F20">
            <v>20</v>
          </cell>
          <cell r="G20">
            <v>59.440849</v>
          </cell>
          <cell r="H20">
            <v>60.158904</v>
          </cell>
          <cell r="I20">
            <v>58.425998</v>
          </cell>
          <cell r="J20">
            <v>34.795256999999999</v>
          </cell>
          <cell r="K20">
            <v>35.523862999999999</v>
          </cell>
          <cell r="L20">
            <v>20.05</v>
          </cell>
          <cell r="M20">
            <v>59.292451</v>
          </cell>
          <cell r="N20">
            <v>35.159559999999999</v>
          </cell>
          <cell r="O20">
            <v>1175.843362640413</v>
          </cell>
          <cell r="P20">
            <v>0.26577223136867079</v>
          </cell>
          <cell r="Q20">
            <v>0.2702986970984233</v>
          </cell>
          <cell r="R20">
            <v>0.98325383814889677</v>
          </cell>
          <cell r="S20">
            <v>-4.5264657297525157E-3</v>
          </cell>
          <cell r="T20">
            <v>-5.4837013127677523E-3</v>
          </cell>
          <cell r="U20">
            <v>3.7918648077945596E-4</v>
          </cell>
          <cell r="V20">
            <v>1.7329059999999998</v>
          </cell>
          <cell r="W20">
            <v>0.7286059999999992</v>
          </cell>
          <cell r="X20">
            <v>24.129407735301285</v>
          </cell>
          <cell r="Y20">
            <v>3.8359000000000001</v>
          </cell>
          <cell r="Z20">
            <v>0</v>
          </cell>
          <cell r="AA20">
            <v>1.107578832671779E-2</v>
          </cell>
          <cell r="AB20">
            <v>9.6588856759124552E-3</v>
          </cell>
          <cell r="AC20">
            <v>34.771988433284839</v>
          </cell>
          <cell r="AD20">
            <v>35.957397129874103</v>
          </cell>
          <cell r="AE20">
            <v>3.2280510785923736E-9</v>
          </cell>
          <cell r="AF20">
            <v>7.7705721516553973E-4</v>
          </cell>
          <cell r="AG20">
            <v>6.6085096013181578E-7</v>
          </cell>
          <cell r="AH20">
            <v>3145.1685629819099</v>
          </cell>
          <cell r="AI20">
            <v>3145.1685629819099</v>
          </cell>
          <cell r="AJ20">
            <v>4096.2625630298162</v>
          </cell>
          <cell r="AK20">
            <v>0.62186832796429747</v>
          </cell>
          <cell r="AL20">
            <v>0.62232330039454975</v>
          </cell>
          <cell r="AM20">
            <v>1.155023873129902E-2</v>
          </cell>
          <cell r="AN20">
            <v>0.28181613118600002</v>
          </cell>
          <cell r="AO20">
            <v>1.4149158062694012E-2</v>
          </cell>
          <cell r="AP20">
            <v>4.7915700335800183E-4</v>
          </cell>
          <cell r="AQ20">
            <v>994.05454974987288</v>
          </cell>
          <cell r="AR20">
            <v>53529.467511016359</v>
          </cell>
          <cell r="AS20">
            <v>2039.2178099434805</v>
          </cell>
          <cell r="AT20">
            <v>1817.7364062315448</v>
          </cell>
          <cell r="AU20">
            <v>204.72134549369861</v>
          </cell>
          <cell r="AV20">
            <v>2.1610934284720944E-3</v>
          </cell>
          <cell r="AW20">
            <v>3.6667882723276141E-4</v>
          </cell>
          <cell r="AX20">
            <v>3.9300537024893125</v>
          </cell>
          <cell r="AY20">
            <v>3.1539119512712439</v>
          </cell>
          <cell r="AZ20">
            <v>1.3694327645798756E-3</v>
          </cell>
          <cell r="BA20">
            <v>13.401509866005281</v>
          </cell>
          <cell r="BB20">
            <v>11.201168534596734</v>
          </cell>
          <cell r="BC20">
            <v>2357653.6720313211</v>
          </cell>
          <cell r="BD20">
            <v>2187.6683147995568</v>
          </cell>
          <cell r="BE20">
            <v>1829.8213948155283</v>
          </cell>
          <cell r="BF20">
            <v>282.98316125388027</v>
          </cell>
          <cell r="BG20">
            <v>1874.0118697035036</v>
          </cell>
          <cell r="BH20">
            <v>1874.0118697035036</v>
          </cell>
          <cell r="BI20">
            <v>0</v>
          </cell>
          <cell r="BJ20">
            <v>12.151634495862954</v>
          </cell>
          <cell r="BK20">
            <v>0.50352999546813326</v>
          </cell>
          <cell r="BL20">
            <v>3438.7079440410002</v>
          </cell>
          <cell r="BM20">
            <v>22772.307281545727</v>
          </cell>
          <cell r="BN20">
            <v>26211.015225586729</v>
          </cell>
          <cell r="BO20">
            <v>108581.98026860306</v>
          </cell>
          <cell r="BP20">
            <v>0.24139378523717858</v>
          </cell>
          <cell r="BQ20">
            <v>0.86880676255972733</v>
          </cell>
          <cell r="BR20">
            <v>0.20972455305395121</v>
          </cell>
          <cell r="BS20">
            <v>51.773911037325369</v>
          </cell>
          <cell r="BT20">
            <v>45.698093789393894</v>
          </cell>
          <cell r="BU20">
            <v>7.5185399626746303</v>
          </cell>
          <cell r="BV20">
            <v>0.26775964232552429</v>
          </cell>
          <cell r="BW20">
            <v>0.26127253121450777</v>
          </cell>
          <cell r="BX20">
            <v>1.0172222473340249</v>
          </cell>
          <cell r="BY20">
            <v>0.26845584600232769</v>
          </cell>
          <cell r="BZ20">
            <v>1.2559692525058981</v>
          </cell>
          <cell r="CA20">
            <v>6.8716442232054309E-2</v>
          </cell>
          <cell r="CB20">
            <v>6.8045949709948497E-2</v>
          </cell>
          <cell r="CC20">
            <v>4.0225123532878545E-3</v>
          </cell>
          <cell r="CD20">
            <v>1.1365957499199615</v>
          </cell>
          <cell r="CE20">
            <v>3.3655776072253643E-5</v>
          </cell>
          <cell r="CF20">
            <v>3.4521039549326328E-5</v>
          </cell>
          <cell r="CG20">
            <v>1.2686513052850406</v>
          </cell>
          <cell r="CH20">
            <v>1.2687905943351173E-2</v>
          </cell>
        </row>
        <row r="21">
          <cell r="A21">
            <v>60</v>
          </cell>
          <cell r="B21">
            <v>25</v>
          </cell>
          <cell r="C21">
            <v>2050</v>
          </cell>
          <cell r="D21">
            <v>44228</v>
          </cell>
          <cell r="E21">
            <v>6</v>
          </cell>
        </row>
        <row r="22">
          <cell r="A22">
            <v>60</v>
          </cell>
          <cell r="B22">
            <v>25</v>
          </cell>
          <cell r="C22">
            <v>2050</v>
          </cell>
          <cell r="D22">
            <v>44252</v>
          </cell>
          <cell r="E22">
            <v>1</v>
          </cell>
          <cell r="F22">
            <v>19</v>
          </cell>
          <cell r="G22">
            <v>59.101425999999996</v>
          </cell>
          <cell r="H22">
            <v>59.797683999999997</v>
          </cell>
          <cell r="I22">
            <v>58.097948000000002</v>
          </cell>
          <cell r="J22">
            <v>35.885424</v>
          </cell>
          <cell r="K22">
            <v>36.538030999999997</v>
          </cell>
          <cell r="L22">
            <v>18.12</v>
          </cell>
          <cell r="M22">
            <v>58.947816000000003</v>
          </cell>
          <cell r="N22">
            <v>36.211727499999995</v>
          </cell>
          <cell r="O22">
            <v>1176.0557451659331</v>
          </cell>
          <cell r="P22">
            <v>0.26459517317641723</v>
          </cell>
          <cell r="Q22">
            <v>0.27020979938592782</v>
          </cell>
          <cell r="R22">
            <v>0.97922123393648097</v>
          </cell>
          <cell r="S22">
            <v>-5.614626209510587E-3</v>
          </cell>
          <cell r="T22">
            <v>-6.4474213051758491E-3</v>
          </cell>
          <cell r="U22">
            <v>4.0932522169371231E-4</v>
          </cell>
          <cell r="V22">
            <v>1.6997359999999944</v>
          </cell>
          <cell r="W22">
            <v>0.65260699999999616</v>
          </cell>
          <cell r="X22">
            <v>22.732069066908164</v>
          </cell>
          <cell r="Y22">
            <v>3.8816999999999999</v>
          </cell>
          <cell r="Z22">
            <v>0</v>
          </cell>
          <cell r="AA22">
            <v>8.5812414062858538E-3</v>
          </cell>
          <cell r="AB22">
            <v>8.9604125381915149E-3</v>
          </cell>
          <cell r="AC22">
            <v>32.257485137489454</v>
          </cell>
          <cell r="AD22">
            <v>32.652621369685875</v>
          </cell>
          <cell r="AE22">
            <v>3.2070583650459262E-9</v>
          </cell>
          <cell r="AF22">
            <v>7.8138125664769468E-4</v>
          </cell>
          <cell r="AG22">
            <v>6.6440834956972839E-7</v>
          </cell>
          <cell r="AH22">
            <v>3144.8488032336213</v>
          </cell>
          <cell r="AI22">
            <v>3144.8488032336213</v>
          </cell>
          <cell r="AJ22">
            <v>4091.7229285562157</v>
          </cell>
          <cell r="AK22">
            <v>0.62150697582781267</v>
          </cell>
          <cell r="AL22">
            <v>0.62382771838974849</v>
          </cell>
          <cell r="AM22">
            <v>1.1516622161033156E-2</v>
          </cell>
          <cell r="AN22">
            <v>0.28164863857600003</v>
          </cell>
          <cell r="AO22">
            <v>1.4108291838509182E-2</v>
          </cell>
          <cell r="AP22">
            <v>4.8177711040300463E-4</v>
          </cell>
          <cell r="AQ22">
            <v>993.70002051247116</v>
          </cell>
          <cell r="AR22">
            <v>53242.8588877742</v>
          </cell>
          <cell r="AS22">
            <v>2028.2993862009218</v>
          </cell>
          <cell r="AT22">
            <v>1807.2060198854106</v>
          </cell>
          <cell r="AU22">
            <v>207.1706448536099</v>
          </cell>
          <cell r="AV22">
            <v>2.1669022515987992E-3</v>
          </cell>
          <cell r="AW22">
            <v>3.6620976018804765E-4</v>
          </cell>
          <cell r="AX22">
            <v>3.9538187106663836</v>
          </cell>
          <cell r="AY22">
            <v>3.1600045829607177</v>
          </cell>
          <cell r="AZ22">
            <v>1.3703570447144112E-3</v>
          </cell>
          <cell r="BA22">
            <v>13.404639372692779</v>
          </cell>
          <cell r="BB22">
            <v>11.18669079055889</v>
          </cell>
          <cell r="BC22">
            <v>2358455.0761595182</v>
          </cell>
          <cell r="BD22">
            <v>2186.9076806284884</v>
          </cell>
          <cell r="BE22">
            <v>1831.8740454540655</v>
          </cell>
          <cell r="BF22">
            <v>282.16583677018366</v>
          </cell>
          <cell r="BG22">
            <v>1825.1170773971921</v>
          </cell>
          <cell r="BH22">
            <v>1825.1170773971921</v>
          </cell>
          <cell r="BI22">
            <v>0</v>
          </cell>
          <cell r="BJ22">
            <v>11.578835515209061</v>
          </cell>
          <cell r="BK22">
            <v>0.50927121941881326</v>
          </cell>
          <cell r="BL22">
            <v>3267.1518119732855</v>
          </cell>
          <cell r="BM22">
            <v>21132.730435181173</v>
          </cell>
          <cell r="BN22">
            <v>24399.882247154459</v>
          </cell>
          <cell r="BO22">
            <v>106511.99160152645</v>
          </cell>
          <cell r="BP22">
            <v>0.22908108167235491</v>
          </cell>
          <cell r="BQ22">
            <v>0.86609968938049664</v>
          </cell>
          <cell r="BR22">
            <v>0.19840705367937478</v>
          </cell>
          <cell r="BS22">
            <v>51.912252420787716</v>
          </cell>
          <cell r="BT22">
            <v>46.122834663183184</v>
          </cell>
          <cell r="BU22">
            <v>7.0355635792122868</v>
          </cell>
          <cell r="BV22">
            <v>0.26723674797057539</v>
          </cell>
          <cell r="BW22">
            <v>0.26127250649282791</v>
          </cell>
          <cell r="BX22">
            <v>1.012717245791342</v>
          </cell>
          <cell r="BY22">
            <v>0.26848792716099829</v>
          </cell>
          <cell r="BZ22">
            <v>1.2300615515545996</v>
          </cell>
          <cell r="CA22">
            <v>6.1768749096337616E-2</v>
          </cell>
          <cell r="CB22">
            <v>5.9700870584544805E-2</v>
          </cell>
          <cell r="CC22">
            <v>3.8756445471195629E-3</v>
          </cell>
          <cell r="CD22">
            <v>1.1213893986729708</v>
          </cell>
          <cell r="CE22">
            <v>3.182696357546935E-5</v>
          </cell>
          <cell r="CF22">
            <v>3.437121167580562E-5</v>
          </cell>
          <cell r="CG22">
            <v>1.2481583556217757</v>
          </cell>
          <cell r="CH22">
            <v>1.2503855084272665E-2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(I)Trends-25degC"/>
      <sheetName val="(I)Trends-50degC"/>
      <sheetName val="(I) Boundary layer"/>
      <sheetName val="(II)Scaling"/>
      <sheetName val="(III)Bulk&amp;BL"/>
      <sheetName val="(IV)Crystallisation"/>
      <sheetName val="(V)Combination"/>
      <sheetName val="MSZW"/>
      <sheetName val="Sheet1"/>
    </sheetNames>
    <sheetDataSet>
      <sheetData sheetId="0">
        <row r="2">
          <cell r="A2">
            <v>45</v>
          </cell>
          <cell r="BZ2">
            <v>1.10521328286871</v>
          </cell>
        </row>
        <row r="3">
          <cell r="A3">
            <v>45</v>
          </cell>
          <cell r="BZ3">
            <v>1.0719055352298448</v>
          </cell>
        </row>
        <row r="4">
          <cell r="A4">
            <v>45</v>
          </cell>
          <cell r="BZ4">
            <v>1.1790406162239357</v>
          </cell>
        </row>
        <row r="5">
          <cell r="A5">
            <v>45</v>
          </cell>
          <cell r="BZ5">
            <v>1.1620530985767272</v>
          </cell>
        </row>
        <row r="6">
          <cell r="A6">
            <v>45</v>
          </cell>
          <cell r="BZ6">
            <v>1.158618925797567</v>
          </cell>
        </row>
        <row r="7">
          <cell r="A7">
            <v>45</v>
          </cell>
          <cell r="BZ7">
            <v>1.2122790104460284</v>
          </cell>
        </row>
        <row r="8">
          <cell r="A8">
            <v>45</v>
          </cell>
          <cell r="BZ8">
            <v>1.1763846345619289</v>
          </cell>
        </row>
        <row r="11">
          <cell r="BZ11">
            <v>1.2089403762969977</v>
          </cell>
        </row>
        <row r="12">
          <cell r="A12">
            <v>45</v>
          </cell>
        </row>
        <row r="13">
          <cell r="A13">
            <v>45</v>
          </cell>
        </row>
        <row r="15">
          <cell r="A15">
            <v>50</v>
          </cell>
          <cell r="BZ15">
            <v>1.0842296691386324</v>
          </cell>
        </row>
        <row r="16">
          <cell r="A16">
            <v>50</v>
          </cell>
          <cell r="BZ16">
            <v>1.0728524084020252</v>
          </cell>
        </row>
        <row r="17">
          <cell r="A17">
            <v>50</v>
          </cell>
          <cell r="BZ17">
            <v>1.0919543342593163</v>
          </cell>
        </row>
        <row r="18">
          <cell r="A18">
            <v>50</v>
          </cell>
          <cell r="BZ18">
            <v>1.0936652610929665</v>
          </cell>
        </row>
        <row r="19">
          <cell r="A19">
            <v>50</v>
          </cell>
          <cell r="BZ19">
            <v>1.0900335881399537</v>
          </cell>
        </row>
        <row r="20">
          <cell r="A20">
            <v>50</v>
          </cell>
          <cell r="BZ20">
            <v>1.0989479239194231</v>
          </cell>
        </row>
        <row r="21">
          <cell r="A21">
            <v>50</v>
          </cell>
          <cell r="BZ21">
            <v>1.0996943951116087</v>
          </cell>
        </row>
        <row r="22">
          <cell r="A22">
            <v>50</v>
          </cell>
          <cell r="BZ22">
            <v>1.162933308832933</v>
          </cell>
        </row>
        <row r="23">
          <cell r="A23">
            <v>50</v>
          </cell>
          <cell r="BZ23">
            <v>1.1376579438710188</v>
          </cell>
        </row>
        <row r="24">
          <cell r="A24">
            <v>50</v>
          </cell>
          <cell r="BZ24">
            <v>1.1496437383144105</v>
          </cell>
        </row>
        <row r="25">
          <cell r="A25">
            <v>50</v>
          </cell>
          <cell r="BZ25">
            <v>1.1842418147776113</v>
          </cell>
        </row>
        <row r="26">
          <cell r="A26">
            <v>50</v>
          </cell>
          <cell r="BZ26">
            <v>1.1500764657958058</v>
          </cell>
        </row>
        <row r="27">
          <cell r="A27">
            <v>50</v>
          </cell>
          <cell r="BZ27">
            <v>1.1844418209061462</v>
          </cell>
        </row>
        <row r="28">
          <cell r="A28">
            <v>50</v>
          </cell>
          <cell r="BZ28">
            <v>1.153696379361844</v>
          </cell>
        </row>
        <row r="29">
          <cell r="A29">
            <v>50</v>
          </cell>
          <cell r="BZ29">
            <v>1.1683237661203367</v>
          </cell>
        </row>
        <row r="33">
          <cell r="A33">
            <v>50</v>
          </cell>
        </row>
        <row r="34">
          <cell r="A34">
            <v>50</v>
          </cell>
        </row>
        <row r="39">
          <cell r="A39">
            <v>50</v>
          </cell>
        </row>
        <row r="40">
          <cell r="A40">
            <v>50</v>
          </cell>
        </row>
        <row r="41">
          <cell r="A41">
            <v>50</v>
          </cell>
        </row>
        <row r="42">
          <cell r="A42">
            <v>55</v>
          </cell>
          <cell r="BZ42">
            <v>1.1130868541280565</v>
          </cell>
        </row>
        <row r="43">
          <cell r="A43">
            <v>55</v>
          </cell>
          <cell r="BZ43">
            <v>1.1005008646873919</v>
          </cell>
        </row>
        <row r="44">
          <cell r="A44">
            <v>55</v>
          </cell>
          <cell r="BZ44">
            <v>1.1097640027897291</v>
          </cell>
        </row>
        <row r="45">
          <cell r="A45">
            <v>55</v>
          </cell>
          <cell r="BZ45">
            <v>1.2029444399382674</v>
          </cell>
        </row>
        <row r="46">
          <cell r="A46">
            <v>55</v>
          </cell>
          <cell r="BZ46">
            <v>1.1983819645939959</v>
          </cell>
        </row>
        <row r="47">
          <cell r="A47">
            <v>55</v>
          </cell>
          <cell r="BZ47">
            <v>1.1672806469561301</v>
          </cell>
        </row>
        <row r="48">
          <cell r="A48">
            <v>55</v>
          </cell>
        </row>
        <row r="49">
          <cell r="A49">
            <v>55</v>
          </cell>
        </row>
        <row r="50">
          <cell r="A50">
            <v>55</v>
          </cell>
        </row>
        <row r="51">
          <cell r="A51">
            <v>55</v>
          </cell>
        </row>
        <row r="52">
          <cell r="A52">
            <v>55</v>
          </cell>
        </row>
        <row r="53">
          <cell r="A53">
            <v>55</v>
          </cell>
        </row>
        <row r="54">
          <cell r="A54">
            <v>55</v>
          </cell>
        </row>
        <row r="55">
          <cell r="A55">
            <v>55</v>
          </cell>
        </row>
        <row r="56">
          <cell r="A56">
            <v>55</v>
          </cell>
        </row>
        <row r="57">
          <cell r="A57">
            <v>60</v>
          </cell>
          <cell r="BZ57">
            <v>1.1262213199893401</v>
          </cell>
        </row>
        <row r="58">
          <cell r="A58">
            <v>60</v>
          </cell>
          <cell r="BZ58">
            <v>1.111186934242242</v>
          </cell>
        </row>
        <row r="59">
          <cell r="A59">
            <v>60</v>
          </cell>
          <cell r="BZ59">
            <v>1.0791271715940871</v>
          </cell>
        </row>
        <row r="60">
          <cell r="A60">
            <v>60</v>
          </cell>
          <cell r="BZ60">
            <v>1.0795409763862516</v>
          </cell>
        </row>
        <row r="61">
          <cell r="A61">
            <v>60</v>
          </cell>
          <cell r="BZ61">
            <v>1.098745704212243</v>
          </cell>
        </row>
        <row r="62">
          <cell r="A62">
            <v>60</v>
          </cell>
          <cell r="BZ62">
            <v>1.1170086129199597</v>
          </cell>
        </row>
        <row r="63">
          <cell r="A63">
            <v>60</v>
          </cell>
          <cell r="BZ63">
            <v>1.0902357097942117</v>
          </cell>
        </row>
        <row r="64">
          <cell r="A64">
            <v>60</v>
          </cell>
        </row>
        <row r="65">
          <cell r="A65">
            <v>60</v>
          </cell>
        </row>
        <row r="66">
          <cell r="A66">
            <v>60</v>
          </cell>
        </row>
        <row r="67">
          <cell r="A67">
            <v>60</v>
          </cell>
        </row>
        <row r="68">
          <cell r="A68">
            <v>60</v>
          </cell>
        </row>
        <row r="70">
          <cell r="A70">
            <v>60</v>
          </cell>
        </row>
        <row r="71">
          <cell r="A71">
            <v>60</v>
          </cell>
        </row>
        <row r="72">
          <cell r="A72">
            <v>60</v>
          </cell>
        </row>
        <row r="73">
          <cell r="A73">
            <v>60</v>
          </cell>
        </row>
        <row r="74">
          <cell r="A74">
            <v>60</v>
          </cell>
        </row>
        <row r="75">
          <cell r="A75">
            <v>60</v>
          </cell>
        </row>
        <row r="76">
          <cell r="A76">
            <v>60</v>
          </cell>
        </row>
        <row r="77">
          <cell r="A77">
            <v>60</v>
          </cell>
        </row>
        <row r="78">
          <cell r="A78">
            <v>60</v>
          </cell>
        </row>
        <row r="79">
          <cell r="A79">
            <v>60</v>
          </cell>
        </row>
        <row r="80">
          <cell r="A80">
            <v>60</v>
          </cell>
        </row>
        <row r="81">
          <cell r="A81">
            <v>60</v>
          </cell>
        </row>
        <row r="82">
          <cell r="A82">
            <v>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45</v>
          </cell>
          <cell r="B3">
            <v>1.244</v>
          </cell>
        </row>
        <row r="4">
          <cell r="A4">
            <v>50</v>
          </cell>
          <cell r="B4">
            <v>1.22</v>
          </cell>
        </row>
        <row r="5">
          <cell r="A5">
            <v>55</v>
          </cell>
          <cell r="B5">
            <v>1.21</v>
          </cell>
        </row>
        <row r="6">
          <cell r="A6">
            <v>60</v>
          </cell>
          <cell r="B6">
            <v>1.1859999999999999</v>
          </cell>
        </row>
      </sheetData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Trends - Figures 1&amp;3c"/>
      <sheetName val="Figures 2-3"/>
      <sheetName val="Figures 4&amp;7"/>
      <sheetName val="Figure 6"/>
      <sheetName val="Figure 8"/>
      <sheetName val="Figure 10"/>
      <sheetName val="Figure 11"/>
    </sheetNames>
    <sheetDataSet>
      <sheetData sheetId="0">
        <row r="85">
          <cell r="BS85">
            <v>41.304000529868745</v>
          </cell>
          <cell r="CJ85">
            <v>0.28980283675596485</v>
          </cell>
        </row>
        <row r="86">
          <cell r="BS86">
            <v>39.650214374996061</v>
          </cell>
          <cell r="CJ86">
            <v>0.31020332893356906</v>
          </cell>
        </row>
        <row r="87">
          <cell r="BS87">
            <v>38.742603645333176</v>
          </cell>
          <cell r="DO87">
            <v>3.735112067949983</v>
          </cell>
        </row>
        <row r="89">
          <cell r="BS89">
            <v>46.210860479610403</v>
          </cell>
          <cell r="CJ89">
            <v>0.29132508776950633</v>
          </cell>
        </row>
        <row r="90">
          <cell r="BS90">
            <v>44.526378049385286</v>
          </cell>
          <cell r="CJ90">
            <v>0.30993719362946176</v>
          </cell>
        </row>
        <row r="91">
          <cell r="BS91">
            <v>42.914283616563637</v>
          </cell>
          <cell r="DO91">
            <v>3.3955993689031438</v>
          </cell>
        </row>
        <row r="92">
          <cell r="BS92">
            <v>41.588565299150403</v>
          </cell>
          <cell r="DO92">
            <v>2.8652115392409332</v>
          </cell>
        </row>
        <row r="93">
          <cell r="BS93">
            <v>50.630047525480393</v>
          </cell>
          <cell r="CJ93">
            <v>0.29710008594607107</v>
          </cell>
        </row>
        <row r="94">
          <cell r="BS94">
            <v>48.939303656016705</v>
          </cell>
          <cell r="CJ94">
            <v>0.3185730450223267</v>
          </cell>
        </row>
        <row r="95">
          <cell r="BS95">
            <v>47.324087122036126</v>
          </cell>
          <cell r="DO95">
            <v>3.1249926189504138</v>
          </cell>
        </row>
        <row r="96">
          <cell r="BS96">
            <v>45.896213787833879</v>
          </cell>
          <cell r="DO96">
            <v>3.0042881891368505</v>
          </cell>
        </row>
        <row r="97">
          <cell r="BS97">
            <v>55.625793265931449</v>
          </cell>
          <cell r="CJ97">
            <v>0.29639079670386276</v>
          </cell>
        </row>
        <row r="98">
          <cell r="BS98">
            <v>53.585848755644918</v>
          </cell>
          <cell r="DO98">
            <v>3.4239113390258917</v>
          </cell>
        </row>
        <row r="99">
          <cell r="BS99">
            <v>52.00614825968055</v>
          </cell>
          <cell r="DO99">
            <v>2.5883221186160861</v>
          </cell>
        </row>
        <row r="100">
          <cell r="BS100">
            <v>50.46223893046912</v>
          </cell>
          <cell r="DO100">
            <v>2.2711481998369654</v>
          </cell>
        </row>
        <row r="103">
          <cell r="CJ103">
            <v>6.1912082900889174E-3</v>
          </cell>
        </row>
        <row r="104">
          <cell r="CJ104">
            <v>2.8967504582306167E-3</v>
          </cell>
        </row>
        <row r="105">
          <cell r="CJ105">
            <v>6.7984745673819319E-3</v>
          </cell>
        </row>
        <row r="107">
          <cell r="CJ107">
            <v>2.4706092961688645E-3</v>
          </cell>
        </row>
        <row r="108">
          <cell r="CJ108">
            <v>4.4463381420403953E-3</v>
          </cell>
        </row>
        <row r="109">
          <cell r="CJ109">
            <v>3.9293251862672325E-3</v>
          </cell>
        </row>
        <row r="110">
          <cell r="CJ110">
            <v>7.1177711159974236E-3</v>
          </cell>
        </row>
        <row r="111">
          <cell r="CJ111">
            <v>1.7388891775773087E-3</v>
          </cell>
        </row>
        <row r="112">
          <cell r="CJ112">
            <v>5.1136029626595936E-3</v>
          </cell>
        </row>
        <row r="113">
          <cell r="CJ113">
            <v>5.0633703189794993E-3</v>
          </cell>
        </row>
        <row r="114">
          <cell r="CJ114">
            <v>4.915119265626996E-3</v>
          </cell>
        </row>
        <row r="115">
          <cell r="CJ115">
            <v>4.9089461467971135E-3</v>
          </cell>
        </row>
        <row r="116">
          <cell r="CJ116">
            <v>5.9732300973025466E-3</v>
          </cell>
        </row>
        <row r="117">
          <cell r="CJ117">
            <v>3.2256826102186257E-3</v>
          </cell>
        </row>
        <row r="118">
          <cell r="CJ118">
            <v>1.218081207019423E-2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7">
          <cell r="N37">
            <v>35</v>
          </cell>
          <cell r="O37">
            <v>0.26502512499999997</v>
          </cell>
        </row>
        <row r="38">
          <cell r="N38">
            <v>40</v>
          </cell>
          <cell r="O38">
            <v>0.26595639999999998</v>
          </cell>
        </row>
        <row r="39">
          <cell r="N39">
            <v>45</v>
          </cell>
          <cell r="O39">
            <v>0.266966025</v>
          </cell>
        </row>
        <row r="40">
          <cell r="N40">
            <v>50</v>
          </cell>
          <cell r="O40">
            <v>0.26805400000000001</v>
          </cell>
        </row>
        <row r="41">
          <cell r="N41">
            <v>55</v>
          </cell>
          <cell r="O41">
            <v>0.26922032499999998</v>
          </cell>
        </row>
        <row r="42">
          <cell r="N42">
            <v>60</v>
          </cell>
          <cell r="O42">
            <v>0.27046500000000001</v>
          </cell>
        </row>
        <row r="43">
          <cell r="N43">
            <v>65</v>
          </cell>
          <cell r="O43">
            <v>0.27178802499999999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78ABD-704F-4986-98D5-B3194D5EA961}">
  <dimension ref="A1:FL122"/>
  <sheetViews>
    <sheetView topLeftCell="A144" zoomScale="40" zoomScaleNormal="40" workbookViewId="0">
      <pane xSplit="5" topLeftCell="P1" activePane="topRight" state="frozen"/>
      <selection pane="topRight" activeCell="F55" sqref="F54:F55"/>
    </sheetView>
  </sheetViews>
  <sheetFormatPr defaultRowHeight="15" x14ac:dyDescent="0.25"/>
  <cols>
    <col min="4" max="4" width="14.28515625" style="4" bestFit="1" customWidth="1"/>
    <col min="5" max="5" width="6.42578125" bestFit="1" customWidth="1"/>
    <col min="16" max="16" width="17.85546875" bestFit="1" customWidth="1"/>
    <col min="31" max="31" width="14" bestFit="1" customWidth="1"/>
    <col min="84" max="84" width="14" bestFit="1" customWidth="1"/>
    <col min="88" max="91" width="12.140625" customWidth="1"/>
    <col min="94" max="94" width="10.42578125" customWidth="1"/>
    <col min="99" max="99" width="12.28515625" customWidth="1"/>
    <col min="101" max="101" width="12.5703125" bestFit="1" customWidth="1"/>
    <col min="103" max="104" width="14" bestFit="1" customWidth="1"/>
    <col min="105" max="105" width="17.42578125" bestFit="1" customWidth="1"/>
    <col min="106" max="106" width="12" customWidth="1"/>
    <col min="107" max="107" width="9.7109375" customWidth="1"/>
    <col min="108" max="108" width="19" bestFit="1" customWidth="1"/>
    <col min="109" max="110" width="12" customWidth="1"/>
    <col min="111" max="112" width="11.85546875" customWidth="1"/>
    <col min="113" max="115" width="11.5703125" customWidth="1"/>
    <col min="116" max="123" width="12.140625" customWidth="1"/>
    <col min="124" max="135" width="12" customWidth="1"/>
    <col min="137" max="137" width="9.7109375" customWidth="1"/>
    <col min="138" max="141" width="11.85546875" customWidth="1"/>
    <col min="147" max="147" width="14" bestFit="1" customWidth="1"/>
    <col min="150" max="151" width="12" bestFit="1" customWidth="1"/>
    <col min="152" max="152" width="10" customWidth="1"/>
    <col min="154" max="154" width="16.42578125" bestFit="1" customWidth="1"/>
    <col min="156" max="156" width="12.85546875" bestFit="1" customWidth="1"/>
    <col min="160" max="160" width="12.140625" bestFit="1" customWidth="1"/>
    <col min="161" max="161" width="12.140625" customWidth="1"/>
  </cols>
  <sheetData>
    <row r="1" spans="1:16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/>
      <c r="CJ1" s="1" t="s">
        <v>99</v>
      </c>
      <c r="CK1" s="1" t="s">
        <v>100</v>
      </c>
      <c r="CL1" s="1" t="s">
        <v>142</v>
      </c>
      <c r="CM1" s="1" t="s">
        <v>159</v>
      </c>
      <c r="CN1" s="1" t="s">
        <v>143</v>
      </c>
      <c r="CO1" s="1" t="s">
        <v>103</v>
      </c>
      <c r="CP1" s="3" t="s">
        <v>150</v>
      </c>
      <c r="CQ1" s="1" t="s">
        <v>144</v>
      </c>
      <c r="CR1" s="1" t="s">
        <v>145</v>
      </c>
      <c r="CS1" s="1" t="s">
        <v>146</v>
      </c>
      <c r="CT1" s="1" t="s">
        <v>147</v>
      </c>
      <c r="CU1" s="1" t="s">
        <v>148</v>
      </c>
      <c r="CV1" s="1" t="s">
        <v>149</v>
      </c>
      <c r="CX1" s="1" t="s">
        <v>151</v>
      </c>
      <c r="CY1" s="1" t="s">
        <v>158</v>
      </c>
      <c r="CZ1" s="3" t="s">
        <v>117</v>
      </c>
      <c r="DA1" s="3" t="s">
        <v>118</v>
      </c>
      <c r="DB1" s="3" t="s">
        <v>137</v>
      </c>
      <c r="DC1" s="1" t="s">
        <v>105</v>
      </c>
      <c r="DD1" s="3" t="s">
        <v>138</v>
      </c>
      <c r="DE1" s="3" t="s">
        <v>139</v>
      </c>
      <c r="DF1" s="3" t="s">
        <v>140</v>
      </c>
      <c r="DG1" s="1" t="s">
        <v>106</v>
      </c>
      <c r="DH1" s="1" t="s">
        <v>107</v>
      </c>
      <c r="DI1" s="1" t="s">
        <v>152</v>
      </c>
      <c r="DJ1" s="1" t="s">
        <v>154</v>
      </c>
      <c r="DK1" s="1" t="s">
        <v>155</v>
      </c>
      <c r="DL1" s="1" t="s">
        <v>156</v>
      </c>
      <c r="DM1" s="1" t="s">
        <v>153</v>
      </c>
      <c r="DN1" s="1" t="s">
        <v>157</v>
      </c>
      <c r="DO1" s="1" t="s">
        <v>106</v>
      </c>
      <c r="DP1" s="1" t="s">
        <v>160</v>
      </c>
      <c r="DQ1" s="1" t="s">
        <v>162</v>
      </c>
      <c r="DR1" s="1" t="s">
        <v>161</v>
      </c>
      <c r="DT1" s="3" t="s">
        <v>116</v>
      </c>
      <c r="DU1" s="3" t="s">
        <v>126</v>
      </c>
      <c r="DV1" s="1" t="s">
        <v>114</v>
      </c>
      <c r="DW1" s="3" t="s">
        <v>122</v>
      </c>
      <c r="DX1" s="3" t="s">
        <v>119</v>
      </c>
      <c r="DY1" s="3" t="s">
        <v>120</v>
      </c>
      <c r="DZ1" s="3" t="s">
        <v>124</v>
      </c>
      <c r="EA1" s="3" t="s">
        <v>121</v>
      </c>
      <c r="EB1" s="3" t="s">
        <v>123</v>
      </c>
      <c r="EC1" s="3" t="s">
        <v>125</v>
      </c>
      <c r="ED1" s="3"/>
      <c r="EE1" s="3" t="s">
        <v>127</v>
      </c>
      <c r="EF1" s="1" t="s">
        <v>112</v>
      </c>
      <c r="EG1" s="1" t="s">
        <v>135</v>
      </c>
      <c r="EH1" s="1" t="s">
        <v>135</v>
      </c>
      <c r="EJ1" s="1" t="s">
        <v>111</v>
      </c>
      <c r="EK1" s="1" t="s">
        <v>109</v>
      </c>
      <c r="EL1" s="1" t="s">
        <v>92</v>
      </c>
      <c r="EM1" s="1" t="s">
        <v>101</v>
      </c>
      <c r="EN1" s="1" t="s">
        <v>103</v>
      </c>
      <c r="EO1" s="1" t="s">
        <v>116</v>
      </c>
      <c r="EQ1" s="1" t="s">
        <v>164</v>
      </c>
      <c r="ER1" s="1" t="s">
        <v>163</v>
      </c>
      <c r="ET1" s="3" t="s">
        <v>113</v>
      </c>
      <c r="EU1" s="1" t="s">
        <v>114</v>
      </c>
      <c r="EV1" s="1" t="s">
        <v>115</v>
      </c>
      <c r="EX1" s="1" t="s">
        <v>90</v>
      </c>
      <c r="EY1" s="1" t="s">
        <v>91</v>
      </c>
      <c r="EZ1" s="1" t="s">
        <v>93</v>
      </c>
      <c r="FA1" s="1" t="s">
        <v>94</v>
      </c>
      <c r="FB1" s="1" t="s">
        <v>102</v>
      </c>
      <c r="FC1" s="1" t="s">
        <v>104</v>
      </c>
      <c r="FD1" s="1" t="s">
        <v>95</v>
      </c>
      <c r="FE1" s="1" t="s">
        <v>98</v>
      </c>
      <c r="FF1" s="1" t="s">
        <v>136</v>
      </c>
      <c r="FG1" s="1" t="s">
        <v>96</v>
      </c>
      <c r="FH1" s="1" t="s">
        <v>108</v>
      </c>
      <c r="FI1" s="1" t="s">
        <v>97</v>
      </c>
      <c r="FJ1" s="1" t="s">
        <v>110</v>
      </c>
    </row>
    <row r="2" spans="1:166" x14ac:dyDescent="0.25">
      <c r="A2">
        <f>[1]Scaling!A2</f>
        <v>50</v>
      </c>
      <c r="B2">
        <f>[1]Scaling!B2</f>
        <v>25</v>
      </c>
      <c r="C2">
        <f>[1]Scaling!C2</f>
        <v>1600</v>
      </c>
      <c r="D2" s="4">
        <f>[1]Scaling!D2</f>
        <v>44229</v>
      </c>
      <c r="E2">
        <f>[1]Scaling!E2</f>
        <v>1</v>
      </c>
      <c r="F2">
        <f>[1]Scaling!F2</f>
        <v>21</v>
      </c>
      <c r="G2">
        <f>[1]Scaling!G2</f>
        <v>49.469332999999999</v>
      </c>
      <c r="H2">
        <f>[1]Scaling!H2</f>
        <v>50.113923</v>
      </c>
      <c r="I2">
        <f>[1]Scaling!I2</f>
        <v>48.286583</v>
      </c>
      <c r="J2">
        <f>[1]Scaling!J2</f>
        <v>23.755845999999998</v>
      </c>
      <c r="K2">
        <f>[1]Scaling!K2</f>
        <v>24.74973</v>
      </c>
      <c r="L2">
        <f>[1]Scaling!L2</f>
        <v>16.829999999999998</v>
      </c>
      <c r="M2">
        <f>[1]Scaling!M2</f>
        <v>49.200253000000004</v>
      </c>
      <c r="N2">
        <f>[1]Scaling!N2</f>
        <v>24.252787999999999</v>
      </c>
      <c r="O2">
        <f>[1]Scaling!O2</f>
        <v>1181.6804224902346</v>
      </c>
      <c r="P2">
        <f>[1]Scaling!P2</f>
        <v>0.2604207702936619</v>
      </c>
      <c r="Q2">
        <f>[1]Scaling!Q2</f>
        <v>0.2678715109487565</v>
      </c>
      <c r="R2">
        <f>[1]Scaling!R2</f>
        <v>0.97218539355415101</v>
      </c>
      <c r="S2">
        <f>[1]Scaling!S2</f>
        <v>-7.4507406550946009E-3</v>
      </c>
      <c r="T2">
        <f>[1]Scaling!T2</f>
        <v>-8.1211038891071952E-3</v>
      </c>
      <c r="U2">
        <f>[1]Scaling!U2</f>
        <v>2.9414436417112856E-4</v>
      </c>
      <c r="V2">
        <f>[1]Scaling!V2</f>
        <v>1.8273399999999995</v>
      </c>
      <c r="W2">
        <f>[1]Scaling!W2</f>
        <v>0.99388400000000132</v>
      </c>
      <c r="X2">
        <f>[1]Scaling!X2</f>
        <v>24.945144454942945</v>
      </c>
      <c r="Y2">
        <f>[1]Scaling!Y2</f>
        <v>3.6775000000000002</v>
      </c>
      <c r="Z2">
        <f>[1]Scaling!Z2</f>
        <v>4.1000000000002146E-3</v>
      </c>
      <c r="AA2">
        <f>[1]Scaling!AA2</f>
        <v>7.1842951308439644E-3</v>
      </c>
      <c r="AB2">
        <f>[1]Scaling!AB2</f>
        <v>7.4038152598419841E-3</v>
      </c>
      <c r="AC2">
        <f>[1]Scaling!AC2</f>
        <v>26.653734935431142</v>
      </c>
      <c r="AD2">
        <f>[1]Scaling!AD2</f>
        <v>27.910986583328839</v>
      </c>
      <c r="AE2">
        <f>[1]Scaling!AE2</f>
        <v>2.6455571829603532E-9</v>
      </c>
      <c r="AF2">
        <f>[1]Scaling!AF2</f>
        <v>9.2326563759115863E-4</v>
      </c>
      <c r="AG2">
        <f>[1]Scaling!AG2</f>
        <v>7.8131584480810715E-7</v>
      </c>
      <c r="AH2">
        <f>[1]Scaling!AH2</f>
        <v>3137.686194613445</v>
      </c>
      <c r="AI2">
        <f>[1]Scaling!AI2</f>
        <v>3137.686194613445</v>
      </c>
      <c r="AJ2">
        <f>[1]Scaling!AJ2</f>
        <v>4140.3228089178856</v>
      </c>
      <c r="AK2">
        <f>[1]Scaling!AK2</f>
        <v>0.61061559819738331</v>
      </c>
      <c r="AL2">
        <f>[1]Scaling!AL2</f>
        <v>0.60510460201332683</v>
      </c>
      <c r="AM2">
        <f>[1]Scaling!AM2</f>
        <v>1.0521433802006265E-2</v>
      </c>
      <c r="AN2">
        <f>[1]Scaling!AN2</f>
        <v>0.27691132295800003</v>
      </c>
      <c r="AO2">
        <f>[1]Scaling!AO2</f>
        <v>1.2897908018231784E-2</v>
      </c>
      <c r="AP2">
        <f>[1]Scaling!AP2</f>
        <v>5.6779959173832925E-4</v>
      </c>
      <c r="AQ2">
        <f>[1]Scaling!AQ2</f>
        <v>997.12500300801264</v>
      </c>
      <c r="AR2">
        <f>[1]Scaling!AR2</f>
        <v>41596.494191132231</v>
      </c>
      <c r="AS2">
        <f>[1]Scaling!AS2</f>
        <v>1584.6283501383705</v>
      </c>
      <c r="AT2">
        <f>[1]Scaling!AT2</f>
        <v>1413.2595873303424</v>
      </c>
      <c r="AU2">
        <f>[1]Scaling!AU2</f>
        <v>295.331301035732</v>
      </c>
      <c r="AV2">
        <f>[1]Scaling!AV2</f>
        <v>2.451554992884982E-3</v>
      </c>
      <c r="AW2">
        <f>[1]Scaling!AW2</f>
        <v>3.6813333638088824E-4</v>
      </c>
      <c r="AX2">
        <f>[1]Scaling!AX2</f>
        <v>4.7442578499187329</v>
      </c>
      <c r="AY2">
        <f>[1]Scaling!AY2</f>
        <v>3.8850697759470885</v>
      </c>
      <c r="AZ2">
        <f>[1]Scaling!AZ2</f>
        <v>1.4589896513044446E-3</v>
      </c>
      <c r="BA2">
        <f>[1]Scaling!BA2</f>
        <v>13.123817039982116</v>
      </c>
      <c r="BB2">
        <f>[1]Scaling!BB2</f>
        <v>11.041042869314712</v>
      </c>
      <c r="BC2">
        <f>[1]Scaling!BC2</f>
        <v>2380878.8577239248</v>
      </c>
      <c r="BD2">
        <f>[1]Scaling!BD2</f>
        <v>2103.5719405316941</v>
      </c>
      <c r="BE2">
        <f>[1]Scaling!BE2</f>
        <v>1753.7587859527994</v>
      </c>
      <c r="BF2">
        <f>[1]Scaling!BF2</f>
        <v>257.95816036463572</v>
      </c>
      <c r="BG2">
        <f>[1]Scaling!BG2</f>
        <v>1194.4517736123591</v>
      </c>
      <c r="BH2">
        <f>[1]Scaling!BH2</f>
        <v>1194.4517736123591</v>
      </c>
      <c r="BI2">
        <f>[1]Scaling!BI2</f>
        <v>0</v>
      </c>
      <c r="BJ2">
        <f>[1]Scaling!BJ2</f>
        <v>14.757889441899149</v>
      </c>
      <c r="BK2">
        <f>[1]Scaling!BK2</f>
        <v>0.59155867908419335</v>
      </c>
      <c r="BL2">
        <f>[1]Scaling!BL2</f>
        <v>3806.9180112969848</v>
      </c>
      <c r="BM2">
        <f>[1]Scaling!BM2</f>
        <v>17627.587218651548</v>
      </c>
      <c r="BN2">
        <f>[1]Scaling!BN2</f>
        <v>21434.505229948532</v>
      </c>
      <c r="BO2">
        <f>[1]Scaling!BO2</f>
        <v>105464.22727604541</v>
      </c>
      <c r="BP2">
        <f>[1]Scaling!BP2</f>
        <v>0.20323957974721779</v>
      </c>
      <c r="BQ2">
        <f>[1]Scaling!BQ2</f>
        <v>0.82239300742160748</v>
      </c>
      <c r="BR2">
        <f>[1]Scaling!BR2</f>
        <v>0.16714280921541808</v>
      </c>
      <c r="BS2">
        <f>[1]Scaling!BS2</f>
        <v>42.361203130276209</v>
      </c>
      <c r="BT2">
        <f>[1]Scaling!BT2</f>
        <v>34.982258409326633</v>
      </c>
      <c r="BU2">
        <f>[1]Scaling!BU2</f>
        <v>6.8390498697237945</v>
      </c>
      <c r="BV2">
        <f>[1]Scaling!BV2</f>
        <v>0.25232073171440922</v>
      </c>
      <c r="BW2">
        <f>[1]Scaling!BW2</f>
        <v>0.26127180169757602</v>
      </c>
      <c r="BX2">
        <f>[1]Scaling!BX2</f>
        <v>0.99674273534922375</v>
      </c>
      <c r="BY2">
        <f>[1]Scaling!BY2</f>
        <v>0.26643395843574508</v>
      </c>
      <c r="BZ2">
        <f>[1]Scaling!BZ2</f>
        <v>1.2096826214127572</v>
      </c>
      <c r="CA2">
        <f>[1]Scaling!CA2</f>
        <v>5.5866570838184637E-2</v>
      </c>
      <c r="CB2">
        <f>[1]Scaling!CB2</f>
        <v>5.7113867629827883E-2</v>
      </c>
      <c r="CC2">
        <f>[1]Scaling!CC2</f>
        <v>3.2929695734945086E-3</v>
      </c>
      <c r="CD2">
        <f>[1]Scaling!CD2</f>
        <v>1.1032126783809906</v>
      </c>
      <c r="CE2">
        <f>[1]Scaling!CE2</f>
        <v>4.0941669143266627E-5</v>
      </c>
      <c r="CF2">
        <f>[1]Scaling!CF2</f>
        <v>2.9389847970154115E-5</v>
      </c>
      <c r="CG2">
        <f>[1]Scaling!CG2</f>
        <v>1.2376145301716506</v>
      </c>
      <c r="CH2">
        <f>[1]Scaling!CH2</f>
        <v>1.2372098606983697E-2</v>
      </c>
      <c r="CJ2">
        <f t="shared" ref="CJ2:CJ7" si="0">(CC2/(1-CC2))*100*60</f>
        <v>19.823094287307669</v>
      </c>
      <c r="CK2">
        <f>LN(CJ2)</f>
        <v>2.986847636156817</v>
      </c>
      <c r="CL2">
        <f t="shared" ref="CL2:CL7" si="1">LN((CA2/(1-CA2))*100)</f>
        <v>1.7778688694511451</v>
      </c>
      <c r="CM2">
        <f>LN(LN(BZ2))</f>
        <v>-1.6588486176375798</v>
      </c>
      <c r="CN2">
        <f>1/(LN(BZ2))^2</f>
        <v>27.596728560334608</v>
      </c>
      <c r="CO2">
        <f t="shared" ref="CO2:CO7" si="2">LN(F2)</f>
        <v>3.044522437723423</v>
      </c>
      <c r="CP2">
        <f t="shared" ref="CP2:CP7" si="3">AW2*10^4</f>
        <v>3.6813333638088825</v>
      </c>
      <c r="CR2">
        <f t="shared" ref="CR2:CR33" si="4">CQ2-F2</f>
        <v>-21</v>
      </c>
      <c r="CS2">
        <f t="shared" ref="CS2:CS33" si="5">U2/CC2</f>
        <v>8.9324956579839188E-2</v>
      </c>
      <c r="CT2">
        <f t="shared" ref="CT2:CT33" si="6">0.000018958*BT2^2.072</f>
        <v>2.9967136822992308E-2</v>
      </c>
      <c r="CU2">
        <f t="shared" ref="CU2:CU33" si="7">((3*1.17403*0.000053/2*0.8045*0.0000001)*SQRT(PI()*8.314*BT2/8*0.018)+(1.17403*0.000053/0.8045)*(101325/CT2)*(8.314*BT2/0.018))^(-1)</f>
        <v>2.3665422588156817E-7</v>
      </c>
      <c r="CV2">
        <f t="shared" ref="CV2:CV33" si="8">AB2/CU2</f>
        <v>31285.371018674174</v>
      </c>
      <c r="CX2">
        <f t="shared" ref="CX2:CX33" si="9">R2/BZ2</f>
        <v>0.80366980259562693</v>
      </c>
      <c r="CY2">
        <f t="shared" ref="CY2:CY33" si="10">AE2*10^9</f>
        <v>2.6455571829603532</v>
      </c>
      <c r="CZ2">
        <f t="shared" ref="CZ2:CZ7" si="11">(-(3.8861*10^-3)*(BS2^2))-((1.5676*10^-1)*BS2)+(1.1988*10^3)</f>
        <v>1185.1859619820605</v>
      </c>
      <c r="DA2">
        <f t="shared" ref="DA2:DA7" si="12">((1.9908*10^-7)*(BS2^2))-((3.6086*10^-5)*BS2)+2.2168*10^-3</f>
        <v>1.0453970161615643E-3</v>
      </c>
      <c r="DB2">
        <f t="shared" ref="DB2:DB7" si="13">(BY2+CA2)*CZ2/58.44</f>
        <v>6.5363802675367841</v>
      </c>
      <c r="DC2">
        <f t="shared" ref="DC2:DC7" si="14">(P2*CG2-P2)/AW2</f>
        <v>168.0906151792895</v>
      </c>
      <c r="DD2">
        <f t="shared" ref="DD2:DD7" si="15">((BY2+CA2)/(1-(BY2+CA2)))/0.05844</f>
        <v>8.1379246616897216</v>
      </c>
      <c r="DE2">
        <f>-0.0000000001508*DD2+0.0000000024976</f>
        <v>1.27040096101719E-9</v>
      </c>
      <c r="DF2">
        <f>DE2*10^9</f>
        <v>1.27040096101719</v>
      </c>
      <c r="DG2">
        <f>DC2*DE2*CZ2*3600</f>
        <v>0.9111151744949606</v>
      </c>
      <c r="DH2">
        <f t="shared" ref="DH2:DH7" si="16">DG2/AC2</f>
        <v>3.418339593689753E-2</v>
      </c>
      <c r="DI2">
        <f t="shared" ref="DI2:DI7" si="17">CF2/AE2^(2/3)</f>
        <v>15.364528503317352</v>
      </c>
      <c r="DJ2">
        <f t="shared" ref="DJ2:DJ7" si="18">DI2*DE2^(2/3)</f>
        <v>1.8022420281694752E-5</v>
      </c>
      <c r="DK2">
        <f t="shared" ref="DK2:DK33" si="19">EXP(AB2/(CZ2*DJ2))</f>
        <v>1.4142818427291379</v>
      </c>
      <c r="DL2">
        <f t="shared" ref="DL2:DL33" si="20">DK2*P2</f>
        <v>0.36830836689586166</v>
      </c>
      <c r="DM2">
        <f t="shared" ref="DM2:DM33" si="21">DL2/BY2</f>
        <v>1.3823627027809418</v>
      </c>
      <c r="DN2">
        <f t="shared" ref="DN2:DN33" si="22">(DL2-P2)/AW2</f>
        <v>293.06663086489436</v>
      </c>
      <c r="DO2">
        <f>DN2*DE2*CZ2*3600</f>
        <v>1.5885327936619853</v>
      </c>
      <c r="DP2">
        <f>AC2/DO2</f>
        <v>16.778838335460033</v>
      </c>
      <c r="DQ2">
        <f>((((DL2+P2)/2)*((CZ2+O2)/2)*AW2*0.00167)/58.44)</f>
        <v>3.9137109587028295E-6</v>
      </c>
      <c r="DR2">
        <f>(DQ2/(AW2))*1000</f>
        <v>10.631232143164342</v>
      </c>
      <c r="DT2">
        <f>0.05844/((2165)*(6.022*10^23))</f>
        <v>4.4824097631241259E-29</v>
      </c>
      <c r="DU2">
        <f t="shared" ref="DU2:DU7" si="23">(0.414*(1.3806*10^-23)*(BS2+273.15)*LN(2165/(BY2*CZ2)))/(DT2^(2/3))</f>
        <v>2.7513114943597441E-2</v>
      </c>
      <c r="DV2">
        <f t="shared" ref="DV2:DV7" si="24">(1.3806*10^-23)*(BS2+273.15)*LN(BZ2)</f>
        <v>8.291896123136056E-22</v>
      </c>
      <c r="DW2">
        <f>2*DU2*DT2/DV2</f>
        <v>2.9745923780457349E-9</v>
      </c>
      <c r="DX2">
        <f t="shared" ref="DX2:DX7" si="25">2*DW2*(2165/(CA2*CZ2))^(1/3)</f>
        <v>1.9023799154948995E-8</v>
      </c>
      <c r="DY2">
        <f t="shared" ref="DY2:DY7" si="26">96/C2</f>
        <v>0.06</v>
      </c>
      <c r="DZ2">
        <f>'[1]Re=1600'!$B$20</f>
        <v>0.32499999999999996</v>
      </c>
      <c r="EA2">
        <f t="shared" ref="EA2:EA7" si="27">(DX2*DY2*CZ2*(DZ2^2))/8*DA2</f>
        <v>1.8672092601856014E-11</v>
      </c>
      <c r="EB2" s="6">
        <f>0.1/EA2</f>
        <v>5355586121.6144552</v>
      </c>
      <c r="EC2">
        <f>EB2/60</f>
        <v>89259768.69357425</v>
      </c>
      <c r="ED2" s="7">
        <f t="shared" ref="ED2:ED7" si="28">EC2/F2</f>
        <v>4250465.175884488</v>
      </c>
      <c r="EE2">
        <f>EC2*2*10^-6</f>
        <v>178.51953738714849</v>
      </c>
      <c r="EG2">
        <f t="shared" ref="EG2:EG7" si="29">((3.2784*10^-13)*(BS2^2))+((2.2149*10^-11)*BS2)+7.6223*10^-10</f>
        <v>2.2887878347389884E-9</v>
      </c>
      <c r="EH2">
        <f>EG2*10^9</f>
        <v>2.2887878347389883</v>
      </c>
      <c r="EI2">
        <f t="shared" ref="EI2:EI7" si="30">DG2/(CH2/58.44)</f>
        <v>4303.6814116103051</v>
      </c>
      <c r="EJ2">
        <f t="shared" ref="EJ2:EJ7" si="31">((3.2784*10^-13)*(BS2^2))+((2.2149*10^-11)*BS2)+7.6223*10^-10</f>
        <v>2.2887878347389884E-9</v>
      </c>
      <c r="EK2">
        <f t="shared" ref="EK2:EK7" si="32">U2/CC2</f>
        <v>8.9324956579839188E-2</v>
      </c>
      <c r="EL2">
        <v>21</v>
      </c>
      <c r="EM2">
        <f>EL2</f>
        <v>21</v>
      </c>
      <c r="EN2">
        <f>LN(EM2)</f>
        <v>3.044522437723423</v>
      </c>
      <c r="EO2">
        <f>((1.7898*10^-6)*(BS2^2))+((4.6321*10^-5)*BS2)+2.6126*10^-1</f>
        <v>0.26643395843574508</v>
      </c>
      <c r="EQ2">
        <f t="shared" ref="EQ2:EQ3" si="33">(1325*10^-6)/60</f>
        <v>2.2083333333333333E-5</v>
      </c>
      <c r="ER2">
        <f t="shared" ref="ER2:ER64" si="34">(BM2*0.00167)/(EQ2*O2*AI2*(H2-I2))</f>
        <v>0.19675048302207923</v>
      </c>
      <c r="ET2">
        <f>(0.414*(1.3806*10^-23)*(273.15+BS2)*LN(2165/(0.05844*BY2*O2)))/((0.05844/(2165/O2*6.022*10^23))^(2/3))</f>
        <v>6.096295503658423E-4</v>
      </c>
      <c r="EU2">
        <f t="shared" ref="EU2:EU33" si="35">(1.3806*10^-23)*(BS2+273.15)*LN(BZ2)</f>
        <v>8.291896123136056E-22</v>
      </c>
      <c r="EV2">
        <f>2*ET2*(58.44/2165*6.022*10^23)/EU2</f>
        <v>2.3902053318063532E+40</v>
      </c>
      <c r="EX2">
        <v>24.9</v>
      </c>
      <c r="EY2">
        <v>0.97199999999999998</v>
      </c>
      <c r="EZ2" s="6">
        <v>2.9409999999999999E-4</v>
      </c>
      <c r="FA2">
        <v>1.21</v>
      </c>
      <c r="FB2">
        <f>FA2</f>
        <v>1.21</v>
      </c>
      <c r="FC2">
        <f>1/(LN(FB2))^2</f>
        <v>27.520823874211644</v>
      </c>
      <c r="FD2">
        <v>3.2919999999999998E-3</v>
      </c>
      <c r="FE2" t="e">
        <f t="shared" ref="FE2:FE7" si="36">EX2/(F2-EL2)</f>
        <v>#DIV/0!</v>
      </c>
      <c r="FG2">
        <f t="shared" ref="FG2:FG7" si="37">EY2/FA2</f>
        <v>0.803305785123967</v>
      </c>
      <c r="FH2" s="6">
        <f t="shared" ref="FH2:FH7" si="38">EZ2/FD2</f>
        <v>8.933778857837181E-2</v>
      </c>
      <c r="FI2">
        <f t="shared" ref="FI2:FI33" si="39">(CG2-1)/AW2</f>
        <v>645.45779121128896</v>
      </c>
      <c r="FJ2">
        <f t="shared" ref="FJ2:FJ33" si="40">EL2/F2</f>
        <v>1</v>
      </c>
    </row>
    <row r="3" spans="1:166" x14ac:dyDescent="0.25">
      <c r="A3">
        <f>[1]Scaling!A3</f>
        <v>50</v>
      </c>
      <c r="B3">
        <f>[1]Scaling!B3</f>
        <v>25</v>
      </c>
      <c r="C3">
        <f>[1]Scaling!C3</f>
        <v>1600</v>
      </c>
      <c r="D3" s="4">
        <f>[1]Scaling!D3</f>
        <v>44229</v>
      </c>
      <c r="E3">
        <f>[1]Scaling!E3</f>
        <v>2</v>
      </c>
      <c r="F3">
        <f>[1]Scaling!F3</f>
        <v>24</v>
      </c>
      <c r="G3">
        <f>[1]Scaling!G3</f>
        <v>49.585425999999998</v>
      </c>
      <c r="H3">
        <f>[1]Scaling!H3</f>
        <v>50.162511000000002</v>
      </c>
      <c r="I3">
        <f>[1]Scaling!I3</f>
        <v>48.477578000000001</v>
      </c>
      <c r="J3">
        <f>[1]Scaling!J3</f>
        <v>25.098199999999999</v>
      </c>
      <c r="K3">
        <f>[1]Scaling!K3</f>
        <v>25.992920999999999</v>
      </c>
      <c r="L3">
        <f>[1]Scaling!L3</f>
        <v>14.78</v>
      </c>
      <c r="M3">
        <f>[1]Scaling!M3</f>
        <v>49.320044500000002</v>
      </c>
      <c r="N3">
        <f>[1]Scaling!N3</f>
        <v>25.545560500000001</v>
      </c>
      <c r="O3">
        <f>[1]Scaling!O3</f>
        <v>1181.6157806335743</v>
      </c>
      <c r="P3">
        <f>[1]Scaling!P3</f>
        <v>0.25970284745470307</v>
      </c>
      <c r="Q3">
        <f>[1]Scaling!Q3</f>
        <v>0.26789818284109934</v>
      </c>
      <c r="R3">
        <f>[1]Scaling!R3</f>
        <v>0.96940876828844624</v>
      </c>
      <c r="S3">
        <f>[1]Scaling!S3</f>
        <v>-8.1953353863962741E-3</v>
      </c>
      <c r="T3">
        <f>[1]Scaling!T3</f>
        <v>-8.8964264945854184E-3</v>
      </c>
      <c r="U3">
        <f>[1]Scaling!U3</f>
        <v>2.5146472951673393E-4</v>
      </c>
      <c r="V3">
        <f>[1]Scaling!V3</f>
        <v>1.6849330000000009</v>
      </c>
      <c r="W3">
        <f>[1]Scaling!W3</f>
        <v>0.89472100000000054</v>
      </c>
      <c r="X3">
        <f>[1]Scaling!X3</f>
        <v>23.772295095145278</v>
      </c>
      <c r="Y3">
        <f>[1]Scaling!Y3</f>
        <v>3.7757999999999998</v>
      </c>
      <c r="Z3">
        <f>[1]Scaling!Z3</f>
        <v>0</v>
      </c>
      <c r="AA3">
        <f>[1]Scaling!AA3</f>
        <v>6.8849495003921388E-3</v>
      </c>
      <c r="AB3">
        <f>[1]Scaling!AB3</f>
        <v>7.8029427671110971E-3</v>
      </c>
      <c r="AC3">
        <f>[1]Scaling!AC3</f>
        <v>28.09059396159995</v>
      </c>
      <c r="AD3">
        <f>[1]Scaling!AD3</f>
        <v>27.767300680711962</v>
      </c>
      <c r="AE3">
        <f>[1]Scaling!AE3</f>
        <v>2.6520795778942728E-9</v>
      </c>
      <c r="AF3">
        <f>[1]Scaling!AF3</f>
        <v>9.2129236262307218E-4</v>
      </c>
      <c r="AG3">
        <f>[1]Scaling!AG3</f>
        <v>7.7968860751764967E-7</v>
      </c>
      <c r="AH3">
        <f>[1]Scaling!AH3</f>
        <v>3137.7521615147348</v>
      </c>
      <c r="AI3">
        <f>[1]Scaling!AI3</f>
        <v>3137.7521615147348</v>
      </c>
      <c r="AJ3">
        <f>[1]Scaling!AJ3</f>
        <v>4135.3860137077918</v>
      </c>
      <c r="AK3">
        <f>[1]Scaling!AK3</f>
        <v>0.6107573130698013</v>
      </c>
      <c r="AL3">
        <f>[1]Scaling!AL3</f>
        <v>0.60730026048052344</v>
      </c>
      <c r="AM3">
        <f>[1]Scaling!AM3</f>
        <v>1.0534234672011063E-2</v>
      </c>
      <c r="AN3">
        <f>[1]Scaling!AN3</f>
        <v>0.27696954162699999</v>
      </c>
      <c r="AO3">
        <f>[1]Scaling!AO3</f>
        <v>1.2913484303216724E-2</v>
      </c>
      <c r="AP3">
        <f>[1]Scaling!AP3</f>
        <v>5.6660272654745223E-4</v>
      </c>
      <c r="AQ3">
        <f>[1]Scaling!AQ3</f>
        <v>996.81867502486341</v>
      </c>
      <c r="AR3">
        <f>[1]Scaling!AR3</f>
        <v>41683.307523849253</v>
      </c>
      <c r="AS3">
        <f>[1]Scaling!AS3</f>
        <v>1587.9355247180667</v>
      </c>
      <c r="AT3">
        <f>[1]Scaling!AT3</f>
        <v>1415.8098046993136</v>
      </c>
      <c r="AU3">
        <f>[1]Scaling!AU3</f>
        <v>293.99140735313659</v>
      </c>
      <c r="AV3">
        <f>[1]Scaling!AV3</f>
        <v>2.4490007499412265E-3</v>
      </c>
      <c r="AW3">
        <f>[1]Scaling!AW3</f>
        <v>3.683076213048716E-4</v>
      </c>
      <c r="AX3">
        <f>[1]Scaling!AX3</f>
        <v>4.7331190971383155</v>
      </c>
      <c r="AY3">
        <f>[1]Scaling!AY3</f>
        <v>3.85825783911084</v>
      </c>
      <c r="AZ3">
        <f>[1]Scaling!AZ3</f>
        <v>1.4586119723008903E-3</v>
      </c>
      <c r="BA3">
        <f>[1]Scaling!BA3</f>
        <v>13.122600501781719</v>
      </c>
      <c r="BB3">
        <f>[1]Scaling!BB3</f>
        <v>11.022206990867859</v>
      </c>
      <c r="BC3">
        <f>[1]Scaling!BC3</f>
        <v>2380606.1312704319</v>
      </c>
      <c r="BD3">
        <f>[1]Scaling!BD3</f>
        <v>2103.8651085261149</v>
      </c>
      <c r="BE3">
        <f>[1]Scaling!BE3</f>
        <v>1757.1196588638779</v>
      </c>
      <c r="BF3">
        <f>[1]Scaling!BF3</f>
        <v>258.26968606433451</v>
      </c>
      <c r="BG3">
        <f>[1]Scaling!BG3</f>
        <v>1395.5087210361735</v>
      </c>
      <c r="BH3">
        <f>[1]Scaling!BH3</f>
        <v>1395.5087210361735</v>
      </c>
      <c r="BI3">
        <f>[1]Scaling!BI3</f>
        <v>0</v>
      </c>
      <c r="BJ3">
        <f>[1]Scaling!BJ3</f>
        <v>13.311083702539928</v>
      </c>
      <c r="BK3">
        <f>[1]Scaling!BK3</f>
        <v>0.55988948919101367</v>
      </c>
      <c r="BL3">
        <f>[1]Scaling!BL3</f>
        <v>3437.8494090310669</v>
      </c>
      <c r="BM3">
        <f>[1]Scaling!BM3</f>
        <v>18575.733393336948</v>
      </c>
      <c r="BN3">
        <f>[1]Scaling!BN3</f>
        <v>22013.582802368015</v>
      </c>
      <c r="BO3">
        <f>[1]Scaling!BO3</f>
        <v>97241.986625645062</v>
      </c>
      <c r="BP3">
        <f>[1]Scaling!BP3</f>
        <v>0.2263794022135136</v>
      </c>
      <c r="BQ3">
        <f>[1]Scaling!BQ3</f>
        <v>0.84383053681469533</v>
      </c>
      <c r="BR3">
        <f>[1]Scaling!BR3</f>
        <v>0.191025852493619</v>
      </c>
      <c r="BS3">
        <f>[1]Scaling!BS3</f>
        <v>42.467608976916914</v>
      </c>
      <c r="BT3">
        <f>[1]Scaling!BT3</f>
        <v>35.812067125646948</v>
      </c>
      <c r="BU3">
        <f>[1]Scaling!BU3</f>
        <v>6.8524355230830878</v>
      </c>
      <c r="BV3">
        <f>[1]Scaling!BV3</f>
        <v>0.25250555205842995</v>
      </c>
      <c r="BW3">
        <f>[1]Scaling!BW3</f>
        <v>0.26127181042563141</v>
      </c>
      <c r="BX3">
        <f>[1]Scaling!BX3</f>
        <v>0.99399490144622804</v>
      </c>
      <c r="BY3">
        <f>[1]Scaling!BY3</f>
        <v>0.26645504249972451</v>
      </c>
      <c r="BZ3">
        <f>[1]Scaling!BZ3</f>
        <v>1.2197605258668096</v>
      </c>
      <c r="CA3">
        <f>[1]Scaling!CA3</f>
        <v>5.8556300259602567E-2</v>
      </c>
      <c r="CB3">
        <f>[1]Scaling!CB3</f>
        <v>5.7304017038616248E-2</v>
      </c>
      <c r="CC3">
        <f>[1]Scaling!CC3</f>
        <v>3.0138711174524844E-3</v>
      </c>
      <c r="CD3">
        <f>[1]Scaling!CD3</f>
        <v>1.1068777136565189</v>
      </c>
      <c r="CE3">
        <f>[1]Scaling!CE3</f>
        <v>4.0847511350793872E-5</v>
      </c>
      <c r="CF3">
        <f>[1]Scaling!CF3</f>
        <v>2.9438133580495408E-5</v>
      </c>
      <c r="CG3">
        <f>[1]Scaling!CG3</f>
        <v>1.2514739285483383</v>
      </c>
      <c r="CH3">
        <f>[1]Scaling!CH3</f>
        <v>1.2419608748795684E-2</v>
      </c>
      <c r="CJ3">
        <f t="shared" si="0"/>
        <v>18.137891973465202</v>
      </c>
      <c r="CK3">
        <f t="shared" ref="CK3:CK63" si="41">LN(CJ3)</f>
        <v>2.8980032291947171</v>
      </c>
      <c r="CL3">
        <f t="shared" si="1"/>
        <v>1.8277443271791849</v>
      </c>
      <c r="CM3">
        <f t="shared" ref="CM3:CM66" si="42">LN(LN(BZ3))</f>
        <v>-1.6161878963816736</v>
      </c>
      <c r="CN3">
        <f>1/(LN(BZ3))^2</f>
        <v>25.339787597724968</v>
      </c>
      <c r="CO3">
        <f t="shared" si="2"/>
        <v>3.1780538303479458</v>
      </c>
      <c r="CP3">
        <f t="shared" si="3"/>
        <v>3.6830762130487158</v>
      </c>
      <c r="CR3">
        <f t="shared" si="4"/>
        <v>-24</v>
      </c>
      <c r="CS3">
        <f t="shared" si="5"/>
        <v>8.3435793939751451E-2</v>
      </c>
      <c r="CT3">
        <f t="shared" si="6"/>
        <v>3.1458746565888353E-2</v>
      </c>
      <c r="CU3">
        <f t="shared" si="7"/>
        <v>2.426771475855926E-7</v>
      </c>
      <c r="CV3">
        <f t="shared" si="8"/>
        <v>32153.595197335122</v>
      </c>
      <c r="CX3">
        <f t="shared" si="9"/>
        <v>0.79475335340889675</v>
      </c>
      <c r="CY3">
        <f t="shared" si="10"/>
        <v>2.652079577894273</v>
      </c>
      <c r="CZ3">
        <f t="shared" si="11"/>
        <v>1185.1342047687249</v>
      </c>
      <c r="DA3">
        <f t="shared" si="12"/>
        <v>1.0433542069149999E-3</v>
      </c>
      <c r="DB3">
        <f t="shared" si="13"/>
        <v>6.5910687755285862</v>
      </c>
      <c r="DC3">
        <f t="shared" si="14"/>
        <v>177.32051015736116</v>
      </c>
      <c r="DD3">
        <f t="shared" si="15"/>
        <v>8.23932883033625</v>
      </c>
      <c r="DE3">
        <f t="shared" ref="DE3:DE66" si="43">-0.0000000001508*DD3+0.0000000024976</f>
        <v>1.2551092123852936E-9</v>
      </c>
      <c r="DF3">
        <f t="shared" ref="DF3:DF66" si="44">DE3*10^9</f>
        <v>1.2551092123852936</v>
      </c>
      <c r="DG3">
        <f t="shared" ref="DG3:DG7" si="45">DC3*DE3*CZ3*3600</f>
        <v>0.94953400589592629</v>
      </c>
      <c r="DH3">
        <f t="shared" si="16"/>
        <v>3.3802560643393528E-2</v>
      </c>
      <c r="DI3">
        <f t="shared" si="17"/>
        <v>15.364528503317361</v>
      </c>
      <c r="DJ3">
        <f t="shared" si="18"/>
        <v>1.787750530676979E-5</v>
      </c>
      <c r="DK3">
        <f t="shared" si="19"/>
        <v>1.445253807104564</v>
      </c>
      <c r="DL3">
        <f t="shared" si="20"/>
        <v>0.37533652899980541</v>
      </c>
      <c r="DM3">
        <f t="shared" si="21"/>
        <v>1.4086298592010826</v>
      </c>
      <c r="DN3">
        <f t="shared" si="22"/>
        <v>313.95951334220422</v>
      </c>
      <c r="DO3">
        <f t="shared" ref="DO3:DO64" si="46">DN3*DE3*CZ3*3600</f>
        <v>1.6812225169462889</v>
      </c>
      <c r="DP3">
        <f t="shared" ref="DP3:DP66" si="47">AC3/DO3</f>
        <v>16.708433106536472</v>
      </c>
      <c r="DQ3">
        <f t="shared" ref="DQ3:DQ66" si="48">((((DL3+P3)/2)*((CZ3+O3)/2)*AW3*0.00167)/58.44)</f>
        <v>3.9546678795845718E-6</v>
      </c>
      <c r="DR3">
        <f t="shared" ref="DR3:DR66" si="49">(DQ3/(AW3))*1000</f>
        <v>10.737404416377911</v>
      </c>
      <c r="DT3">
        <f t="shared" ref="DT3:DT7" si="50">0.05844/(2165*6.022*10^23)</f>
        <v>4.4824097631241259E-29</v>
      </c>
      <c r="DU3">
        <f t="shared" si="23"/>
        <v>2.7521886768999939E-2</v>
      </c>
      <c r="DV3">
        <f t="shared" si="24"/>
        <v>8.6562065212933494E-22</v>
      </c>
      <c r="DW3">
        <f t="shared" ref="DW3:DW66" si="51">2*DU3*DT3/DV3</f>
        <v>2.8503103212590587E-9</v>
      </c>
      <c r="DX3">
        <f t="shared" si="25"/>
        <v>1.7945726889865335E-8</v>
      </c>
      <c r="DY3">
        <f t="shared" si="26"/>
        <v>0.06</v>
      </c>
      <c r="DZ3">
        <f>'[1]Re=1600'!$B$20</f>
        <v>0.32499999999999996</v>
      </c>
      <c r="EA3">
        <f t="shared" si="27"/>
        <v>1.7578764323348791E-11</v>
      </c>
      <c r="EB3">
        <f t="shared" ref="EB3:EB66" si="52">0.1/EA3</f>
        <v>5688681989.2781744</v>
      </c>
      <c r="EC3">
        <f t="shared" ref="EC3:EC66" si="53">EB3/60</f>
        <v>94811366.487969577</v>
      </c>
      <c r="ED3" s="7">
        <f t="shared" si="28"/>
        <v>3950473.6036653989</v>
      </c>
      <c r="EE3">
        <f t="shared" ref="EE3:EE66" si="54">EC3*2*10^-6</f>
        <v>189.62273297593916</v>
      </c>
      <c r="EG3">
        <f t="shared" si="29"/>
        <v>2.2941037939867292E-9</v>
      </c>
      <c r="EH3">
        <f t="shared" ref="EH3:EH7" si="55">EG3*10^9</f>
        <v>2.294103793986729</v>
      </c>
      <c r="EI3">
        <f t="shared" si="30"/>
        <v>4467.9964101074283</v>
      </c>
      <c r="EJ3">
        <f t="shared" si="31"/>
        <v>2.2941037939867292E-9</v>
      </c>
      <c r="EK3">
        <f t="shared" si="32"/>
        <v>8.3435793939751451E-2</v>
      </c>
      <c r="EL3">
        <v>24</v>
      </c>
      <c r="EM3">
        <f t="shared" ref="EM3:EM57" si="56">EL3</f>
        <v>24</v>
      </c>
      <c r="EN3">
        <f t="shared" ref="EN3:EN57" si="57">LN(EM3)</f>
        <v>3.1780538303479458</v>
      </c>
      <c r="EQ3">
        <f t="shared" si="33"/>
        <v>2.2083333333333333E-5</v>
      </c>
      <c r="ER3">
        <f t="shared" si="34"/>
        <v>0.2248641680982171</v>
      </c>
      <c r="ET3">
        <f t="shared" ref="ET3:ET34" si="58">(0.414*(1.3806*10^-23)*LN(2165/(0.05844*BY3*O3)))/((0.05844/(2165/O3*6.022*10^23))^(2/3))</f>
        <v>1.9322567773357168E-6</v>
      </c>
      <c r="EU3">
        <f t="shared" si="35"/>
        <v>8.6562065212933494E-22</v>
      </c>
      <c r="EV3">
        <f>2*ET3*(58.44/2165*6.022*10^23)/EU3</f>
        <v>7.2570528070293769E+37</v>
      </c>
      <c r="EX3">
        <v>62.35</v>
      </c>
      <c r="EY3">
        <v>0.96899999999999997</v>
      </c>
      <c r="EZ3" s="6">
        <v>2.5139999999999999E-4</v>
      </c>
      <c r="FA3">
        <v>1.22</v>
      </c>
      <c r="FB3">
        <f t="shared" ref="FB3:FB58" si="59">FA3</f>
        <v>1.22</v>
      </c>
      <c r="FC3">
        <f t="shared" ref="FC3:FC58" si="60">1/(LN(FB3))^2</f>
        <v>25.28978040481287</v>
      </c>
      <c r="FD3">
        <v>3.0140000000000002E-3</v>
      </c>
      <c r="FE3" t="e">
        <f t="shared" si="36"/>
        <v>#DIV/0!</v>
      </c>
      <c r="FG3">
        <f t="shared" si="37"/>
        <v>0.79426229508196722</v>
      </c>
      <c r="FH3" s="6">
        <f t="shared" si="38"/>
        <v>8.3410749834107484E-2</v>
      </c>
      <c r="FI3">
        <f t="shared" si="39"/>
        <v>682.78231022587863</v>
      </c>
      <c r="FJ3">
        <f t="shared" si="40"/>
        <v>1</v>
      </c>
    </row>
    <row r="4" spans="1:166" x14ac:dyDescent="0.25">
      <c r="A4">
        <f>[1]Scaling!A4</f>
        <v>50</v>
      </c>
      <c r="B4">
        <f>[1]Scaling!B4</f>
        <v>25</v>
      </c>
      <c r="C4">
        <f>[1]Scaling!C4</f>
        <v>1750</v>
      </c>
      <c r="D4" s="4">
        <f>[1]Scaling!D4</f>
        <v>44215</v>
      </c>
      <c r="E4">
        <f>[1]Scaling!E4</f>
        <v>1</v>
      </c>
      <c r="F4">
        <f>[1]Scaling!F4</f>
        <v>28</v>
      </c>
      <c r="G4">
        <f>[1]Scaling!G4</f>
        <v>49.282384999999998</v>
      </c>
      <c r="H4">
        <f>[1]Scaling!H4</f>
        <v>49.970694999999999</v>
      </c>
      <c r="I4">
        <f>[1]Scaling!I4</f>
        <v>48.405828</v>
      </c>
      <c r="J4">
        <f>[1]Scaling!J4</f>
        <v>25.054205</v>
      </c>
      <c r="K4">
        <f>[1]Scaling!K4</f>
        <v>25.763142999999999</v>
      </c>
      <c r="L4">
        <f>[1]Scaling!L4</f>
        <v>22.24</v>
      </c>
      <c r="M4">
        <f>[1]Scaling!M4</f>
        <v>49.188261499999996</v>
      </c>
      <c r="N4">
        <f>[1]Scaling!N4</f>
        <v>25.408673999999998</v>
      </c>
      <c r="O4">
        <f>[1]Scaling!O4</f>
        <v>1181.6868871990944</v>
      </c>
      <c r="P4">
        <f>[1]Scaling!P4</f>
        <v>0.26297888388615098</v>
      </c>
      <c r="Q4">
        <f>[1]Scaling!Q4</f>
        <v>0.26786884383813997</v>
      </c>
      <c r="R4">
        <f>[1]Scaling!R4</f>
        <v>0.98174494696014836</v>
      </c>
      <c r="S4">
        <f>[1]Scaling!S4</f>
        <v>-4.8899599519889869E-3</v>
      </c>
      <c r="T4">
        <f>[1]Scaling!T4</f>
        <v>-5.5730442926353986E-3</v>
      </c>
      <c r="U4">
        <f>[1]Scaling!U4</f>
        <v>2.7965269510319253E-4</v>
      </c>
      <c r="V4">
        <f>[1]Scaling!V4</f>
        <v>1.5648669999999996</v>
      </c>
      <c r="W4">
        <f>[1]Scaling!W4</f>
        <v>0.70893799999999985</v>
      </c>
      <c r="X4">
        <f>[1]Scaling!X4</f>
        <v>23.777019899596429</v>
      </c>
      <c r="Y4">
        <f>[1]Scaling!Y4</f>
        <v>3.2042000000000002</v>
      </c>
      <c r="Z4">
        <f>[1]Scaling!Z4</f>
        <v>1.9000000000000128E-3</v>
      </c>
      <c r="AA4">
        <f>[1]Scaling!AA4</f>
        <v>6.7851676235748636E-3</v>
      </c>
      <c r="AB4">
        <f>[1]Scaling!AB4</f>
        <v>7.5035971366592593E-3</v>
      </c>
      <c r="AC4">
        <f>[1]Scaling!AC4</f>
        <v>27.012949691973333</v>
      </c>
      <c r="AD4">
        <f>[1]Scaling!AD4</f>
        <v>28.44980871814214</v>
      </c>
      <c r="AE4">
        <f>[1]Scaling!AE4</f>
        <v>2.6449047891130985E-9</v>
      </c>
      <c r="AF4">
        <f>[1]Scaling!AF4</f>
        <v>9.2346348312563522E-4</v>
      </c>
      <c r="AG4">
        <f>[1]Scaling!AG4</f>
        <v>7.814789967877905E-7</v>
      </c>
      <c r="AH4">
        <f>[1]Scaling!AH4</f>
        <v>3137.6796213448656</v>
      </c>
      <c r="AI4">
        <f>[1]Scaling!AI4</f>
        <v>3137.6796213448656</v>
      </c>
      <c r="AJ4">
        <f>[1]Scaling!AJ4</f>
        <v>4135.9123875025798</v>
      </c>
      <c r="AK4">
        <f>[1]Scaling!AK4</f>
        <v>0.61060140132118845</v>
      </c>
      <c r="AL4">
        <f>[1]Scaling!AL4</f>
        <v>0.60706974090684351</v>
      </c>
      <c r="AM4">
        <f>[1]Scaling!AM4</f>
        <v>1.0520151537644313E-2</v>
      </c>
      <c r="AN4">
        <f>[1]Scaling!AN4</f>
        <v>0.27690549508899998</v>
      </c>
      <c r="AO4">
        <f>[1]Scaling!AO4</f>
        <v>1.2896347729182382E-2</v>
      </c>
      <c r="AP4">
        <f>[1]Scaling!AP4</f>
        <v>5.6791959306799929E-4</v>
      </c>
      <c r="AQ4">
        <f>[1]Scaling!AQ4</f>
        <v>996.85184428878824</v>
      </c>
      <c r="AR4">
        <f>[1]Scaling!AR4</f>
        <v>45480.002422020247</v>
      </c>
      <c r="AS4">
        <f>[1]Scaling!AS4</f>
        <v>1732.5715208388663</v>
      </c>
      <c r="AT4">
        <f>[1]Scaling!AT4</f>
        <v>1544.9156256184224</v>
      </c>
      <c r="AU4">
        <f>[1]Scaling!AU4</f>
        <v>295.4658330252559</v>
      </c>
      <c r="AV4">
        <f>[1]Scaling!AV4</f>
        <v>2.3445514349440437E-3</v>
      </c>
      <c r="AW4">
        <f>[1]Scaling!AW4</f>
        <v>3.5201189754984288E-4</v>
      </c>
      <c r="AX4">
        <f>[1]Scaling!AX4</f>
        <v>4.7453748808796039</v>
      </c>
      <c r="AY4">
        <f>[1]Scaling!AY4</f>
        <v>3.8691858971040403</v>
      </c>
      <c r="AZ4">
        <f>[1]Scaling!AZ4</f>
        <v>1.3951993194564844E-3</v>
      </c>
      <c r="BA4">
        <f>[1]Scaling!BA4</f>
        <v>13.521213703863157</v>
      </c>
      <c r="BB4">
        <f>[1]Scaling!BB4</f>
        <v>11.358246655918929</v>
      </c>
      <c r="BC4">
        <f>[1]Scaling!BC4</f>
        <v>2380906.1545840492</v>
      </c>
      <c r="BD4">
        <f>[1]Scaling!BD4</f>
        <v>2167.2189092248013</v>
      </c>
      <c r="BE4">
        <f>[1]Scaling!BE4</f>
        <v>1810.0025618232405</v>
      </c>
      <c r="BF4">
        <f>[1]Scaling!BF4</f>
        <v>257.92695458364767</v>
      </c>
      <c r="BG4">
        <f>[1]Scaling!BG4</f>
        <v>1286.7785495185515</v>
      </c>
      <c r="BH4">
        <f>[1]Scaling!BH4</f>
        <v>1286.7785495185515</v>
      </c>
      <c r="BI4">
        <f>[1]Scaling!BI4</f>
        <v>0</v>
      </c>
      <c r="BJ4">
        <f>[1]Scaling!BJ4</f>
        <v>13.88378801533147</v>
      </c>
      <c r="BK4">
        <f>[1]Scaling!BK4</f>
        <v>0.58385318985585732</v>
      </c>
      <c r="BL4">
        <f>[1]Scaling!BL4</f>
        <v>3581.003160879392</v>
      </c>
      <c r="BM4">
        <f>[1]Scaling!BM4</f>
        <v>17865.360604191279</v>
      </c>
      <c r="BN4">
        <f>[1]Scaling!BN4</f>
        <v>21446.36376507067</v>
      </c>
      <c r="BO4">
        <f>[1]Scaling!BO4</f>
        <v>98768.655257117338</v>
      </c>
      <c r="BP4">
        <f>[1]Scaling!BP4</f>
        <v>0.2171373469573003</v>
      </c>
      <c r="BQ4">
        <f>[1]Scaling!BQ4</f>
        <v>0.8330251598776055</v>
      </c>
      <c r="BR4">
        <f>[1]Scaling!BR4</f>
        <v>0.18088087316450419</v>
      </c>
      <c r="BS4">
        <f>[1]Scaling!BS4</f>
        <v>42.583471710262778</v>
      </c>
      <c r="BT4">
        <f>[1]Scaling!BT4</f>
        <v>35.64157770259704</v>
      </c>
      <c r="BU4">
        <f>[1]Scaling!BU4</f>
        <v>6.6047897897372181</v>
      </c>
      <c r="BV4">
        <f>[1]Scaling!BV4</f>
        <v>0.25230222853532719</v>
      </c>
      <c r="BW4">
        <f>[1]Scaling!BW4</f>
        <v>0.26127180082377871</v>
      </c>
      <c r="BX4">
        <f>[1]Scaling!BX4</f>
        <v>1.0065337440052462</v>
      </c>
      <c r="BY4">
        <f>[1]Scaling!BY4</f>
        <v>0.26647804651526724</v>
      </c>
      <c r="BZ4">
        <f>[1]Scaling!BZ4</f>
        <v>1.2171668972521408</v>
      </c>
      <c r="CA4">
        <f>[1]Scaling!CA4</f>
        <v>5.7870210547532219E-2</v>
      </c>
      <c r="CB4">
        <f>[1]Scaling!CB4</f>
        <v>5.9435297007314966E-2</v>
      </c>
      <c r="CC4">
        <f>[1]Scaling!CC4</f>
        <v>2.5173138072329148E-3</v>
      </c>
      <c r="CD4">
        <f>[1]Scaling!CD4</f>
        <v>1.1118503206286934</v>
      </c>
      <c r="CE4">
        <f>[1]Scaling!CE4</f>
        <v>4.1365785036504147E-5</v>
      </c>
      <c r="CF4">
        <f>[1]Scaling!CF4</f>
        <v>3.0274529952105093E-5</v>
      </c>
      <c r="CG4">
        <f>[1]Scaling!CG4</f>
        <v>1.2333623607712039</v>
      </c>
      <c r="CH4">
        <f>[1]Scaling!CH4</f>
        <v>1.192386696429921E-2</v>
      </c>
      <c r="CJ4">
        <f t="shared" si="0"/>
        <v>15.142000009089493</v>
      </c>
      <c r="CK4">
        <f t="shared" si="41"/>
        <v>2.7174723402813985</v>
      </c>
      <c r="CL4">
        <f t="shared" si="1"/>
        <v>1.8152298940312888</v>
      </c>
      <c r="CM4">
        <f t="shared" si="42"/>
        <v>-1.6269608316832269</v>
      </c>
      <c r="CN4">
        <f t="shared" ref="CN4:CN66" si="61">1/(LN(BZ4))^2</f>
        <v>25.89167952849645</v>
      </c>
      <c r="CO4">
        <f t="shared" si="2"/>
        <v>3.3322045101752038</v>
      </c>
      <c r="CP4">
        <f t="shared" si="3"/>
        <v>3.5201189754984288</v>
      </c>
      <c r="CR4">
        <f t="shared" si="4"/>
        <v>-28</v>
      </c>
      <c r="CS4">
        <f t="shared" si="5"/>
        <v>0.111091709861391</v>
      </c>
      <c r="CT4">
        <f t="shared" si="6"/>
        <v>3.114922584349774E-2</v>
      </c>
      <c r="CU4">
        <f t="shared" si="7"/>
        <v>2.4143887239770924E-7</v>
      </c>
      <c r="CV4">
        <f t="shared" si="8"/>
        <v>31078.662114934781</v>
      </c>
      <c r="CX4">
        <f t="shared" si="9"/>
        <v>0.80658203010328511</v>
      </c>
      <c r="CY4">
        <f t="shared" si="10"/>
        <v>2.6449047891130983</v>
      </c>
      <c r="CZ4">
        <f t="shared" si="11"/>
        <v>1185.0777475230686</v>
      </c>
      <c r="DA4">
        <f t="shared" si="12"/>
        <v>1.0411349685453403E-3</v>
      </c>
      <c r="DB4">
        <f t="shared" si="13"/>
        <v>6.5773083828373657</v>
      </c>
      <c r="DC4">
        <f t="shared" si="14"/>
        <v>174.33891753036252</v>
      </c>
      <c r="DD4">
        <f t="shared" si="15"/>
        <v>8.2144494203840228</v>
      </c>
      <c r="DE4">
        <f t="shared" si="43"/>
        <v>1.2588610274060894E-9</v>
      </c>
      <c r="DF4">
        <f t="shared" si="44"/>
        <v>1.2588610274060894</v>
      </c>
      <c r="DG4">
        <f t="shared" si="45"/>
        <v>0.93631391533519925</v>
      </c>
      <c r="DH4">
        <f t="shared" si="16"/>
        <v>3.4661668792631592E-2</v>
      </c>
      <c r="DI4">
        <f t="shared" si="17"/>
        <v>15.829628169462891</v>
      </c>
      <c r="DJ4">
        <f t="shared" si="18"/>
        <v>1.8455362187708168E-5</v>
      </c>
      <c r="DK4">
        <f t="shared" si="19"/>
        <v>1.4092867230612143</v>
      </c>
      <c r="DL4">
        <f t="shared" si="20"/>
        <v>0.37061264950620926</v>
      </c>
      <c r="DM4">
        <f t="shared" si="21"/>
        <v>1.3907811707294839</v>
      </c>
      <c r="DN4">
        <f t="shared" si="22"/>
        <v>305.76740834396924</v>
      </c>
      <c r="DO4">
        <f t="shared" si="46"/>
        <v>1.6421707978000843</v>
      </c>
      <c r="DP4">
        <f t="shared" si="47"/>
        <v>16.449537239464327</v>
      </c>
      <c r="DQ4">
        <f t="shared" si="48"/>
        <v>3.771100020454068E-6</v>
      </c>
      <c r="DR4">
        <f t="shared" si="49"/>
        <v>10.712990233292048</v>
      </c>
      <c r="DT4">
        <f t="shared" si="50"/>
        <v>4.4824097631241259E-29</v>
      </c>
      <c r="DU4">
        <f t="shared" si="23"/>
        <v>2.7531436674070101E-2</v>
      </c>
      <c r="DV4">
        <f t="shared" si="24"/>
        <v>8.5665979032513146E-22</v>
      </c>
      <c r="DW4">
        <f t="shared" si="51"/>
        <v>2.8811246175999044E-9</v>
      </c>
      <c r="DX4">
        <f t="shared" si="25"/>
        <v>1.821142951268994E-8</v>
      </c>
      <c r="DY4">
        <f t="shared" si="26"/>
        <v>5.4857142857142854E-2</v>
      </c>
      <c r="DZ4">
        <f>'[1]Re=1750'!$B$22</f>
        <v>0.3554166666666666</v>
      </c>
      <c r="EA4">
        <f t="shared" si="27"/>
        <v>1.9463309566369257E-11</v>
      </c>
      <c r="EB4">
        <f t="shared" si="52"/>
        <v>5137872346.8895788</v>
      </c>
      <c r="EC4">
        <f t="shared" si="53"/>
        <v>85631205.781492978</v>
      </c>
      <c r="ED4" s="7">
        <f t="shared" si="28"/>
        <v>3058257.3493390349</v>
      </c>
      <c r="EE4">
        <f t="shared" si="54"/>
        <v>171.26241156298596</v>
      </c>
      <c r="EG4">
        <f t="shared" si="29"/>
        <v>2.2999006552113368E-9</v>
      </c>
      <c r="EH4">
        <f t="shared" si="55"/>
        <v>2.2999006552113368</v>
      </c>
      <c r="EI4">
        <f t="shared" si="30"/>
        <v>4588.9630751515979</v>
      </c>
      <c r="EJ4">
        <f t="shared" si="31"/>
        <v>2.2999006552113368E-9</v>
      </c>
      <c r="EK4">
        <f t="shared" si="32"/>
        <v>0.111091709861391</v>
      </c>
      <c r="EL4">
        <v>28</v>
      </c>
      <c r="EM4">
        <f t="shared" si="56"/>
        <v>28</v>
      </c>
      <c r="EN4">
        <f t="shared" si="57"/>
        <v>3.3322045101752038</v>
      </c>
      <c r="EQ4">
        <f>(1449*10^-6)/60</f>
        <v>2.4150000000000001E-5</v>
      </c>
      <c r="ER4">
        <f t="shared" si="34"/>
        <v>0.21292304928801858</v>
      </c>
      <c r="ET4">
        <f t="shared" si="58"/>
        <v>1.9321198907557139E-6</v>
      </c>
      <c r="EU4">
        <f t="shared" si="35"/>
        <v>8.5665979032513146E-22</v>
      </c>
      <c r="EV4">
        <f>2*ET4*(58.44/2165*6.022*10^23)/EU4</f>
        <v>7.332443788995868E+37</v>
      </c>
      <c r="EX4">
        <v>19.98</v>
      </c>
      <c r="EY4">
        <v>0.98199999999999998</v>
      </c>
      <c r="EZ4" s="6">
        <v>2.7970000000000002E-4</v>
      </c>
      <c r="FA4">
        <v>1.2170000000000001</v>
      </c>
      <c r="FB4">
        <f t="shared" si="59"/>
        <v>1.2170000000000001</v>
      </c>
      <c r="FC4">
        <f t="shared" si="60"/>
        <v>25.927849977406126</v>
      </c>
      <c r="FD4">
        <v>2.5170000000000001E-3</v>
      </c>
      <c r="FE4" t="e">
        <f t="shared" si="36"/>
        <v>#DIV/0!</v>
      </c>
      <c r="FG4">
        <f t="shared" si="37"/>
        <v>0.80690221857025468</v>
      </c>
      <c r="FH4" s="6">
        <f t="shared" si="38"/>
        <v>0.11112435439014701</v>
      </c>
      <c r="FI4">
        <f t="shared" si="39"/>
        <v>662.93884495242401</v>
      </c>
      <c r="FJ4">
        <f t="shared" si="40"/>
        <v>1</v>
      </c>
    </row>
    <row r="5" spans="1:166" x14ac:dyDescent="0.25">
      <c r="A5">
        <f>[1]Scaling!A5</f>
        <v>50</v>
      </c>
      <c r="B5">
        <f>[1]Scaling!B5</f>
        <v>25</v>
      </c>
      <c r="C5">
        <f>[1]Scaling!C5</f>
        <v>1750</v>
      </c>
      <c r="D5" s="4">
        <f>[1]Scaling!D5</f>
        <v>44214</v>
      </c>
      <c r="E5">
        <f>[1]Scaling!E5</f>
        <v>6</v>
      </c>
      <c r="F5">
        <f>[1]Scaling!F5</f>
        <v>26</v>
      </c>
      <c r="G5">
        <f>[1]Scaling!G5</f>
        <v>49.239420000000003</v>
      </c>
      <c r="H5">
        <f>[1]Scaling!H5</f>
        <v>50.022024999999999</v>
      </c>
      <c r="I5">
        <f>[1]Scaling!I5</f>
        <v>48.277541999999997</v>
      </c>
      <c r="J5">
        <f>[1]Scaling!J5</f>
        <v>25.035633000000001</v>
      </c>
      <c r="K5">
        <f>[1]Scaling!K5</f>
        <v>25.786784999999998</v>
      </c>
      <c r="L5">
        <f>[1]Scaling!L5</f>
        <v>17.57</v>
      </c>
      <c r="M5">
        <f>[1]Scaling!M5</f>
        <v>49.149783499999998</v>
      </c>
      <c r="N5">
        <f>[1]Scaling!N5</f>
        <v>25.411208999999999</v>
      </c>
      <c r="O5">
        <f>[1]Scaling!O5</f>
        <v>1181.707623434894</v>
      </c>
      <c r="P5">
        <f>[1]Scaling!P5</f>
        <v>0.26079602778484007</v>
      </c>
      <c r="Q5">
        <f>[1]Scaling!Q5</f>
        <v>0.26786028916165328</v>
      </c>
      <c r="R5">
        <f>[1]Scaling!R5</f>
        <v>0.97362706730839843</v>
      </c>
      <c r="S5">
        <f>[1]Scaling!S5</f>
        <v>-7.0642613768132079E-3</v>
      </c>
      <c r="T5">
        <f>[1]Scaling!T5</f>
        <v>-7.6705094620558301E-3</v>
      </c>
      <c r="U5">
        <f>[1]Scaling!U5</f>
        <v>2.2900055805552116E-4</v>
      </c>
      <c r="V5">
        <f>[1]Scaling!V5</f>
        <v>1.7444830000000024</v>
      </c>
      <c r="W5">
        <f>[1]Scaling!W5</f>
        <v>0.7511519999999976</v>
      </c>
      <c r="X5">
        <f>[1]Scaling!X5</f>
        <v>23.735110301249261</v>
      </c>
      <c r="Y5">
        <f>[1]Scaling!Y5</f>
        <v>3.2719</v>
      </c>
      <c r="Z5">
        <f>[1]Scaling!Z5</f>
        <v>0</v>
      </c>
      <c r="AA5">
        <f>[1]Scaling!AA5</f>
        <v>7.1842951308439644E-3</v>
      </c>
      <c r="AB5">
        <f>[1]Scaling!AB5</f>
        <v>7.3239897583881634E-3</v>
      </c>
      <c r="AC5">
        <f>[1]Scaling!AC5</f>
        <v>26.366363130197389</v>
      </c>
      <c r="AD5">
        <f>[1]Scaling!AD5</f>
        <v>25.755698044075654</v>
      </c>
      <c r="AE5">
        <f>[1]Scaling!AE5</f>
        <v>2.6428120420823787E-9</v>
      </c>
      <c r="AF5">
        <f>[1]Scaling!AF5</f>
        <v>9.2409871111772519E-4</v>
      </c>
      <c r="AG5">
        <f>[1]Scaling!AG5</f>
        <v>7.8200283453501661E-7</v>
      </c>
      <c r="AH5">
        <f>[1]Scaling!AH5</f>
        <v>3137.6585663586093</v>
      </c>
      <c r="AI5">
        <f>[1]Scaling!AI5</f>
        <v>3137.6585663586093</v>
      </c>
      <c r="AJ5">
        <f>[1]Scaling!AJ5</f>
        <v>4135.9026474177126</v>
      </c>
      <c r="AK5">
        <f>[1]Scaling!AK5</f>
        <v>0.61055583352410481</v>
      </c>
      <c r="AL5">
        <f>[1]Scaling!AL5</f>
        <v>0.60707401413722106</v>
      </c>
      <c r="AM5">
        <f>[1]Scaling!AM5</f>
        <v>1.0516035986768018E-2</v>
      </c>
      <c r="AN5">
        <f>[1]Scaling!AN5</f>
        <v>0.27688679478099998</v>
      </c>
      <c r="AO5">
        <f>[1]Scaling!AO5</f>
        <v>1.2891339817641638E-2</v>
      </c>
      <c r="AP5">
        <f>[1]Scaling!AP5</f>
        <v>5.6830488531057404E-4</v>
      </c>
      <c r="AQ5">
        <f>[1]Scaling!AQ5</f>
        <v>996.85123160615001</v>
      </c>
      <c r="AR5">
        <f>[1]Scaling!AR5</f>
        <v>45449.536877701903</v>
      </c>
      <c r="AS5">
        <f>[1]Scaling!AS5</f>
        <v>1731.410928674358</v>
      </c>
      <c r="AT5">
        <f>[1]Scaling!AT5</f>
        <v>1543.8672741448456</v>
      </c>
      <c r="AU5">
        <f>[1]Scaling!AU5</f>
        <v>295.89801396502071</v>
      </c>
      <c r="AV5">
        <f>[1]Scaling!AV5</f>
        <v>2.3453370982833024E-3</v>
      </c>
      <c r="AW5">
        <f>[1]Scaling!AW5</f>
        <v>3.5195833659124401E-4</v>
      </c>
      <c r="AX5">
        <f>[1]Scaling!AX5</f>
        <v>4.7489616475591454</v>
      </c>
      <c r="AY5">
        <f>[1]Scaling!AY5</f>
        <v>3.8717744870646591</v>
      </c>
      <c r="AZ5">
        <f>[1]Scaling!AZ5</f>
        <v>1.3953153944838322E-3</v>
      </c>
      <c r="BA5">
        <f>[1]Scaling!BA5</f>
        <v>13.521616792920993</v>
      </c>
      <c r="BB5">
        <f>[1]Scaling!BB5</f>
        <v>11.358208762190978</v>
      </c>
      <c r="BC5">
        <f>[1]Scaling!BC5</f>
        <v>2380993.7392132534</v>
      </c>
      <c r="BD5">
        <f>[1]Scaling!BD5</f>
        <v>2167.1217780437951</v>
      </c>
      <c r="BE5">
        <f>[1]Scaling!BE5</f>
        <v>1810.0092640013563</v>
      </c>
      <c r="BF5">
        <f>[1]Scaling!BF5</f>
        <v>257.82679635283279</v>
      </c>
      <c r="BG5">
        <f>[1]Scaling!BG5</f>
        <v>1243.5202499738862</v>
      </c>
      <c r="BH5">
        <f>[1]Scaling!BH5</f>
        <v>1243.5202499738862</v>
      </c>
      <c r="BI5">
        <f>[1]Scaling!BI5</f>
        <v>0</v>
      </c>
      <c r="BJ5">
        <f>[1]Scaling!BJ5</f>
        <v>14.023393476021328</v>
      </c>
      <c r="BK5">
        <f>[1]Scaling!BK5</f>
        <v>0.5907428635203571</v>
      </c>
      <c r="BL5">
        <f>[1]Scaling!BL5</f>
        <v>3615.6066139177947</v>
      </c>
      <c r="BM5">
        <f>[1]Scaling!BM5</f>
        <v>17438.373760784205</v>
      </c>
      <c r="BN5">
        <f>[1]Scaling!BN5</f>
        <v>21053.980374701998</v>
      </c>
      <c r="BO5">
        <f>[1]Scaling!BO5</f>
        <v>110106.55048275947</v>
      </c>
      <c r="BP5">
        <f>[1]Scaling!BP5</f>
        <v>0.19121460333096749</v>
      </c>
      <c r="BQ5">
        <f>[1]Scaling!BQ5</f>
        <v>0.82826968822188951</v>
      </c>
      <c r="BR5">
        <f>[1]Scaling!BR5</f>
        <v>0.1583772598844127</v>
      </c>
      <c r="BS5">
        <f>[1]Scaling!BS5</f>
        <v>42.629541110047448</v>
      </c>
      <c r="BT5">
        <f>[1]Scaling!BT5</f>
        <v>35.617844372036785</v>
      </c>
      <c r="BU5">
        <f>[1]Scaling!BU5</f>
        <v>6.5202423899525499</v>
      </c>
      <c r="BV5">
        <f>[1]Scaling!BV5</f>
        <v>0.25224285346715009</v>
      </c>
      <c r="BW5">
        <f>[1]Scaling!BW5</f>
        <v>0.2612717980198484</v>
      </c>
      <c r="BX5">
        <f>[1]Scaling!BX5</f>
        <v>0.99817902185151963</v>
      </c>
      <c r="BY5">
        <f>[1]Scaling!BY5</f>
        <v>0.2664872067359067</v>
      </c>
      <c r="BZ5">
        <f>[1]Scaling!BZ5</f>
        <v>1.2011031486071098</v>
      </c>
      <c r="CA5">
        <f>[1]Scaling!CA5</f>
        <v>5.3591416338104603E-2</v>
      </c>
      <c r="CB5">
        <f>[1]Scaling!CB5</f>
        <v>5.3678400625991773E-2</v>
      </c>
      <c r="CC5">
        <f>[1]Scaling!CC5</f>
        <v>2.5552575458081261E-3</v>
      </c>
      <c r="CD5">
        <f>[1]Scaling!CD5</f>
        <v>1.0996410852293148</v>
      </c>
      <c r="CE5">
        <f>[1]Scaling!CE5</f>
        <v>4.0892226974901182E-5</v>
      </c>
      <c r="CF5">
        <f>[1]Scaling!CF5</f>
        <v>3.0258558289426422E-5</v>
      </c>
      <c r="CG5">
        <f>[1]Scaling!CG5</f>
        <v>1.2273140269532024</v>
      </c>
      <c r="CH5">
        <f>[1]Scaling!CH5</f>
        <v>1.1791281591004439E-2</v>
      </c>
      <c r="CJ5">
        <f t="shared" si="0"/>
        <v>15.370821682939358</v>
      </c>
      <c r="CK5">
        <f t="shared" si="41"/>
        <v>2.7324710162997876</v>
      </c>
      <c r="CL5">
        <f t="shared" si="1"/>
        <v>1.7338847158683854</v>
      </c>
      <c r="CM5">
        <f t="shared" si="42"/>
        <v>-1.6969561905428709</v>
      </c>
      <c r="CN5">
        <f t="shared" si="61"/>
        <v>29.782244121604311</v>
      </c>
      <c r="CO5">
        <f t="shared" si="2"/>
        <v>3.2580965380214821</v>
      </c>
      <c r="CP5">
        <f t="shared" si="3"/>
        <v>3.5195833659124403</v>
      </c>
      <c r="CR5">
        <f t="shared" si="4"/>
        <v>-26</v>
      </c>
      <c r="CS5">
        <f t="shared" si="5"/>
        <v>8.9619364760782819E-2</v>
      </c>
      <c r="CT5">
        <f t="shared" si="6"/>
        <v>3.110626391731406E-2</v>
      </c>
      <c r="CU5">
        <f t="shared" si="7"/>
        <v>2.4126652952239349E-7</v>
      </c>
      <c r="CV5">
        <f t="shared" si="8"/>
        <v>30356.426864872599</v>
      </c>
      <c r="CX5">
        <f t="shared" si="9"/>
        <v>0.81061070270067159</v>
      </c>
      <c r="CY5">
        <f t="shared" si="10"/>
        <v>2.6428120420823786</v>
      </c>
      <c r="CZ5">
        <f t="shared" si="11"/>
        <v>1185.0552699731775</v>
      </c>
      <c r="DA5">
        <f t="shared" si="12"/>
        <v>1.0402540390002397E-3</v>
      </c>
      <c r="DB5">
        <f t="shared" si="13"/>
        <v>6.4906033381179915</v>
      </c>
      <c r="DC5">
        <f t="shared" si="14"/>
        <v>168.43640035161499</v>
      </c>
      <c r="DD5">
        <f t="shared" si="15"/>
        <v>8.0554121758287849</v>
      </c>
      <c r="DE5">
        <f t="shared" si="43"/>
        <v>1.2828438438850192E-9</v>
      </c>
      <c r="DF5">
        <f t="shared" si="44"/>
        <v>1.2828438438850192</v>
      </c>
      <c r="DG5">
        <f t="shared" si="45"/>
        <v>0.92183003188784685</v>
      </c>
      <c r="DH5">
        <f t="shared" si="16"/>
        <v>3.4962350603146897E-2</v>
      </c>
      <c r="DI5">
        <f t="shared" si="17"/>
        <v>15.829628169462906</v>
      </c>
      <c r="DJ5">
        <f t="shared" si="18"/>
        <v>1.8689022056121374E-5</v>
      </c>
      <c r="DK5">
        <f t="shared" si="19"/>
        <v>1.3919298001868967</v>
      </c>
      <c r="DL5">
        <f t="shared" si="20"/>
        <v>0.36300976284408881</v>
      </c>
      <c r="DM5">
        <f t="shared" si="21"/>
        <v>1.3622033391037702</v>
      </c>
      <c r="DN5">
        <f t="shared" si="22"/>
        <v>290.41430315076565</v>
      </c>
      <c r="DO5">
        <f t="shared" si="46"/>
        <v>1.5893988815677644</v>
      </c>
      <c r="DP5">
        <f t="shared" si="47"/>
        <v>16.588889948248809</v>
      </c>
      <c r="DQ5">
        <f t="shared" si="48"/>
        <v>3.712288180632731E-6</v>
      </c>
      <c r="DR5">
        <f t="shared" si="49"/>
        <v>10.547521665736515</v>
      </c>
      <c r="DT5">
        <f t="shared" si="50"/>
        <v>4.4824097631241259E-29</v>
      </c>
      <c r="DU5">
        <f t="shared" si="23"/>
        <v>2.7535233471295262E-2</v>
      </c>
      <c r="DV5">
        <f t="shared" si="24"/>
        <v>7.9886454851898971E-22</v>
      </c>
      <c r="DW5">
        <f t="shared" si="51"/>
        <v>3.0899906516180118E-9</v>
      </c>
      <c r="DX5">
        <f t="shared" si="25"/>
        <v>2.003834491764854E-8</v>
      </c>
      <c r="DY5">
        <f t="shared" si="26"/>
        <v>5.4857142857142854E-2</v>
      </c>
      <c r="DZ5">
        <f>'[1]Re=1750'!$B$22</f>
        <v>0.3554166666666666</v>
      </c>
      <c r="EA5">
        <f t="shared" si="27"/>
        <v>2.1397283494292933E-11</v>
      </c>
      <c r="EB5">
        <f t="shared" si="52"/>
        <v>4673490446.8911638</v>
      </c>
      <c r="EC5">
        <f t="shared" si="53"/>
        <v>77891507.44818607</v>
      </c>
      <c r="ED5" s="7">
        <f t="shared" si="28"/>
        <v>2995827.2095456179</v>
      </c>
      <c r="EE5">
        <f t="shared" si="54"/>
        <v>155.78301489637212</v>
      </c>
      <c r="EG5">
        <f t="shared" si="29"/>
        <v>2.3022080518854584E-9</v>
      </c>
      <c r="EH5">
        <f t="shared" si="55"/>
        <v>2.3022080518854584</v>
      </c>
      <c r="EI5">
        <f t="shared" si="30"/>
        <v>4568.7779269578714</v>
      </c>
      <c r="EJ5">
        <f t="shared" si="31"/>
        <v>2.3022080518854584E-9</v>
      </c>
      <c r="EK5">
        <f t="shared" si="32"/>
        <v>8.9619364760782819E-2</v>
      </c>
      <c r="EL5">
        <v>26</v>
      </c>
      <c r="EM5">
        <f t="shared" si="56"/>
        <v>26</v>
      </c>
      <c r="EN5">
        <f t="shared" si="57"/>
        <v>3.2580965380214821</v>
      </c>
      <c r="EQ5">
        <f t="shared" ref="EQ5:EQ8" si="62">(1449*10^-6)/60</f>
        <v>2.4150000000000001E-5</v>
      </c>
      <c r="ER5">
        <f t="shared" si="34"/>
        <v>0.18643302922250449</v>
      </c>
      <c r="ET5">
        <f t="shared" si="58"/>
        <v>1.9320762464395903E-6</v>
      </c>
      <c r="EU5">
        <f t="shared" si="35"/>
        <v>7.9886454851898971E-22</v>
      </c>
      <c r="EV5">
        <f t="shared" ref="EV5:EV59" si="63">2*ET5*(58.44/2165*6.022*10^23)/EU5</f>
        <v>7.8627445426604788E+37</v>
      </c>
      <c r="EX5">
        <v>231</v>
      </c>
      <c r="EY5">
        <v>0.97399999999999998</v>
      </c>
      <c r="EZ5" s="6">
        <v>2.2900000000000001E-4</v>
      </c>
      <c r="FA5">
        <v>1.2010000000000001</v>
      </c>
      <c r="FB5">
        <f t="shared" si="59"/>
        <v>1.2010000000000001</v>
      </c>
      <c r="FC5">
        <f t="shared" si="60"/>
        <v>29.810180701668347</v>
      </c>
      <c r="FD5">
        <v>2.5500000000000002E-3</v>
      </c>
      <c r="FE5" t="e">
        <f t="shared" si="36"/>
        <v>#DIV/0!</v>
      </c>
      <c r="FG5">
        <f t="shared" si="37"/>
        <v>0.81099084096586171</v>
      </c>
      <c r="FH5" s="6">
        <f t="shared" si="38"/>
        <v>8.9803921568627446E-2</v>
      </c>
      <c r="FI5">
        <f t="shared" si="39"/>
        <v>645.85493031579881</v>
      </c>
      <c r="FJ5">
        <f t="shared" si="40"/>
        <v>1</v>
      </c>
    </row>
    <row r="6" spans="1:166" x14ac:dyDescent="0.25">
      <c r="A6">
        <f>[1]Scaling!A6</f>
        <v>50</v>
      </c>
      <c r="B6">
        <f>[1]Scaling!B6</f>
        <v>25</v>
      </c>
      <c r="C6">
        <f>[1]Scaling!C6</f>
        <v>1750</v>
      </c>
      <c r="D6" s="4">
        <f>[1]Scaling!D6</f>
        <v>44253</v>
      </c>
      <c r="E6">
        <f>[1]Scaling!E6</f>
        <v>1</v>
      </c>
      <c r="F6">
        <f>[1]Scaling!F6</f>
        <v>34</v>
      </c>
      <c r="G6">
        <f>[1]Scaling!G6</f>
        <v>49.709327000000002</v>
      </c>
      <c r="H6">
        <f>[1]Scaling!H6</f>
        <v>50.139620999999998</v>
      </c>
      <c r="I6">
        <f>[1]Scaling!I6</f>
        <v>48.749636000000002</v>
      </c>
      <c r="J6">
        <f>[1]Scaling!J6</f>
        <v>25.067841999999999</v>
      </c>
      <c r="K6">
        <f>[1]Scaling!K6</f>
        <v>25.802067999999998</v>
      </c>
      <c r="L6">
        <f>[1]Scaling!L6</f>
        <v>24.46</v>
      </c>
      <c r="M6">
        <f>[1]Scaling!M6</f>
        <v>49.4446285</v>
      </c>
      <c r="N6">
        <f>[1]Scaling!N6</f>
        <v>25.434954999999999</v>
      </c>
      <c r="O6">
        <f>[1]Scaling!O6</f>
        <v>1181.5484343359747</v>
      </c>
      <c r="P6">
        <f>[1]Scaling!P6</f>
        <v>0.26410694183757066</v>
      </c>
      <c r="Q6">
        <f>[1]Scaling!Q6</f>
        <v>0.26792597628712139</v>
      </c>
      <c r="R6">
        <f>[1]Scaling!R6</f>
        <v>0.98574593437159641</v>
      </c>
      <c r="S6">
        <f>[1]Scaling!S6</f>
        <v>-3.8190344495507289E-3</v>
      </c>
      <c r="T6">
        <f>[1]Scaling!T6</f>
        <v>-4.5302905436871103E-3</v>
      </c>
      <c r="U6">
        <f>[1]Scaling!U6</f>
        <v>3.5537005290712208E-4</v>
      </c>
      <c r="V6">
        <f>[1]Scaling!V6</f>
        <v>1.3899849999999958</v>
      </c>
      <c r="W6">
        <f>[1]Scaling!W6</f>
        <v>0.7342259999999996</v>
      </c>
      <c r="X6">
        <f>[1]Scaling!X6</f>
        <v>24.008180902813539</v>
      </c>
      <c r="Y6">
        <f>[1]Scaling!Y6</f>
        <v>3.8563999999999998</v>
      </c>
      <c r="Z6">
        <f>[1]Scaling!Z6</f>
        <v>2.2999999999999687E-3</v>
      </c>
      <c r="AA6">
        <f>[1]Scaling!AA6</f>
        <v>7.9825501453822025E-3</v>
      </c>
      <c r="AB6">
        <f>[1]Scaling!AB6</f>
        <v>7.6832045149303656E-3</v>
      </c>
      <c r="AC6">
        <f>[1]Scaling!AC6</f>
        <v>27.659536253749316</v>
      </c>
      <c r="AD6">
        <f>[1]Scaling!AD6</f>
        <v>26.689656411085366</v>
      </c>
      <c r="AE6">
        <f>[1]Scaling!AE6</f>
        <v>2.6588728955414878E-9</v>
      </c>
      <c r="AF6">
        <f>[1]Scaling!AF6</f>
        <v>9.1924620386509936E-4</v>
      </c>
      <c r="AG6">
        <f>[1]Scaling!AG6</f>
        <v>7.7800128809929991E-7</v>
      </c>
      <c r="AH6">
        <f>[1]Scaling!AH6</f>
        <v>3137.8213498144878</v>
      </c>
      <c r="AI6">
        <f>[1]Scaling!AI6</f>
        <v>3137.8213498144878</v>
      </c>
      <c r="AJ6">
        <f>[1]Scaling!AJ6</f>
        <v>4135.8113951837486</v>
      </c>
      <c r="AK6">
        <f>[1]Scaling!AK6</f>
        <v>0.61090448986969947</v>
      </c>
      <c r="AL6">
        <f>[1]Scaling!AL6</f>
        <v>0.6071140348206423</v>
      </c>
      <c r="AM6">
        <f>[1]Scaling!AM6</f>
        <v>1.0547531186253968E-2</v>
      </c>
      <c r="AN6">
        <f>[1]Scaling!AN6</f>
        <v>0.27703008945099999</v>
      </c>
      <c r="AO6">
        <f>[1]Scaling!AO6</f>
        <v>1.292966348216803E-2</v>
      </c>
      <c r="AP6">
        <f>[1]Scaling!AP6</f>
        <v>5.6536166619273976E-4</v>
      </c>
      <c r="AQ6">
        <f>[1]Scaling!AQ6</f>
        <v>996.8454895568251</v>
      </c>
      <c r="AR6">
        <f>[1]Scaling!AR6</f>
        <v>45683.300542466866</v>
      </c>
      <c r="AS6">
        <f>[1]Scaling!AS6</f>
        <v>1740.3162111415945</v>
      </c>
      <c r="AT6">
        <f>[1]Scaling!AT6</f>
        <v>1551.8955612276704</v>
      </c>
      <c r="AU6">
        <f>[1]Scaling!AU6</f>
        <v>292.60567114881115</v>
      </c>
      <c r="AV6">
        <f>[1]Scaling!AV6</f>
        <v>2.3393288003907011E-3</v>
      </c>
      <c r="AW6">
        <f>[1]Scaling!AW6</f>
        <v>3.5236845418784492E-4</v>
      </c>
      <c r="AX6">
        <f>[1]Scaling!AX6</f>
        <v>4.7215733589370954</v>
      </c>
      <c r="AY6">
        <f>[1]Scaling!AY6</f>
        <v>3.8513839037352828</v>
      </c>
      <c r="AZ6">
        <f>[1]Scaling!AZ6</f>
        <v>1.3944266908705544E-3</v>
      </c>
      <c r="BA6">
        <f>[1]Scaling!BA6</f>
        <v>13.518533416911321</v>
      </c>
      <c r="BB6">
        <f>[1]Scaling!BB6</f>
        <v>11.357853840343832</v>
      </c>
      <c r="BC6">
        <f>[1]Scaling!BC6</f>
        <v>2380322.4186678687</v>
      </c>
      <c r="BD6">
        <f>[1]Scaling!BD6</f>
        <v>2167.8648497217328</v>
      </c>
      <c r="BE6">
        <f>[1]Scaling!BE6</f>
        <v>1810.0720238774961</v>
      </c>
      <c r="BF6">
        <f>[1]Scaling!BF6</f>
        <v>258.59326964336066</v>
      </c>
      <c r="BG6">
        <f>[1]Scaling!BG6</f>
        <v>1314.4159067528265</v>
      </c>
      <c r="BH6">
        <f>[1]Scaling!BH6</f>
        <v>1314.4159067528265</v>
      </c>
      <c r="BI6">
        <f>[1]Scaling!BI6</f>
        <v>0</v>
      </c>
      <c r="BJ6">
        <f>[1]Scaling!BJ6</f>
        <v>13.913787759370184</v>
      </c>
      <c r="BK6">
        <f>[1]Scaling!BK6</f>
        <v>0.57950757886691728</v>
      </c>
      <c r="BL6">
        <f>[1]Scaling!BL6</f>
        <v>3598.011869819305</v>
      </c>
      <c r="BM6">
        <f>[1]Scaling!BM6</f>
        <v>18288.503954098938</v>
      </c>
      <c r="BN6">
        <f>[1]Scaling!BN6</f>
        <v>21886.515823918242</v>
      </c>
      <c r="BO6">
        <f>[1]Scaling!BO6</f>
        <v>87724.429292766348</v>
      </c>
      <c r="BP6">
        <f>[1]Scaling!BP6</f>
        <v>0.24949168664153371</v>
      </c>
      <c r="BQ6">
        <f>[1]Scaling!BQ6</f>
        <v>0.83560600057286005</v>
      </c>
      <c r="BR6">
        <f>[1]Scaling!BR6</f>
        <v>0.20847675045070924</v>
      </c>
      <c r="BS6">
        <f>[1]Scaling!BS6</f>
        <v>42.73019831015575</v>
      </c>
      <c r="BT6">
        <f>[1]Scaling!BT6</f>
        <v>35.77330443047066</v>
      </c>
      <c r="BU6">
        <f>[1]Scaling!BU6</f>
        <v>6.7144301898442507</v>
      </c>
      <c r="BV6">
        <f>[1]Scaling!BV6</f>
        <v>0.25269772623748171</v>
      </c>
      <c r="BW6">
        <f>[1]Scaling!BW6</f>
        <v>0.2612718195010979</v>
      </c>
      <c r="BX6">
        <f>[1]Scaling!BX6</f>
        <v>1.0108512366235534</v>
      </c>
      <c r="BY6">
        <f>[1]Scaling!BY6</f>
        <v>0.26650724736920439</v>
      </c>
      <c r="BZ6">
        <f>[1]Scaling!BZ6</f>
        <v>1.2275121243754552</v>
      </c>
      <c r="CA6">
        <f>[1]Scaling!CA6</f>
        <v>6.0633630010422657E-2</v>
      </c>
      <c r="CB6">
        <f>[1]Scaling!CB6</f>
        <v>5.8384803203987742E-2</v>
      </c>
      <c r="CC6">
        <f>[1]Scaling!CC6</f>
        <v>2.1608109685778273E-3</v>
      </c>
      <c r="CD6">
        <f>[1]Scaling!CD6</f>
        <v>1.1191816804995043</v>
      </c>
      <c r="CE6">
        <f>[1]Scaling!CE6</f>
        <v>4.1671330123143816E-5</v>
      </c>
      <c r="CF6">
        <f>[1]Scaling!CF6</f>
        <v>3.0381025660746029E-5</v>
      </c>
      <c r="CG6">
        <f>[1]Scaling!CG6</f>
        <v>1.2386682269821712</v>
      </c>
      <c r="CH6">
        <f>[1]Scaling!CH6</f>
        <v>1.2014214872095284E-2</v>
      </c>
      <c r="CJ6">
        <f t="shared" si="0"/>
        <v>12.992941101112331</v>
      </c>
      <c r="CK6">
        <f t="shared" si="41"/>
        <v>2.5644062177657445</v>
      </c>
      <c r="CL6">
        <f t="shared" si="1"/>
        <v>1.8648143023076964</v>
      </c>
      <c r="CM6">
        <f t="shared" si="42"/>
        <v>-1.5847967259007982</v>
      </c>
      <c r="CN6">
        <f t="shared" si="61"/>
        <v>23.797807433756066</v>
      </c>
      <c r="CO6">
        <f t="shared" si="2"/>
        <v>3.5263605246161616</v>
      </c>
      <c r="CP6">
        <f t="shared" si="3"/>
        <v>3.523684541878449</v>
      </c>
      <c r="CR6">
        <f t="shared" si="4"/>
        <v>-34</v>
      </c>
      <c r="CS6">
        <f t="shared" si="5"/>
        <v>0.16446142586040954</v>
      </c>
      <c r="CT6">
        <f t="shared" si="6"/>
        <v>3.138823445532346E-2</v>
      </c>
      <c r="CU6">
        <f t="shared" si="7"/>
        <v>2.4239557438698467E-7</v>
      </c>
      <c r="CV6">
        <f t="shared" si="8"/>
        <v>31696.966969636687</v>
      </c>
      <c r="CX6">
        <f t="shared" si="9"/>
        <v>0.80304374579854609</v>
      </c>
      <c r="CY6">
        <f t="shared" si="10"/>
        <v>2.6588728955414878</v>
      </c>
      <c r="CZ6">
        <f t="shared" si="11"/>
        <v>1185.0061012980436</v>
      </c>
      <c r="DA6">
        <f t="shared" si="12"/>
        <v>1.0383322330449517E-3</v>
      </c>
      <c r="DB6">
        <f t="shared" si="13"/>
        <v>6.6335375715067286</v>
      </c>
      <c r="DC6">
        <f t="shared" si="14"/>
        <v>178.88643206537859</v>
      </c>
      <c r="DD6">
        <f t="shared" si="15"/>
        <v>8.3195619867354367</v>
      </c>
      <c r="DE6">
        <f t="shared" si="43"/>
        <v>1.2430100524002962E-9</v>
      </c>
      <c r="DF6">
        <f t="shared" si="44"/>
        <v>1.2430100524002963</v>
      </c>
      <c r="DG6">
        <f t="shared" si="45"/>
        <v>0.94858254765039451</v>
      </c>
      <c r="DH6">
        <f t="shared" si="16"/>
        <v>3.4294954873721424E-2</v>
      </c>
      <c r="DI6">
        <f t="shared" si="17"/>
        <v>15.829628169462888</v>
      </c>
      <c r="DJ6">
        <f t="shared" si="18"/>
        <v>1.8300114520422853E-5</v>
      </c>
      <c r="DK6">
        <f t="shared" si="19"/>
        <v>1.4251790116315606</v>
      </c>
      <c r="DL6">
        <f t="shared" si="20"/>
        <v>0.37639967033310301</v>
      </c>
      <c r="DM6">
        <f t="shared" si="21"/>
        <v>1.4123430940384887</v>
      </c>
      <c r="DN6">
        <f t="shared" si="22"/>
        <v>318.67985672653305</v>
      </c>
      <c r="DO6">
        <f t="shared" si="46"/>
        <v>1.6898662849289565</v>
      </c>
      <c r="DP6">
        <f t="shared" si="47"/>
        <v>16.367884548280781</v>
      </c>
      <c r="DQ6">
        <f t="shared" si="48"/>
        <v>3.815780885979669E-6</v>
      </c>
      <c r="DR6">
        <f t="shared" si="49"/>
        <v>10.828951458706646</v>
      </c>
      <c r="DT6">
        <f t="shared" si="50"/>
        <v>4.4824097631241259E-29</v>
      </c>
      <c r="DU6">
        <f t="shared" si="23"/>
        <v>2.754352823427347E-2</v>
      </c>
      <c r="DV6">
        <f t="shared" si="24"/>
        <v>8.9396763925038654E-22</v>
      </c>
      <c r="DW6">
        <f t="shared" si="51"/>
        <v>2.7620995312921566E-9</v>
      </c>
      <c r="DX6">
        <f t="shared" si="25"/>
        <v>1.7190053756829849E-8</v>
      </c>
      <c r="DY6">
        <f t="shared" si="26"/>
        <v>5.4857142857142854E-2</v>
      </c>
      <c r="DZ6">
        <f>'[1]Re=1750'!$B$22</f>
        <v>0.3554166666666666</v>
      </c>
      <c r="EA6">
        <f t="shared" si="27"/>
        <v>1.8321158570981759E-11</v>
      </c>
      <c r="EB6">
        <f t="shared" si="52"/>
        <v>5458170104.9401159</v>
      </c>
      <c r="EC6">
        <f t="shared" si="53"/>
        <v>90969501.749001935</v>
      </c>
      <c r="ED6" s="7">
        <f t="shared" si="28"/>
        <v>2675573.580852998</v>
      </c>
      <c r="EE6">
        <f t="shared" si="54"/>
        <v>181.93900349800387</v>
      </c>
      <c r="EG6">
        <f t="shared" si="29"/>
        <v>2.3072543332170976E-9</v>
      </c>
      <c r="EH6">
        <f t="shared" si="55"/>
        <v>2.3072543332170978</v>
      </c>
      <c r="EI6">
        <f t="shared" si="30"/>
        <v>4614.131233281425</v>
      </c>
      <c r="EJ6">
        <f t="shared" si="31"/>
        <v>2.3072543332170976E-9</v>
      </c>
      <c r="EK6">
        <f t="shared" si="32"/>
        <v>0.16446142586040954</v>
      </c>
      <c r="EL6">
        <v>34</v>
      </c>
      <c r="EM6">
        <f t="shared" si="56"/>
        <v>34</v>
      </c>
      <c r="EN6">
        <f t="shared" si="57"/>
        <v>3.5263605246161616</v>
      </c>
      <c r="EQ6">
        <f t="shared" si="62"/>
        <v>2.4150000000000001E-5</v>
      </c>
      <c r="ER6">
        <f t="shared" si="34"/>
        <v>0.24540740341988385</v>
      </c>
      <c r="ET6">
        <f t="shared" si="58"/>
        <v>1.9322739031271092E-6</v>
      </c>
      <c r="EU6">
        <f t="shared" si="35"/>
        <v>8.9396763925038654E-22</v>
      </c>
      <c r="EV6">
        <f t="shared" si="63"/>
        <v>7.0269998423579351E+37</v>
      </c>
      <c r="EX6">
        <v>15.45</v>
      </c>
      <c r="EY6">
        <v>0.98599999999999999</v>
      </c>
      <c r="EZ6" s="6">
        <v>3.5540000000000002E-4</v>
      </c>
      <c r="FA6">
        <v>1.228</v>
      </c>
      <c r="FB6">
        <f t="shared" si="59"/>
        <v>1.228</v>
      </c>
      <c r="FC6">
        <f t="shared" si="60"/>
        <v>23.705810985537759</v>
      </c>
      <c r="FD6">
        <v>2.8609999999999998E-3</v>
      </c>
      <c r="FE6" t="e">
        <f t="shared" si="36"/>
        <v>#DIV/0!</v>
      </c>
      <c r="FG6">
        <f t="shared" si="37"/>
        <v>0.80293159609120524</v>
      </c>
      <c r="FH6" s="6">
        <f t="shared" si="38"/>
        <v>0.12422229989514157</v>
      </c>
      <c r="FI6">
        <f t="shared" si="39"/>
        <v>677.32574850454398</v>
      </c>
      <c r="FJ6">
        <f t="shared" si="40"/>
        <v>1</v>
      </c>
    </row>
    <row r="7" spans="1:166" x14ac:dyDescent="0.25">
      <c r="A7">
        <f>[1]Scaling!A7</f>
        <v>50</v>
      </c>
      <c r="B7">
        <f>[1]Scaling!B7</f>
        <v>25</v>
      </c>
      <c r="C7">
        <f>[1]Scaling!C7</f>
        <v>1750</v>
      </c>
      <c r="D7" s="4">
        <f>[1]Scaling!D7</f>
        <v>44412</v>
      </c>
      <c r="E7">
        <f>[1]Scaling!E7</f>
        <v>2</v>
      </c>
      <c r="F7">
        <f>[1]Scaling!F7</f>
        <v>32</v>
      </c>
      <c r="G7">
        <f>[1]Scaling!G7</f>
        <v>26.739072</v>
      </c>
      <c r="H7">
        <f>[1]Scaling!H7</f>
        <v>50.11591</v>
      </c>
      <c r="I7">
        <f>[1]Scaling!I7</f>
        <v>48.653426000000003</v>
      </c>
      <c r="J7">
        <f>[1]Scaling!J7</f>
        <v>24.998079000000001</v>
      </c>
      <c r="K7">
        <f>[1]Scaling!K7</f>
        <v>25.659184</v>
      </c>
      <c r="L7">
        <f>[1]Scaling!L7</f>
        <v>24.14</v>
      </c>
      <c r="M7">
        <f>[1]Scaling!M7</f>
        <v>49.384668000000005</v>
      </c>
      <c r="N7">
        <f>[1]Scaling!N7</f>
        <v>25.3286315</v>
      </c>
      <c r="O7">
        <f>[1]Scaling!O7</f>
        <v>1181.5808622053116</v>
      </c>
      <c r="P7">
        <f>[1]Scaling!P7</f>
        <v>0.26395023775827492</v>
      </c>
      <c r="Q7">
        <f>[1]Scaling!Q7</f>
        <v>0.26791259276325302</v>
      </c>
      <c r="R7">
        <f>[1]Scaling!R7</f>
        <v>0.98521026964761027</v>
      </c>
      <c r="S7">
        <f>[1]Scaling!S7</f>
        <v>-3.962355004978102E-3</v>
      </c>
      <c r="T7">
        <f>[1]Scaling!T7</f>
        <v>-4.80840735389787E-3</v>
      </c>
      <c r="U7">
        <f>[1]Scaling!U7</f>
        <v>3.0165264013902633E-4</v>
      </c>
      <c r="V7">
        <f>[1]Scaling!V7</f>
        <v>1.4624839999999963</v>
      </c>
      <c r="W7">
        <f>[1]Scaling!W7</f>
        <v>0.66110499999999917</v>
      </c>
      <c r="X7">
        <f>[1]Scaling!X7</f>
        <v>24.053811639788211</v>
      </c>
      <c r="Y7">
        <f>[1]Scaling!Y7</f>
        <v>2.3395000000000001</v>
      </c>
      <c r="Z7">
        <f>[1]Scaling!Z7</f>
        <v>-0.46789999999999976</v>
      </c>
      <c r="AA7">
        <f>[1]Scaling!AA7</f>
        <v>1.3071425863063368E-2</v>
      </c>
      <c r="AB7">
        <f>[1]Scaling!AB7</f>
        <v>8.4215904033782141E-3</v>
      </c>
      <c r="AC7">
        <f>[1]Scaling!AC7</f>
        <v>30.317725452161572</v>
      </c>
      <c r="AD7">
        <f>[1]Scaling!AD7</f>
        <v>28.557573145104801</v>
      </c>
      <c r="AE7">
        <f>[1]Scaling!AE7</f>
        <v>2.6556020984408788E-9</v>
      </c>
      <c r="AF7">
        <f>[1]Scaling!AF7</f>
        <v>9.2023021944725178E-4</v>
      </c>
      <c r="AG7">
        <f>[1]Scaling!AG7</f>
        <v>7.7881273206281203E-7</v>
      </c>
      <c r="AH7">
        <f>[1]Scaling!AH7</f>
        <v>3137.7879763680312</v>
      </c>
      <c r="AI7">
        <f>[1]Scaling!AI7</f>
        <v>3137.7879763680312</v>
      </c>
      <c r="AJ7">
        <f>[1]Scaling!AJ7</f>
        <v>4136.2197782976318</v>
      </c>
      <c r="AK7">
        <f>[1]Scaling!AK7</f>
        <v>0.61083368220738632</v>
      </c>
      <c r="AL7">
        <f>[1]Scaling!AL7</f>
        <v>0.60693473157749822</v>
      </c>
      <c r="AM7">
        <f>[1]Scaling!AM7</f>
        <v>1.0541133857417806E-2</v>
      </c>
      <c r="AN7">
        <f>[1]Scaling!AN7</f>
        <v>0.27700094864800001</v>
      </c>
      <c r="AO7">
        <f>[1]Scaling!AO7</f>
        <v>1.2921879248949934E-2</v>
      </c>
      <c r="AP7">
        <f>[1]Scaling!AP7</f>
        <v>5.6595850145624825E-4</v>
      </c>
      <c r="AQ7">
        <f>[1]Scaling!AQ7</f>
        <v>996.87115907489488</v>
      </c>
      <c r="AR7">
        <f>[1]Scaling!AR7</f>
        <v>45635.703171581168</v>
      </c>
      <c r="AS7">
        <f>[1]Scaling!AS7</f>
        <v>1738.5029779649967</v>
      </c>
      <c r="AT7">
        <f>[1]Scaling!AT7</f>
        <v>1550.2989198776957</v>
      </c>
      <c r="AU7">
        <f>[1]Scaling!AU7</f>
        <v>293.27162097064843</v>
      </c>
      <c r="AV7">
        <f>[1]Scaling!AV7</f>
        <v>2.3405484253213342E-3</v>
      </c>
      <c r="AW7">
        <f>[1]Scaling!AW7</f>
        <v>3.5228510770164592E-4</v>
      </c>
      <c r="AX7">
        <f>[1]Scaling!AX7</f>
        <v>4.7271252424023338</v>
      </c>
      <c r="AY7">
        <f>[1]Scaling!AY7</f>
        <v>3.8569694987377976</v>
      </c>
      <c r="AZ7">
        <f>[1]Scaling!AZ7</f>
        <v>1.3946072803545E-3</v>
      </c>
      <c r="BA7">
        <f>[1]Scaling!BA7</f>
        <v>13.519159460567469</v>
      </c>
      <c r="BB7">
        <f>[1]Scaling!BB7</f>
        <v>11.359443556447978</v>
      </c>
      <c r="BC7">
        <f>[1]Scaling!BC7</f>
        <v>2380458.9750599321</v>
      </c>
      <c r="BD7">
        <f>[1]Scaling!BD7</f>
        <v>2167.713962832403</v>
      </c>
      <c r="BE7">
        <f>[1]Scaling!BE7</f>
        <v>1809.7907167731551</v>
      </c>
      <c r="BF7">
        <f>[1]Scaling!BF7</f>
        <v>258.4375849789987</v>
      </c>
      <c r="BG7">
        <f>[1]Scaling!BG7</f>
        <v>1515.2225518011151</v>
      </c>
      <c r="BH7">
        <f>[1]Scaling!BH7</f>
        <v>1515.2225518011151</v>
      </c>
      <c r="BI7">
        <f>[1]Scaling!BI7</f>
        <v>0</v>
      </c>
      <c r="BJ7">
        <f>[1]Scaling!BJ7</f>
        <v>13.230564999293664</v>
      </c>
      <c r="BK7">
        <f>[1]Scaling!BK7</f>
        <v>0.54998939660295498</v>
      </c>
      <c r="BL7">
        <f>[1]Scaling!BL7</f>
        <v>3419.2752663251222</v>
      </c>
      <c r="BM7">
        <f>[1]Scaling!BM7</f>
        <v>20047.250460000265</v>
      </c>
      <c r="BN7">
        <f>[1]Scaling!BN7</f>
        <v>23466.525726325388</v>
      </c>
      <c r="BO7">
        <f>[1]Scaling!BO7</f>
        <v>92301.521800224597</v>
      </c>
      <c r="BP7">
        <f>[1]Scaling!BP7</f>
        <v>0.25423769043717204</v>
      </c>
      <c r="BQ7">
        <f>[1]Scaling!BQ7</f>
        <v>0.85429137205047412</v>
      </c>
      <c r="BR7">
        <f>[1]Scaling!BR7</f>
        <v>0.21719306539051542</v>
      </c>
      <c r="BS7">
        <f>[1]Scaling!BS7</f>
        <v>42.350616572257998</v>
      </c>
      <c r="BT7">
        <f>[1]Scaling!BT7</f>
        <v>35.735334072611167</v>
      </c>
      <c r="BU7">
        <f>[1]Scaling!BU7</f>
        <v>7.034051427742007</v>
      </c>
      <c r="BV7">
        <f>[1]Scaling!BV7</f>
        <v>0.25260524067542323</v>
      </c>
      <c r="BW7">
        <f>[1]Scaling!BW7</f>
        <v>0.26127181513343106</v>
      </c>
      <c r="BX7">
        <f>[1]Scaling!BX7</f>
        <v>1.0102514793778119</v>
      </c>
      <c r="BY7">
        <f>[1]Scaling!BY7</f>
        <v>0.26643186295134896</v>
      </c>
      <c r="BZ7">
        <f>[1]Scaling!BZ7</f>
        <v>1.2528673067526437</v>
      </c>
      <c r="CA7">
        <f>[1]Scaling!CA7</f>
        <v>6.7371907617597093E-2</v>
      </c>
      <c r="CB7">
        <f>[1]Scaling!CB7</f>
        <v>5.6231240258780034E-2</v>
      </c>
      <c r="CC7">
        <f>[1]Scaling!CC7</f>
        <v>2.5199106714199129E-3</v>
      </c>
      <c r="CD7">
        <f>[1]Scaling!CD7</f>
        <v>1.1315593930652277</v>
      </c>
      <c r="CE7">
        <f>[1]Scaling!CE7</f>
        <v>4.3747899421242284E-5</v>
      </c>
      <c r="CF7">
        <f>[1]Scaling!CF7</f>
        <v>3.0356105187806431E-5</v>
      </c>
      <c r="CG7">
        <f>[1]Scaling!CG7</f>
        <v>1.2646465993133253</v>
      </c>
      <c r="CH7">
        <f>[1]Scaling!CH7</f>
        <v>1.2143881548815723E-2</v>
      </c>
      <c r="CJ7">
        <f t="shared" si="0"/>
        <v>15.157659977650916</v>
      </c>
      <c r="CK7">
        <f t="shared" si="41"/>
        <v>2.7185060132640415</v>
      </c>
      <c r="CL7">
        <f t="shared" si="1"/>
        <v>1.97739180952536</v>
      </c>
      <c r="CM7">
        <f t="shared" si="42"/>
        <v>-1.4897244307582314</v>
      </c>
      <c r="CN7">
        <f t="shared" si="61"/>
        <v>19.676968920926264</v>
      </c>
      <c r="CO7">
        <f t="shared" si="2"/>
        <v>3.4657359027997265</v>
      </c>
      <c r="CP7">
        <f t="shared" si="3"/>
        <v>3.5228510770164592</v>
      </c>
      <c r="CR7">
        <f t="shared" si="4"/>
        <v>-32</v>
      </c>
      <c r="CS7">
        <f t="shared" si="5"/>
        <v>0.119707672006108</v>
      </c>
      <c r="CT7">
        <f t="shared" si="6"/>
        <v>3.1319243028226966E-2</v>
      </c>
      <c r="CU7">
        <f t="shared" si="7"/>
        <v>2.4211977804417048E-7</v>
      </c>
      <c r="CV7">
        <f t="shared" si="8"/>
        <v>34782.744604374464</v>
      </c>
      <c r="CX7">
        <f t="shared" si="9"/>
        <v>0.78636441731504325</v>
      </c>
      <c r="CY7">
        <f t="shared" si="10"/>
        <v>2.6556020984408786</v>
      </c>
      <c r="CZ7">
        <f t="shared" si="11"/>
        <v>1185.1911066110008</v>
      </c>
      <c r="DA7">
        <f t="shared" si="12"/>
        <v>1.0456005064374541E-3</v>
      </c>
      <c r="DB7">
        <f t="shared" si="13"/>
        <v>6.7696998670693675</v>
      </c>
      <c r="DC7">
        <f t="shared" si="14"/>
        <v>198.28693090776591</v>
      </c>
      <c r="DD7">
        <f t="shared" si="15"/>
        <v>8.5739088164416195</v>
      </c>
      <c r="DE7">
        <f t="shared" si="43"/>
        <v>1.2046545504806039E-9</v>
      </c>
      <c r="DF7">
        <f t="shared" si="44"/>
        <v>1.2046545504806039</v>
      </c>
      <c r="DG7">
        <f t="shared" si="45"/>
        <v>1.0191720407388589</v>
      </c>
      <c r="DH7">
        <f t="shared" si="16"/>
        <v>3.3616375421929773E-2</v>
      </c>
      <c r="DI7">
        <f t="shared" si="17"/>
        <v>15.8296281694629</v>
      </c>
      <c r="DJ7">
        <f t="shared" si="18"/>
        <v>1.792169425337187E-5</v>
      </c>
      <c r="DK7">
        <f t="shared" si="19"/>
        <v>1.4865900108300873</v>
      </c>
      <c r="DL7">
        <f t="shared" si="20"/>
        <v>0.39238578680767805</v>
      </c>
      <c r="DM7">
        <f t="shared" si="21"/>
        <v>1.4727434716745142</v>
      </c>
      <c r="DN7">
        <f t="shared" si="22"/>
        <v>364.57842310545976</v>
      </c>
      <c r="DO7">
        <f t="shared" si="46"/>
        <v>1.8738912029385499</v>
      </c>
      <c r="DP7">
        <f t="shared" si="47"/>
        <v>16.179021175092082</v>
      </c>
      <c r="DQ7">
        <f t="shared" si="48"/>
        <v>3.90951799273254E-6</v>
      </c>
      <c r="DR7">
        <f t="shared" si="49"/>
        <v>11.097596541161636</v>
      </c>
      <c r="DT7">
        <f t="shared" si="50"/>
        <v>4.4824097631241259E-29</v>
      </c>
      <c r="DU7">
        <f t="shared" si="23"/>
        <v>2.7512242141698413E-2</v>
      </c>
      <c r="DV7">
        <f t="shared" si="24"/>
        <v>9.8194911154324605E-22</v>
      </c>
      <c r="DW7">
        <f t="shared" si="51"/>
        <v>2.5117623985131085E-9</v>
      </c>
      <c r="DX7">
        <f t="shared" si="25"/>
        <v>1.5091721230078303E-8</v>
      </c>
      <c r="DY7">
        <f t="shared" si="26"/>
        <v>5.4857142857142854E-2</v>
      </c>
      <c r="DZ7">
        <f>'[1]Re=1750'!$B$22</f>
        <v>0.3554166666666666</v>
      </c>
      <c r="EA7">
        <f t="shared" si="27"/>
        <v>1.6199877093518387E-11</v>
      </c>
      <c r="EB7">
        <f t="shared" si="52"/>
        <v>6172886338.7494631</v>
      </c>
      <c r="EC7">
        <f t="shared" si="53"/>
        <v>102881438.97915772</v>
      </c>
      <c r="ED7" s="7">
        <f t="shared" si="28"/>
        <v>3215044.9680986786</v>
      </c>
      <c r="EE7">
        <f t="shared" si="54"/>
        <v>205.76287795831541</v>
      </c>
      <c r="EG7">
        <f t="shared" si="29"/>
        <v>2.28825934399163E-9</v>
      </c>
      <c r="EH7">
        <f t="shared" si="55"/>
        <v>2.2882593439916299</v>
      </c>
      <c r="EI7">
        <f t="shared" si="30"/>
        <v>4904.5615128374893</v>
      </c>
      <c r="EJ7">
        <f t="shared" si="31"/>
        <v>2.28825934399163E-9</v>
      </c>
      <c r="EK7">
        <f t="shared" si="32"/>
        <v>0.119707672006108</v>
      </c>
      <c r="EL7">
        <v>32</v>
      </c>
      <c r="EM7">
        <f t="shared" si="56"/>
        <v>32</v>
      </c>
      <c r="EN7">
        <f t="shared" si="57"/>
        <v>3.4657359027997265</v>
      </c>
      <c r="EQ7">
        <f t="shared" si="62"/>
        <v>2.4150000000000001E-5</v>
      </c>
      <c r="ER7">
        <f t="shared" si="34"/>
        <v>0.25566777160071608</v>
      </c>
      <c r="ET7">
        <f t="shared" si="58"/>
        <v>1.9323420797384945E-6</v>
      </c>
      <c r="EU7">
        <f t="shared" si="35"/>
        <v>9.8194911154324605E-22</v>
      </c>
      <c r="EV7">
        <f t="shared" si="63"/>
        <v>6.3976147353308669E+37</v>
      </c>
      <c r="EX7">
        <v>21.62</v>
      </c>
      <c r="EY7">
        <v>0.98499999999999999</v>
      </c>
      <c r="EZ7" s="6">
        <v>3.0200000000000002E-4</v>
      </c>
      <c r="FA7">
        <v>1.2529999999999999</v>
      </c>
      <c r="FB7">
        <f t="shared" si="59"/>
        <v>1.2529999999999999</v>
      </c>
      <c r="FC7">
        <f t="shared" si="60"/>
        <v>19.658494021216242</v>
      </c>
      <c r="FD7">
        <v>2.5200000000000001E-3</v>
      </c>
      <c r="FE7" t="e">
        <f t="shared" si="36"/>
        <v>#DIV/0!</v>
      </c>
      <c r="FG7">
        <f t="shared" si="37"/>
        <v>0.78611332801276945</v>
      </c>
      <c r="FH7" s="6">
        <f t="shared" si="38"/>
        <v>0.11984126984126985</v>
      </c>
      <c r="FI7">
        <f t="shared" si="39"/>
        <v>751.22846106074235</v>
      </c>
      <c r="FJ7">
        <f t="shared" si="40"/>
        <v>1</v>
      </c>
    </row>
    <row r="8" spans="1:166" x14ac:dyDescent="0.25">
      <c r="A8">
        <f>[1]Scaling!A8</f>
        <v>50</v>
      </c>
      <c r="B8">
        <f>[1]Scaling!B8</f>
        <v>25</v>
      </c>
      <c r="C8">
        <f>[1]Scaling!C8</f>
        <v>1750</v>
      </c>
      <c r="D8" s="4">
        <f>[1]Scaling!D8</f>
        <v>44515</v>
      </c>
      <c r="E8">
        <f>[1]Scaling!E8</f>
        <v>1</v>
      </c>
      <c r="CR8">
        <f t="shared" si="4"/>
        <v>0</v>
      </c>
      <c r="CS8" t="e">
        <f t="shared" si="5"/>
        <v>#DIV/0!</v>
      </c>
      <c r="CT8">
        <f t="shared" si="6"/>
        <v>0</v>
      </c>
      <c r="CU8" t="e">
        <f t="shared" si="7"/>
        <v>#DIV/0!</v>
      </c>
      <c r="CV8" t="e">
        <f t="shared" si="8"/>
        <v>#DIV/0!</v>
      </c>
      <c r="CX8" t="e">
        <f t="shared" si="9"/>
        <v>#DIV/0!</v>
      </c>
      <c r="CY8">
        <f t="shared" si="10"/>
        <v>0</v>
      </c>
      <c r="DE8">
        <f t="shared" si="43"/>
        <v>2.4976000000000001E-9</v>
      </c>
      <c r="ED8" s="7"/>
      <c r="EQ8">
        <f t="shared" si="62"/>
        <v>2.4150000000000001E-5</v>
      </c>
      <c r="ER8" t="e">
        <f t="shared" si="34"/>
        <v>#DIV/0!</v>
      </c>
      <c r="ET8" t="e">
        <f t="shared" si="58"/>
        <v>#DIV/0!</v>
      </c>
      <c r="EU8" t="e">
        <f t="shared" si="35"/>
        <v>#NUM!</v>
      </c>
      <c r="EV8" t="e">
        <f t="shared" si="63"/>
        <v>#DIV/0!</v>
      </c>
      <c r="FH8" s="6"/>
      <c r="FI8" t="e">
        <f t="shared" si="39"/>
        <v>#DIV/0!</v>
      </c>
      <c r="FJ8" t="e">
        <f t="shared" si="40"/>
        <v>#DIV/0!</v>
      </c>
    </row>
    <row r="9" spans="1:166" x14ac:dyDescent="0.25">
      <c r="A9">
        <f>[1]Scaling!A9</f>
        <v>50</v>
      </c>
      <c r="B9">
        <f>[1]Scaling!B9</f>
        <v>25</v>
      </c>
      <c r="C9">
        <f>[1]Scaling!C9</f>
        <v>1750</v>
      </c>
      <c r="D9" s="4">
        <f>[1]Scaling!D9</f>
        <v>44515</v>
      </c>
      <c r="E9">
        <f>[1]Scaling!E9</f>
        <v>2</v>
      </c>
      <c r="F9">
        <f>[1]Scaling!F9</f>
        <v>27</v>
      </c>
      <c r="G9">
        <f>[1]Scaling!G9</f>
        <v>24.191008</v>
      </c>
      <c r="H9">
        <f>[1]Scaling!H9</f>
        <v>50.123997000000003</v>
      </c>
      <c r="I9">
        <f>[1]Scaling!I9</f>
        <v>49.159722000000002</v>
      </c>
      <c r="J9">
        <f>[1]Scaling!J9</f>
        <v>25.624438999999999</v>
      </c>
      <c r="K9">
        <f>[1]Scaling!K9</f>
        <v>26.405947999999999</v>
      </c>
      <c r="L9">
        <f>[1]Scaling!L9</f>
        <v>15.22</v>
      </c>
      <c r="M9">
        <f>[1]Scaling!M9</f>
        <v>49.641859500000002</v>
      </c>
      <c r="N9">
        <f>[1]Scaling!N9</f>
        <v>26.015193499999999</v>
      </c>
      <c r="O9">
        <f>[1]Scaling!O9</f>
        <v>1181.4415706353541</v>
      </c>
      <c r="P9">
        <f>[1]Scaling!P9</f>
        <v>0.25989107196928252</v>
      </c>
      <c r="Q9">
        <f>[1]Scaling!Q9</f>
        <v>0.26797009015522233</v>
      </c>
      <c r="R9">
        <f>[1]Scaling!R9</f>
        <v>0.96985104501304598</v>
      </c>
      <c r="S9">
        <f>[1]Scaling!S9</f>
        <v>-8.0790181859398125E-3</v>
      </c>
      <c r="T9">
        <f>[1]Scaling!T9</f>
        <v>-8.5549179615175726E-3</v>
      </c>
      <c r="U9">
        <f>[1]Scaling!U9</f>
        <v>2.103458621870755E-4</v>
      </c>
      <c r="V9">
        <f>[1]Scaling!V9</f>
        <v>0.96427500000000066</v>
      </c>
      <c r="W9">
        <f>[1]Scaling!W9</f>
        <v>0.78150899999999979</v>
      </c>
      <c r="X9">
        <f>[1]Scaling!X9</f>
        <v>23.626548182756554</v>
      </c>
      <c r="Y9">
        <f>[1]Scaling!Y9</f>
        <v>3.4942000000000002</v>
      </c>
      <c r="Z9">
        <f>[1]Scaling!Z9</f>
        <v>0</v>
      </c>
      <c r="AA9">
        <f>[1]Scaling!AA9</f>
        <v>1.4967281522591652E-3</v>
      </c>
      <c r="AB9">
        <f>[1]Scaling!AB9</f>
        <v>5.3882213481329846E-3</v>
      </c>
      <c r="AC9">
        <f>[1]Scaling!AC9</f>
        <v>19.397596853278745</v>
      </c>
      <c r="AD9">
        <f>[1]Scaling!AD9</f>
        <v>21.804335722111471</v>
      </c>
      <c r="AE9">
        <f>[1]Scaling!AE9</f>
        <v>2.6696483181857805E-9</v>
      </c>
      <c r="AF9">
        <f>[1]Scaling!AF9</f>
        <v>9.1601953192909941E-4</v>
      </c>
      <c r="AG9">
        <f>[1]Scaling!AG9</f>
        <v>7.7534052863611662E-7</v>
      </c>
      <c r="AH9">
        <f>[1]Scaling!AH9</f>
        <v>3137.9320968484712</v>
      </c>
      <c r="AI9">
        <f>[1]Scaling!AI9</f>
        <v>3137.9320968484712</v>
      </c>
      <c r="AJ9">
        <f>[1]Scaling!AJ9</f>
        <v>4133.5735735128446</v>
      </c>
      <c r="AK9">
        <f>[1]Scaling!AK9</f>
        <v>0.61113705497743531</v>
      </c>
      <c r="AL9">
        <f>[1]Scaling!AL9</f>
        <v>0.60808758546451158</v>
      </c>
      <c r="AM9">
        <f>[1]Scaling!AM9</f>
        <v>1.0568546914074802E-2</v>
      </c>
      <c r="AN9">
        <f>[1]Scaling!AN9</f>
        <v>0.277125943717</v>
      </c>
      <c r="AO9">
        <f>[1]Scaling!AO9</f>
        <v>1.2955234946762756E-2</v>
      </c>
      <c r="AP9">
        <f>[1]Scaling!AP9</f>
        <v>5.6340461127914665E-4</v>
      </c>
      <c r="AQ9">
        <f>[1]Scaling!AQ9</f>
        <v>996.70355691059342</v>
      </c>
      <c r="AR9">
        <f>[1]Scaling!AR9</f>
        <v>45840.073301968587</v>
      </c>
      <c r="AS9">
        <f>[1]Scaling!AS9</f>
        <v>1746.2885067416603</v>
      </c>
      <c r="AT9">
        <f>[1]Scaling!AT9</f>
        <v>1557.0645313026523</v>
      </c>
      <c r="AU9">
        <f>[1]Scaling!AU9</f>
        <v>290.42796511977156</v>
      </c>
      <c r="AV9">
        <f>[1]Scaling!AV9</f>
        <v>2.3353251295080862E-3</v>
      </c>
      <c r="AW9">
        <f>[1]Scaling!AW9</f>
        <v>3.526424108901198E-4</v>
      </c>
      <c r="AX9">
        <f>[1]Scaling!AX9</f>
        <v>4.7033755639094146</v>
      </c>
      <c r="AY9">
        <f>[1]Scaling!AY9</f>
        <v>3.8298338398073941</v>
      </c>
      <c r="AZ9">
        <f>[1]Scaling!AZ9</f>
        <v>1.3938331837423457E-3</v>
      </c>
      <c r="BA9">
        <f>[1]Scaling!BA9</f>
        <v>13.516477740146209</v>
      </c>
      <c r="BB9">
        <f>[1]Scaling!BB9</f>
        <v>11.349202795081531</v>
      </c>
      <c r="BC9">
        <f>[1]Scaling!BC9</f>
        <v>2379873.1118025444</v>
      </c>
      <c r="BD9">
        <f>[1]Scaling!BD9</f>
        <v>2168.3603549425166</v>
      </c>
      <c r="BE9">
        <f>[1]Scaling!BE9</f>
        <v>1811.5936977096562</v>
      </c>
      <c r="BF9">
        <f>[1]Scaling!BF9</f>
        <v>259.10469893525516</v>
      </c>
      <c r="BG9">
        <f>[1]Scaling!BG9</f>
        <v>810.46133745968382</v>
      </c>
      <c r="BH9">
        <f>[1]Scaling!BH9</f>
        <v>810.46133745968382</v>
      </c>
      <c r="BI9">
        <f>[1]Scaling!BI9</f>
        <v>0</v>
      </c>
      <c r="BJ9">
        <f>[1]Scaling!BJ9</f>
        <v>15.822202138667766</v>
      </c>
      <c r="BK9">
        <f>[1]Scaling!BK9</f>
        <v>0.66967561731594982</v>
      </c>
      <c r="BL9">
        <f>[1]Scaling!BL9</f>
        <v>4099.6069216322621</v>
      </c>
      <c r="BM9">
        <f>[1]Scaling!BM9</f>
        <v>12823.283106862147</v>
      </c>
      <c r="BN9">
        <f>[1]Scaling!BN9</f>
        <v>16922.89002849441</v>
      </c>
      <c r="BO9">
        <f>[1]Scaling!BO9</f>
        <v>60853.756451572764</v>
      </c>
      <c r="BP9">
        <f>[1]Scaling!BP9</f>
        <v>0.27809113217129983</v>
      </c>
      <c r="BQ9">
        <f>[1]Scaling!BQ9</f>
        <v>0.75774782470787017</v>
      </c>
      <c r="BR9">
        <f>[1]Scaling!BR9</f>
        <v>0.21072295047335127</v>
      </c>
      <c r="BS9">
        <f>[1]Scaling!BS9</f>
        <v>44.048772875545147</v>
      </c>
      <c r="BT9">
        <f>[1]Scaling!BT9</f>
        <v>36.137671806211266</v>
      </c>
      <c r="BU9">
        <f>[1]Scaling!BU9</f>
        <v>5.5930866244548554</v>
      </c>
      <c r="BV9">
        <f>[1]Scaling!BV9</f>
        <v>0.25300187641056104</v>
      </c>
      <c r="BW9">
        <f>[1]Scaling!BW9</f>
        <v>0.26127183386492475</v>
      </c>
      <c r="BX9">
        <f>[1]Scaling!BX9</f>
        <v>0.99471522867498963</v>
      </c>
      <c r="BY9">
        <f>[1]Scaling!BY9</f>
        <v>0.26677312211088577</v>
      </c>
      <c r="BZ9">
        <f>[1]Scaling!BZ9</f>
        <v>1.1315372523239484</v>
      </c>
      <c r="CA9">
        <f>[1]Scaling!CA9</f>
        <v>3.5090603476347071E-2</v>
      </c>
      <c r="CB9">
        <f>[1]Scaling!CB9</f>
        <v>3.7288999616457111E-2</v>
      </c>
      <c r="CC9">
        <f>[1]Scaling!CC9</f>
        <v>1.7965516676497649E-3</v>
      </c>
      <c r="CD9">
        <f>[1]Scaling!CD9</f>
        <v>1.063126240499469</v>
      </c>
      <c r="CE9">
        <f>[1]Scaling!CE9</f>
        <v>3.4470523599580096E-5</v>
      </c>
      <c r="CF9">
        <f>[1]Scaling!CF9</f>
        <v>3.0463052315145447E-5</v>
      </c>
      <c r="CG9">
        <f>[1]Scaling!CG9</f>
        <v>1.1615009446069438</v>
      </c>
      <c r="CH9">
        <f>[1]Scaling!CH9</f>
        <v>1.1422755287950649E-2</v>
      </c>
      <c r="CJ9">
        <f t="shared" ref="CJ9:CJ51" si="64">(CC9/(1-CC9))*100*60</f>
        <v>10.798710447160902</v>
      </c>
      <c r="CK9">
        <f t="shared" si="41"/>
        <v>2.3794267239604063</v>
      </c>
      <c r="CL9">
        <f t="shared" ref="CL9:CL51" si="65">LN((CA9/(1-CA9))*100)</f>
        <v>1.2910693660750709</v>
      </c>
      <c r="CM9">
        <f t="shared" si="42"/>
        <v>-2.0908899573829496</v>
      </c>
      <c r="CN9">
        <f t="shared" si="61"/>
        <v>65.482302465458659</v>
      </c>
      <c r="CO9">
        <f t="shared" ref="CO9:CO51" si="66">LN(F9)</f>
        <v>3.2958368660043291</v>
      </c>
      <c r="CP9">
        <f t="shared" ref="CP9:CP51" si="67">AW9*10^4</f>
        <v>3.5264241089011978</v>
      </c>
      <c r="CR9">
        <f t="shared" si="4"/>
        <v>-27</v>
      </c>
      <c r="CS9">
        <f t="shared" si="5"/>
        <v>0.11708311315212457</v>
      </c>
      <c r="CT9">
        <f t="shared" si="6"/>
        <v>3.2054277321026538E-2</v>
      </c>
      <c r="CU9">
        <f t="shared" si="7"/>
        <v>2.4504321244549781E-7</v>
      </c>
      <c r="CV9">
        <f t="shared" si="8"/>
        <v>21988.861859748209</v>
      </c>
      <c r="CX9">
        <f t="shared" si="9"/>
        <v>0.85710924940488553</v>
      </c>
      <c r="CY9">
        <f t="shared" si="10"/>
        <v>2.6696483181857804</v>
      </c>
      <c r="CZ9">
        <f t="shared" ref="CZ9:CZ51" si="68">(-(3.8861*10^-3)*(BS9^2))-((1.5676*10^-1)*BS9)+(1.1988*10^3)</f>
        <v>1184.3547363278949</v>
      </c>
      <c r="DA9">
        <f t="shared" ref="DA9:DA51" si="69">((1.9908*10^-7)*(BS9^2))-((3.6086*10^-5)*BS9)+2.2168*10^-3</f>
        <v>1.0135297895408559E-3</v>
      </c>
      <c r="DB9">
        <f t="shared" ref="DB9:DB51" si="70">(BY9+CA9)*CZ9/58.44</f>
        <v>6.1176203477895825</v>
      </c>
      <c r="DC9">
        <f t="shared" ref="DC9:DC51" si="71">(P9*CG9-P9)/AW9</f>
        <v>119.02327207894636</v>
      </c>
      <c r="DD9">
        <f t="shared" ref="DD9:DD51" si="72">((BY9+CA9)/(1-(BY9+CA9)))/0.05844</f>
        <v>7.3987868575587532</v>
      </c>
      <c r="DE9">
        <f t="shared" si="43"/>
        <v>1.3818629418801401E-9</v>
      </c>
      <c r="DF9">
        <f t="shared" si="44"/>
        <v>1.38186294188014</v>
      </c>
      <c r="DG9">
        <f>DC9*DE9*CZ9*3600</f>
        <v>0.70126337503921132</v>
      </c>
      <c r="DH9">
        <f t="shared" ref="DH9:DH51" si="73">DG9/AC9</f>
        <v>3.6152074937090876E-2</v>
      </c>
      <c r="DI9">
        <f t="shared" ref="DI9:DI51" si="74">CF9/AE9^(2/3)</f>
        <v>15.829628169462925</v>
      </c>
      <c r="DJ9">
        <f t="shared" ref="DJ9:DJ51" si="75">DI9*DE9^(2/3)</f>
        <v>1.9638758388588654E-5</v>
      </c>
      <c r="DK9">
        <f t="shared" si="19"/>
        <v>1.2606900445241149</v>
      </c>
      <c r="DL9">
        <f t="shared" si="20"/>
        <v>0.32764208709237475</v>
      </c>
      <c r="DM9">
        <f t="shared" si="21"/>
        <v>1.2281675323955179</v>
      </c>
      <c r="DN9">
        <f t="shared" si="22"/>
        <v>192.12384282446061</v>
      </c>
      <c r="DO9">
        <f t="shared" si="46"/>
        <v>1.1319585833199091</v>
      </c>
      <c r="DP9">
        <f t="shared" si="47"/>
        <v>17.136313235408085</v>
      </c>
      <c r="DQ9">
        <f t="shared" si="48"/>
        <v>3.5017936131592025E-6</v>
      </c>
      <c r="DR9">
        <f t="shared" si="49"/>
        <v>9.9301544709842915</v>
      </c>
      <c r="DT9">
        <f t="shared" ref="DT9:DT66" si="76">0.05844/(2165*6.022*10^23)</f>
        <v>4.4824097631241259E-29</v>
      </c>
      <c r="DU9">
        <f t="shared" ref="DU9:DU51" si="77">(0.414*(1.3806*10^-23)*(BS9+273.15)*LN(2165/(BY9*CZ9)))/(DT9^(2/3))</f>
        <v>2.7652075993711635E-2</v>
      </c>
      <c r="DV9">
        <f t="shared" ref="DV9:DV51" si="78">(1.3806*10^-23)*(BS9+273.15)*LN(BZ9)</f>
        <v>5.411745900337529E-22</v>
      </c>
      <c r="DW9">
        <f t="shared" si="51"/>
        <v>4.5807004869586616E-9</v>
      </c>
      <c r="DX9">
        <f t="shared" ref="DX9:DX51" si="79">2*DW9*(2165/(CA9*CZ9))^(1/3)</f>
        <v>3.4215559477655043E-8</v>
      </c>
      <c r="DY9">
        <f t="shared" ref="DY9:DY51" si="80">96/C9</f>
        <v>5.4857142857142854E-2</v>
      </c>
      <c r="DZ9">
        <f>'[1]Re=1750'!$B$22</f>
        <v>0.3554166666666666</v>
      </c>
      <c r="EA9">
        <f t="shared" ref="EA9:EA51" si="81">(DX9*DY9*CZ9*(DZ9^2))/8*DA9</f>
        <v>3.5576296927081104E-11</v>
      </c>
      <c r="EB9">
        <f t="shared" si="52"/>
        <v>2810860281.6354055</v>
      </c>
      <c r="EC9">
        <f t="shared" si="53"/>
        <v>46847671.360590093</v>
      </c>
      <c r="ED9" s="7">
        <f t="shared" ref="ED9:ED51" si="82">EC9/F9</f>
        <v>1735098.9392811146</v>
      </c>
      <c r="EE9">
        <f t="shared" si="54"/>
        <v>93.695342721180182</v>
      </c>
      <c r="EG9">
        <f t="shared" ref="EG9:EG51" si="83">((3.2784*10^-13)*(BS9^2))+((2.2149*10^-11)*BS9)+7.6223*10^-10</f>
        <v>2.3739723838417217E-9</v>
      </c>
      <c r="EH9">
        <f t="shared" ref="EH9:EH59" si="84">EG9*10^9</f>
        <v>2.3739723838417217</v>
      </c>
      <c r="EI9">
        <f t="shared" ref="EI9:EI51" si="85">DG9/(CH9/58.44)</f>
        <v>3587.7361113147017</v>
      </c>
      <c r="EJ9">
        <f t="shared" ref="EJ9:EJ51" si="86">((3.2784*10^-13)*(BS9^2))+((2.2149*10^-11)*BS9)+7.6223*10^-10</f>
        <v>2.3739723838417217E-9</v>
      </c>
      <c r="EK9">
        <f t="shared" ref="EK9:EK51" si="87">U9/CC9</f>
        <v>0.11708311315212457</v>
      </c>
      <c r="EL9">
        <v>27</v>
      </c>
      <c r="EM9">
        <f t="shared" si="56"/>
        <v>27</v>
      </c>
      <c r="EN9">
        <f t="shared" si="57"/>
        <v>3.2958368660043291</v>
      </c>
      <c r="EQ9">
        <f>(1449*10^-6)/60</f>
        <v>2.4150000000000001E-5</v>
      </c>
      <c r="ER9">
        <f t="shared" si="34"/>
        <v>0.24805150696585013</v>
      </c>
      <c r="ET9">
        <f t="shared" si="58"/>
        <v>1.9320229343105467E-6</v>
      </c>
      <c r="EU9">
        <f t="shared" si="35"/>
        <v>5.411745900337529E-22</v>
      </c>
      <c r="EV9">
        <f t="shared" si="63"/>
        <v>1.1606410693897072E+38</v>
      </c>
      <c r="EX9">
        <v>60.51</v>
      </c>
      <c r="EY9">
        <v>0.97</v>
      </c>
      <c r="EZ9" s="6">
        <v>2.1029999999999999E-4</v>
      </c>
      <c r="FA9">
        <v>1.1319999999999999</v>
      </c>
      <c r="FB9">
        <f t="shared" si="59"/>
        <v>1.1319999999999999</v>
      </c>
      <c r="FC9">
        <f t="shared" si="60"/>
        <v>65.051129742611522</v>
      </c>
      <c r="FD9">
        <v>1.8E-3</v>
      </c>
      <c r="FE9" t="e">
        <f t="shared" ref="FE9:FE25" si="88">EX9/(F9-EL9)</f>
        <v>#DIV/0!</v>
      </c>
      <c r="FG9">
        <f t="shared" ref="FG9:FG25" si="89">EY9/FA9</f>
        <v>0.85689045936395769</v>
      </c>
      <c r="FH9" s="6">
        <f t="shared" ref="FH9:FH24" si="90">EZ9/FD9</f>
        <v>0.11683333333333333</v>
      </c>
      <c r="FI9">
        <f t="shared" si="39"/>
        <v>457.9736855793729</v>
      </c>
      <c r="FJ9">
        <f t="shared" si="40"/>
        <v>1</v>
      </c>
    </row>
    <row r="10" spans="1:166" x14ac:dyDescent="0.25">
      <c r="A10">
        <f>[1]Scaling!A10</f>
        <v>50</v>
      </c>
      <c r="B10">
        <f>[1]Scaling!B10</f>
        <v>25</v>
      </c>
      <c r="C10">
        <f>[1]Scaling!C10</f>
        <v>1900</v>
      </c>
      <c r="D10" s="4">
        <f>[1]Scaling!D10</f>
        <v>44229</v>
      </c>
      <c r="E10">
        <f>[1]Scaling!E10</f>
        <v>3</v>
      </c>
      <c r="F10">
        <f>[1]Scaling!F10</f>
        <v>43</v>
      </c>
      <c r="G10">
        <f>[1]Scaling!G10</f>
        <v>49.575417999999999</v>
      </c>
      <c r="H10">
        <f>[1]Scaling!H10</f>
        <v>50.113035000000004</v>
      </c>
      <c r="I10">
        <f>[1]Scaling!I10</f>
        <v>48.471272999999997</v>
      </c>
      <c r="J10">
        <f>[1]Scaling!J10</f>
        <v>25.039677000000001</v>
      </c>
      <c r="K10">
        <f>[1]Scaling!K10</f>
        <v>25.747724000000002</v>
      </c>
      <c r="L10">
        <f>[1]Scaling!L10</f>
        <v>25.92</v>
      </c>
      <c r="M10">
        <f>[1]Scaling!M10</f>
        <v>49.292153999999996</v>
      </c>
      <c r="N10">
        <f>[1]Scaling!N10</f>
        <v>25.393700500000001</v>
      </c>
      <c r="O10">
        <f>[1]Scaling!O10</f>
        <v>1181.6308408583161</v>
      </c>
      <c r="P10">
        <f>[1]Scaling!P10</f>
        <v>0.26477027535777636</v>
      </c>
      <c r="Q10">
        <f>[1]Scaling!Q10</f>
        <v>0.26789196836041268</v>
      </c>
      <c r="R10">
        <f>[1]Scaling!R10</f>
        <v>0.98834719449880448</v>
      </c>
      <c r="S10">
        <f>[1]Scaling!S10</f>
        <v>-3.1216930026363165E-3</v>
      </c>
      <c r="T10">
        <f>[1]Scaling!T10</f>
        <v>-3.8108559127148943E-3</v>
      </c>
      <c r="U10">
        <f>[1]Scaling!U10</f>
        <v>2.3963295710932329E-4</v>
      </c>
      <c r="V10">
        <f>[1]Scaling!V10</f>
        <v>1.641762000000007</v>
      </c>
      <c r="W10">
        <f>[1]Scaling!W10</f>
        <v>0.70804700000000054</v>
      </c>
      <c r="X10">
        <f>[1]Scaling!X10</f>
        <v>23.895413162264482</v>
      </c>
      <c r="Y10">
        <f>[1]Scaling!Y10</f>
        <v>3.7934000000000001</v>
      </c>
      <c r="Z10">
        <f>[1]Scaling!Z10</f>
        <v>2.2000000000002018E-3</v>
      </c>
      <c r="AA10">
        <f>[1]Scaling!AA10</f>
        <v>5.8871307322194031E-3</v>
      </c>
      <c r="AB10">
        <f>[1]Scaling!AB10</f>
        <v>7.5035971366592662E-3</v>
      </c>
      <c r="AC10">
        <f>[1]Scaling!AC10</f>
        <v>27.012949691973358</v>
      </c>
      <c r="AD10">
        <f>[1]Scaling!AD10</f>
        <v>27.444007399823988</v>
      </c>
      <c r="AE10">
        <f>[1]Scaling!AE10</f>
        <v>2.6505601585894332E-9</v>
      </c>
      <c r="AF10">
        <f>[1]Scaling!AF10</f>
        <v>9.2175128081766009E-4</v>
      </c>
      <c r="AG10">
        <f>[1]Scaling!AG10</f>
        <v>7.800670471228696E-7</v>
      </c>
      <c r="AH10">
        <f>[1]Scaling!AH10</f>
        <v>3137.7367537266905</v>
      </c>
      <c r="AI10">
        <f>[1]Scaling!AI10</f>
        <v>3137.7367537266905</v>
      </c>
      <c r="AJ10">
        <f>[1]Scaling!AJ10</f>
        <v>4135.969913296376</v>
      </c>
      <c r="AK10">
        <f>[1]Scaling!AK10</f>
        <v>0.61072433573539797</v>
      </c>
      <c r="AL10">
        <f>[1]Scaling!AL10</f>
        <v>0.60704449692690798</v>
      </c>
      <c r="AM10">
        <f>[1]Scaling!AM10</f>
        <v>1.0531255694360477E-2</v>
      </c>
      <c r="AN10">
        <f>[1]Scaling!AN10</f>
        <v>0.27695598684400002</v>
      </c>
      <c r="AO10">
        <f>[1]Scaling!AO10</f>
        <v>1.2909859457827471E-2</v>
      </c>
      <c r="AP10">
        <f>[1]Scaling!AP10</f>
        <v>5.6688107664910046E-4</v>
      </c>
      <c r="AQ10">
        <f>[1]Scaling!AQ10</f>
        <v>996.85546200986755</v>
      </c>
      <c r="AR10">
        <f>[1]Scaling!AR10</f>
        <v>49488.267462458338</v>
      </c>
      <c r="AS10">
        <f>[1]Scaling!AS10</f>
        <v>1885.2673319031746</v>
      </c>
      <c r="AT10">
        <f>[1]Scaling!AT10</f>
        <v>1680.3361658146475</v>
      </c>
      <c r="AU10">
        <f>[1]Scaling!AU10</f>
        <v>294.30271355848163</v>
      </c>
      <c r="AV10">
        <f>[1]Scaling!AV10</f>
        <v>2.2475992547298287E-3</v>
      </c>
      <c r="AW10">
        <f>[1]Scaling!AW10</f>
        <v>3.3789942852367055E-4</v>
      </c>
      <c r="AX10">
        <f>[1]Scaling!AX10</f>
        <v>4.7357092265425988</v>
      </c>
      <c r="AY10">
        <f>[1]Scaling!AY10</f>
        <v>3.8623249025516517</v>
      </c>
      <c r="AZ10">
        <f>[1]Scaling!AZ10</f>
        <v>1.3384142025815555E-3</v>
      </c>
      <c r="BA10">
        <f>[1]Scaling!BA10</f>
        <v>13.897805065442409</v>
      </c>
      <c r="BB10">
        <f>[1]Scaling!BB10</f>
        <v>11.673959115372913</v>
      </c>
      <c r="BC10">
        <f>[1]Scaling!BC10</f>
        <v>2380669.6352363918</v>
      </c>
      <c r="BD10">
        <f>[1]Scaling!BD10</f>
        <v>2228.0285387777458</v>
      </c>
      <c r="BE10">
        <f>[1]Scaling!BE10</f>
        <v>1860.2358175634211</v>
      </c>
      <c r="BF10">
        <f>[1]Scaling!BF10</f>
        <v>258.19718915654943</v>
      </c>
      <c r="BG10">
        <f>[1]Scaling!BG10</f>
        <v>1255.2099685472947</v>
      </c>
      <c r="BH10">
        <f>[1]Scaling!BH10</f>
        <v>1255.2099685472947</v>
      </c>
      <c r="BI10">
        <f>[1]Scaling!BI10</f>
        <v>0</v>
      </c>
      <c r="BJ10">
        <f>[1]Scaling!BJ10</f>
        <v>14.231551936259477</v>
      </c>
      <c r="BK10">
        <f>[1]Scaling!BK10</f>
        <v>0.59550095725899077</v>
      </c>
      <c r="BL10">
        <f>[1]Scaling!BL10</f>
        <v>3674.5467072776455</v>
      </c>
      <c r="BM10">
        <f>[1]Scaling!BM10</f>
        <v>17863.585858291448</v>
      </c>
      <c r="BN10">
        <f>[1]Scaling!BN10</f>
        <v>21538.132565569093</v>
      </c>
      <c r="BO10">
        <f>[1]Scaling!BO10</f>
        <v>112547.43702844196</v>
      </c>
      <c r="BP10">
        <f>[1]Scaling!BP10</f>
        <v>0.19136937396562992</v>
      </c>
      <c r="BQ10">
        <f>[1]Scaling!BQ10</f>
        <v>0.82939343993305237</v>
      </c>
      <c r="BR10">
        <f>[1]Scaling!BR10</f>
        <v>0.15872050337118851</v>
      </c>
      <c r="BS10">
        <f>[1]Scaling!BS10</f>
        <v>42.780148244935788</v>
      </c>
      <c r="BT10">
        <f>[1]Scaling!BT10</f>
        <v>35.664372276806048</v>
      </c>
      <c r="BU10">
        <f>[1]Scaling!BU10</f>
        <v>6.5120057550642088</v>
      </c>
      <c r="BV10">
        <f>[1]Scaling!BV10</f>
        <v>0.25246252458463497</v>
      </c>
      <c r="BW10">
        <f>[1]Scaling!BW10</f>
        <v>0.26127180839366793</v>
      </c>
      <c r="BX10">
        <f>[1]Scaling!BX10</f>
        <v>1.0133901433362347</v>
      </c>
      <c r="BY10">
        <f>[1]Scaling!BY10</f>
        <v>0.26651720575874394</v>
      </c>
      <c r="BZ10">
        <f>[1]Scaling!BZ10</f>
        <v>1.217972104646263</v>
      </c>
      <c r="CA10">
        <f>[1]Scaling!CA10</f>
        <v>5.8093316263674533E-2</v>
      </c>
      <c r="CB10">
        <f>[1]Scaling!CB10</f>
        <v>5.5697304492632736E-2</v>
      </c>
      <c r="CC10">
        <f>[1]Scaling!CC10</f>
        <v>1.6571734902848659E-3</v>
      </c>
      <c r="CD10">
        <f>[1]Scaling!CD10</f>
        <v>1.1156811239912487</v>
      </c>
      <c r="CE10">
        <f>[1]Scaling!CE10</f>
        <v>4.2348795663249257E-5</v>
      </c>
      <c r="CF10">
        <f>[1]Scaling!CF10</f>
        <v>3.1164580707725391E-5</v>
      </c>
      <c r="CG10">
        <f>[1]Scaling!CG10</f>
        <v>1.2260081747612406</v>
      </c>
      <c r="CH10">
        <f>[1]Scaling!CH10</f>
        <v>1.148530545077203E-2</v>
      </c>
      <c r="CJ10">
        <f t="shared" si="64"/>
        <v>9.9595456367136386</v>
      </c>
      <c r="CK10">
        <f t="shared" si="41"/>
        <v>2.2985314517520861</v>
      </c>
      <c r="CL10">
        <f t="shared" si="65"/>
        <v>1.8193145969191711</v>
      </c>
      <c r="CM10">
        <f t="shared" si="42"/>
        <v>-1.6236014107231884</v>
      </c>
      <c r="CN10">
        <f t="shared" si="61"/>
        <v>25.718300531968648</v>
      </c>
      <c r="CO10">
        <f t="shared" si="66"/>
        <v>3.7612001156935624</v>
      </c>
      <c r="CP10">
        <f t="shared" si="67"/>
        <v>3.3789942852367054</v>
      </c>
      <c r="CR10">
        <f t="shared" si="4"/>
        <v>-43</v>
      </c>
      <c r="CS10">
        <f t="shared" si="5"/>
        <v>0.14460342173837859</v>
      </c>
      <c r="CT10">
        <f t="shared" si="6"/>
        <v>3.1190517321178942E-2</v>
      </c>
      <c r="CU10">
        <f t="shared" si="7"/>
        <v>2.4160440614270678E-7</v>
      </c>
      <c r="CV10">
        <f t="shared" si="8"/>
        <v>31057.368764322822</v>
      </c>
      <c r="CX10">
        <f t="shared" si="9"/>
        <v>0.81146948335557423</v>
      </c>
      <c r="CY10">
        <f t="shared" si="10"/>
        <v>2.6505601585894332</v>
      </c>
      <c r="CZ10">
        <f t="shared" si="68"/>
        <v>1184.9816726951408</v>
      </c>
      <c r="DA10">
        <f t="shared" si="69"/>
        <v>1.0373800574078336E-3</v>
      </c>
      <c r="DB10">
        <f t="shared" si="70"/>
        <v>6.5820930759850835</v>
      </c>
      <c r="DC10">
        <f t="shared" si="71"/>
        <v>177.09484424431386</v>
      </c>
      <c r="DD10">
        <f t="shared" si="72"/>
        <v>8.224283933654398</v>
      </c>
      <c r="DE10">
        <f t="shared" si="43"/>
        <v>1.2573779828049169E-9</v>
      </c>
      <c r="DF10">
        <f t="shared" si="44"/>
        <v>1.257377982804917</v>
      </c>
      <c r="DG10">
        <f t="shared" ref="DG10:DG66" si="91">DC10*DE10*CZ10*3600</f>
        <v>0.94991753239004861</v>
      </c>
      <c r="DH10">
        <f t="shared" si="73"/>
        <v>3.516526492744728E-2</v>
      </c>
      <c r="DI10">
        <f t="shared" si="74"/>
        <v>16.271821737036561</v>
      </c>
      <c r="DJ10">
        <f t="shared" si="75"/>
        <v>1.8956001979426117E-5</v>
      </c>
      <c r="DK10">
        <f t="shared" si="19"/>
        <v>1.3966126008699074</v>
      </c>
      <c r="DL10">
        <f t="shared" si="20"/>
        <v>0.36978150290046558</v>
      </c>
      <c r="DM10">
        <f t="shared" si="21"/>
        <v>1.3874582762780363</v>
      </c>
      <c r="DN10">
        <f t="shared" si="22"/>
        <v>310.77657633662722</v>
      </c>
      <c r="DO10">
        <f t="shared" si="46"/>
        <v>1.6669718408687955</v>
      </c>
      <c r="DP10">
        <f t="shared" si="47"/>
        <v>16.204802642553759</v>
      </c>
      <c r="DQ10">
        <f t="shared" si="48"/>
        <v>3.6251664484610107E-6</v>
      </c>
      <c r="DR10">
        <f t="shared" si="49"/>
        <v>10.728536784746471</v>
      </c>
      <c r="DT10">
        <f t="shared" si="76"/>
        <v>4.4824097631241259E-29</v>
      </c>
      <c r="DU10">
        <f t="shared" si="77"/>
        <v>2.7547643966618286E-2</v>
      </c>
      <c r="DV10">
        <f t="shared" si="78"/>
        <v>8.6007793639112937E-22</v>
      </c>
      <c r="DW10">
        <f t="shared" si="51"/>
        <v>2.8713636995539319E-9</v>
      </c>
      <c r="DX10">
        <f t="shared" si="79"/>
        <v>1.8126956840965058E-8</v>
      </c>
      <c r="DY10">
        <f t="shared" si="80"/>
        <v>5.0526315789473683E-2</v>
      </c>
      <c r="DZ10">
        <f>'[1]Re=1900'!$B$20</f>
        <v>0.38604166666666656</v>
      </c>
      <c r="EA10">
        <f t="shared" si="81"/>
        <v>2.0973477188541985E-11</v>
      </c>
      <c r="EB10">
        <f t="shared" si="52"/>
        <v>4767926610.4063559</v>
      </c>
      <c r="EC10">
        <f t="shared" si="53"/>
        <v>79465443.506772593</v>
      </c>
      <c r="ED10" s="7">
        <f t="shared" si="82"/>
        <v>1848033.5699249441</v>
      </c>
      <c r="EE10">
        <f t="shared" si="54"/>
        <v>158.93088701354517</v>
      </c>
      <c r="EG10">
        <f t="shared" si="83"/>
        <v>2.3097609564093134E-9</v>
      </c>
      <c r="EH10">
        <f t="shared" si="84"/>
        <v>2.3097609564093133</v>
      </c>
      <c r="EI10">
        <f t="shared" si="85"/>
        <v>4833.409161890675</v>
      </c>
      <c r="EJ10">
        <f t="shared" si="86"/>
        <v>2.3097609564093134E-9</v>
      </c>
      <c r="EK10">
        <f t="shared" si="87"/>
        <v>0.14460342173837859</v>
      </c>
      <c r="EL10">
        <v>43</v>
      </c>
      <c r="EM10">
        <f t="shared" si="56"/>
        <v>43</v>
      </c>
      <c r="EN10">
        <f t="shared" si="57"/>
        <v>3.7612001156935624</v>
      </c>
      <c r="EQ10">
        <f>(1574*10^-6)/60</f>
        <v>2.6233333333333332E-5</v>
      </c>
      <c r="ER10">
        <f t="shared" si="34"/>
        <v>0.18681989058341966</v>
      </c>
      <c r="ET10">
        <f t="shared" si="58"/>
        <v>1.9321406576627365E-6</v>
      </c>
      <c r="EU10">
        <f t="shared" si="35"/>
        <v>8.6007793639112937E-22</v>
      </c>
      <c r="EV10">
        <f t="shared" si="63"/>
        <v>7.3033814811823715E+37</v>
      </c>
      <c r="EX10">
        <v>1.44</v>
      </c>
      <c r="EY10">
        <v>0.98799999999999999</v>
      </c>
      <c r="EZ10" s="6">
        <v>2.396E-4</v>
      </c>
      <c r="FA10">
        <v>1.218</v>
      </c>
      <c r="FB10">
        <f t="shared" si="59"/>
        <v>1.218</v>
      </c>
      <c r="FC10">
        <f t="shared" si="60"/>
        <v>25.712327328676707</v>
      </c>
      <c r="FD10">
        <v>1.6570000000000001E-3</v>
      </c>
      <c r="FE10" t="e">
        <f t="shared" si="88"/>
        <v>#DIV/0!</v>
      </c>
      <c r="FG10">
        <f t="shared" si="89"/>
        <v>0.81116584564860428</v>
      </c>
      <c r="FH10" s="6">
        <f t="shared" si="90"/>
        <v>0.14459867229933615</v>
      </c>
      <c r="FI10">
        <f t="shared" si="39"/>
        <v>668.86225806507468</v>
      </c>
      <c r="FJ10">
        <f t="shared" si="40"/>
        <v>1</v>
      </c>
    </row>
    <row r="11" spans="1:166" x14ac:dyDescent="0.25">
      <c r="A11">
        <f>[1]Scaling!A11</f>
        <v>50</v>
      </c>
      <c r="B11">
        <f>[1]Scaling!B11</f>
        <v>25</v>
      </c>
      <c r="C11">
        <f>[1]Scaling!C11</f>
        <v>1900</v>
      </c>
      <c r="D11" s="4">
        <f>[1]Scaling!D11</f>
        <v>44229</v>
      </c>
      <c r="E11">
        <f>[1]Scaling!E11</f>
        <v>4</v>
      </c>
      <c r="F11">
        <f>[1]Scaling!F11</f>
        <v>28</v>
      </c>
      <c r="G11">
        <f>[1]Scaling!G11</f>
        <v>49.228591000000002</v>
      </c>
      <c r="H11">
        <f>[1]Scaling!H11</f>
        <v>50.034635999999999</v>
      </c>
      <c r="I11">
        <f>[1]Scaling!I11</f>
        <v>48.148634000000001</v>
      </c>
      <c r="J11">
        <f>[1]Scaling!J11</f>
        <v>25.133015</v>
      </c>
      <c r="K11">
        <f>[1]Scaling!K11</f>
        <v>25.932205</v>
      </c>
      <c r="L11">
        <f>[1]Scaling!L11</f>
        <v>19.39</v>
      </c>
      <c r="M11">
        <f>[1]Scaling!M11</f>
        <v>49.091634999999997</v>
      </c>
      <c r="N11">
        <f>[1]Scaling!N11</f>
        <v>25.532609999999998</v>
      </c>
      <c r="O11">
        <f>[1]Scaling!O11</f>
        <v>1181.7389384941196</v>
      </c>
      <c r="P11">
        <f>[1]Scaling!P11</f>
        <v>0.26182521659497332</v>
      </c>
      <c r="Q11">
        <f>[1]Scaling!Q11</f>
        <v>0.26784737126939168</v>
      </c>
      <c r="R11">
        <f>[1]Scaling!R11</f>
        <v>0.97751646900293276</v>
      </c>
      <c r="S11">
        <f>[1]Scaling!S11</f>
        <v>-6.0221546744183563E-3</v>
      </c>
      <c r="T11">
        <f>[1]Scaling!T11</f>
        <v>-6.7804185850286469E-3</v>
      </c>
      <c r="U11">
        <f>[1]Scaling!U11</f>
        <v>2.6692384226472451E-4</v>
      </c>
      <c r="V11">
        <f>[1]Scaling!V11</f>
        <v>1.8860019999999977</v>
      </c>
      <c r="W11">
        <f>[1]Scaling!W11</f>
        <v>0.7991899999999994</v>
      </c>
      <c r="X11">
        <f>[1]Scaling!X11</f>
        <v>23.554846389233848</v>
      </c>
      <c r="Y11">
        <f>[1]Scaling!Y11</f>
        <v>3.8473000000000002</v>
      </c>
      <c r="Z11">
        <f>[1]Scaling!Z11</f>
        <v>0</v>
      </c>
      <c r="AA11">
        <f>[1]Scaling!AA11</f>
        <v>6.6853857467576057E-3</v>
      </c>
      <c r="AB11">
        <f>[1]Scaling!AB11</f>
        <v>8.142201148289837E-3</v>
      </c>
      <c r="AC11">
        <f>[1]Scaling!AC11</f>
        <v>29.311924133843412</v>
      </c>
      <c r="AD11">
        <f>[1]Scaling!AD11</f>
        <v>28.952709377301222</v>
      </c>
      <c r="AE11">
        <f>[1]Scaling!AE11</f>
        <v>2.6396512950819022E-9</v>
      </c>
      <c r="AF11">
        <f>[1]Scaling!AF11</f>
        <v>9.250597952478296E-4</v>
      </c>
      <c r="AG11">
        <f>[1]Scaling!AG11</f>
        <v>7.8279539170184732E-7</v>
      </c>
      <c r="AH11">
        <f>[1]Scaling!AH11</f>
        <v>3137.6268552206375</v>
      </c>
      <c r="AI11">
        <f>[1]Scaling!AI11</f>
        <v>3137.6268552206375</v>
      </c>
      <c r="AJ11">
        <f>[1]Scaling!AJ11</f>
        <v>4135.4358495436427</v>
      </c>
      <c r="AK11">
        <f>[1]Scaling!AK11</f>
        <v>0.61048693249814101</v>
      </c>
      <c r="AL11">
        <f>[1]Scaling!AL11</f>
        <v>0.60727847156501935</v>
      </c>
      <c r="AM11">
        <f>[1]Scaling!AM11</f>
        <v>1.0509813449819173E-2</v>
      </c>
      <c r="AN11">
        <f>[1]Scaling!AN11</f>
        <v>0.27685853460999998</v>
      </c>
      <c r="AO11">
        <f>[1]Scaling!AO11</f>
        <v>1.2883768029912335E-2</v>
      </c>
      <c r="AP11">
        <f>[1]Scaling!AP11</f>
        <v>5.6888782501026672E-4</v>
      </c>
      <c r="AQ11">
        <f>[1]Scaling!AQ11</f>
        <v>996.82182052834287</v>
      </c>
      <c r="AR11">
        <f>[1]Scaling!AR11</f>
        <v>49315.781717542719</v>
      </c>
      <c r="AS11">
        <f>[1]Scaling!AS11</f>
        <v>1878.69644638258</v>
      </c>
      <c r="AT11">
        <f>[1]Scaling!AT11</f>
        <v>1674.352282873466</v>
      </c>
      <c r="AU11">
        <f>[1]Scaling!AU11</f>
        <v>296.55257615288878</v>
      </c>
      <c r="AV11">
        <f>[1]Scaling!AV11</f>
        <v>2.2515263996072824E-3</v>
      </c>
      <c r="AW11">
        <f>[1]Scaling!AW11</f>
        <v>3.376316437804896E-4</v>
      </c>
      <c r="AX11">
        <f>[1]Scaling!AX11</f>
        <v>4.7543891633803854</v>
      </c>
      <c r="AY11">
        <f>[1]Scaling!AY11</f>
        <v>3.8740037990371641</v>
      </c>
      <c r="AZ11">
        <f>[1]Scaling!AZ11</f>
        <v>1.3389945244766045E-3</v>
      </c>
      <c r="BA11">
        <f>[1]Scaling!BA11</f>
        <v>13.899963678219528</v>
      </c>
      <c r="BB11">
        <f>[1]Scaling!BB11</f>
        <v>11.671825928167733</v>
      </c>
      <c r="BC11">
        <f>[1]Scaling!BC11</f>
        <v>2381126.0844744151</v>
      </c>
      <c r="BD11">
        <f>[1]Scaling!BD11</f>
        <v>2227.5083742848519</v>
      </c>
      <c r="BE11">
        <f>[1]Scaling!BE11</f>
        <v>1860.6127601330493</v>
      </c>
      <c r="BF11">
        <f>[1]Scaling!BF11</f>
        <v>257.6753605982467</v>
      </c>
      <c r="BG11">
        <f>[1]Scaling!BG11</f>
        <v>1456.068418704722</v>
      </c>
      <c r="BH11">
        <f>[1]Scaling!BH11</f>
        <v>1456.068418704722</v>
      </c>
      <c r="BI11">
        <f>[1]Scaling!BI11</f>
        <v>0</v>
      </c>
      <c r="BJ11">
        <f>[1]Scaling!BJ11</f>
        <v>13.315038833461646</v>
      </c>
      <c r="BK11">
        <f>[1]Scaling!BK11</f>
        <v>0.5651778387883899</v>
      </c>
      <c r="BL11">
        <f>[1]Scaling!BL11</f>
        <v>3430.9574327918876</v>
      </c>
      <c r="BM11">
        <f>[1]Scaling!BM11</f>
        <v>19387.607539230467</v>
      </c>
      <c r="BN11">
        <f>[1]Scaling!BN11</f>
        <v>22818.564972022356</v>
      </c>
      <c r="BO11">
        <f>[1]Scaling!BO11</f>
        <v>129298.08003238303</v>
      </c>
      <c r="BP11">
        <f>[1]Scaling!BP11</f>
        <v>0.17648030787701866</v>
      </c>
      <c r="BQ11">
        <f>[1]Scaling!BQ11</f>
        <v>0.84964184044883817</v>
      </c>
      <c r="BR11">
        <f>[1]Scaling!BR11</f>
        <v>0.14994505358760774</v>
      </c>
      <c r="BS11">
        <f>[1]Scaling!BS11</f>
        <v>42.354674910983533</v>
      </c>
      <c r="BT11">
        <f>[1]Scaling!BT11</f>
        <v>35.697155494252712</v>
      </c>
      <c r="BU11">
        <f>[1]Scaling!BU11</f>
        <v>6.7369600890164634</v>
      </c>
      <c r="BV11">
        <f>[1]Scaling!BV11</f>
        <v>0.25215311758833769</v>
      </c>
      <c r="BW11">
        <f>[1]Scaling!BW11</f>
        <v>0.26127179378218207</v>
      </c>
      <c r="BX11">
        <f>[1]Scaling!BX11</f>
        <v>1.0021181881319061</v>
      </c>
      <c r="BY11">
        <f>[1]Scaling!BY11</f>
        <v>0.26643266620425332</v>
      </c>
      <c r="BZ11">
        <f>[1]Scaling!BZ11</f>
        <v>1.2266037483115504</v>
      </c>
      <c r="CA11">
        <f>[1]Scaling!CA11</f>
        <v>6.0374640834523929E-2</v>
      </c>
      <c r="CB11">
        <f>[1]Scaling!CB11</f>
        <v>5.6652739152831796E-2</v>
      </c>
      <c r="CC11">
        <f>[1]Scaling!CC11</f>
        <v>2.6290280178502446E-3</v>
      </c>
      <c r="CD11">
        <f>[1]Scaling!CD11</f>
        <v>1.1143609682217281</v>
      </c>
      <c r="CE11">
        <f>[1]Scaling!CE11</f>
        <v>4.4125397093323117E-5</v>
      </c>
      <c r="CF11">
        <f>[1]Scaling!CF11</f>
        <v>3.1079012936895043E-5</v>
      </c>
      <c r="CG11">
        <f>[1]Scaling!CG11</f>
        <v>1.2481888157637888</v>
      </c>
      <c r="CH11">
        <f>[1]Scaling!CH11</f>
        <v>1.1462681787403553E-2</v>
      </c>
      <c r="CJ11">
        <f t="shared" si="64"/>
        <v>15.815748152116646</v>
      </c>
      <c r="CK11">
        <f t="shared" si="41"/>
        <v>2.7610061621272597</v>
      </c>
      <c r="CL11">
        <f t="shared" si="65"/>
        <v>1.8602581072915738</v>
      </c>
      <c r="CM11">
        <f t="shared" si="42"/>
        <v>-1.5884146086044042</v>
      </c>
      <c r="CN11">
        <f t="shared" si="61"/>
        <v>23.970627273444947</v>
      </c>
      <c r="CO11">
        <f t="shared" si="66"/>
        <v>3.3322045101752038</v>
      </c>
      <c r="CP11">
        <f t="shared" si="67"/>
        <v>3.376316437804896</v>
      </c>
      <c r="CR11">
        <f t="shared" si="4"/>
        <v>-28</v>
      </c>
      <c r="CS11">
        <f t="shared" si="5"/>
        <v>0.10152947798669261</v>
      </c>
      <c r="CT11">
        <f t="shared" si="6"/>
        <v>3.1249952455347941E-2</v>
      </c>
      <c r="CU11">
        <f t="shared" si="7"/>
        <v>2.4184249057156453E-7</v>
      </c>
      <c r="CV11">
        <f t="shared" si="8"/>
        <v>33667.372218367258</v>
      </c>
      <c r="CX11">
        <f t="shared" si="9"/>
        <v>0.7969293020248045</v>
      </c>
      <c r="CY11">
        <f t="shared" si="10"/>
        <v>2.6396512950819022</v>
      </c>
      <c r="CZ11">
        <f t="shared" si="68"/>
        <v>1185.1891345293423</v>
      </c>
      <c r="DA11">
        <f t="shared" si="69"/>
        <v>1.0455224935173976E-3</v>
      </c>
      <c r="DB11">
        <f t="shared" si="70"/>
        <v>6.627797217439312</v>
      </c>
      <c r="DC11">
        <f t="shared" si="71"/>
        <v>192.4644553934402</v>
      </c>
      <c r="DD11">
        <f t="shared" si="72"/>
        <v>8.306960735128051</v>
      </c>
      <c r="DE11">
        <f t="shared" si="43"/>
        <v>1.24491032114269E-9</v>
      </c>
      <c r="DF11">
        <f t="shared" si="44"/>
        <v>1.24491032114269</v>
      </c>
      <c r="DG11">
        <f t="shared" si="91"/>
        <v>1.0223009509759045</v>
      </c>
      <c r="DH11">
        <f t="shared" si="73"/>
        <v>3.4876623803606274E-2</v>
      </c>
      <c r="DI11">
        <f t="shared" si="74"/>
        <v>16.271821737036543</v>
      </c>
      <c r="DJ11">
        <f t="shared" si="75"/>
        <v>1.8830487178346954E-5</v>
      </c>
      <c r="DK11">
        <f t="shared" si="19"/>
        <v>1.4402716418442711</v>
      </c>
      <c r="DL11">
        <f t="shared" si="20"/>
        <v>0.37709943458147416</v>
      </c>
      <c r="DM11">
        <f t="shared" si="21"/>
        <v>1.4153648648037069</v>
      </c>
      <c r="DN11">
        <f t="shared" si="22"/>
        <v>341.42006565429068</v>
      </c>
      <c r="DO11">
        <f t="shared" si="46"/>
        <v>1.813498794294945</v>
      </c>
      <c r="DP11">
        <f t="shared" si="47"/>
        <v>16.163189204236197</v>
      </c>
      <c r="DQ11">
        <f t="shared" si="48"/>
        <v>3.6477420606864388E-6</v>
      </c>
      <c r="DR11">
        <f t="shared" si="49"/>
        <v>10.803910497968637</v>
      </c>
      <c r="DT11">
        <f t="shared" si="76"/>
        <v>4.4824097631241259E-29</v>
      </c>
      <c r="DU11">
        <f t="shared" si="77"/>
        <v>2.7512576730363621E-2</v>
      </c>
      <c r="DV11">
        <f t="shared" si="78"/>
        <v>8.8968028781619125E-22</v>
      </c>
      <c r="DW11">
        <f t="shared" si="51"/>
        <v>2.7722912204246139E-9</v>
      </c>
      <c r="DX11">
        <f t="shared" si="79"/>
        <v>1.7277228285349256E-8</v>
      </c>
      <c r="DY11">
        <f t="shared" si="80"/>
        <v>5.0526315789473683E-2</v>
      </c>
      <c r="DZ11">
        <f>'[1]Re=1900'!$B$20</f>
        <v>0.38604166666666656</v>
      </c>
      <c r="EA11">
        <f t="shared" si="81"/>
        <v>2.0150745718263502E-11</v>
      </c>
      <c r="EB11">
        <f t="shared" si="52"/>
        <v>4962595498.8537045</v>
      </c>
      <c r="EC11">
        <f t="shared" si="53"/>
        <v>82709924.980895072</v>
      </c>
      <c r="ED11" s="7">
        <f t="shared" si="82"/>
        <v>2953925.8921748241</v>
      </c>
      <c r="EE11">
        <f t="shared" si="54"/>
        <v>165.41984996179013</v>
      </c>
      <c r="EG11">
        <f t="shared" si="83"/>
        <v>2.2884619313208361E-9</v>
      </c>
      <c r="EH11">
        <f t="shared" si="84"/>
        <v>2.2884619313208363</v>
      </c>
      <c r="EI11">
        <f t="shared" si="85"/>
        <v>5211.9799435315635</v>
      </c>
      <c r="EJ11">
        <f t="shared" si="86"/>
        <v>2.2884619313208361E-9</v>
      </c>
      <c r="EK11">
        <f t="shared" si="87"/>
        <v>0.10152947798669261</v>
      </c>
      <c r="EL11">
        <v>28</v>
      </c>
      <c r="EM11">
        <f t="shared" si="56"/>
        <v>28</v>
      </c>
      <c r="EN11">
        <f t="shared" si="57"/>
        <v>3.3322045101752038</v>
      </c>
      <c r="EQ11">
        <f>(1574*10^-6)/60</f>
        <v>2.6233333333333332E-5</v>
      </c>
      <c r="ER11">
        <f t="shared" si="34"/>
        <v>0.17649086230057182</v>
      </c>
      <c r="ET11">
        <f t="shared" si="58"/>
        <v>1.9321143223112001E-6</v>
      </c>
      <c r="EU11">
        <f t="shared" si="35"/>
        <v>8.8968028781619125E-22</v>
      </c>
      <c r="EV11">
        <f t="shared" si="63"/>
        <v>7.0602796775497816E+37</v>
      </c>
      <c r="EX11">
        <v>0.56000000000000005</v>
      </c>
      <c r="EY11">
        <v>0.97699999999999998</v>
      </c>
      <c r="EZ11" s="6">
        <v>2.6699999999999998E-4</v>
      </c>
      <c r="FA11">
        <v>1.2270000000000001</v>
      </c>
      <c r="FB11">
        <f t="shared" si="59"/>
        <v>1.2270000000000001</v>
      </c>
      <c r="FC11">
        <f t="shared" si="60"/>
        <v>23.894993361277486</v>
      </c>
      <c r="FD11">
        <v>2.6289999999999998E-3</v>
      </c>
      <c r="FE11" t="e">
        <f t="shared" si="88"/>
        <v>#DIV/0!</v>
      </c>
      <c r="FG11">
        <f t="shared" si="89"/>
        <v>0.79625101874490622</v>
      </c>
      <c r="FH11" s="6">
        <f t="shared" si="90"/>
        <v>0.10155952833777102</v>
      </c>
      <c r="FI11">
        <f t="shared" si="39"/>
        <v>735.08754388302589</v>
      </c>
      <c r="FJ11">
        <f t="shared" si="40"/>
        <v>1</v>
      </c>
    </row>
    <row r="12" spans="1:166" x14ac:dyDescent="0.25">
      <c r="A12">
        <f>[1]Scaling!A12</f>
        <v>50</v>
      </c>
      <c r="B12">
        <f>[1]Scaling!B12</f>
        <v>25</v>
      </c>
      <c r="C12">
        <f>[1]Scaling!C12</f>
        <v>2050</v>
      </c>
      <c r="D12" s="4">
        <f>[1]Scaling!D12</f>
        <v>44229</v>
      </c>
      <c r="E12">
        <f>[1]Scaling!E12</f>
        <v>5</v>
      </c>
      <c r="F12">
        <f>[1]Scaling!F12</f>
        <v>43</v>
      </c>
      <c r="G12">
        <f>[1]Scaling!G12</f>
        <v>49.329397</v>
      </c>
      <c r="H12">
        <f>[1]Scaling!H12</f>
        <v>50.076639999999998</v>
      </c>
      <c r="I12">
        <f>[1]Scaling!I12</f>
        <v>48.421863000000002</v>
      </c>
      <c r="J12">
        <f>[1]Scaling!J12</f>
        <v>24.932701000000002</v>
      </c>
      <c r="K12">
        <f>[1]Scaling!K12</f>
        <v>25.619368000000001</v>
      </c>
      <c r="L12">
        <f>[1]Scaling!L12</f>
        <v>32.54</v>
      </c>
      <c r="M12">
        <f>[1]Scaling!M12</f>
        <v>49.2492515</v>
      </c>
      <c r="N12">
        <f>[1]Scaling!N12</f>
        <v>25.276034500000002</v>
      </c>
      <c r="O12">
        <f>[1]Scaling!O12</f>
        <v>1181.6539954128991</v>
      </c>
      <c r="P12">
        <f>[1]Scaling!P12</f>
        <v>0.26790435139959762</v>
      </c>
      <c r="Q12">
        <f>[1]Scaling!Q12</f>
        <v>0.26788241438520216</v>
      </c>
      <c r="R12">
        <f>[1]Scaling!R12</f>
        <v>1.0000818904609539</v>
      </c>
      <c r="S12">
        <f>[1]Scaling!S12</f>
        <v>2.19370143954567E-5</v>
      </c>
      <c r="T12">
        <f>[1]Scaling!T12</f>
        <v>-6.8436306384890284E-4</v>
      </c>
      <c r="U12">
        <f>[1]Scaling!U12</f>
        <v>3.1270619911865808E-4</v>
      </c>
      <c r="V12">
        <f>[1]Scaling!V12</f>
        <v>1.6547769999999957</v>
      </c>
      <c r="W12">
        <f>[1]Scaling!W12</f>
        <v>0.68666699999999992</v>
      </c>
      <c r="X12">
        <f>[1]Scaling!X12</f>
        <v>23.969958714968364</v>
      </c>
      <c r="Y12">
        <f>[1]Scaling!Y12</f>
        <v>3.8563999999999998</v>
      </c>
      <c r="Z12">
        <f>[1]Scaling!Z12</f>
        <v>0</v>
      </c>
      <c r="AA12">
        <f>[1]Scaling!AA12</f>
        <v>6.984731377209414E-3</v>
      </c>
      <c r="AB12">
        <f>[1]Scaling!AB12</f>
        <v>7.5035971366592593E-3</v>
      </c>
      <c r="AC12">
        <f>[1]Scaling!AC12</f>
        <v>27.012949691973333</v>
      </c>
      <c r="AD12">
        <f>[1]Scaling!AD12</f>
        <v>27.444007399823988</v>
      </c>
      <c r="AE12">
        <f>[1]Scaling!AE12</f>
        <v>2.6482239109155335E-9</v>
      </c>
      <c r="AF12">
        <f>[1]Scaling!AF12</f>
        <v>9.2245781536160485E-4</v>
      </c>
      <c r="AG12">
        <f>[1]Scaling!AG12</f>
        <v>7.8064968166868105E-7</v>
      </c>
      <c r="AH12">
        <f>[1]Scaling!AH12</f>
        <v>3137.713110816554</v>
      </c>
      <c r="AI12">
        <f>[1]Scaling!AI12</f>
        <v>3137.713110816554</v>
      </c>
      <c r="AJ12">
        <f>[1]Scaling!AJ12</f>
        <v>4136.4216085781709</v>
      </c>
      <c r="AK12">
        <f>[1]Scaling!AK12</f>
        <v>0.61067358770750546</v>
      </c>
      <c r="AL12">
        <f>[1]Scaling!AL12</f>
        <v>0.60684592828023742</v>
      </c>
      <c r="AM12">
        <f>[1]Scaling!AM12</f>
        <v>1.0526671642784343E-2</v>
      </c>
      <c r="AN12">
        <f>[1]Scaling!AN12</f>
        <v>0.27693513622900001</v>
      </c>
      <c r="AO12">
        <f>[1]Scaling!AO12</f>
        <v>1.2904281523501988E-2</v>
      </c>
      <c r="AP12">
        <f>[1]Scaling!AP12</f>
        <v>5.6730961597357087E-4</v>
      </c>
      <c r="AQ12">
        <f>[1]Scaling!AQ12</f>
        <v>996.88381874193658</v>
      </c>
      <c r="AR12">
        <f>[1]Scaling!AR12</f>
        <v>53347.659406346123</v>
      </c>
      <c r="AS12">
        <f>[1]Scaling!AS12</f>
        <v>2032.2917869084238</v>
      </c>
      <c r="AT12">
        <f>[1]Scaling!AT12</f>
        <v>1811.60290170858</v>
      </c>
      <c r="AU12">
        <f>[1]Scaling!AU12</f>
        <v>294.78235524230951</v>
      </c>
      <c r="AV12">
        <f>[1]Scaling!AV12</f>
        <v>2.1647727849863126E-3</v>
      </c>
      <c r="AW12">
        <f>[1]Scaling!AW12</f>
        <v>3.2527086001473213E-4</v>
      </c>
      <c r="AX12">
        <f>[1]Scaling!AX12</f>
        <v>4.7396973435530976</v>
      </c>
      <c r="AY12">
        <f>[1]Scaling!AY12</f>
        <v>3.8669316953604134</v>
      </c>
      <c r="AZ12">
        <f>[1]Scaling!AZ12</f>
        <v>1.288730526748974E-3</v>
      </c>
      <c r="BA12">
        <f>[1]Scaling!BA12</f>
        <v>14.254098564849198</v>
      </c>
      <c r="BB12">
        <f>[1]Scaling!BB12</f>
        <v>11.975114587983724</v>
      </c>
      <c r="BC12">
        <f>[1]Scaling!BC12</f>
        <v>2380767.3125719652</v>
      </c>
      <c r="BD12">
        <f>[1]Scaling!BD12</f>
        <v>2284.9578964098769</v>
      </c>
      <c r="BE12">
        <f>[1]Scaling!BE12</f>
        <v>1907.6005012068888</v>
      </c>
      <c r="BF12">
        <f>[1]Scaling!BF12</f>
        <v>258.0856304700398</v>
      </c>
      <c r="BG12">
        <f>[1]Scaling!BG12</f>
        <v>1230.708923901449</v>
      </c>
      <c r="BH12">
        <f>[1]Scaling!BH12</f>
        <v>1230.708923901449</v>
      </c>
      <c r="BI12">
        <f>[1]Scaling!BI12</f>
        <v>0</v>
      </c>
      <c r="BJ12">
        <f>[1]Scaling!BJ12</f>
        <v>14.515470264923076</v>
      </c>
      <c r="BK12">
        <f>[1]Scaling!BK12</f>
        <v>0.60548695925636831</v>
      </c>
      <c r="BL12">
        <f>[1]Scaling!BL12</f>
        <v>3746.2342948917876</v>
      </c>
      <c r="BM12">
        <f>[1]Scaling!BM12</f>
        <v>17864.318789666959</v>
      </c>
      <c r="BN12">
        <f>[1]Scaling!BN12</f>
        <v>21610.553084558745</v>
      </c>
      <c r="BO12">
        <f>[1]Scaling!BO12</f>
        <v>122379.16865327932</v>
      </c>
      <c r="BP12">
        <f>[1]Scaling!BP12</f>
        <v>0.17658685969492946</v>
      </c>
      <c r="BQ12">
        <f>[1]Scaling!BQ12</f>
        <v>0.82664792149310795</v>
      </c>
      <c r="BR12">
        <f>[1]Scaling!BR12</f>
        <v>0.14597516052980852</v>
      </c>
      <c r="BS12">
        <f>[1]Scaling!BS12</f>
        <v>42.826572341689293</v>
      </c>
      <c r="BT12">
        <f>[1]Scaling!BT12</f>
        <v>35.568837209227752</v>
      </c>
      <c r="BU12">
        <f>[1]Scaling!BU12</f>
        <v>6.4226791583107072</v>
      </c>
      <c r="BV12">
        <f>[1]Scaling!BV12</f>
        <v>0.25239633365035524</v>
      </c>
      <c r="BW12">
        <f>[1]Scaling!BW12</f>
        <v>0.26127180526782778</v>
      </c>
      <c r="BX12">
        <f>[1]Scaling!BX12</f>
        <v>1.0253856175754243</v>
      </c>
      <c r="BY12">
        <f>[1]Scaling!BY12</f>
        <v>0.26652646921876261</v>
      </c>
      <c r="BZ12">
        <f>[1]Scaling!BZ12</f>
        <v>1.2262322412353375</v>
      </c>
      <c r="CA12">
        <f>[1]Scaling!CA12</f>
        <v>6.0296880479901838E-2</v>
      </c>
      <c r="CB12">
        <f>[1]Scaling!CB12</f>
        <v>6.0428388377151164E-2</v>
      </c>
      <c r="CC12">
        <f>[1]Scaling!CC12</f>
        <v>1.7086320990473407E-3</v>
      </c>
      <c r="CD12">
        <f>[1]Scaling!CD12</f>
        <v>1.1258089294053808</v>
      </c>
      <c r="CE12">
        <f>[1]Scaling!CE12</f>
        <v>4.3448356543059909E-5</v>
      </c>
      <c r="CF12">
        <f>[1]Scaling!CF12</f>
        <v>3.1943691604377577E-5</v>
      </c>
      <c r="CG12">
        <f>[1]Scaling!CG12</f>
        <v>1.2199254994973379</v>
      </c>
      <c r="CH12">
        <f>[1]Scaling!CH12</f>
        <v>1.1156576454715956E-2</v>
      </c>
      <c r="CJ12">
        <f t="shared" si="64"/>
        <v>10.2693391167349</v>
      </c>
      <c r="CK12">
        <f t="shared" si="41"/>
        <v>2.3291626710163955</v>
      </c>
      <c r="CL12">
        <f t="shared" si="65"/>
        <v>1.8588865599666653</v>
      </c>
      <c r="CM12">
        <f t="shared" si="42"/>
        <v>-1.5898988021125731</v>
      </c>
      <c r="CN12">
        <f t="shared" si="61"/>
        <v>24.041887083239583</v>
      </c>
      <c r="CO12">
        <f t="shared" si="66"/>
        <v>3.7612001156935624</v>
      </c>
      <c r="CP12">
        <f t="shared" si="67"/>
        <v>3.2527086001473213</v>
      </c>
      <c r="CR12">
        <f t="shared" si="4"/>
        <v>-43</v>
      </c>
      <c r="CS12">
        <f t="shared" si="5"/>
        <v>0.18301552411019875</v>
      </c>
      <c r="CT12">
        <f t="shared" si="6"/>
        <v>3.1017648530795947E-2</v>
      </c>
      <c r="CU12">
        <f t="shared" si="7"/>
        <v>2.4091068337403921E-7</v>
      </c>
      <c r="CV12">
        <f t="shared" si="8"/>
        <v>31146.801094782229</v>
      </c>
      <c r="CX12">
        <f t="shared" si="9"/>
        <v>0.81557298595692285</v>
      </c>
      <c r="CY12">
        <f t="shared" si="10"/>
        <v>2.6482239109155334</v>
      </c>
      <c r="CZ12">
        <f t="shared" si="68"/>
        <v>1184.9589510580686</v>
      </c>
      <c r="DA12">
        <f t="shared" si="69"/>
        <v>1.0364959841107344E-3</v>
      </c>
      <c r="DB12">
        <f t="shared" si="70"/>
        <v>6.6268352778955126</v>
      </c>
      <c r="DC12">
        <f t="shared" si="71"/>
        <v>181.13826211299184</v>
      </c>
      <c r="DD12">
        <f t="shared" si="72"/>
        <v>8.3075664911385072</v>
      </c>
      <c r="DE12">
        <f t="shared" si="43"/>
        <v>1.2448189731363132E-9</v>
      </c>
      <c r="DF12">
        <f t="shared" si="44"/>
        <v>1.2448189731363133</v>
      </c>
      <c r="DG12">
        <f t="shared" si="91"/>
        <v>0.96188289642589975</v>
      </c>
      <c r="DH12">
        <f t="shared" si="73"/>
        <v>3.5608214111904818E-2</v>
      </c>
      <c r="DI12">
        <f t="shared" si="74"/>
        <v>16.68842313287383</v>
      </c>
      <c r="DJ12">
        <f t="shared" si="75"/>
        <v>1.9311652385712284E-5</v>
      </c>
      <c r="DK12">
        <f t="shared" si="19"/>
        <v>1.3880557682260579</v>
      </c>
      <c r="DL12">
        <f t="shared" si="20"/>
        <v>0.37186618029307222</v>
      </c>
      <c r="DM12">
        <f t="shared" si="21"/>
        <v>1.3952317058154839</v>
      </c>
      <c r="DN12">
        <f t="shared" si="22"/>
        <v>319.61617738756547</v>
      </c>
      <c r="DO12">
        <f t="shared" si="46"/>
        <v>1.6972302310063703</v>
      </c>
      <c r="DP12">
        <f t="shared" si="47"/>
        <v>15.915901801935288</v>
      </c>
      <c r="DQ12">
        <f t="shared" si="48"/>
        <v>3.5183812595249613E-6</v>
      </c>
      <c r="DR12">
        <f t="shared" si="49"/>
        <v>10.816773624804901</v>
      </c>
      <c r="DT12">
        <f t="shared" si="76"/>
        <v>4.4824097631241259E-29</v>
      </c>
      <c r="DU12">
        <f t="shared" si="77"/>
        <v>2.7551468915352349E-2</v>
      </c>
      <c r="DV12">
        <f t="shared" si="78"/>
        <v>8.8968952259622968E-22</v>
      </c>
      <c r="DW12">
        <f t="shared" si="51"/>
        <v>2.7761813558106434E-9</v>
      </c>
      <c r="DX12">
        <f t="shared" si="79"/>
        <v>1.7310027022103569E-8</v>
      </c>
      <c r="DY12">
        <f t="shared" si="80"/>
        <v>4.6829268292682927E-2</v>
      </c>
      <c r="DZ12">
        <f>'[1]Re=2050'!$B$20</f>
        <v>0.41645833333333326</v>
      </c>
      <c r="EA12">
        <f t="shared" si="81"/>
        <v>2.1584359907175605E-11</v>
      </c>
      <c r="EB12">
        <f t="shared" si="52"/>
        <v>4632984273.3374519</v>
      </c>
      <c r="EC12">
        <f t="shared" si="53"/>
        <v>77216404.555624202</v>
      </c>
      <c r="ED12" s="7">
        <f t="shared" si="82"/>
        <v>1795730.3385028883</v>
      </c>
      <c r="EE12">
        <f t="shared" si="54"/>
        <v>154.43280911124839</v>
      </c>
      <c r="EG12">
        <f t="shared" si="83"/>
        <v>2.3120921102687565E-9</v>
      </c>
      <c r="EH12">
        <f t="shared" si="84"/>
        <v>2.3120921102687566</v>
      </c>
      <c r="EI12">
        <f t="shared" si="85"/>
        <v>5038.5023304678944</v>
      </c>
      <c r="EJ12">
        <f t="shared" si="86"/>
        <v>2.3120921102687565E-9</v>
      </c>
      <c r="EK12">
        <f t="shared" si="87"/>
        <v>0.18301552411019875</v>
      </c>
      <c r="EL12">
        <v>43</v>
      </c>
      <c r="EM12">
        <f t="shared" si="56"/>
        <v>43</v>
      </c>
      <c r="EN12">
        <f t="shared" si="57"/>
        <v>3.7612001156935624</v>
      </c>
      <c r="EQ12">
        <f>(1698*10^-6)/60</f>
        <v>2.8299999999999997E-5</v>
      </c>
      <c r="ER12">
        <f t="shared" si="34"/>
        <v>0.17181989910390719</v>
      </c>
      <c r="ET12">
        <f t="shared" si="58"/>
        <v>1.9320933906157604E-6</v>
      </c>
      <c r="EU12">
        <f t="shared" si="35"/>
        <v>8.8968952259622968E-22</v>
      </c>
      <c r="EV12">
        <f t="shared" si="63"/>
        <v>7.0601299061726799E+37</v>
      </c>
      <c r="EX12">
        <v>15.35</v>
      </c>
      <c r="EY12">
        <v>1</v>
      </c>
      <c r="EZ12" s="6">
        <v>3.1270000000000001E-4</v>
      </c>
      <c r="FA12">
        <v>1.226</v>
      </c>
      <c r="FB12">
        <f t="shared" si="59"/>
        <v>1.226</v>
      </c>
      <c r="FC12">
        <f t="shared" si="60"/>
        <v>24.086606476451308</v>
      </c>
      <c r="FD12">
        <v>1.709E-3</v>
      </c>
      <c r="FE12" t="e">
        <f t="shared" si="88"/>
        <v>#DIV/0!</v>
      </c>
      <c r="FG12">
        <f t="shared" si="89"/>
        <v>0.81566068515497558</v>
      </c>
      <c r="FH12" s="6">
        <f t="shared" si="90"/>
        <v>0.18297249853715625</v>
      </c>
      <c r="FI12">
        <f t="shared" si="39"/>
        <v>676.13034714323021</v>
      </c>
      <c r="FJ12">
        <f t="shared" si="40"/>
        <v>1</v>
      </c>
    </row>
    <row r="13" spans="1:166" x14ac:dyDescent="0.25">
      <c r="A13">
        <f>[1]Scaling!A13</f>
        <v>50</v>
      </c>
      <c r="B13">
        <f>[1]Scaling!B13</f>
        <v>25</v>
      </c>
      <c r="C13">
        <f>[1]Scaling!C13</f>
        <v>2050</v>
      </c>
      <c r="D13" s="4">
        <f>[1]Scaling!D13</f>
        <v>44229</v>
      </c>
      <c r="E13">
        <f>[1]Scaling!E13</f>
        <v>6</v>
      </c>
      <c r="F13">
        <f>[1]Scaling!F13</f>
        <v>34</v>
      </c>
      <c r="G13">
        <f>[1]Scaling!G13</f>
        <v>49.212555999999999</v>
      </c>
      <c r="H13">
        <f>[1]Scaling!H13</f>
        <v>50.047378999999999</v>
      </c>
      <c r="I13">
        <f>[1]Scaling!I13</f>
        <v>48.411445000000001</v>
      </c>
      <c r="J13">
        <f>[1]Scaling!J13</f>
        <v>25.019117999999999</v>
      </c>
      <c r="K13">
        <f>[1]Scaling!K13</f>
        <v>25.746352999999999</v>
      </c>
      <c r="L13">
        <f>[1]Scaling!L13</f>
        <v>24.03</v>
      </c>
      <c r="M13">
        <f>[1]Scaling!M13</f>
        <v>49.229411999999996</v>
      </c>
      <c r="N13">
        <f>[1]Scaling!N13</f>
        <v>25.382735499999999</v>
      </c>
      <c r="O13">
        <f>[1]Scaling!O13</f>
        <v>1181.6646979885854</v>
      </c>
      <c r="P13">
        <f>[1]Scaling!P13</f>
        <v>0.26387949217352491</v>
      </c>
      <c r="Q13">
        <f>[1]Scaling!Q13</f>
        <v>0.26787799854675048</v>
      </c>
      <c r="R13">
        <f>[1]Scaling!R13</f>
        <v>0.98507340507649888</v>
      </c>
      <c r="S13">
        <f>[1]Scaling!S13</f>
        <v>-3.9985063732255743E-3</v>
      </c>
      <c r="T13">
        <f>[1]Scaling!T13</f>
        <v>-4.7059325148926965E-3</v>
      </c>
      <c r="U13">
        <f>[1]Scaling!U13</f>
        <v>2.9392055644645405E-4</v>
      </c>
      <c r="V13">
        <f>[1]Scaling!V13</f>
        <v>1.6359339999999989</v>
      </c>
      <c r="W13">
        <f>[1]Scaling!W13</f>
        <v>0.7272350000000003</v>
      </c>
      <c r="X13">
        <f>[1]Scaling!X13</f>
        <v>23.843790654733048</v>
      </c>
      <c r="Y13">
        <f>[1]Scaling!Y13</f>
        <v>3.8540999999999999</v>
      </c>
      <c r="Z13">
        <f>[1]Scaling!Z13</f>
        <v>0</v>
      </c>
      <c r="AA13">
        <f>[1]Scaling!AA13</f>
        <v>7.9825501453822025E-3</v>
      </c>
      <c r="AB13">
        <f>[1]Scaling!AB13</f>
        <v>7.4836407612958082E-3</v>
      </c>
      <c r="AC13">
        <f>[1]Scaling!AC13</f>
        <v>26.94110674066491</v>
      </c>
      <c r="AD13">
        <f>[1]Scaling!AD13</f>
        <v>26.833342313702254</v>
      </c>
      <c r="AE13">
        <f>[1]Scaling!AE13</f>
        <v>2.6471439627110256E-9</v>
      </c>
      <c r="AF13">
        <f>[1]Scaling!AF13</f>
        <v>9.2278478753575217E-4</v>
      </c>
      <c r="AG13">
        <f>[1]Scaling!AG13</f>
        <v>7.8091931586557904E-7</v>
      </c>
      <c r="AH13">
        <f>[1]Scaling!AH13</f>
        <v>3137.7022013781811</v>
      </c>
      <c r="AI13">
        <f>[1]Scaling!AI13</f>
        <v>3137.7022013781811</v>
      </c>
      <c r="AJ13">
        <f>[1]Scaling!AJ13</f>
        <v>4136.0120325374082</v>
      </c>
      <c r="AK13">
        <f>[1]Scaling!AK13</f>
        <v>0.6106501116919909</v>
      </c>
      <c r="AL13">
        <f>[1]Scaling!AL13</f>
        <v>0.60702600737798618</v>
      </c>
      <c r="AM13">
        <f>[1]Scaling!AM13</f>
        <v>1.0524551154324826E-2</v>
      </c>
      <c r="AN13">
        <f>[1]Scaling!AN13</f>
        <v>0.27692549423200002</v>
      </c>
      <c r="AO13">
        <f>[1]Scaling!AO13</f>
        <v>1.2901701276478748E-2</v>
      </c>
      <c r="AP13">
        <f>[1]Scaling!AP13</f>
        <v>5.6750793716051756E-4</v>
      </c>
      <c r="AQ13">
        <f>[1]Scaling!AQ13</f>
        <v>996.85810992593872</v>
      </c>
      <c r="AR13">
        <f>[1]Scaling!AR13</f>
        <v>53329.239637481194</v>
      </c>
      <c r="AS13">
        <f>[1]Scaling!AS13</f>
        <v>2031.5900814278546</v>
      </c>
      <c r="AT13">
        <f>[1]Scaling!AT13</f>
        <v>1810.9231159689525</v>
      </c>
      <c r="AU13">
        <f>[1]Scaling!AU13</f>
        <v>295.00447533870215</v>
      </c>
      <c r="AV13">
        <f>[1]Scaling!AV13</f>
        <v>2.1651466059151806E-3</v>
      </c>
      <c r="AW13">
        <f>[1]Scaling!AW13</f>
        <v>3.2524535811539898E-4</v>
      </c>
      <c r="AX13">
        <f>[1]Scaling!AX13</f>
        <v>4.7415431583670378</v>
      </c>
      <c r="AY13">
        <f>[1]Scaling!AY13</f>
        <v>3.866753035500182</v>
      </c>
      <c r="AZ13">
        <f>[1]Scaling!AZ13</f>
        <v>1.2887857907821832E-3</v>
      </c>
      <c r="BA13">
        <f>[1]Scaling!BA13</f>
        <v>14.254317466628844</v>
      </c>
      <c r="BB13">
        <f>[1]Scaling!BB13</f>
        <v>11.973432149159271</v>
      </c>
      <c r="BC13">
        <f>[1]Scaling!BC13</f>
        <v>2380812.4786492158</v>
      </c>
      <c r="BD13">
        <f>[1]Scaling!BD13</f>
        <v>2284.9051451861251</v>
      </c>
      <c r="BE13">
        <f>[1]Scaling!BE13</f>
        <v>1907.8984869302853</v>
      </c>
      <c r="BF13">
        <f>[1]Scaling!BF13</f>
        <v>258.03402552957499</v>
      </c>
      <c r="BG13">
        <f>[1]Scaling!BG13</f>
        <v>1235.5497589473391</v>
      </c>
      <c r="BH13">
        <f>[1]Scaling!BH13</f>
        <v>1235.5497589473391</v>
      </c>
      <c r="BI13">
        <f>[1]Scaling!BI13</f>
        <v>0</v>
      </c>
      <c r="BJ13">
        <f>[1]Scaling!BJ13</f>
        <v>14.420419073531113</v>
      </c>
      <c r="BK13">
        <f>[1]Scaling!BK13</f>
        <v>0.60471399750531751</v>
      </c>
      <c r="BL13">
        <f>[1]Scaling!BL13</f>
        <v>3720.9587833666974</v>
      </c>
      <c r="BM13">
        <f>[1]Scaling!BM13</f>
        <v>17817.145310220978</v>
      </c>
      <c r="BN13">
        <f>[1]Scaling!BN13</f>
        <v>21538.104093587674</v>
      </c>
      <c r="BO13">
        <f>[1]Scaling!BO13</f>
        <v>120986.30818939999</v>
      </c>
      <c r="BP13">
        <f>[1]Scaling!BP13</f>
        <v>0.17802100432612999</v>
      </c>
      <c r="BQ13">
        <f>[1]Scaling!BQ13</f>
        <v>0.82723833225067844</v>
      </c>
      <c r="BR13">
        <f>[1]Scaling!BR13</f>
        <v>0.14726579872433859</v>
      </c>
      <c r="BS13">
        <f>[1]Scaling!BS13</f>
        <v>42.831770718514278</v>
      </c>
      <c r="BT13">
        <f>[1]Scaling!BT13</f>
        <v>35.621561181748724</v>
      </c>
      <c r="BU13">
        <f>[1]Scaling!BU13</f>
        <v>6.3976412814857184</v>
      </c>
      <c r="BV13">
        <f>[1]Scaling!BV13</f>
        <v>0.252365723180423</v>
      </c>
      <c r="BW13">
        <f>[1]Scaling!BW13</f>
        <v>0.261271803822266</v>
      </c>
      <c r="BX13">
        <f>[1]Scaling!BX13</f>
        <v>1.009980749216371</v>
      </c>
      <c r="BY13">
        <f>[1]Scaling!BY13</f>
        <v>0.26652750698269695</v>
      </c>
      <c r="BZ13">
        <f>[1]Scaling!BZ13</f>
        <v>1.2072297758847033</v>
      </c>
      <c r="CA13">
        <f>[1]Scaling!CA13</f>
        <v>5.5232435539132985E-2</v>
      </c>
      <c r="CB13">
        <f>[1]Scaling!CB13</f>
        <v>5.3584356121057809E-2</v>
      </c>
      <c r="CC13">
        <f>[1]Scaling!CC13</f>
        <v>2.0246961161564888E-3</v>
      </c>
      <c r="CD13">
        <f>[1]Scaling!CD13</f>
        <v>1.1086052625505372</v>
      </c>
      <c r="CE13">
        <f>[1]Scaling!CE13</f>
        <v>4.3309518179278804E-5</v>
      </c>
      <c r="CF13">
        <f>[1]Scaling!CF13</f>
        <v>3.1935006569006249E-5</v>
      </c>
      <c r="CG13">
        <f>[1]Scaling!CG13</f>
        <v>1.2193442539681838</v>
      </c>
      <c r="CH13">
        <f>[1]Scaling!CH13</f>
        <v>1.0985326614805677E-2</v>
      </c>
      <c r="CJ13">
        <f t="shared" si="64"/>
        <v>12.172822964317445</v>
      </c>
      <c r="CK13">
        <f t="shared" si="41"/>
        <v>2.4992058410141751</v>
      </c>
      <c r="CL13">
        <f t="shared" si="65"/>
        <v>1.7657816333419896</v>
      </c>
      <c r="CM13">
        <f t="shared" si="42"/>
        <v>-1.6695685975002961</v>
      </c>
      <c r="CN13">
        <f t="shared" si="61"/>
        <v>28.194789602405109</v>
      </c>
      <c r="CO13">
        <f t="shared" si="66"/>
        <v>3.5263605246161616</v>
      </c>
      <c r="CP13">
        <f t="shared" si="67"/>
        <v>3.2524535811539899</v>
      </c>
      <c r="CR13">
        <f t="shared" si="4"/>
        <v>-34</v>
      </c>
      <c r="CS13">
        <f t="shared" si="5"/>
        <v>0.14516773855644466</v>
      </c>
      <c r="CT13">
        <f t="shared" si="6"/>
        <v>3.1112990036977022E-2</v>
      </c>
      <c r="CU13">
        <f t="shared" si="7"/>
        <v>2.4129351910630641E-7</v>
      </c>
      <c r="CV13">
        <f t="shared" si="8"/>
        <v>31014.677845527833</v>
      </c>
      <c r="CX13">
        <f t="shared" si="9"/>
        <v>0.81597838684404556</v>
      </c>
      <c r="CY13">
        <f t="shared" si="10"/>
        <v>2.6471439627110258</v>
      </c>
      <c r="CZ13">
        <f t="shared" si="68"/>
        <v>1184.9564057410228</v>
      </c>
      <c r="DA13">
        <f t="shared" si="69"/>
        <v>1.0363970426921164E-3</v>
      </c>
      <c r="DB13">
        <f t="shared" si="70"/>
        <v>6.5241530630066</v>
      </c>
      <c r="DC13">
        <f t="shared" si="71"/>
        <v>177.95934332064687</v>
      </c>
      <c r="DD13">
        <f t="shared" si="72"/>
        <v>8.1177997210202886</v>
      </c>
      <c r="DE13">
        <f t="shared" si="43"/>
        <v>1.2734358020701405E-9</v>
      </c>
      <c r="DF13">
        <f t="shared" si="44"/>
        <v>1.2734358020701404</v>
      </c>
      <c r="DG13">
        <f t="shared" si="91"/>
        <v>0.96672449738956268</v>
      </c>
      <c r="DH13">
        <f t="shared" si="73"/>
        <v>3.5882879894105782E-2</v>
      </c>
      <c r="DI13">
        <f t="shared" si="74"/>
        <v>16.68842313287384</v>
      </c>
      <c r="DJ13">
        <f t="shared" si="75"/>
        <v>1.9606496965655211E-5</v>
      </c>
      <c r="DK13">
        <f t="shared" si="19"/>
        <v>1.380043065550594</v>
      </c>
      <c r="DL13">
        <f t="shared" si="20"/>
        <v>0.3641650633150853</v>
      </c>
      <c r="DM13">
        <f t="shared" si="21"/>
        <v>1.3663320061697311</v>
      </c>
      <c r="DN13">
        <f t="shared" si="22"/>
        <v>308.33820879921205</v>
      </c>
      <c r="DO13">
        <f t="shared" si="46"/>
        <v>1.6749786460514167</v>
      </c>
      <c r="DP13">
        <f t="shared" si="47"/>
        <v>16.084447884858527</v>
      </c>
      <c r="DQ13">
        <f t="shared" si="48"/>
        <v>3.4536360390654543E-6</v>
      </c>
      <c r="DR13">
        <f t="shared" si="49"/>
        <v>10.618555969798296</v>
      </c>
      <c r="DT13">
        <f t="shared" si="76"/>
        <v>4.4824097631241259E-29</v>
      </c>
      <c r="DU13">
        <f t="shared" si="77"/>
        <v>2.7551897201294445E-2</v>
      </c>
      <c r="DV13">
        <f t="shared" si="78"/>
        <v>8.2157169512689363E-22</v>
      </c>
      <c r="DW13">
        <f t="shared" si="51"/>
        <v>3.0064057401247204E-9</v>
      </c>
      <c r="DX13">
        <f t="shared" si="79"/>
        <v>1.9301809812065212E-8</v>
      </c>
      <c r="DY13">
        <f t="shared" si="80"/>
        <v>4.6829268292682927E-2</v>
      </c>
      <c r="DZ13">
        <f>'[1]Re=2050'!$B$20</f>
        <v>0.41645833333333326</v>
      </c>
      <c r="EA13">
        <f t="shared" si="81"/>
        <v>2.4065620765093504E-11</v>
      </c>
      <c r="EB13">
        <f t="shared" si="52"/>
        <v>4155305237.1309347</v>
      </c>
      <c r="EC13">
        <f t="shared" si="53"/>
        <v>69255087.285515577</v>
      </c>
      <c r="ED13" s="7">
        <f t="shared" si="82"/>
        <v>2036914.3319269288</v>
      </c>
      <c r="EE13">
        <f t="shared" si="54"/>
        <v>138.51017457103114</v>
      </c>
      <c r="EG13">
        <f t="shared" si="83"/>
        <v>2.3123532311368591E-9</v>
      </c>
      <c r="EH13">
        <f t="shared" si="84"/>
        <v>2.3123532311368593</v>
      </c>
      <c r="EI13">
        <f t="shared" si="85"/>
        <v>5142.8038153461321</v>
      </c>
      <c r="EJ13">
        <f t="shared" si="86"/>
        <v>2.3123532311368591E-9</v>
      </c>
      <c r="EK13">
        <f t="shared" si="87"/>
        <v>0.14516773855644466</v>
      </c>
      <c r="EL13">
        <v>34</v>
      </c>
      <c r="EM13">
        <f t="shared" si="56"/>
        <v>34</v>
      </c>
      <c r="EN13">
        <f t="shared" si="57"/>
        <v>3.5263605246161616</v>
      </c>
      <c r="EQ13">
        <f>(1698*10^-6)/60</f>
        <v>2.8299999999999997E-5</v>
      </c>
      <c r="ER13">
        <f t="shared" si="34"/>
        <v>0.17333904334433109</v>
      </c>
      <c r="ET13">
        <f t="shared" si="58"/>
        <v>1.9320764759108264E-6</v>
      </c>
      <c r="EU13">
        <f t="shared" si="35"/>
        <v>8.2157169512689363E-22</v>
      </c>
      <c r="EV13">
        <f t="shared" si="63"/>
        <v>7.6454296715320707E+37</v>
      </c>
      <c r="EX13">
        <v>29.07</v>
      </c>
      <c r="EY13">
        <v>0.98499999999999999</v>
      </c>
      <c r="EZ13" s="6">
        <v>2.9399999999999999E-4</v>
      </c>
      <c r="FA13">
        <v>1.2070000000000001</v>
      </c>
      <c r="FB13">
        <f t="shared" si="59"/>
        <v>1.2070000000000001</v>
      </c>
      <c r="FC13">
        <f t="shared" si="60"/>
        <v>28.251871440932135</v>
      </c>
      <c r="FD13">
        <v>2.0249999999999999E-3</v>
      </c>
      <c r="FE13" t="e">
        <f t="shared" si="88"/>
        <v>#DIV/0!</v>
      </c>
      <c r="FG13">
        <f t="shared" si="89"/>
        <v>0.81607290803645394</v>
      </c>
      <c r="FH13" s="6">
        <f t="shared" si="90"/>
        <v>0.14518518518518519</v>
      </c>
      <c r="FI13">
        <f t="shared" si="39"/>
        <v>674.39626268350662</v>
      </c>
      <c r="FJ13">
        <f t="shared" si="40"/>
        <v>1</v>
      </c>
    </row>
    <row r="14" spans="1:166" x14ac:dyDescent="0.25">
      <c r="A14">
        <f>[2]Scaling!A2</f>
        <v>55</v>
      </c>
      <c r="B14">
        <f>[2]Scaling!B2</f>
        <v>25</v>
      </c>
      <c r="C14">
        <f>[2]Scaling!C2</f>
        <v>1600</v>
      </c>
      <c r="D14" s="4">
        <f>[2]Scaling!D2</f>
        <v>44231</v>
      </c>
      <c r="E14">
        <f>[2]Scaling!E2</f>
        <v>1</v>
      </c>
      <c r="F14">
        <f>[2]Scaling!F2</f>
        <v>24</v>
      </c>
      <c r="G14">
        <f>[2]Scaling!G2</f>
        <v>53.818143999999997</v>
      </c>
      <c r="H14">
        <f>[2]Scaling!H2</f>
        <v>54.377003000000002</v>
      </c>
      <c r="I14">
        <f>[2]Scaling!I2</f>
        <v>52.812136000000002</v>
      </c>
      <c r="J14">
        <f>[2]Scaling!J2</f>
        <v>28.512543999999998</v>
      </c>
      <c r="K14">
        <f>[2]Scaling!K2</f>
        <v>29.443382</v>
      </c>
      <c r="L14">
        <f>[2]Scaling!L2</f>
        <v>16.22</v>
      </c>
      <c r="M14">
        <f>[2]Scaling!M2</f>
        <v>53.594569500000006</v>
      </c>
      <c r="N14">
        <f>[2]Scaling!N2</f>
        <v>28.977962999999999</v>
      </c>
      <c r="O14">
        <f>[2]Scaling!O2</f>
        <v>1179.2361676061385</v>
      </c>
      <c r="P14">
        <f>[2]Scaling!P2</f>
        <v>0.26224914552478579</v>
      </c>
      <c r="Q14">
        <f>[2]Scaling!Q2</f>
        <v>0.26888353598323722</v>
      </c>
      <c r="R14">
        <f>[2]Scaling!R2</f>
        <v>0.97532615586078486</v>
      </c>
      <c r="S14">
        <f>[2]Scaling!S2</f>
        <v>-6.6343904584514335E-3</v>
      </c>
      <c r="T14">
        <f>[2]Scaling!T2</f>
        <v>-7.3496394762751164E-3</v>
      </c>
      <c r="U14">
        <f>[2]Scaling!U2</f>
        <v>2.5674936589581421E-4</v>
      </c>
      <c r="V14">
        <f>[2]Scaling!V2</f>
        <v>1.5648669999999996</v>
      </c>
      <c r="W14">
        <f>[2]Scaling!W2</f>
        <v>0.93083800000000139</v>
      </c>
      <c r="X14">
        <f>[2]Scaling!X2</f>
        <v>24.615245594328947</v>
      </c>
      <c r="Y14">
        <f>[2]Scaling!Y2</f>
        <v>3.6901000000000002</v>
      </c>
      <c r="Z14">
        <f>[2]Scaling!Z2</f>
        <v>4.1999999999999815E-3</v>
      </c>
      <c r="AA14">
        <f>[2]Scaling!AA2</f>
        <v>6.086694485853918E-3</v>
      </c>
      <c r="AB14">
        <f>[2]Scaling!AB2</f>
        <v>7.9825501453821921E-3</v>
      </c>
      <c r="AC14">
        <f>[2]Scaling!AC2</f>
        <v>28.737180523375891</v>
      </c>
      <c r="AD14">
        <f>[2]Scaling!AD2</f>
        <v>29.850746268656717</v>
      </c>
      <c r="AE14">
        <f>[2]Scaling!AE2</f>
        <v>2.8909764839987465E-9</v>
      </c>
      <c r="AF14">
        <f>[2]Scaling!AF2</f>
        <v>8.5461935335156658E-4</v>
      </c>
      <c r="AG14">
        <f>[2]Scaling!AG2</f>
        <v>7.2472281365526012E-7</v>
      </c>
      <c r="AH14">
        <f>[2]Scaling!AH2</f>
        <v>3140.4652940490764</v>
      </c>
      <c r="AI14">
        <f>[2]Scaling!AI2</f>
        <v>3140.4652940490764</v>
      </c>
      <c r="AJ14">
        <f>[2]Scaling!AJ2</f>
        <v>4121.9057347397375</v>
      </c>
      <c r="AK14">
        <f>[2]Scaling!AK2</f>
        <v>0.61568601137934409</v>
      </c>
      <c r="AL14">
        <f>[2]Scaling!AL2</f>
        <v>0.61292796629081436</v>
      </c>
      <c r="AM14">
        <f>[2]Scaling!AM2</f>
        <v>1.098124680421126E-2</v>
      </c>
      <c r="AN14">
        <f>[2]Scaling!AN2</f>
        <v>0.27904696077700003</v>
      </c>
      <c r="AO14">
        <f>[2]Scaling!AO2</f>
        <v>1.345729123651581E-2</v>
      </c>
      <c r="AP14">
        <f>[2]Scaling!AP2</f>
        <v>5.2617019630361557E-4</v>
      </c>
      <c r="AQ14">
        <f>[2]Scaling!AQ2</f>
        <v>995.93017399370399</v>
      </c>
      <c r="AR14">
        <f>[2]Scaling!AR2</f>
        <v>41251.403667767423</v>
      </c>
      <c r="AS14">
        <f>[2]Scaling!AS2</f>
        <v>1571.4820444863781</v>
      </c>
      <c r="AT14">
        <f>[2]Scaling!AT2</f>
        <v>1401.1159510103521</v>
      </c>
      <c r="AU14">
        <f>[2]Scaling!AU2</f>
        <v>250.68443747866002</v>
      </c>
      <c r="AV14">
        <f>[2]Scaling!AV2</f>
        <v>2.4617879347020705E-3</v>
      </c>
      <c r="AW14">
        <f>[2]Scaling!AW2</f>
        <v>3.9042850185277452E-4</v>
      </c>
      <c r="AX14">
        <f>[2]Scaling!AX2</f>
        <v>4.3592064286313947</v>
      </c>
      <c r="AY14">
        <f>[2]Scaling!AY2</f>
        <v>3.5384646628507244</v>
      </c>
      <c r="AZ14">
        <f>[2]Scaling!AZ2</f>
        <v>1.5070054644323028E-3</v>
      </c>
      <c r="BA14">
        <f>[2]Scaling!BA2</f>
        <v>12.721333402809075</v>
      </c>
      <c r="BB14">
        <f>[2]Scaling!BB2</f>
        <v>10.671680679223696</v>
      </c>
      <c r="BC14">
        <f>[2]Scaling!BC2</f>
        <v>2370828.0396798868</v>
      </c>
      <c r="BD14">
        <f>[2]Scaling!BD2</f>
        <v>2055.9910933281139</v>
      </c>
      <c r="BE14">
        <f>[2]Scaling!BE2</f>
        <v>1717.0050281006586</v>
      </c>
      <c r="BF14">
        <f>[2]Scaling!BF2</f>
        <v>269.14582473031624</v>
      </c>
      <c r="BG14">
        <f>[2]Scaling!BG2</f>
        <v>1388.7341770584219</v>
      </c>
      <c r="BH14">
        <f>[2]Scaling!BH2</f>
        <v>1388.7341770584219</v>
      </c>
      <c r="BI14">
        <f>[2]Scaling!BI2</f>
        <v>0</v>
      </c>
      <c r="BJ14">
        <f>[2]Scaling!BJ2</f>
        <v>13.627700697126793</v>
      </c>
      <c r="BK14">
        <f>[2]Scaling!BK2</f>
        <v>0.5535978607419666</v>
      </c>
      <c r="BL14">
        <f>[2]Scaling!BL2</f>
        <v>3667.8387433060961</v>
      </c>
      <c r="BM14">
        <f>[2]Scaling!BM2</f>
        <v>18925.253712822858</v>
      </c>
      <c r="BN14">
        <f>[2]Scaling!BN2</f>
        <v>22593.092456128954</v>
      </c>
      <c r="BO14">
        <f>[2]Scaling!BO2</f>
        <v>82980.450958402551</v>
      </c>
      <c r="BP14">
        <f>[2]Scaling!BP2</f>
        <v>0.27227006114313229</v>
      </c>
      <c r="BQ14">
        <f>[2]Scaling!BQ2</f>
        <v>0.83765663109517785</v>
      </c>
      <c r="BR14">
        <f>[2]Scaling!BR2</f>
        <v>0.22806882216523428</v>
      </c>
      <c r="BS14">
        <f>[2]Scaling!BS2</f>
        <v>46.433502647308281</v>
      </c>
      <c r="BT14">
        <f>[2]Scaling!BT2</f>
        <v>39.619652298744882</v>
      </c>
      <c r="BU14">
        <f>[2]Scaling!BU2</f>
        <v>7.1610668526917252</v>
      </c>
      <c r="BV14">
        <f>[2]Scaling!BV2</f>
        <v>0.25907570414806097</v>
      </c>
      <c r="BW14">
        <f>[2]Scaling!BW2</f>
        <v>0.26127212077746242</v>
      </c>
      <c r="BX14">
        <f>[2]Scaling!BX2</f>
        <v>1.0037394910119612</v>
      </c>
      <c r="BY14">
        <f>[2]Scaling!BY2</f>
        <v>0.26726978066298701</v>
      </c>
      <c r="BZ14">
        <f>[2]Scaling!BZ2</f>
        <v>1.2266229780225959</v>
      </c>
      <c r="CA14">
        <f>[2]Scaling!CA2</f>
        <v>6.0569473629292103E-2</v>
      </c>
      <c r="CB14">
        <f>[2]Scaling!CB2</f>
        <v>5.9006862647780753E-2</v>
      </c>
      <c r="CC14">
        <f>[2]Scaling!CC2</f>
        <v>3.0408987041792893E-3</v>
      </c>
      <c r="CD14">
        <f>[2]Scaling!CD2</f>
        <v>1.1151812345172787</v>
      </c>
      <c r="CE14">
        <f>[2]Scaling!CE2</f>
        <v>3.5340829313661835E-5</v>
      </c>
      <c r="CF14">
        <f>[2]Scaling!CF2</f>
        <v>3.0324341420407323E-5</v>
      </c>
      <c r="CG14">
        <f>[2]Scaling!CG2</f>
        <v>1.2501060914278337</v>
      </c>
      <c r="CH14">
        <f>[2]Scaling!CH2</f>
        <v>1.3259790883215385E-2</v>
      </c>
      <c r="CJ14">
        <f t="shared" si="64"/>
        <v>18.301043845590922</v>
      </c>
      <c r="CK14">
        <f t="shared" si="41"/>
        <v>2.9069580989632873</v>
      </c>
      <c r="CL14">
        <f t="shared" si="65"/>
        <v>1.8636873479865308</v>
      </c>
      <c r="CM14">
        <f t="shared" si="42"/>
        <v>-1.5883378568874356</v>
      </c>
      <c r="CN14">
        <f t="shared" si="61"/>
        <v>23.966947982243983</v>
      </c>
      <c r="CO14">
        <f t="shared" si="66"/>
        <v>3.1780538303479458</v>
      </c>
      <c r="CP14">
        <f t="shared" si="67"/>
        <v>3.9042850185277453</v>
      </c>
      <c r="CR14">
        <f t="shared" si="4"/>
        <v>-24</v>
      </c>
      <c r="CS14">
        <f t="shared" si="5"/>
        <v>8.4432067909052069E-2</v>
      </c>
      <c r="CT14">
        <f t="shared" si="6"/>
        <v>3.8784965204769928E-2</v>
      </c>
      <c r="CU14">
        <f t="shared" si="7"/>
        <v>2.7043917541106208E-7</v>
      </c>
      <c r="CV14">
        <f t="shared" si="8"/>
        <v>29516.988924584901</v>
      </c>
      <c r="CX14">
        <f t="shared" si="9"/>
        <v>0.79513116363846414</v>
      </c>
      <c r="CY14">
        <f t="shared" si="10"/>
        <v>2.8909764839987466</v>
      </c>
      <c r="CZ14">
        <f t="shared" si="68"/>
        <v>1183.142379844764</v>
      </c>
      <c r="DA14">
        <f t="shared" si="69"/>
        <v>9.7043107253410037E-4</v>
      </c>
      <c r="DB14">
        <f t="shared" si="70"/>
        <v>6.6372435922296349</v>
      </c>
      <c r="DC14">
        <f t="shared" si="71"/>
        <v>167.99518594630291</v>
      </c>
      <c r="DD14">
        <f t="shared" si="72"/>
        <v>8.3459850019939896</v>
      </c>
      <c r="DE14">
        <f t="shared" si="43"/>
        <v>1.2390254616993063E-9</v>
      </c>
      <c r="DF14">
        <f t="shared" si="44"/>
        <v>1.2390254616993064</v>
      </c>
      <c r="DG14">
        <f t="shared" si="91"/>
        <v>0.88657724335523935</v>
      </c>
      <c r="DH14">
        <f t="shared" si="73"/>
        <v>3.0851225736431048E-2</v>
      </c>
      <c r="DI14">
        <f t="shared" si="74"/>
        <v>14.942674573786627</v>
      </c>
      <c r="DJ14">
        <f t="shared" si="75"/>
        <v>1.7237799532734406E-5</v>
      </c>
      <c r="DK14">
        <f t="shared" si="19"/>
        <v>1.4790526775348405</v>
      </c>
      <c r="DL14">
        <f t="shared" si="20"/>
        <v>0.38788030086965847</v>
      </c>
      <c r="DM14">
        <f t="shared" si="21"/>
        <v>1.451268826230508</v>
      </c>
      <c r="DN14">
        <f t="shared" si="22"/>
        <v>321.77762317221027</v>
      </c>
      <c r="DO14">
        <f t="shared" si="46"/>
        <v>1.6981481732256589</v>
      </c>
      <c r="DP14">
        <f t="shared" si="47"/>
        <v>16.922657855462145</v>
      </c>
      <c r="DQ14">
        <f t="shared" si="48"/>
        <v>4.2838781967605203E-6</v>
      </c>
      <c r="DR14">
        <f t="shared" si="49"/>
        <v>10.972247611102723</v>
      </c>
      <c r="DT14">
        <f t="shared" si="76"/>
        <v>4.4824097631241259E-29</v>
      </c>
      <c r="DU14">
        <f t="shared" si="77"/>
        <v>2.7847867518702805E-2</v>
      </c>
      <c r="DV14">
        <f t="shared" si="78"/>
        <v>9.0125119740507431E-22</v>
      </c>
      <c r="DW14">
        <f t="shared" si="51"/>
        <v>2.7700502059231521E-9</v>
      </c>
      <c r="DX14">
        <f t="shared" si="79"/>
        <v>1.7254670340031681E-8</v>
      </c>
      <c r="DY14">
        <f t="shared" si="80"/>
        <v>0.06</v>
      </c>
      <c r="DZ14">
        <f>'[2]Re=1600'!$B$20</f>
        <v>0.29895833333333327</v>
      </c>
      <c r="EA14">
        <f t="shared" si="81"/>
        <v>1.3279782493913507E-11</v>
      </c>
      <c r="EB14">
        <f t="shared" si="52"/>
        <v>7530243815.8029156</v>
      </c>
      <c r="EC14">
        <f t="shared" si="53"/>
        <v>125504063.59671526</v>
      </c>
      <c r="ED14" s="7">
        <f t="shared" si="82"/>
        <v>5229335.983196469</v>
      </c>
      <c r="EE14">
        <f t="shared" si="54"/>
        <v>251.00812719343051</v>
      </c>
      <c r="EG14">
        <f t="shared" si="83"/>
        <v>2.4975316940443433E-9</v>
      </c>
      <c r="EH14">
        <f t="shared" si="84"/>
        <v>2.4975316940443433</v>
      </c>
      <c r="EI14">
        <f t="shared" si="85"/>
        <v>3907.4201514946008</v>
      </c>
      <c r="EJ14">
        <f t="shared" si="86"/>
        <v>2.4975316940443433E-9</v>
      </c>
      <c r="EK14">
        <f t="shared" si="87"/>
        <v>8.4432067909052069E-2</v>
      </c>
      <c r="EL14">
        <v>24</v>
      </c>
      <c r="EM14">
        <f t="shared" si="56"/>
        <v>24</v>
      </c>
      <c r="EN14">
        <f t="shared" si="57"/>
        <v>3.1780538303479458</v>
      </c>
      <c r="EQ14">
        <f t="shared" ref="EQ14:EQ15" si="92">(1325*10^-6)/60</f>
        <v>2.2083333333333333E-5</v>
      </c>
      <c r="ER14">
        <f t="shared" si="34"/>
        <v>0.24695699527378459</v>
      </c>
      <c r="ET14">
        <f t="shared" si="58"/>
        <v>1.9344344562194291E-6</v>
      </c>
      <c r="EU14">
        <f t="shared" si="35"/>
        <v>9.0125119740507431E-22</v>
      </c>
      <c r="EV14">
        <f t="shared" si="63"/>
        <v>6.9780040622343367E+37</v>
      </c>
      <c r="EX14">
        <v>22.84</v>
      </c>
      <c r="EY14">
        <v>0.97499999999999998</v>
      </c>
      <c r="EZ14" s="6">
        <v>2.5680000000000001E-4</v>
      </c>
      <c r="FA14">
        <v>1.2270000000000001</v>
      </c>
      <c r="FB14">
        <f t="shared" si="59"/>
        <v>1.2270000000000001</v>
      </c>
      <c r="FC14">
        <f t="shared" si="60"/>
        <v>23.894993361277486</v>
      </c>
      <c r="FD14">
        <v>3.0409999999999999E-3</v>
      </c>
      <c r="FE14" t="e">
        <f t="shared" si="88"/>
        <v>#DIV/0!</v>
      </c>
      <c r="FG14">
        <f t="shared" si="89"/>
        <v>0.79462102689486547</v>
      </c>
      <c r="FH14" s="6">
        <f t="shared" si="90"/>
        <v>8.4445905951989489E-2</v>
      </c>
      <c r="FI14">
        <f t="shared" si="39"/>
        <v>640.59383533978121</v>
      </c>
      <c r="FJ14">
        <f t="shared" si="40"/>
        <v>1</v>
      </c>
    </row>
    <row r="15" spans="1:166" x14ac:dyDescent="0.25">
      <c r="A15">
        <f>[2]Scaling!A3</f>
        <v>55</v>
      </c>
      <c r="B15">
        <f>[2]Scaling!B3</f>
        <v>25</v>
      </c>
      <c r="C15">
        <f>[2]Scaling!C3</f>
        <v>1600</v>
      </c>
      <c r="D15" s="4">
        <f>[2]Scaling!D3</f>
        <v>44231</v>
      </c>
      <c r="E15">
        <f>[2]Scaling!E3</f>
        <v>2</v>
      </c>
      <c r="F15">
        <f>[2]Scaling!F3</f>
        <v>20</v>
      </c>
      <c r="G15">
        <f>[2]Scaling!G3</f>
        <v>54.647967000000001</v>
      </c>
      <c r="H15">
        <f>[2]Scaling!H3</f>
        <v>54.936886999999999</v>
      </c>
      <c r="I15">
        <f>[2]Scaling!I3</f>
        <v>53.385174999999997</v>
      </c>
      <c r="J15">
        <f>[2]Scaling!J3</f>
        <v>29.307690999999998</v>
      </c>
      <c r="K15">
        <f>[2]Scaling!K3</f>
        <v>30.183363</v>
      </c>
      <c r="L15">
        <f>[2]Scaling!L3</f>
        <v>15.3</v>
      </c>
      <c r="M15">
        <f>[2]Scaling!M3</f>
        <v>54.161030999999994</v>
      </c>
      <c r="N15">
        <f>[2]Scaling!N3</f>
        <v>29.745526999999999</v>
      </c>
      <c r="O15">
        <f>[2]Scaling!O3</f>
        <v>1178.9101638925845</v>
      </c>
      <c r="P15">
        <f>[2]Scaling!P3</f>
        <v>0.26163846274646757</v>
      </c>
      <c r="Q15">
        <f>[2]Scaling!Q3</f>
        <v>0.2690190233628747</v>
      </c>
      <c r="R15">
        <f>[2]Scaling!R3</f>
        <v>0.97256491186330851</v>
      </c>
      <c r="S15">
        <f>[2]Scaling!S3</f>
        <v>-7.380560616407128E-3</v>
      </c>
      <c r="T15">
        <f>[2]Scaling!T3</f>
        <v>-8.1324824687701858E-3</v>
      </c>
      <c r="U15">
        <f>[2]Scaling!U3</f>
        <v>2.7790289670532876E-4</v>
      </c>
      <c r="V15">
        <f>[2]Scaling!V3</f>
        <v>1.551712000000002</v>
      </c>
      <c r="W15">
        <f>[2]Scaling!W3</f>
        <v>0.87567200000000156</v>
      </c>
      <c r="X15">
        <f>[2]Scaling!X3</f>
        <v>24.413944016353216</v>
      </c>
      <c r="Y15">
        <f>[2]Scaling!Y3</f>
        <v>3.7692000000000001</v>
      </c>
      <c r="Z15">
        <f>[2]Scaling!Z3</f>
        <v>0</v>
      </c>
      <c r="AA15">
        <f>[2]Scaling!AA3</f>
        <v>9.3794964208240919E-3</v>
      </c>
      <c r="AB15">
        <f>[2]Scaling!AB3</f>
        <v>8.0224628961091081E-3</v>
      </c>
      <c r="AC15">
        <f>[2]Scaling!AC3</f>
        <v>28.880866425992789</v>
      </c>
      <c r="AD15">
        <f>[2]Scaling!AD3</f>
        <v>29.34784560949765</v>
      </c>
      <c r="AE15">
        <f>[2]Scaling!AE3</f>
        <v>2.9235341963607741E-9</v>
      </c>
      <c r="AF15">
        <f>[2]Scaling!AF3</f>
        <v>8.4632974723392756E-4</v>
      </c>
      <c r="AG15">
        <f>[2]Scaling!AG3</f>
        <v>7.1789163683132026E-7</v>
      </c>
      <c r="AH15">
        <f>[2]Scaling!AH3</f>
        <v>3140.8772839385933</v>
      </c>
      <c r="AI15">
        <f>[2]Scaling!AI3</f>
        <v>3140.8772839385933</v>
      </c>
      <c r="AJ15">
        <f>[2]Scaling!AJ3</f>
        <v>4118.8171468189994</v>
      </c>
      <c r="AK15">
        <f>[2]Scaling!AK3</f>
        <v>0.61632045992851303</v>
      </c>
      <c r="AL15">
        <f>[2]Scaling!AL3</f>
        <v>0.61414631490927885</v>
      </c>
      <c r="AM15">
        <f>[2]Scaling!AM3</f>
        <v>1.10391267657365E-2</v>
      </c>
      <c r="AN15">
        <f>[2]Scaling!AN3</f>
        <v>0.279322261066</v>
      </c>
      <c r="AO15">
        <f>[2]Scaling!AO3</f>
        <v>1.3527687142291224E-2</v>
      </c>
      <c r="AP15">
        <f>[2]Scaling!AP3</f>
        <v>5.2114423032820613E-4</v>
      </c>
      <c r="AQ15">
        <f>[2]Scaling!AQ3</f>
        <v>995.71654174862567</v>
      </c>
      <c r="AR15">
        <f>[2]Scaling!AR3</f>
        <v>41643.935936194524</v>
      </c>
      <c r="AS15">
        <f>[2]Scaling!AS3</f>
        <v>1586.4356547121722</v>
      </c>
      <c r="AT15">
        <f>[2]Scaling!AT3</f>
        <v>1414.3250051849864</v>
      </c>
      <c r="AU15">
        <f>[2]Scaling!AU3</f>
        <v>245.55609362290147</v>
      </c>
      <c r="AV15">
        <f>[2]Scaling!AV3</f>
        <v>2.4501581605745081E-3</v>
      </c>
      <c r="AW15">
        <f>[2]Scaling!AW3</f>
        <v>3.9127059808289781E-4</v>
      </c>
      <c r="AX15">
        <f>[2]Scaling!AX3</f>
        <v>4.3130449995394624</v>
      </c>
      <c r="AY15">
        <f>[2]Scaling!AY3</f>
        <v>3.4950918693677808</v>
      </c>
      <c r="AZ15">
        <f>[2]Scaling!AZ3</f>
        <v>1.5052181845012045E-3</v>
      </c>
      <c r="BA15">
        <f>[2]Scaling!BA3</f>
        <v>12.716085113224176</v>
      </c>
      <c r="BB15">
        <f>[2]Scaling!BB3</f>
        <v>10.661192378203271</v>
      </c>
      <c r="BC15">
        <f>[2]Scaling!BC3</f>
        <v>2369525.4722776073</v>
      </c>
      <c r="BD15">
        <f>[2]Scaling!BD3</f>
        <v>2057.2606491865158</v>
      </c>
      <c r="BE15">
        <f>[2]Scaling!BE3</f>
        <v>1718.7271530482628</v>
      </c>
      <c r="BF15">
        <f>[2]Scaling!BF3</f>
        <v>270.5537428458245</v>
      </c>
      <c r="BG15">
        <f>[2]Scaling!BG3</f>
        <v>1417.3912902268394</v>
      </c>
      <c r="BH15">
        <f>[2]Scaling!BH3</f>
        <v>1417.3912902268394</v>
      </c>
      <c r="BI15">
        <f>[2]Scaling!BI3</f>
        <v>0</v>
      </c>
      <c r="BJ15">
        <f>[2]Scaling!BJ3</f>
        <v>13.411561305481314</v>
      </c>
      <c r="BK15">
        <f>[2]Scaling!BK3</f>
        <v>0.54930511798901704</v>
      </c>
      <c r="BL15">
        <f>[2]Scaling!BL3</f>
        <v>3628.5481086042018</v>
      </c>
      <c r="BM15">
        <f>[2]Scaling!BM3</f>
        <v>19009.430182732514</v>
      </c>
      <c r="BN15">
        <f>[2]Scaling!BN3</f>
        <v>22637.978291336716</v>
      </c>
      <c r="BO15">
        <f>[2]Scaling!BO3</f>
        <v>82270.922815346828</v>
      </c>
      <c r="BP15">
        <f>[2]Scaling!BP3</f>
        <v>0.27516378225325833</v>
      </c>
      <c r="BQ15">
        <f>[2]Scaling!BQ3</f>
        <v>0.83971412721105032</v>
      </c>
      <c r="BR15">
        <f>[2]Scaling!BR3</f>
        <v>0.23105891525488631</v>
      </c>
      <c r="BS15">
        <f>[2]Scaling!BS3</f>
        <v>47.013140467366043</v>
      </c>
      <c r="BT15">
        <f>[2]Scaling!BT3</f>
        <v>40.307359814625386</v>
      </c>
      <c r="BU15">
        <f>[2]Scaling!BU3</f>
        <v>7.1478905326339515</v>
      </c>
      <c r="BV15">
        <f>[2]Scaling!BV3</f>
        <v>0.25994277913441238</v>
      </c>
      <c r="BW15">
        <f>[2]Scaling!BW3</f>
        <v>0.26127216174670292</v>
      </c>
      <c r="BX15">
        <f>[2]Scaling!BX3</f>
        <v>1.0014019901596702</v>
      </c>
      <c r="BY15">
        <f>[2]Scaling!BY3</f>
        <v>0.26739357495663524</v>
      </c>
      <c r="BZ15">
        <f>[2]Scaling!BZ3</f>
        <v>1.2225996305437101</v>
      </c>
      <c r="CA15">
        <f>[2]Scaling!CA3</f>
        <v>5.952171099510889E-2</v>
      </c>
      <c r="CB15">
        <f>[2]Scaling!CB3</f>
        <v>5.5474477404636367E-2</v>
      </c>
      <c r="CC15">
        <f>[2]Scaling!CC3</f>
        <v>3.6041119015459699E-3</v>
      </c>
      <c r="CD15">
        <f>[2]Scaling!CD3</f>
        <v>1.1120008103516903</v>
      </c>
      <c r="CE15">
        <f>[2]Scaling!CE3</f>
        <v>3.4618886669878761E-5</v>
      </c>
      <c r="CF15">
        <f>[2]Scaling!CF3</f>
        <v>3.0551588116406594E-5</v>
      </c>
      <c r="CG15">
        <f>[2]Scaling!CG3</f>
        <v>1.2494924581044149</v>
      </c>
      <c r="CH15">
        <f>[2]Scaling!CH3</f>
        <v>1.3250166913921797E-2</v>
      </c>
      <c r="CJ15">
        <f t="shared" si="64"/>
        <v>21.702891057233149</v>
      </c>
      <c r="CK15">
        <f t="shared" si="41"/>
        <v>3.077445480116217</v>
      </c>
      <c r="CL15">
        <f t="shared" si="65"/>
        <v>1.845122758707034</v>
      </c>
      <c r="CM15">
        <f t="shared" si="42"/>
        <v>-1.6045526825078216</v>
      </c>
      <c r="CN15">
        <f t="shared" si="61"/>
        <v>24.75692790045467</v>
      </c>
      <c r="CO15">
        <f t="shared" si="66"/>
        <v>2.9957322735539909</v>
      </c>
      <c r="CP15">
        <f t="shared" si="67"/>
        <v>3.9127059808289779</v>
      </c>
      <c r="CR15">
        <f t="shared" si="4"/>
        <v>-20</v>
      </c>
      <c r="CS15">
        <f t="shared" si="5"/>
        <v>7.7107177661748905E-2</v>
      </c>
      <c r="CT15">
        <f t="shared" si="6"/>
        <v>4.0192858740146685E-2</v>
      </c>
      <c r="CU15">
        <f t="shared" si="7"/>
        <v>2.7547449861137623E-7</v>
      </c>
      <c r="CV15">
        <f t="shared" si="8"/>
        <v>29122.343217063961</v>
      </c>
      <c r="CX15">
        <f t="shared" si="9"/>
        <v>0.79548928984281875</v>
      </c>
      <c r="CY15">
        <f t="shared" si="10"/>
        <v>2.9235341963607739</v>
      </c>
      <c r="CZ15">
        <f t="shared" si="68"/>
        <v>1182.8410244033139</v>
      </c>
      <c r="DA15">
        <f t="shared" si="69"/>
        <v>9.6029747186901103E-4</v>
      </c>
      <c r="DB15">
        <f t="shared" si="70"/>
        <v>6.6168516722837669</v>
      </c>
      <c r="DC15">
        <f t="shared" si="71"/>
        <v>166.8329374226235</v>
      </c>
      <c r="DD15">
        <f t="shared" si="72"/>
        <v>8.3110384759860416</v>
      </c>
      <c r="DE15">
        <f t="shared" si="43"/>
        <v>1.244295397821305E-9</v>
      </c>
      <c r="DF15">
        <f t="shared" si="44"/>
        <v>1.2442953978213049</v>
      </c>
      <c r="DG15">
        <f t="shared" si="91"/>
        <v>0.88396317026721027</v>
      </c>
      <c r="DH15">
        <f t="shared" si="73"/>
        <v>3.0607224770502147E-2</v>
      </c>
      <c r="DI15">
        <f t="shared" si="74"/>
        <v>14.942674573786649</v>
      </c>
      <c r="DJ15">
        <f t="shared" si="75"/>
        <v>1.7286643203473254E-5</v>
      </c>
      <c r="DK15">
        <f t="shared" si="19"/>
        <v>1.4804517855754655</v>
      </c>
      <c r="DL15">
        <f t="shared" si="20"/>
        <v>0.38734312934822784</v>
      </c>
      <c r="DM15">
        <f t="shared" si="21"/>
        <v>1.4485880201536088</v>
      </c>
      <c r="DN15">
        <f t="shared" si="22"/>
        <v>321.27296867608601</v>
      </c>
      <c r="DO15">
        <f t="shared" si="46"/>
        <v>1.7022626125238984</v>
      </c>
      <c r="DP15">
        <f t="shared" si="47"/>
        <v>16.96616386538145</v>
      </c>
      <c r="DQ15">
        <f t="shared" si="48"/>
        <v>4.2843999720746917E-6</v>
      </c>
      <c r="DR15">
        <f t="shared" si="49"/>
        <v>10.949966578288521</v>
      </c>
      <c r="DT15">
        <f t="shared" si="76"/>
        <v>4.4824097631241259E-29</v>
      </c>
      <c r="DU15">
        <f t="shared" si="77"/>
        <v>2.7895354717071257E-2</v>
      </c>
      <c r="DV15">
        <f t="shared" si="78"/>
        <v>8.8836374122387198E-22</v>
      </c>
      <c r="DW15">
        <f t="shared" si="51"/>
        <v>2.8150273255715995E-9</v>
      </c>
      <c r="DX15">
        <f t="shared" si="79"/>
        <v>1.7638621824168108E-8</v>
      </c>
      <c r="DY15">
        <f t="shared" si="80"/>
        <v>0.06</v>
      </c>
      <c r="DZ15">
        <f>'[2]Re=1600'!$B$20</f>
        <v>0.29895833333333327</v>
      </c>
      <c r="EA15">
        <f t="shared" si="81"/>
        <v>1.3430104872533783E-11</v>
      </c>
      <c r="EB15">
        <f t="shared" si="52"/>
        <v>7445958237.0434284</v>
      </c>
      <c r="EC15">
        <f t="shared" si="53"/>
        <v>124099303.95072381</v>
      </c>
      <c r="ED15" s="7">
        <f t="shared" si="82"/>
        <v>6204965.197536191</v>
      </c>
      <c r="EE15">
        <f t="shared" si="54"/>
        <v>248.19860790144762</v>
      </c>
      <c r="EG15">
        <f t="shared" si="83"/>
        <v>2.5281276140776409E-9</v>
      </c>
      <c r="EH15">
        <f t="shared" si="84"/>
        <v>2.5281276140776408</v>
      </c>
      <c r="EI15">
        <f t="shared" si="85"/>
        <v>3898.7288240224698</v>
      </c>
      <c r="EJ15">
        <f t="shared" si="86"/>
        <v>2.5281276140776409E-9</v>
      </c>
      <c r="EK15">
        <f t="shared" si="87"/>
        <v>7.7107177661748905E-2</v>
      </c>
      <c r="EL15">
        <v>20</v>
      </c>
      <c r="EM15">
        <f t="shared" si="56"/>
        <v>20</v>
      </c>
      <c r="EN15">
        <f t="shared" si="57"/>
        <v>2.9957322735539909</v>
      </c>
      <c r="EQ15">
        <f t="shared" si="92"/>
        <v>2.2083333333333333E-5</v>
      </c>
      <c r="ER15">
        <f t="shared" si="34"/>
        <v>0.25019472149168215</v>
      </c>
      <c r="ET15">
        <f t="shared" si="58"/>
        <v>1.9347153272831738E-6</v>
      </c>
      <c r="EU15">
        <f t="shared" si="35"/>
        <v>8.8836374122387198E-22</v>
      </c>
      <c r="EV15">
        <f t="shared" si="63"/>
        <v>7.0802615520312693E+37</v>
      </c>
      <c r="EX15">
        <v>233.63</v>
      </c>
      <c r="EY15">
        <v>0.97299999999999998</v>
      </c>
      <c r="EZ15" s="6">
        <v>2.7799999999999998E-4</v>
      </c>
      <c r="FA15">
        <v>1.2230000000000001</v>
      </c>
      <c r="FB15">
        <f t="shared" si="59"/>
        <v>1.2230000000000001</v>
      </c>
      <c r="FC15">
        <f t="shared" si="60"/>
        <v>24.676460415094994</v>
      </c>
      <c r="FD15">
        <v>3.604E-3</v>
      </c>
      <c r="FE15" t="e">
        <f t="shared" si="88"/>
        <v>#DIV/0!</v>
      </c>
      <c r="FG15">
        <f t="shared" si="89"/>
        <v>0.79558462796402285</v>
      </c>
      <c r="FH15" s="6">
        <f t="shared" si="90"/>
        <v>7.713651498335182E-2</v>
      </c>
      <c r="FI15">
        <f t="shared" si="39"/>
        <v>637.64683399889748</v>
      </c>
      <c r="FJ15">
        <f t="shared" si="40"/>
        <v>1</v>
      </c>
    </row>
    <row r="16" spans="1:166" x14ac:dyDescent="0.25">
      <c r="A16">
        <f>[2]Scaling!A4</f>
        <v>55</v>
      </c>
      <c r="B16">
        <f>[2]Scaling!B4</f>
        <v>25</v>
      </c>
      <c r="C16">
        <f>[2]Scaling!C4</f>
        <v>1750</v>
      </c>
      <c r="D16" s="4">
        <f>[2]Scaling!D4</f>
        <v>44210</v>
      </c>
      <c r="E16">
        <f>[2]Scaling!E4</f>
        <v>3</v>
      </c>
      <c r="F16">
        <f>[2]Scaling!F4</f>
        <v>27</v>
      </c>
      <c r="G16">
        <f>[2]Scaling!G4</f>
        <v>54.322181999999998</v>
      </c>
      <c r="H16">
        <f>[2]Scaling!H4</f>
        <v>55.029744999999998</v>
      </c>
      <c r="I16">
        <f>[2]Scaling!I4</f>
        <v>53.051236000000003</v>
      </c>
      <c r="J16">
        <f>[2]Scaling!J4</f>
        <v>29.537061000000001</v>
      </c>
      <c r="K16">
        <f>[2]Scaling!K4</f>
        <v>30.392993000000001</v>
      </c>
      <c r="L16">
        <f>[2]Scaling!L4</f>
        <v>23.37</v>
      </c>
      <c r="M16">
        <f>[2]Scaling!M4</f>
        <v>54.040490500000004</v>
      </c>
      <c r="N16">
        <f>[2]Scaling!N4</f>
        <v>29.965026999999999</v>
      </c>
      <c r="O16">
        <f>[2]Scaling!O4</f>
        <v>1178.9797449237733</v>
      </c>
      <c r="P16">
        <f>[2]Scaling!P4</f>
        <v>0.26535202229385346</v>
      </c>
      <c r="Q16">
        <f>[2]Scaling!Q4</f>
        <v>0.26899009604365803</v>
      </c>
      <c r="R16">
        <f>[2]Scaling!R4</f>
        <v>0.98647506431160903</v>
      </c>
      <c r="S16">
        <f>[2]Scaling!S4</f>
        <v>-3.6380737498045712E-3</v>
      </c>
      <c r="T16">
        <f>[2]Scaling!T4</f>
        <v>-4.4723441819895515E-3</v>
      </c>
      <c r="U16">
        <f>[2]Scaling!U4</f>
        <v>3.2326411380918644E-4</v>
      </c>
      <c r="V16">
        <f>[2]Scaling!V4</f>
        <v>1.9785089999999954</v>
      </c>
      <c r="W16">
        <f>[2]Scaling!W4</f>
        <v>0.85593199999999925</v>
      </c>
      <c r="X16">
        <f>[2]Scaling!X4</f>
        <v>24.071100960850373</v>
      </c>
      <c r="Y16">
        <f>[2]Scaling!Y4</f>
        <v>3.3342999999999998</v>
      </c>
      <c r="Z16">
        <f>[2]Scaling!Z4</f>
        <v>1.9999999999997797E-3</v>
      </c>
      <c r="AA16">
        <f>[2]Scaling!AA4</f>
        <v>9.7786239280931928E-3</v>
      </c>
      <c r="AB16">
        <f>[2]Scaling!AB4</f>
        <v>9.020281664281881E-3</v>
      </c>
      <c r="AC16">
        <f>[2]Scaling!AC4</f>
        <v>32.473013991414774</v>
      </c>
      <c r="AD16">
        <f>[2]Scaling!AD4</f>
        <v>32.329328088797894</v>
      </c>
      <c r="AE16">
        <f>[2]Scaling!AE4</f>
        <v>2.9165884373679769E-9</v>
      </c>
      <c r="AF16">
        <f>[2]Scaling!AF4</f>
        <v>8.4808303786871545E-4</v>
      </c>
      <c r="AG16">
        <f>[2]Scaling!AG4</f>
        <v>7.1933639362358007E-7</v>
      </c>
      <c r="AH16">
        <f>[2]Scaling!AH4</f>
        <v>3140.7885863261436</v>
      </c>
      <c r="AI16">
        <f>[2]Scaling!AI4</f>
        <v>3140.7885863261436</v>
      </c>
      <c r="AJ16">
        <f>[2]Scaling!AJ4</f>
        <v>4117.9289251535292</v>
      </c>
      <c r="AK16">
        <f>[2]Scaling!AK4</f>
        <v>0.61618581871387157</v>
      </c>
      <c r="AL16">
        <f>[2]Scaling!AL4</f>
        <v>0.61449202820007143</v>
      </c>
      <c r="AM16">
        <f>[2]Scaling!AM4</f>
        <v>1.1026835612495546E-2</v>
      </c>
      <c r="AN16">
        <f>[2]Scaling!AN4</f>
        <v>0.27926367838300004</v>
      </c>
      <c r="AO16">
        <f>[2]Scaling!AO4</f>
        <v>1.3512738477142513E-2</v>
      </c>
      <c r="AP16">
        <f>[2]Scaling!AP4</f>
        <v>5.2220722271840373E-4</v>
      </c>
      <c r="AQ16">
        <f>[2]Scaling!AQ4</f>
        <v>995.65444512598083</v>
      </c>
      <c r="AR16">
        <f>[2]Scaling!AR4</f>
        <v>45470.149464520502</v>
      </c>
      <c r="AS16">
        <f>[2]Scaling!AS4</f>
        <v>1732.1961700769712</v>
      </c>
      <c r="AT16">
        <f>[2]Scaling!AT4</f>
        <v>1543.4600371705908</v>
      </c>
      <c r="AU16">
        <f>[2]Scaling!AU4</f>
        <v>246.63623581828787</v>
      </c>
      <c r="AV16">
        <f>[2]Scaling!AV4</f>
        <v>2.3448054424041239E-3</v>
      </c>
      <c r="AW16">
        <f>[2]Scaling!AW4</f>
        <v>3.7389918536940003E-4</v>
      </c>
      <c r="AX16">
        <f>[2]Scaling!AX4</f>
        <v>4.3228023831423821</v>
      </c>
      <c r="AY16">
        <f>[2]Scaling!AY4</f>
        <v>3.4994957276419818</v>
      </c>
      <c r="AZ16">
        <f>[2]Scaling!AZ4</f>
        <v>1.4394116699232686E-3</v>
      </c>
      <c r="BA16">
        <f>[2]Scaling!BA4</f>
        <v>13.104104993789868</v>
      </c>
      <c r="BB16">
        <f>[2]Scaling!BB4</f>
        <v>10.980871109990192</v>
      </c>
      <c r="BC16">
        <f>[2]Scaling!BC4</f>
        <v>2369802.7855842323</v>
      </c>
      <c r="BD16">
        <f>[2]Scaling!BD4</f>
        <v>2119.5729618291221</v>
      </c>
      <c r="BE16">
        <f>[2]Scaling!BE4</f>
        <v>1771.2601619426287</v>
      </c>
      <c r="BF16">
        <f>[2]Scaling!BF4</f>
        <v>270.25476954285028</v>
      </c>
      <c r="BG16">
        <f>[2]Scaling!BG4</f>
        <v>1722.7577668995161</v>
      </c>
      <c r="BH16">
        <f>[2]Scaling!BH4</f>
        <v>1722.757766899517</v>
      </c>
      <c r="BI16">
        <f>[2]Scaling!BI4</f>
        <v>0</v>
      </c>
      <c r="BJ16">
        <f>[2]Scaling!BJ4</f>
        <v>12.408180085143906</v>
      </c>
      <c r="BK16">
        <f>[2]Scaling!BK4</f>
        <v>0.51538696586854504</v>
      </c>
      <c r="BL16">
        <f>[2]Scaling!BL4</f>
        <v>3353.3698493567508</v>
      </c>
      <c r="BM16">
        <f>[2]Scaling!BM4</f>
        <v>21376.288614769575</v>
      </c>
      <c r="BN16">
        <f>[2]Scaling!BN4</f>
        <v>24729.658464126325</v>
      </c>
      <c r="BO16">
        <f>[2]Scaling!BO4</f>
        <v>114771.59018127187</v>
      </c>
      <c r="BP16">
        <f>[2]Scaling!BP4</f>
        <v>0.2154684658901036</v>
      </c>
      <c r="BQ16">
        <f>[2]Scaling!BQ4</f>
        <v>0.86439886122077825</v>
      </c>
      <c r="BR16">
        <f>[2]Scaling!BR4</f>
        <v>0.18625069654439366</v>
      </c>
      <c r="BS16">
        <f>[2]Scaling!BS4</f>
        <v>46.655716432582331</v>
      </c>
      <c r="BT16">
        <f>[2]Scaling!BT4</f>
        <v>40.451626390010375</v>
      </c>
      <c r="BU16">
        <f>[2]Scaling!BU4</f>
        <v>7.3847740674176734</v>
      </c>
      <c r="BV16">
        <f>[2]Scaling!BV4</f>
        <v>0.25975833959254452</v>
      </c>
      <c r="BW16">
        <f>[2]Scaling!BW4</f>
        <v>0.26127215303172041</v>
      </c>
      <c r="BX16">
        <f>[2]Scaling!BX4</f>
        <v>1.0156154003202849</v>
      </c>
      <c r="BY16">
        <f>[2]Scaling!BY4</f>
        <v>0.26731709710744767</v>
      </c>
      <c r="BZ16">
        <f>[2]Scaling!BZ4</f>
        <v>1.2662246686474152</v>
      </c>
      <c r="CA16">
        <f>[2]Scaling!CA4</f>
        <v>7.1166405601219174E-2</v>
      </c>
      <c r="CB16">
        <f>[2]Scaling!CB4</f>
        <v>6.9660706141914067E-2</v>
      </c>
      <c r="CC16">
        <f>[2]Scaling!CC4</f>
        <v>3.0855280943807625E-3</v>
      </c>
      <c r="CD16">
        <f>[2]Scaling!CD4</f>
        <v>1.1409200344838499</v>
      </c>
      <c r="CE16">
        <f>[2]Scaling!CE4</f>
        <v>3.7560177330501336E-5</v>
      </c>
      <c r="CF16">
        <f>[2]Scaling!CF4</f>
        <v>3.1431204331750275E-5</v>
      </c>
      <c r="CG16">
        <f>[2]Scaling!CG4</f>
        <v>1.2756017451181392</v>
      </c>
      <c r="CH16">
        <f>[2]Scaling!CH4</f>
        <v>1.2991425752099644E-2</v>
      </c>
      <c r="CJ16">
        <f t="shared" si="64"/>
        <v>18.570468267850838</v>
      </c>
      <c r="CK16">
        <f t="shared" si="41"/>
        <v>2.921572591409145</v>
      </c>
      <c r="CL16">
        <f t="shared" si="65"/>
        <v>2.0362614622054176</v>
      </c>
      <c r="CM16">
        <f t="shared" si="42"/>
        <v>-1.4437549654269026</v>
      </c>
      <c r="CN16">
        <f t="shared" si="61"/>
        <v>17.948560753458437</v>
      </c>
      <c r="CO16">
        <f t="shared" si="66"/>
        <v>3.2958368660043291</v>
      </c>
      <c r="CP16">
        <f t="shared" si="67"/>
        <v>3.7389918536940003</v>
      </c>
      <c r="CR16">
        <f t="shared" si="4"/>
        <v>-27</v>
      </c>
      <c r="CS16">
        <f t="shared" si="5"/>
        <v>0.1047678400329272</v>
      </c>
      <c r="CT16">
        <f t="shared" si="6"/>
        <v>4.0491501819719618E-2</v>
      </c>
      <c r="CU16">
        <f t="shared" si="7"/>
        <v>2.7653159222808157E-7</v>
      </c>
      <c r="CV16">
        <f t="shared" si="8"/>
        <v>32619.353150948511</v>
      </c>
      <c r="CX16">
        <f t="shared" si="9"/>
        <v>0.77906795589866729</v>
      </c>
      <c r="CY16">
        <f t="shared" si="10"/>
        <v>2.9165884373679769</v>
      </c>
      <c r="CZ16">
        <f t="shared" si="68"/>
        <v>1183.0271588829364</v>
      </c>
      <c r="DA16">
        <f t="shared" si="69"/>
        <v>9.6653037657556994E-4</v>
      </c>
      <c r="DB16">
        <f t="shared" si="70"/>
        <v>6.8520735205027181</v>
      </c>
      <c r="DC16">
        <f t="shared" si="71"/>
        <v>195.59144089218032</v>
      </c>
      <c r="DD16">
        <f t="shared" si="72"/>
        <v>8.7556142601575413</v>
      </c>
      <c r="DE16">
        <f t="shared" si="43"/>
        <v>1.1772533695682429E-9</v>
      </c>
      <c r="DF16">
        <f t="shared" si="44"/>
        <v>1.177253369568243</v>
      </c>
      <c r="DG16">
        <f t="shared" si="91"/>
        <v>0.98065670915998571</v>
      </c>
      <c r="DH16">
        <f t="shared" si="73"/>
        <v>3.0199128095077719E-2</v>
      </c>
      <c r="DI16">
        <f t="shared" si="74"/>
        <v>15.397288791209535</v>
      </c>
      <c r="DJ16">
        <f t="shared" si="75"/>
        <v>1.7166860719469566E-5</v>
      </c>
      <c r="DK16">
        <f t="shared" si="19"/>
        <v>1.5591720507949818</v>
      </c>
      <c r="DL16">
        <f t="shared" si="20"/>
        <v>0.41372945678250322</v>
      </c>
      <c r="DM16">
        <f t="shared" si="21"/>
        <v>1.5477104205430054</v>
      </c>
      <c r="DN16">
        <f t="shared" si="22"/>
        <v>396.83807907219096</v>
      </c>
      <c r="DO16">
        <f t="shared" si="46"/>
        <v>1.9896674563936074</v>
      </c>
      <c r="DP16">
        <f t="shared" si="47"/>
        <v>16.320824812742366</v>
      </c>
      <c r="DQ16">
        <f t="shared" si="48"/>
        <v>4.2845364320870913E-6</v>
      </c>
      <c r="DR16">
        <f t="shared" si="49"/>
        <v>11.459068646683761</v>
      </c>
      <c r="DT16">
        <f t="shared" si="76"/>
        <v>4.4824097631241259E-29</v>
      </c>
      <c r="DU16">
        <f t="shared" si="77"/>
        <v>2.7866077263625447E-2</v>
      </c>
      <c r="DV16">
        <f t="shared" si="78"/>
        <v>1.0421717021977895E-21</v>
      </c>
      <c r="DW16">
        <f t="shared" si="51"/>
        <v>2.3970556199719246E-9</v>
      </c>
      <c r="DX16">
        <f t="shared" si="79"/>
        <v>1.4150468700016206E-8</v>
      </c>
      <c r="DY16">
        <f t="shared" si="80"/>
        <v>5.4857142857142854E-2</v>
      </c>
      <c r="DZ16">
        <f>'[2]Re=1750'!$B$22</f>
        <v>0.32708333333333334</v>
      </c>
      <c r="EA16">
        <f t="shared" si="81"/>
        <v>1.1869736421786612E-11</v>
      </c>
      <c r="EB16">
        <f t="shared" si="52"/>
        <v>8424786907.3530931</v>
      </c>
      <c r="EC16">
        <f t="shared" si="53"/>
        <v>140413115.12255156</v>
      </c>
      <c r="ED16" s="7">
        <f t="shared" si="82"/>
        <v>5200485.7452796875</v>
      </c>
      <c r="EE16">
        <f t="shared" si="54"/>
        <v>280.82623024510309</v>
      </c>
      <c r="EG16">
        <f t="shared" si="83"/>
        <v>2.5092351095998429E-9</v>
      </c>
      <c r="EH16">
        <f t="shared" si="84"/>
        <v>2.5092351095998429</v>
      </c>
      <c r="EI16">
        <f t="shared" si="85"/>
        <v>4411.3386149358794</v>
      </c>
      <c r="EJ16">
        <f t="shared" si="86"/>
        <v>2.5092351095998429E-9</v>
      </c>
      <c r="EK16">
        <f t="shared" si="87"/>
        <v>0.1047678400329272</v>
      </c>
      <c r="EL16">
        <v>27</v>
      </c>
      <c r="EM16">
        <f t="shared" si="56"/>
        <v>27</v>
      </c>
      <c r="EN16">
        <f t="shared" si="57"/>
        <v>3.2958368660043291</v>
      </c>
      <c r="EQ16">
        <f>(1449*10^-6)/60</f>
        <v>2.4150000000000001E-5</v>
      </c>
      <c r="ER16">
        <f t="shared" si="34"/>
        <v>0.20176626865504124</v>
      </c>
      <c r="ET16">
        <f t="shared" si="58"/>
        <v>1.9347313511427303E-6</v>
      </c>
      <c r="EU16">
        <f t="shared" si="35"/>
        <v>1.0421717021977895E-21</v>
      </c>
      <c r="EV16">
        <f t="shared" si="63"/>
        <v>6.0353775891618778E+37</v>
      </c>
      <c r="EX16">
        <v>271</v>
      </c>
      <c r="EY16">
        <v>0.98599999999999999</v>
      </c>
      <c r="EZ16" s="6">
        <v>3.2299999999999999E-4</v>
      </c>
      <c r="FA16">
        <v>1.266</v>
      </c>
      <c r="FB16">
        <f t="shared" si="59"/>
        <v>1.266</v>
      </c>
      <c r="FC16">
        <f t="shared" si="60"/>
        <v>17.975577597841543</v>
      </c>
      <c r="FD16">
        <v>3.0860000000000002E-3</v>
      </c>
      <c r="FE16" t="e">
        <f t="shared" si="88"/>
        <v>#DIV/0!</v>
      </c>
      <c r="FG16">
        <f t="shared" si="89"/>
        <v>0.77883096366508686</v>
      </c>
      <c r="FH16" s="6">
        <f t="shared" si="90"/>
        <v>0.10466623460790667</v>
      </c>
      <c r="FI16">
        <f t="shared" si="39"/>
        <v>737.10175336662951</v>
      </c>
      <c r="FJ16">
        <f t="shared" si="40"/>
        <v>1</v>
      </c>
    </row>
    <row r="17" spans="1:168" x14ac:dyDescent="0.25">
      <c r="A17">
        <f>[2]Scaling!A5</f>
        <v>55</v>
      </c>
      <c r="B17">
        <f>[2]Scaling!B5</f>
        <v>25</v>
      </c>
      <c r="C17">
        <f>[2]Scaling!C5</f>
        <v>1750</v>
      </c>
      <c r="D17" s="4">
        <f>[2]Scaling!D5</f>
        <v>44210</v>
      </c>
      <c r="E17">
        <f>[2]Scaling!E5</f>
        <v>4</v>
      </c>
      <c r="F17">
        <f>[2]Scaling!F5</f>
        <v>22</v>
      </c>
      <c r="G17">
        <f>[2]Scaling!G5</f>
        <v>54.157845000000002</v>
      </c>
      <c r="H17">
        <f>[2]Scaling!H5</f>
        <v>55.021321</v>
      </c>
      <c r="I17">
        <f>[2]Scaling!I5</f>
        <v>53.113250000000001</v>
      </c>
      <c r="J17">
        <f>[2]Scaling!J5</f>
        <v>29.420421999999999</v>
      </c>
      <c r="K17">
        <f>[2]Scaling!K5</f>
        <v>30.269707</v>
      </c>
      <c r="L17">
        <f>[2]Scaling!L5</f>
        <v>18.78</v>
      </c>
      <c r="M17">
        <f>[2]Scaling!M5</f>
        <v>54.067285499999997</v>
      </c>
      <c r="N17">
        <f>[2]Scaling!N5</f>
        <v>29.845064499999999</v>
      </c>
      <c r="O17">
        <f>[2]Scaling!O5</f>
        <v>1178.9642874877227</v>
      </c>
      <c r="P17">
        <f>[2]Scaling!P5</f>
        <v>0.26322146265832363</v>
      </c>
      <c r="Q17">
        <f>[2]Scaling!Q5</f>
        <v>0.26899652181416916</v>
      </c>
      <c r="R17">
        <f>[2]Scaling!R5</f>
        <v>0.97853110100867735</v>
      </c>
      <c r="S17">
        <f>[2]Scaling!S5</f>
        <v>-5.77505915584553E-3</v>
      </c>
      <c r="T17">
        <f>[2]Scaling!T5</f>
        <v>-6.6203037371151295E-3</v>
      </c>
      <c r="U17">
        <f>[2]Scaling!U5</f>
        <v>2.9738362465594017E-4</v>
      </c>
      <c r="V17">
        <f>[2]Scaling!V5</f>
        <v>1.9080709999999996</v>
      </c>
      <c r="W17">
        <f>[2]Scaling!W5</f>
        <v>0.84928500000000184</v>
      </c>
      <c r="X17">
        <f>[2]Scaling!X5</f>
        <v>24.218363761417592</v>
      </c>
      <c r="Y17">
        <f>[2]Scaling!Y5</f>
        <v>3.3384</v>
      </c>
      <c r="Z17">
        <f>[2]Scaling!Z5</f>
        <v>0</v>
      </c>
      <c r="AA17">
        <f>[2]Scaling!AA5</f>
        <v>9.5790601744586423E-3</v>
      </c>
      <c r="AB17">
        <f>[2]Scaling!AB5</f>
        <v>8.8007615352838735E-3</v>
      </c>
      <c r="AC17">
        <f>[2]Scaling!AC5</f>
        <v>31.682741527021946</v>
      </c>
      <c r="AD17">
        <f>[2]Scaling!AD5</f>
        <v>32.616699894031655</v>
      </c>
      <c r="AE17">
        <f>[2]Scaling!AE5</f>
        <v>2.9181315896407174E-9</v>
      </c>
      <c r="AF17">
        <f>[2]Scaling!AF5</f>
        <v>8.476927980622705E-4</v>
      </c>
      <c r="AG17">
        <f>[2]Scaling!AG5</f>
        <v>7.1901482263609114E-7</v>
      </c>
      <c r="AH17">
        <f>[2]Scaling!AH5</f>
        <v>3140.8082549170767</v>
      </c>
      <c r="AI17">
        <f>[2]Scaling!AI5</f>
        <v>3140.8082549170767</v>
      </c>
      <c r="AJ17">
        <f>[2]Scaling!AJ5</f>
        <v>4118.4146359841889</v>
      </c>
      <c r="AK17">
        <f>[2]Scaling!AK5</f>
        <v>0.61621576530108224</v>
      </c>
      <c r="AL17">
        <f>[2]Scaling!AL5</f>
        <v>0.61430323549293597</v>
      </c>
      <c r="AM17">
        <f>[2]Scaling!AM5</f>
        <v>1.1029569002232136E-2</v>
      </c>
      <c r="AN17">
        <f>[2]Scaling!AN5</f>
        <v>0.27927670075299998</v>
      </c>
      <c r="AO17">
        <f>[2]Scaling!AO5</f>
        <v>1.3516062877371737E-2</v>
      </c>
      <c r="AP17">
        <f>[2]Scaling!AP5</f>
        <v>5.2197062541143365E-4</v>
      </c>
      <c r="AQ17">
        <f>[2]Scaling!AQ5</f>
        <v>995.68843790597202</v>
      </c>
      <c r="AR17">
        <f>[2]Scaling!AR5</f>
        <v>45490.485458166593</v>
      </c>
      <c r="AS17">
        <f>[2]Scaling!AS5</f>
        <v>1732.9708745968226</v>
      </c>
      <c r="AT17">
        <f>[2]Scaling!AT5</f>
        <v>1544.2123715623122</v>
      </c>
      <c r="AU17">
        <f>[2]Scaling!AU5</f>
        <v>246.39561327137301</v>
      </c>
      <c r="AV17">
        <f>[2]Scaling!AV5</f>
        <v>2.3442812747850252E-3</v>
      </c>
      <c r="AW17">
        <f>[2]Scaling!AW5</f>
        <v>3.7393724848335425E-4</v>
      </c>
      <c r="AX17">
        <f>[2]Scaling!AX5</f>
        <v>4.3206303501288525</v>
      </c>
      <c r="AY17">
        <f>[2]Scaling!AY5</f>
        <v>3.4993979179082295</v>
      </c>
      <c r="AZ17">
        <f>[2]Scaling!AZ5</f>
        <v>1.4393310067035564E-3</v>
      </c>
      <c r="BA17">
        <f>[2]Scaling!BA5</f>
        <v>13.103849820580567</v>
      </c>
      <c r="BB17">
        <f>[2]Scaling!BB5</f>
        <v>10.98255264749247</v>
      </c>
      <c r="BC17">
        <f>[2]Scaling!BC5</f>
        <v>2369741.1476917467</v>
      </c>
      <c r="BD17">
        <f>[2]Scaling!BD5</f>
        <v>2119.6346969646197</v>
      </c>
      <c r="BE17">
        <f>[2]Scaling!BE5</f>
        <v>1770.9871266481102</v>
      </c>
      <c r="BF17">
        <f>[2]Scaling!BF5</f>
        <v>270.32125754743475</v>
      </c>
      <c r="BG17">
        <f>[2]Scaling!BG5</f>
        <v>1634.9337852431568</v>
      </c>
      <c r="BH17">
        <f>[2]Scaling!BH5</f>
        <v>1634.9337852431568</v>
      </c>
      <c r="BI17">
        <f>[2]Scaling!BI5</f>
        <v>0</v>
      </c>
      <c r="BJ17">
        <f>[2]Scaling!BJ5</f>
        <v>12.756190452130898</v>
      </c>
      <c r="BK17">
        <f>[2]Scaling!BK5</f>
        <v>0.52663174248682232</v>
      </c>
      <c r="BL17">
        <f>[2]Scaling!BL5</f>
        <v>3448.2694445346046</v>
      </c>
      <c r="BM17">
        <f>[2]Scaling!BM5</f>
        <v>20855.526741184985</v>
      </c>
      <c r="BN17">
        <f>[2]Scaling!BN5</f>
        <v>24303.796185719591</v>
      </c>
      <c r="BO17">
        <f>[2]Scaling!BO5</f>
        <v>110684.78488152145</v>
      </c>
      <c r="BP17">
        <f>[2]Scaling!BP5</f>
        <v>0.21957666730558059</v>
      </c>
      <c r="BQ17">
        <f>[2]Scaling!BQ5</f>
        <v>0.85811807265892326</v>
      </c>
      <c r="BR17">
        <f>[2]Scaling!BR5</f>
        <v>0.18842270654913443</v>
      </c>
      <c r="BS17">
        <f>[2]Scaling!BS5</f>
        <v>46.748037186481895</v>
      </c>
      <c r="BT17">
        <f>[2]Scaling!BT5</f>
        <v>40.369941960416448</v>
      </c>
      <c r="BU17">
        <f>[2]Scaling!BU5</f>
        <v>7.3192483135181021</v>
      </c>
      <c r="BV17">
        <f>[2]Scaling!BV5</f>
        <v>0.259799342014988</v>
      </c>
      <c r="BW17">
        <f>[2]Scaling!BW5</f>
        <v>0.26127215496912193</v>
      </c>
      <c r="BX17">
        <f>[2]Scaling!BX5</f>
        <v>1.0074608321328082</v>
      </c>
      <c r="BY17">
        <f>[2]Scaling!BY5</f>
        <v>0.26733680713033064</v>
      </c>
      <c r="BZ17">
        <f>[2]Scaling!BZ5</f>
        <v>1.2484464525428394</v>
      </c>
      <c r="CA17">
        <f>[2]Scaling!CA5</f>
        <v>6.6418881365659876E-2</v>
      </c>
      <c r="CB17">
        <f>[2]Scaling!CB5</f>
        <v>6.6129898076662738E-2</v>
      </c>
      <c r="CC17">
        <f>[2]Scaling!CC5</f>
        <v>3.5703249104842268E-3</v>
      </c>
      <c r="CD17">
        <f>[2]Scaling!CD5</f>
        <v>1.1279536423378238</v>
      </c>
      <c r="CE17">
        <f>[2]Scaling!CE5</f>
        <v>3.7193904116568234E-5</v>
      </c>
      <c r="CF17">
        <f>[2]Scaling!CF5</f>
        <v>3.1442290082407031E-5</v>
      </c>
      <c r="CG17">
        <f>[2]Scaling!CG5</f>
        <v>1.2679653289869615</v>
      </c>
      <c r="CH17">
        <f>[2]Scaling!CH5</f>
        <v>1.2845008024870229E-2</v>
      </c>
      <c r="CJ17">
        <f t="shared" si="64"/>
        <v>21.498706831448882</v>
      </c>
      <c r="CK17">
        <f t="shared" si="41"/>
        <v>3.0679927859502207</v>
      </c>
      <c r="CL17">
        <f t="shared" si="65"/>
        <v>1.9621237034534376</v>
      </c>
      <c r="CM17">
        <f t="shared" si="42"/>
        <v>-1.5055287177012875</v>
      </c>
      <c r="CN17">
        <f t="shared" si="61"/>
        <v>20.308863886524321</v>
      </c>
      <c r="CO17">
        <f t="shared" si="66"/>
        <v>3.0910424533583161</v>
      </c>
      <c r="CP17">
        <f t="shared" si="67"/>
        <v>3.7393724848335426</v>
      </c>
      <c r="CR17">
        <f t="shared" si="4"/>
        <v>-22</v>
      </c>
      <c r="CS17">
        <f t="shared" si="5"/>
        <v>8.3293154576121589E-2</v>
      </c>
      <c r="CT17">
        <f t="shared" si="6"/>
        <v>4.0322268202004713E-2</v>
      </c>
      <c r="CU17">
        <f t="shared" si="7"/>
        <v>2.7593302733535642E-7</v>
      </c>
      <c r="CV17">
        <f t="shared" si="8"/>
        <v>31894.556517106703</v>
      </c>
      <c r="CX17">
        <f t="shared" si="9"/>
        <v>0.78379901598150437</v>
      </c>
      <c r="CY17">
        <f t="shared" si="10"/>
        <v>2.9181315896407174</v>
      </c>
      <c r="CZ17">
        <f t="shared" si="68"/>
        <v>1182.9791764334043</v>
      </c>
      <c r="DA17">
        <f t="shared" si="69"/>
        <v>9.6491557758402726E-4</v>
      </c>
      <c r="DB17">
        <f t="shared" si="70"/>
        <v>6.7560922229115459</v>
      </c>
      <c r="DC17">
        <f t="shared" si="71"/>
        <v>188.62583528050618</v>
      </c>
      <c r="DD17">
        <f t="shared" si="72"/>
        <v>8.5720551256543907</v>
      </c>
      <c r="DE17">
        <f t="shared" si="43"/>
        <v>1.204934087051318E-9</v>
      </c>
      <c r="DF17">
        <f t="shared" si="44"/>
        <v>1.2049340870513179</v>
      </c>
      <c r="DG17">
        <f t="shared" si="91"/>
        <v>0.96793025998085014</v>
      </c>
      <c r="DH17">
        <f t="shared" si="73"/>
        <v>3.055071036562005E-2</v>
      </c>
      <c r="DI17">
        <f t="shared" si="74"/>
        <v>15.397288791209508</v>
      </c>
      <c r="DJ17">
        <f t="shared" si="75"/>
        <v>1.743491291605539E-5</v>
      </c>
      <c r="DK17">
        <f t="shared" si="19"/>
        <v>1.5321940311511359</v>
      </c>
      <c r="DL17">
        <f t="shared" si="20"/>
        <v>0.4033063539559551</v>
      </c>
      <c r="DM17">
        <f t="shared" si="21"/>
        <v>1.5086076559571435</v>
      </c>
      <c r="DN17">
        <f t="shared" si="22"/>
        <v>374.62138865758732</v>
      </c>
      <c r="DO17">
        <f t="shared" si="46"/>
        <v>1.9223632731883775</v>
      </c>
      <c r="DP17">
        <f t="shared" si="47"/>
        <v>16.481141711823199</v>
      </c>
      <c r="DQ17">
        <f t="shared" si="48"/>
        <v>4.205646612457907E-6</v>
      </c>
      <c r="DR17">
        <f t="shared" si="49"/>
        <v>11.246931482529536</v>
      </c>
      <c r="DT17">
        <f t="shared" si="76"/>
        <v>4.4824097631241259E-29</v>
      </c>
      <c r="DU17">
        <f t="shared" si="77"/>
        <v>2.7873640936858332E-2</v>
      </c>
      <c r="DV17">
        <f t="shared" si="78"/>
        <v>9.8002381638892017E-22</v>
      </c>
      <c r="DW17">
        <f t="shared" si="51"/>
        <v>2.5497559993910909E-9</v>
      </c>
      <c r="DX17">
        <f t="shared" si="79"/>
        <v>1.5402517087303875E-8</v>
      </c>
      <c r="DY17">
        <f t="shared" si="80"/>
        <v>5.4857142857142854E-2</v>
      </c>
      <c r="DZ17">
        <f>'[2]Re=1750'!$B$22</f>
        <v>0.32708333333333334</v>
      </c>
      <c r="EA17">
        <f t="shared" si="81"/>
        <v>1.2897874427126363E-11</v>
      </c>
      <c r="EB17">
        <f t="shared" si="52"/>
        <v>7753215505.7800426</v>
      </c>
      <c r="EC17">
        <f t="shared" si="53"/>
        <v>129220258.42966738</v>
      </c>
      <c r="ED17" s="7">
        <f t="shared" si="82"/>
        <v>5873648.1104394263</v>
      </c>
      <c r="EE17">
        <f t="shared" si="54"/>
        <v>258.44051685933476</v>
      </c>
      <c r="EG17">
        <f t="shared" si="83"/>
        <v>2.5141069207051533E-9</v>
      </c>
      <c r="EH17">
        <f t="shared" si="84"/>
        <v>2.5141069207051534</v>
      </c>
      <c r="EI17">
        <f t="shared" si="85"/>
        <v>4403.7219971960558</v>
      </c>
      <c r="EJ17">
        <f t="shared" si="86"/>
        <v>2.5141069207051533E-9</v>
      </c>
      <c r="EK17">
        <f t="shared" si="87"/>
        <v>8.3293154576121589E-2</v>
      </c>
      <c r="EL17">
        <v>22</v>
      </c>
      <c r="EM17">
        <f t="shared" si="56"/>
        <v>22</v>
      </c>
      <c r="EN17">
        <f t="shared" si="57"/>
        <v>3.0910424533583161</v>
      </c>
      <c r="EQ17">
        <f t="shared" ref="EQ17:EQ21" si="93">(1449*10^-6)/60</f>
        <v>2.4150000000000001E-5</v>
      </c>
      <c r="ER17">
        <f t="shared" si="34"/>
        <v>0.20411921746150927</v>
      </c>
      <c r="ET17">
        <f t="shared" si="58"/>
        <v>1.9347236581540371E-6</v>
      </c>
      <c r="EU17">
        <f t="shared" si="35"/>
        <v>9.8002381638892017E-22</v>
      </c>
      <c r="EV17">
        <f t="shared" si="63"/>
        <v>6.4180835404825527E+37</v>
      </c>
      <c r="EX17">
        <v>36.92</v>
      </c>
      <c r="EY17">
        <v>0.97899999999999998</v>
      </c>
      <c r="EZ17" s="6">
        <v>2.9700000000000001E-4</v>
      </c>
      <c r="FA17">
        <v>1.248</v>
      </c>
      <c r="FB17">
        <f t="shared" si="59"/>
        <v>1.248</v>
      </c>
      <c r="FC17">
        <f t="shared" si="60"/>
        <v>20.374492390253263</v>
      </c>
      <c r="FD17">
        <v>3.5699999999999998E-3</v>
      </c>
      <c r="FE17" t="e">
        <f t="shared" si="88"/>
        <v>#DIV/0!</v>
      </c>
      <c r="FG17">
        <f t="shared" si="89"/>
        <v>0.78445512820512819</v>
      </c>
      <c r="FH17" s="6">
        <f t="shared" si="90"/>
        <v>8.3193277310924379E-2</v>
      </c>
      <c r="FI17">
        <f t="shared" si="39"/>
        <v>716.60507230503913</v>
      </c>
      <c r="FJ17">
        <f t="shared" si="40"/>
        <v>1</v>
      </c>
    </row>
    <row r="18" spans="1:168" x14ac:dyDescent="0.25">
      <c r="A18">
        <f>[2]Scaling!A6</f>
        <v>55</v>
      </c>
      <c r="B18">
        <f>[2]Scaling!B6</f>
        <v>25</v>
      </c>
      <c r="C18">
        <f>[2]Scaling!C6</f>
        <v>1750</v>
      </c>
      <c r="D18" s="4">
        <f>[2]Scaling!D6</f>
        <v>44253</v>
      </c>
      <c r="E18">
        <f>[2]Scaling!E6</f>
        <v>4</v>
      </c>
      <c r="F18">
        <f>[2]Scaling!F6</f>
        <v>13</v>
      </c>
      <c r="G18">
        <f>[2]Scaling!G6</f>
        <v>54.474113000000003</v>
      </c>
      <c r="H18">
        <f>[2]Scaling!H6</f>
        <v>54.906664999999997</v>
      </c>
      <c r="I18">
        <f>[2]Scaling!I6</f>
        <v>53.462482000000001</v>
      </c>
      <c r="J18">
        <f>[2]Scaling!J6</f>
        <v>25.551182000000001</v>
      </c>
      <c r="K18">
        <f>[2]Scaling!K6</f>
        <v>26.673624</v>
      </c>
      <c r="L18">
        <f>[2]Scaling!L6</f>
        <v>12.09</v>
      </c>
      <c r="M18">
        <f>[2]Scaling!M6</f>
        <v>54.184573499999999</v>
      </c>
      <c r="N18">
        <f>[2]Scaling!N6</f>
        <v>26.112403</v>
      </c>
      <c r="O18">
        <f>[2]Scaling!O6</f>
        <v>1178.8965609924451</v>
      </c>
      <c r="P18">
        <f>[2]Scaling!P6</f>
        <v>0.26018688584389826</v>
      </c>
      <c r="Q18">
        <f>[2]Scaling!Q6</f>
        <v>0.26902467916511708</v>
      </c>
      <c r="R18">
        <f>[2]Scaling!R6</f>
        <v>0.96714876364263025</v>
      </c>
      <c r="S18">
        <f>[2]Scaling!S6</f>
        <v>-8.837793321218812E-3</v>
      </c>
      <c r="T18">
        <f>[2]Scaling!T6</f>
        <v>-9.9032918743871441E-3</v>
      </c>
      <c r="U18">
        <f>[2]Scaling!U6</f>
        <v>2.9276003777805291E-4</v>
      </c>
      <c r="V18">
        <f>[2]Scaling!V6</f>
        <v>1.4441829999999953</v>
      </c>
      <c r="W18">
        <f>[2]Scaling!W6</f>
        <v>1.1224419999999995</v>
      </c>
      <c r="X18">
        <f>[2]Scaling!X6</f>
        <v>28.071863202250992</v>
      </c>
      <c r="Y18">
        <f>[2]Scaling!Y6</f>
        <v>3.9622000000000002</v>
      </c>
      <c r="Z18">
        <f>[2]Scaling!Z6</f>
        <v>0</v>
      </c>
      <c r="AA18">
        <f>[2]Scaling!AA6</f>
        <v>1.287186210942878E-2</v>
      </c>
      <c r="AB18">
        <f>[2]Scaling!AB6</f>
        <v>1.1275352080352349E-2</v>
      </c>
      <c r="AC18">
        <f>[2]Scaling!AC6</f>
        <v>40.591267489268454</v>
      </c>
      <c r="AD18">
        <f>[2]Scaling!AD6</f>
        <v>37.897156815201967</v>
      </c>
      <c r="AE18">
        <f>[2]Scaling!AE6</f>
        <v>2.9248918693342636E-9</v>
      </c>
      <c r="AF18">
        <f>[2]Scaling!AF6</f>
        <v>8.4598799118943335E-4</v>
      </c>
      <c r="AG18">
        <f>[2]Scaling!AG6</f>
        <v>7.1761002549472607E-7</v>
      </c>
      <c r="AH18">
        <f>[2]Scaling!AH6</f>
        <v>3140.894672146982</v>
      </c>
      <c r="AI18">
        <f>[2]Scaling!AI6</f>
        <v>3140.894672146982</v>
      </c>
      <c r="AJ18">
        <f>[2]Scaling!AJ6</f>
        <v>4133.1971495137359</v>
      </c>
      <c r="AK18">
        <f>[2]Scaling!AK6</f>
        <v>0.6163467332714252</v>
      </c>
      <c r="AL18">
        <f>[2]Scaling!AL6</f>
        <v>0.6082498681142916</v>
      </c>
      <c r="AM18">
        <f>[2]Scaling!AM6</f>
        <v>1.1041525726773452E-2</v>
      </c>
      <c r="AN18">
        <f>[2]Scaling!AN6</f>
        <v>0.279333702721</v>
      </c>
      <c r="AO18">
        <f>[2]Scaling!AO6</f>
        <v>1.3530604770560221E-2</v>
      </c>
      <c r="AP18">
        <f>[2]Scaling!AP6</f>
        <v>5.209370305038042E-4</v>
      </c>
      <c r="AQ18">
        <f>[2]Scaling!AQ6</f>
        <v>996.67947315508741</v>
      </c>
      <c r="AR18">
        <f>[2]Scaling!AR6</f>
        <v>45579.537870564105</v>
      </c>
      <c r="AS18">
        <f>[2]Scaling!AS6</f>
        <v>1736.3633474500609</v>
      </c>
      <c r="AT18">
        <f>[2]Scaling!AT6</f>
        <v>1548.8162997404684</v>
      </c>
      <c r="AU18">
        <f>[2]Scaling!AU6</f>
        <v>245.34583073597921</v>
      </c>
      <c r="AV18">
        <f>[2]Scaling!AV6</f>
        <v>2.341990049576722E-3</v>
      </c>
      <c r="AW18">
        <f>[2]Scaling!AW6</f>
        <v>3.741038274443481E-4</v>
      </c>
      <c r="AX18">
        <f>[2]Scaling!AX6</f>
        <v>4.3111434372721273</v>
      </c>
      <c r="AY18">
        <f>[2]Scaling!AY6</f>
        <v>3.5398864223837267</v>
      </c>
      <c r="AZ18">
        <f>[2]Scaling!AZ6</f>
        <v>1.4389782223981451E-3</v>
      </c>
      <c r="BA18">
        <f>[2]Scaling!BA6</f>
        <v>13.102734006465175</v>
      </c>
      <c r="BB18">
        <f>[2]Scaling!BB6</f>
        <v>11.035692424371751</v>
      </c>
      <c r="BC18">
        <f>[2]Scaling!BC6</f>
        <v>2369471.3024494229</v>
      </c>
      <c r="BD18">
        <f>[2]Scaling!BD6</f>
        <v>2119.9046667249213</v>
      </c>
      <c r="BE18">
        <f>[2]Scaling!BE6</f>
        <v>1762.0203461894262</v>
      </c>
      <c r="BF18">
        <f>[2]Scaling!BF6</f>
        <v>270.61209541120445</v>
      </c>
      <c r="BG18">
        <f>[2]Scaling!BG6</f>
        <v>1947.5244180840943</v>
      </c>
      <c r="BH18">
        <f>[2]Scaling!BH6</f>
        <v>1947.5244180840943</v>
      </c>
      <c r="BI18">
        <f>[2]Scaling!BI6</f>
        <v>0</v>
      </c>
      <c r="BJ18">
        <f>[2]Scaling!BJ6</f>
        <v>13.718248116083267</v>
      </c>
      <c r="BK18">
        <f>[2]Scaling!BK6</f>
        <v>0.48867785681492876</v>
      </c>
      <c r="BL18">
        <f>[2]Scaling!BL6</f>
        <v>3712.3238680641007</v>
      </c>
      <c r="BM18">
        <f>[2]Scaling!BM6</f>
        <v>26716.623179408289</v>
      </c>
      <c r="BN18">
        <f>[2]Scaling!BN6</f>
        <v>30428.947047472389</v>
      </c>
      <c r="BO18">
        <f>[2]Scaling!BO6</f>
        <v>83772.721204049172</v>
      </c>
      <c r="BP18">
        <f>[2]Scaling!BP6</f>
        <v>0.36323216686915499</v>
      </c>
      <c r="BQ18">
        <f>[2]Scaling!BQ6</f>
        <v>0.87800025211938881</v>
      </c>
      <c r="BR18">
        <f>[2]Scaling!BR6</f>
        <v>0.31891793408899</v>
      </c>
      <c r="BS18">
        <f>[2]Scaling!BS6</f>
        <v>45.297669242957198</v>
      </c>
      <c r="BT18">
        <f>[2]Scaling!BT6</f>
        <v>38.438545184915569</v>
      </c>
      <c r="BU18">
        <f>[2]Scaling!BU6</f>
        <v>8.8869042570428007</v>
      </c>
      <c r="BV18">
        <f>[2]Scaling!BV6</f>
        <v>0.25997879719185829</v>
      </c>
      <c r="BW18">
        <f>[2]Scaling!BW6</f>
        <v>0.26127216344861215</v>
      </c>
      <c r="BX18">
        <f>[2]Scaling!BX6</f>
        <v>0.99584617974456613</v>
      </c>
      <c r="BY18">
        <f>[2]Scaling!BY6</f>
        <v>0.26703068608276664</v>
      </c>
      <c r="BZ18">
        <f>[2]Scaling!BZ6</f>
        <v>1.320161934792657</v>
      </c>
      <c r="CA18">
        <f>[2]Scaling!CA6</f>
        <v>8.5493061105269164E-2</v>
      </c>
      <c r="CB18">
        <f>[2]Scaling!CB6</f>
        <v>7.5865788370637677E-2</v>
      </c>
      <c r="CC18">
        <f>[2]Scaling!CC6</f>
        <v>7.5215040800407857E-3</v>
      </c>
      <c r="CD18">
        <f>[2]Scaling!CD6</f>
        <v>1.1580040572686117</v>
      </c>
      <c r="CE18">
        <f>[2]Scaling!CE6</f>
        <v>4.4985422910829678E-5</v>
      </c>
      <c r="CF18">
        <f>[2]Scaling!CF6</f>
        <v>3.1490831802218052E-5</v>
      </c>
      <c r="CG18">
        <f>[2]Scaling!CG6</f>
        <v>1.3548866847944672</v>
      </c>
      <c r="CH18">
        <f>[2]Scaling!CH6</f>
        <v>1.3188656654955154E-2</v>
      </c>
      <c r="CJ18">
        <f t="shared" si="64"/>
        <v>45.471035055941655</v>
      </c>
      <c r="CK18">
        <f t="shared" si="41"/>
        <v>3.8170755310689644</v>
      </c>
      <c r="CL18">
        <f t="shared" si="65"/>
        <v>2.2352203465340135</v>
      </c>
      <c r="CM18">
        <f t="shared" si="42"/>
        <v>-1.2810179839917286</v>
      </c>
      <c r="CN18">
        <f t="shared" si="61"/>
        <v>12.962181054194447</v>
      </c>
      <c r="CO18">
        <f t="shared" si="66"/>
        <v>2.5649493574615367</v>
      </c>
      <c r="CP18">
        <f t="shared" si="67"/>
        <v>3.7410382744434809</v>
      </c>
      <c r="CR18">
        <f t="shared" si="4"/>
        <v>-13</v>
      </c>
      <c r="CS18">
        <f t="shared" si="5"/>
        <v>3.8923071059008905E-2</v>
      </c>
      <c r="CT18">
        <f t="shared" si="6"/>
        <v>3.6427521499745479E-2</v>
      </c>
      <c r="CU18">
        <f t="shared" si="7"/>
        <v>2.6180596526167666E-7</v>
      </c>
      <c r="CV18">
        <f t="shared" si="8"/>
        <v>43067.590415988292</v>
      </c>
      <c r="CX18">
        <f t="shared" si="9"/>
        <v>0.73259858366885078</v>
      </c>
      <c r="CY18">
        <f t="shared" si="10"/>
        <v>2.9248918693342638</v>
      </c>
      <c r="CZ18">
        <f t="shared" si="68"/>
        <v>1183.7253310138412</v>
      </c>
      <c r="DA18">
        <f t="shared" si="69"/>
        <v>9.9067634693577938E-4</v>
      </c>
      <c r="DB18">
        <f t="shared" si="70"/>
        <v>7.1405080309787374</v>
      </c>
      <c r="DC18">
        <f t="shared" si="71"/>
        <v>246.82148262135496</v>
      </c>
      <c r="DD18">
        <f t="shared" si="72"/>
        <v>9.3165329860543213</v>
      </c>
      <c r="DE18">
        <f t="shared" si="43"/>
        <v>1.0926668257030083E-9</v>
      </c>
      <c r="DF18">
        <f t="shared" si="44"/>
        <v>1.0926668257030083</v>
      </c>
      <c r="DG18">
        <f t="shared" si="91"/>
        <v>1.1492755210880028</v>
      </c>
      <c r="DH18">
        <f t="shared" si="73"/>
        <v>2.8313368667087054E-2</v>
      </c>
      <c r="DI18">
        <f t="shared" si="74"/>
        <v>15.397288791209494</v>
      </c>
      <c r="DJ18">
        <f t="shared" si="75"/>
        <v>1.6334383983103926E-5</v>
      </c>
      <c r="DK18">
        <f t="shared" si="19"/>
        <v>1.7916640117295786</v>
      </c>
      <c r="DL18">
        <f t="shared" si="20"/>
        <v>0.46616747969050465</v>
      </c>
      <c r="DM18">
        <f t="shared" si="21"/>
        <v>1.7457449798335731</v>
      </c>
      <c r="DN18">
        <f t="shared" si="22"/>
        <v>550.5973976629474</v>
      </c>
      <c r="DO18">
        <f t="shared" si="46"/>
        <v>2.5637481162024001</v>
      </c>
      <c r="DP18">
        <f t="shared" si="47"/>
        <v>15.8327829605176</v>
      </c>
      <c r="DQ18">
        <f t="shared" si="48"/>
        <v>4.5864978991179732E-6</v>
      </c>
      <c r="DR18">
        <f t="shared" si="49"/>
        <v>12.259959836418041</v>
      </c>
      <c r="DT18">
        <f t="shared" si="76"/>
        <v>4.4824097631241259E-29</v>
      </c>
      <c r="DU18">
        <f t="shared" si="77"/>
        <v>2.775469749519836E-2</v>
      </c>
      <c r="DV18">
        <f t="shared" si="78"/>
        <v>1.2211440619583203E-21</v>
      </c>
      <c r="DW18">
        <f t="shared" si="51"/>
        <v>2.0375634767534922E-9</v>
      </c>
      <c r="DX18">
        <f t="shared" si="79"/>
        <v>1.1312706164994219E-8</v>
      </c>
      <c r="DY18">
        <f t="shared" si="80"/>
        <v>5.4857142857142854E-2</v>
      </c>
      <c r="DZ18">
        <f>'[2]Re=1750'!$B$22</f>
        <v>0.32708333333333334</v>
      </c>
      <c r="EA18">
        <f t="shared" si="81"/>
        <v>9.7321606613807273E-12</v>
      </c>
      <c r="EB18">
        <f t="shared" si="52"/>
        <v>10275210560.05797</v>
      </c>
      <c r="EC18">
        <f t="shared" si="53"/>
        <v>171253509.3342995</v>
      </c>
      <c r="ED18" s="7">
        <f t="shared" si="82"/>
        <v>13173346.871869193</v>
      </c>
      <c r="EE18">
        <f t="shared" si="54"/>
        <v>342.50701866859902</v>
      </c>
      <c r="EG18">
        <f t="shared" si="83"/>
        <v>2.438216034588991E-9</v>
      </c>
      <c r="EH18">
        <f t="shared" si="84"/>
        <v>2.4382160345889909</v>
      </c>
      <c r="EI18">
        <f t="shared" si="85"/>
        <v>5092.53240944358</v>
      </c>
      <c r="EJ18">
        <f t="shared" si="86"/>
        <v>2.438216034588991E-9</v>
      </c>
      <c r="EK18">
        <f t="shared" si="87"/>
        <v>3.8923071059008905E-2</v>
      </c>
      <c r="EL18">
        <v>13</v>
      </c>
      <c r="EM18">
        <f t="shared" si="56"/>
        <v>13</v>
      </c>
      <c r="EN18">
        <f t="shared" si="57"/>
        <v>2.5649493574615367</v>
      </c>
      <c r="EQ18">
        <f t="shared" si="93"/>
        <v>2.4150000000000001E-5</v>
      </c>
      <c r="ER18">
        <f t="shared" si="34"/>
        <v>0.34548532038897667</v>
      </c>
      <c r="ET18">
        <f t="shared" si="58"/>
        <v>1.9352861167022165E-6</v>
      </c>
      <c r="EU18">
        <f t="shared" si="35"/>
        <v>1.2211440619583203E-21</v>
      </c>
      <c r="EV18">
        <f t="shared" si="63"/>
        <v>5.1523022545864013E+37</v>
      </c>
      <c r="EX18">
        <v>304.22000000000003</v>
      </c>
      <c r="EY18">
        <v>0.96699999999999997</v>
      </c>
      <c r="EZ18" s="6">
        <v>2.9300000000000002E-4</v>
      </c>
      <c r="FA18">
        <v>1.32</v>
      </c>
      <c r="FB18">
        <f t="shared" si="59"/>
        <v>1.32</v>
      </c>
      <c r="FC18">
        <f t="shared" si="60"/>
        <v>12.973638148947993</v>
      </c>
      <c r="FD18">
        <v>7.5199999999999998E-3</v>
      </c>
      <c r="FE18" t="e">
        <f t="shared" si="88"/>
        <v>#DIV/0!</v>
      </c>
      <c r="FG18">
        <f t="shared" si="89"/>
        <v>0.73257575757575755</v>
      </c>
      <c r="FH18" s="6">
        <f t="shared" si="90"/>
        <v>3.8962765957446813E-2</v>
      </c>
      <c r="FI18">
        <f t="shared" si="39"/>
        <v>948.63152622318546</v>
      </c>
      <c r="FJ18">
        <f t="shared" si="40"/>
        <v>1</v>
      </c>
    </row>
    <row r="19" spans="1:168" x14ac:dyDescent="0.25">
      <c r="A19">
        <f>[2]Scaling!A7</f>
        <v>55</v>
      </c>
      <c r="B19">
        <f>[2]Scaling!B7</f>
        <v>25</v>
      </c>
      <c r="C19">
        <f>[2]Scaling!C7</f>
        <v>1750</v>
      </c>
      <c r="D19" s="4">
        <f>[2]Scaling!D7</f>
        <v>44411</v>
      </c>
      <c r="E19">
        <f>[2]Scaling!E7</f>
        <v>2</v>
      </c>
      <c r="F19">
        <f>[2]Scaling!F7</f>
        <v>24</v>
      </c>
      <c r="G19">
        <f>[2]Scaling!G7</f>
        <v>25.613817999999998</v>
      </c>
      <c r="H19">
        <f>[2]Scaling!H7</f>
        <v>54.916533999999999</v>
      </c>
      <c r="I19">
        <f>[2]Scaling!I7</f>
        <v>53.290123999999999</v>
      </c>
      <c r="J19">
        <f>[2]Scaling!J7</f>
        <v>30.343653</v>
      </c>
      <c r="K19">
        <f>[2]Scaling!K7</f>
        <v>31.096242</v>
      </c>
      <c r="L19">
        <f>[2]Scaling!L7</f>
        <v>18.09</v>
      </c>
      <c r="M19">
        <f>[2]Scaling!M7</f>
        <v>54.103329000000002</v>
      </c>
      <c r="N19">
        <f>[2]Scaling!N7</f>
        <v>30.7199475</v>
      </c>
      <c r="O19">
        <f>[2]Scaling!O7</f>
        <v>1178.943485997223</v>
      </c>
      <c r="P19">
        <f>[2]Scaling!P7</f>
        <v>0.2629083880596883</v>
      </c>
      <c r="Q19">
        <f>[2]Scaling!Q7</f>
        <v>0.26900516954246645</v>
      </c>
      <c r="R19">
        <f>[2]Scaling!R7</f>
        <v>0.97733582037420408</v>
      </c>
      <c r="S19">
        <f>[2]Scaling!S7</f>
        <v>-6.0967814827781464E-3</v>
      </c>
      <c r="T19">
        <f>[2]Scaling!T7</f>
        <v>-6.7874797564542958E-3</v>
      </c>
      <c r="U19">
        <f>[2]Scaling!U7</f>
        <v>2.8143228583115315E-4</v>
      </c>
      <c r="V19">
        <f>[2]Scaling!V7</f>
        <v>1.6264099999999999</v>
      </c>
      <c r="W19">
        <f>[2]Scaling!W7</f>
        <v>0.7525890000000004</v>
      </c>
      <c r="X19">
        <f>[2]Scaling!X7</f>
        <v>23.380660072109631</v>
      </c>
      <c r="Y19">
        <f>[2]Scaling!Y7</f>
        <v>2.3243999999999998</v>
      </c>
      <c r="Z19">
        <f>[2]Scaling!Z7</f>
        <v>9.9999999999988987E-4</v>
      </c>
      <c r="AA19">
        <f>[2]Scaling!AA7</f>
        <v>7.3838588844785157E-3</v>
      </c>
      <c r="AB19">
        <f>[2]Scaling!AB7</f>
        <v>8.04241927147256E-3</v>
      </c>
      <c r="AC19">
        <f>[2]Scaling!AC7</f>
        <v>28.952709377301215</v>
      </c>
      <c r="AD19">
        <f>[2]Scaling!AD7</f>
        <v>28.342044291179484</v>
      </c>
      <c r="AE19">
        <f>[2]Scaling!AE7</f>
        <v>2.9202081153009545E-9</v>
      </c>
      <c r="AF19">
        <f>[2]Scaling!AF7</f>
        <v>8.4716831489027632E-4</v>
      </c>
      <c r="AG19">
        <f>[2]Scaling!AG7</f>
        <v>7.1858263347855836E-7</v>
      </c>
      <c r="AH19">
        <f>[2]Scaling!AH7</f>
        <v>3140.8347555893311</v>
      </c>
      <c r="AI19">
        <f>[2]Scaling!AI7</f>
        <v>3140.8347555893311</v>
      </c>
      <c r="AJ19">
        <f>[2]Scaling!AJ7</f>
        <v>4114.8571822626254</v>
      </c>
      <c r="AK19">
        <f>[2]Scaling!AK7</f>
        <v>0.616256032734256</v>
      </c>
      <c r="AL19">
        <f>[2]Scaling!AL7</f>
        <v>0.61567187236268572</v>
      </c>
      <c r="AM19">
        <f>[2]Scaling!AM7</f>
        <v>1.1033244774317301E-2</v>
      </c>
      <c r="AN19">
        <f>[2]Scaling!AN7</f>
        <v>0.279294217894</v>
      </c>
      <c r="AO19">
        <f>[2]Scaling!AO7</f>
        <v>1.3520533407255413E-2</v>
      </c>
      <c r="AP19">
        <f>[2]Scaling!AP7</f>
        <v>5.2165263907690581E-4</v>
      </c>
      <c r="AQ19">
        <f>[2]Scaling!AQ7</f>
        <v>995.43746809360096</v>
      </c>
      <c r="AR19">
        <f>[2]Scaling!AR7</f>
        <v>45517.845560776856</v>
      </c>
      <c r="AS19">
        <f>[2]Scaling!AS7</f>
        <v>1734.0131642200706</v>
      </c>
      <c r="AT19">
        <f>[2]Scaling!AT7</f>
        <v>1544.7642184650501</v>
      </c>
      <c r="AU19">
        <f>[2]Scaling!AU7</f>
        <v>246.07240481026528</v>
      </c>
      <c r="AV19">
        <f>[2]Scaling!AV7</f>
        <v>2.3435766125069644E-3</v>
      </c>
      <c r="AW19">
        <f>[2]Scaling!AW7</f>
        <v>3.7398844502321154E-4</v>
      </c>
      <c r="AX19">
        <f>[2]Scaling!AX7</f>
        <v>4.3177113827765679</v>
      </c>
      <c r="AY19">
        <f>[2]Scaling!AY7</f>
        <v>3.4864774645533312</v>
      </c>
      <c r="AZ19">
        <f>[2]Scaling!AZ7</f>
        <v>1.439222541730425E-3</v>
      </c>
      <c r="BA19">
        <f>[2]Scaling!BA7</f>
        <v>13.103506725034496</v>
      </c>
      <c r="BB19">
        <f>[2]Scaling!BB7</f>
        <v>10.97032590007325</v>
      </c>
      <c r="BC19">
        <f>[2]Scaling!BC7</f>
        <v>2369658.2294146069</v>
      </c>
      <c r="BD19">
        <f>[2]Scaling!BD7</f>
        <v>2119.7177056850555</v>
      </c>
      <c r="BE19">
        <f>[2]Scaling!BE7</f>
        <v>1772.956785423328</v>
      </c>
      <c r="BF19">
        <f>[2]Scaling!BF7</f>
        <v>270.41066814510827</v>
      </c>
      <c r="BG19">
        <f>[2]Scaling!BG7</f>
        <v>1493.0503867002155</v>
      </c>
      <c r="BH19">
        <f>[2]Scaling!BH7</f>
        <v>1493.0503867002155</v>
      </c>
      <c r="BI19">
        <f>[2]Scaling!BI7</f>
        <v>0</v>
      </c>
      <c r="BJ19">
        <f>[2]Scaling!BJ7</f>
        <v>12.764328103599446</v>
      </c>
      <c r="BK19">
        <f>[2]Scaling!BK7</f>
        <v>0.5458717809312329</v>
      </c>
      <c r="BL19">
        <f>[2]Scaling!BL7</f>
        <v>3451.6104909177093</v>
      </c>
      <c r="BM19">
        <f>[2]Scaling!BM7</f>
        <v>19057.785011047581</v>
      </c>
      <c r="BN19">
        <f>[2]Scaling!BN7</f>
        <v>22509.395501965289</v>
      </c>
      <c r="BO19">
        <f>[2]Scaling!BO7</f>
        <v>94345.117995349137</v>
      </c>
      <c r="BP19">
        <f>[2]Scaling!BP7</f>
        <v>0.23858569452501949</v>
      </c>
      <c r="BQ19">
        <f>[2]Scaling!BQ7</f>
        <v>0.84665912104941476</v>
      </c>
      <c r="BR19">
        <f>[2]Scaling!BR7</f>
        <v>0.20200075442151716</v>
      </c>
      <c r="BS19">
        <f>[2]Scaling!BS7</f>
        <v>47.22101521712051</v>
      </c>
      <c r="BT19">
        <f>[2]Scaling!BT7</f>
        <v>40.83885116532079</v>
      </c>
      <c r="BU19">
        <f>[2]Scaling!BU7</f>
        <v>6.8823137828794927</v>
      </c>
      <c r="BV19">
        <f>[2]Scaling!BV7</f>
        <v>0.25985449378353453</v>
      </c>
      <c r="BW19">
        <f>[2]Scaling!BW7</f>
        <v>0.26127215757510236</v>
      </c>
      <c r="BX19">
        <f>[2]Scaling!BX7</f>
        <v>1.0062625520444735</v>
      </c>
      <c r="BY19">
        <f>[2]Scaling!BY7</f>
        <v>0.26743826413887922</v>
      </c>
      <c r="BZ19">
        <f>[2]Scaling!BZ7</f>
        <v>1.2211267060773709</v>
      </c>
      <c r="CA19">
        <f>[2]Scaling!CA7</f>
        <v>5.9137742428080231E-2</v>
      </c>
      <c r="CB19">
        <f>[2]Scaling!CB7</f>
        <v>5.790715110881569E-2</v>
      </c>
      <c r="CC19">
        <f>[2]Scaling!CC7</f>
        <v>2.9845318812553819E-3</v>
      </c>
      <c r="CD19">
        <f>[2]Scaling!CD7</f>
        <v>1.1136946290609222</v>
      </c>
      <c r="CE19">
        <f>[2]Scaling!CE7</f>
        <v>3.4931878038994385E-5</v>
      </c>
      <c r="CF19">
        <f>[2]Scaling!CF7</f>
        <v>3.1457204415819409E-5</v>
      </c>
      <c r="CG19">
        <f>[2]Scaling!CG7</f>
        <v>1.2421665545825669</v>
      </c>
      <c r="CH19">
        <f>[2]Scaling!CH7</f>
        <v>1.2685300999569486E-2</v>
      </c>
      <c r="CJ19">
        <f t="shared" si="64"/>
        <v>17.96079585537538</v>
      </c>
      <c r="CK19">
        <f t="shared" si="41"/>
        <v>2.8881913745523757</v>
      </c>
      <c r="CL19">
        <f t="shared" si="65"/>
        <v>1.8382427762386835</v>
      </c>
      <c r="CM19">
        <f t="shared" si="42"/>
        <v>-1.6105687409510951</v>
      </c>
      <c r="CN19">
        <f t="shared" si="61"/>
        <v>25.056605412736182</v>
      </c>
      <c r="CO19">
        <f t="shared" si="66"/>
        <v>3.1780538303479458</v>
      </c>
      <c r="CP19">
        <f t="shared" si="67"/>
        <v>3.7398844502321156</v>
      </c>
      <c r="CR19">
        <f t="shared" si="4"/>
        <v>-24</v>
      </c>
      <c r="CS19">
        <f t="shared" si="5"/>
        <v>9.4296960806052585E-2</v>
      </c>
      <c r="CT19">
        <f t="shared" si="6"/>
        <v>4.1298744116418172E-2</v>
      </c>
      <c r="CU19">
        <f t="shared" si="7"/>
        <v>2.7937026861167162E-7</v>
      </c>
      <c r="CV19">
        <f t="shared" si="8"/>
        <v>28787.67061161984</v>
      </c>
      <c r="CX19">
        <f t="shared" si="9"/>
        <v>0.80035578250000194</v>
      </c>
      <c r="CY19">
        <f t="shared" si="10"/>
        <v>2.9202081153009547</v>
      </c>
      <c r="CZ19">
        <f t="shared" si="68"/>
        <v>1182.7323135273018</v>
      </c>
      <c r="DA19">
        <f t="shared" si="69"/>
        <v>9.5669586216620976E-4</v>
      </c>
      <c r="DB19">
        <f t="shared" si="70"/>
        <v>6.6093770668967711</v>
      </c>
      <c r="DC19">
        <f t="shared" si="71"/>
        <v>170.23953374634243</v>
      </c>
      <c r="DD19">
        <f t="shared" si="72"/>
        <v>8.2982302508975661</v>
      </c>
      <c r="DE19">
        <f t="shared" si="43"/>
        <v>1.246226878164647E-9</v>
      </c>
      <c r="DF19">
        <f t="shared" si="44"/>
        <v>1.2462268781646471</v>
      </c>
      <c r="DG19">
        <f t="shared" si="91"/>
        <v>0.90333013402942208</v>
      </c>
      <c r="DH19">
        <f t="shared" si="73"/>
        <v>3.1200193469203562E-2</v>
      </c>
      <c r="DI19">
        <f t="shared" si="74"/>
        <v>15.397288791209531</v>
      </c>
      <c r="DJ19">
        <f t="shared" si="75"/>
        <v>1.7830998546996531E-5</v>
      </c>
      <c r="DK19">
        <f t="shared" si="19"/>
        <v>1.4642610771359064</v>
      </c>
      <c r="DL19">
        <f t="shared" si="20"/>
        <v>0.38496651948834404</v>
      </c>
      <c r="DM19">
        <f t="shared" si="21"/>
        <v>1.4394593859928475</v>
      </c>
      <c r="DN19">
        <f t="shared" si="22"/>
        <v>326.3687235606443</v>
      </c>
      <c r="DO19">
        <f t="shared" si="46"/>
        <v>1.7317875367088897</v>
      </c>
      <c r="DP19">
        <f t="shared" si="47"/>
        <v>16.718395740578718</v>
      </c>
      <c r="DQ19">
        <f t="shared" si="48"/>
        <v>4.0880471480782227E-6</v>
      </c>
      <c r="DR19">
        <f t="shared" si="49"/>
        <v>10.930945066563483</v>
      </c>
      <c r="DT19">
        <f t="shared" si="76"/>
        <v>4.4824097631241259E-29</v>
      </c>
      <c r="DU19">
        <f t="shared" si="77"/>
        <v>2.7912375217889106E-2</v>
      </c>
      <c r="DV19">
        <f t="shared" si="78"/>
        <v>8.8360867215264265E-22</v>
      </c>
      <c r="DW19">
        <f t="shared" si="51"/>
        <v>2.831903016158641E-9</v>
      </c>
      <c r="DX19">
        <f t="shared" si="79"/>
        <v>1.7783228301815565E-8</v>
      </c>
      <c r="DY19">
        <f t="shared" si="80"/>
        <v>5.4857142857142854E-2</v>
      </c>
      <c r="DZ19">
        <f>'[2]Re=1750'!$B$22</f>
        <v>0.32708333333333334</v>
      </c>
      <c r="EA19">
        <f t="shared" si="81"/>
        <v>1.4761516944996502E-11</v>
      </c>
      <c r="EB19">
        <f t="shared" si="52"/>
        <v>6774371521.0715904</v>
      </c>
      <c r="EC19">
        <f t="shared" si="53"/>
        <v>112906192.01785985</v>
      </c>
      <c r="ED19" s="7">
        <f t="shared" si="82"/>
        <v>4704424.6674108272</v>
      </c>
      <c r="EE19">
        <f t="shared" si="54"/>
        <v>225.81238403571967</v>
      </c>
      <c r="EG19">
        <f t="shared" si="83"/>
        <v>2.5391538573879531E-9</v>
      </c>
      <c r="EH19">
        <f t="shared" si="84"/>
        <v>2.5391538573879533</v>
      </c>
      <c r="EI19">
        <f t="shared" si="85"/>
        <v>4161.5577773417463</v>
      </c>
      <c r="EJ19">
        <f t="shared" si="86"/>
        <v>2.5391538573879531E-9</v>
      </c>
      <c r="EK19">
        <f t="shared" si="87"/>
        <v>9.4296960806052585E-2</v>
      </c>
      <c r="EL19">
        <v>24</v>
      </c>
      <c r="EM19">
        <f t="shared" si="56"/>
        <v>24</v>
      </c>
      <c r="EN19">
        <f t="shared" si="57"/>
        <v>3.1780538303479458</v>
      </c>
      <c r="EQ19">
        <f t="shared" si="93"/>
        <v>2.4150000000000001E-5</v>
      </c>
      <c r="ER19">
        <f t="shared" si="34"/>
        <v>0.21882838153798934</v>
      </c>
      <c r="ET19">
        <f t="shared" si="58"/>
        <v>1.9345995705698003E-6</v>
      </c>
      <c r="EU19">
        <f t="shared" si="35"/>
        <v>8.8360867215264265E-22</v>
      </c>
      <c r="EV19">
        <f t="shared" si="63"/>
        <v>7.1179375090746987E+37</v>
      </c>
      <c r="EX19">
        <v>2.65</v>
      </c>
      <c r="EY19">
        <v>0.97699999999999998</v>
      </c>
      <c r="EZ19" s="6">
        <v>2.81E-4</v>
      </c>
      <c r="FA19">
        <v>1.22</v>
      </c>
      <c r="FB19">
        <f t="shared" si="59"/>
        <v>1.22</v>
      </c>
      <c r="FC19">
        <f t="shared" si="60"/>
        <v>25.28978040481287</v>
      </c>
      <c r="FD19">
        <v>2990</v>
      </c>
      <c r="FE19" t="e">
        <f t="shared" si="88"/>
        <v>#DIV/0!</v>
      </c>
      <c r="FG19">
        <f t="shared" si="89"/>
        <v>0.80081967213114758</v>
      </c>
      <c r="FH19" s="6">
        <f t="shared" si="90"/>
        <v>9.3979933110367897E-8</v>
      </c>
      <c r="FI19">
        <f t="shared" si="39"/>
        <v>647.52416232415101</v>
      </c>
      <c r="FJ19">
        <f t="shared" si="40"/>
        <v>1</v>
      </c>
    </row>
    <row r="20" spans="1:168" x14ac:dyDescent="0.25">
      <c r="A20">
        <f>[2]Scaling!A8</f>
        <v>55</v>
      </c>
      <c r="B20">
        <f>[2]Scaling!B8</f>
        <v>25</v>
      </c>
      <c r="C20">
        <f>[2]Scaling!C8</f>
        <v>1750</v>
      </c>
      <c r="D20" s="4">
        <f>[2]Scaling!D8</f>
        <v>44515</v>
      </c>
      <c r="E20">
        <f>[2]Scaling!E8</f>
        <v>3</v>
      </c>
      <c r="F20">
        <f>[2]Scaling!F8</f>
        <v>30</v>
      </c>
      <c r="G20">
        <f>[2]Scaling!G8</f>
        <v>25.009454999999999</v>
      </c>
      <c r="H20">
        <f>[2]Scaling!H8</f>
        <v>55.049483000000002</v>
      </c>
      <c r="I20">
        <f>[2]Scaling!I8</f>
        <v>53.842339000000003</v>
      </c>
      <c r="J20">
        <f>[2]Scaling!J8</f>
        <v>30.062474999999999</v>
      </c>
      <c r="K20">
        <f>[2]Scaling!K8</f>
        <v>30.933554000000001</v>
      </c>
      <c r="L20">
        <f>[2]Scaling!L8</f>
        <v>23.47</v>
      </c>
      <c r="M20">
        <f>[2]Scaling!M8</f>
        <v>54.445911000000002</v>
      </c>
      <c r="N20">
        <f>[2]Scaling!N8</f>
        <v>30.4980145</v>
      </c>
      <c r="O20">
        <f>[2]Scaling!O8</f>
        <v>1178.7452703810447</v>
      </c>
      <c r="P20">
        <f>[2]Scaling!P8</f>
        <v>0.265453884956597</v>
      </c>
      <c r="Q20">
        <f>[2]Scaling!Q8</f>
        <v>0.26908759560405571</v>
      </c>
      <c r="R20">
        <f>[2]Scaling!R8</f>
        <v>0.98649617928577626</v>
      </c>
      <c r="S20">
        <f>[2]Scaling!S8</f>
        <v>-3.63371064745871E-3</v>
      </c>
      <c r="T20">
        <f>[2]Scaling!T8</f>
        <v>-4.4085031426491896E-3</v>
      </c>
      <c r="U20">
        <f>[2]Scaling!U8</f>
        <v>2.9796476237146284E-4</v>
      </c>
      <c r="V20">
        <f>[2]Scaling!V8</f>
        <v>1.2071439999999996</v>
      </c>
      <c r="W20">
        <f>[2]Scaling!W8</f>
        <v>0.87107900000000171</v>
      </c>
      <c r="X20">
        <f>[2]Scaling!X8</f>
        <v>23.947503489953458</v>
      </c>
      <c r="Y20">
        <f>[2]Scaling!Y8</f>
        <v>3.5013000000000001</v>
      </c>
      <c r="Z20">
        <f>[2]Scaling!Z8</f>
        <v>0</v>
      </c>
      <c r="AA20">
        <f>[2]Scaling!AA8</f>
        <v>6.5856038699403123E-3</v>
      </c>
      <c r="AB20">
        <f>[2]Scaling!AB8</f>
        <v>7.862811893201458E-3</v>
      </c>
      <c r="AC20">
        <f>[2]Scaling!AC8</f>
        <v>28.306122815525249</v>
      </c>
      <c r="AD20">
        <f>[2]Scaling!AD8</f>
        <v>29.599295939077169</v>
      </c>
      <c r="AE20">
        <f>[2]Scaling!AE8</f>
        <v>2.9399873552583953E-9</v>
      </c>
      <c r="AF20">
        <f>[2]Scaling!AF8</f>
        <v>8.4220909193133365E-4</v>
      </c>
      <c r="AG20">
        <f>[2]Scaling!AG8</f>
        <v>7.1449626403088653E-7</v>
      </c>
      <c r="AH20">
        <f>[2]Scaling!AH8</f>
        <v>3141.089116730911</v>
      </c>
      <c r="AI20">
        <f>[2]Scaling!AI8</f>
        <v>3141.089116730911</v>
      </c>
      <c r="AJ20">
        <f>[2]Scaling!AJ8</f>
        <v>4115.7629377084713</v>
      </c>
      <c r="AK20">
        <f>[2]Scaling!AK8</f>
        <v>0.61663787714731244</v>
      </c>
      <c r="AL20">
        <f>[2]Scaling!AL8</f>
        <v>0.61532649215569446</v>
      </c>
      <c r="AM20">
        <f>[2]Scaling!AM8</f>
        <v>1.1068120877095624E-2</v>
      </c>
      <c r="AN20">
        <f>[2]Scaling!AN8</f>
        <v>0.27946071274599998</v>
      </c>
      <c r="AO20">
        <f>[2]Scaling!AO8</f>
        <v>1.3562949481211336E-2</v>
      </c>
      <c r="AP20">
        <f>[2]Scaling!AP8</f>
        <v>5.1864599194321082E-4</v>
      </c>
      <c r="AQ20">
        <f>[2]Scaling!AQ8</f>
        <v>995.50180372260581</v>
      </c>
      <c r="AR20">
        <f>[2]Scaling!AR8</f>
        <v>45778.172651046094</v>
      </c>
      <c r="AS20">
        <f>[2]Scaling!AS8</f>
        <v>1743.9303867065175</v>
      </c>
      <c r="AT20">
        <f>[2]Scaling!AT8</f>
        <v>1553.8198020540906</v>
      </c>
      <c r="AU20">
        <f>[2]Scaling!AU8</f>
        <v>243.02698538922439</v>
      </c>
      <c r="AV20">
        <f>[2]Scaling!AV8</f>
        <v>2.3369034942926823E-3</v>
      </c>
      <c r="AW20">
        <f>[2]Scaling!AW8</f>
        <v>3.7447481196908709E-4</v>
      </c>
      <c r="AX20">
        <f>[2]Scaling!AX8</f>
        <v>4.2901253891760964</v>
      </c>
      <c r="AY20">
        <f>[2]Scaling!AY8</f>
        <v>3.4690915776315951</v>
      </c>
      <c r="AZ20">
        <f>[2]Scaling!AZ8</f>
        <v>1.4381939232357222E-3</v>
      </c>
      <c r="BA20">
        <f>[2]Scaling!BA8</f>
        <v>13.100254448430487</v>
      </c>
      <c r="BB20">
        <f>[2]Scaling!BB8</f>
        <v>10.973419459416004</v>
      </c>
      <c r="BC20">
        <f>[2]Scaling!BC8</f>
        <v>2368869.7972778459</v>
      </c>
      <c r="BD20">
        <f>[2]Scaling!BD8</f>
        <v>2120.5046869570756</v>
      </c>
      <c r="BE20">
        <f>[2]Scaling!BE8</f>
        <v>1772.4618720153153</v>
      </c>
      <c r="BF20">
        <f>[2]Scaling!BF8</f>
        <v>271.25898962422673</v>
      </c>
      <c r="BG20">
        <f>[2]Scaling!BG8</f>
        <v>1385.4155606080649</v>
      </c>
      <c r="BH20">
        <f>[2]Scaling!BH8</f>
        <v>1385.4155606080647</v>
      </c>
      <c r="BI20">
        <f>[2]Scaling!BI8</f>
        <v>0</v>
      </c>
      <c r="BJ20">
        <f>[2]Scaling!BJ8</f>
        <v>13.444325403207507</v>
      </c>
      <c r="BK20">
        <f>[2]Scaling!BK8</f>
        <v>0.5613990106900415</v>
      </c>
      <c r="BL20">
        <f>[2]Scaling!BL8</f>
        <v>3646.8941250533931</v>
      </c>
      <c r="BM20">
        <f>[2]Scaling!BM8</f>
        <v>18625.977615481974</v>
      </c>
      <c r="BN20">
        <f>[2]Scaling!BN8</f>
        <v>22272.871740535367</v>
      </c>
      <c r="BO20">
        <f>[2]Scaling!BO8</f>
        <v>70018.148451069064</v>
      </c>
      <c r="BP20">
        <f>[2]Scaling!BP8</f>
        <v>0.31810140989518404</v>
      </c>
      <c r="BQ20">
        <f>[2]Scaling!BQ8</f>
        <v>0.83626295847534327</v>
      </c>
      <c r="BR20">
        <f>[2]Scaling!BR8</f>
        <v>0.26601642613412446</v>
      </c>
      <c r="BS20">
        <f>[2]Scaling!BS8</f>
        <v>47.557082161402121</v>
      </c>
      <c r="BT20">
        <f>[2]Scaling!BT8</f>
        <v>40.834919459798371</v>
      </c>
      <c r="BU20">
        <f>[2]Scaling!BU8</f>
        <v>6.8888288385978811</v>
      </c>
      <c r="BV20">
        <f>[2]Scaling!BV8</f>
        <v>0.26037852470310435</v>
      </c>
      <c r="BW20">
        <f>[2]Scaling!BW8</f>
        <v>0.26127218233667066</v>
      </c>
      <c r="BX20">
        <f>[2]Scaling!BX8</f>
        <v>1.0160051582320304</v>
      </c>
      <c r="BY20">
        <f>[2]Scaling!BY8</f>
        <v>0.26751083942161991</v>
      </c>
      <c r="BZ20">
        <f>[2]Scaling!BZ8</f>
        <v>1.2255364643896265</v>
      </c>
      <c r="CA20">
        <f>[2]Scaling!CA8</f>
        <v>6.0333448909053289E-2</v>
      </c>
      <c r="CB20">
        <f>[2]Scaling!CB8</f>
        <v>6.1026193593913126E-2</v>
      </c>
      <c r="CC20">
        <f>[2]Scaling!CC8</f>
        <v>2.4194518835095715E-3</v>
      </c>
      <c r="CD20">
        <f>[2]Scaling!CD8</f>
        <v>1.1207708113108286</v>
      </c>
      <c r="CE20">
        <f>[2]Scaling!CE8</f>
        <v>3.4572065550452911E-5</v>
      </c>
      <c r="CF20">
        <f>[2]Scaling!CF8</f>
        <v>3.1599089124631978E-5</v>
      </c>
      <c r="CG20">
        <f>[2]Scaling!CG8</f>
        <v>1.2350329262812534</v>
      </c>
      <c r="CH20">
        <f>[2]Scaling!CH8</f>
        <v>1.2781825334183939E-2</v>
      </c>
      <c r="CJ20">
        <f t="shared" si="64"/>
        <v>14.551918968815208</v>
      </c>
      <c r="CK20">
        <f t="shared" si="41"/>
        <v>2.6777228728121378</v>
      </c>
      <c r="CL20">
        <f t="shared" si="65"/>
        <v>1.8595317647541543</v>
      </c>
      <c r="CM20">
        <f t="shared" si="42"/>
        <v>-1.5926856275719907</v>
      </c>
      <c r="CN20">
        <f t="shared" si="61"/>
        <v>24.17626230168127</v>
      </c>
      <c r="CO20">
        <f t="shared" si="66"/>
        <v>3.4011973816621555</v>
      </c>
      <c r="CP20">
        <f t="shared" si="67"/>
        <v>3.744748119690871</v>
      </c>
      <c r="CR20">
        <f t="shared" si="4"/>
        <v>-30</v>
      </c>
      <c r="CS20">
        <f t="shared" si="5"/>
        <v>0.12315382851889813</v>
      </c>
      <c r="CT20">
        <f t="shared" si="6"/>
        <v>4.1290506308696323E-2</v>
      </c>
      <c r="CU20">
        <f t="shared" si="7"/>
        <v>2.7934143620257124E-7</v>
      </c>
      <c r="CV20">
        <f t="shared" si="8"/>
        <v>28147.674759929094</v>
      </c>
      <c r="CX20">
        <f t="shared" si="9"/>
        <v>0.80495049143812847</v>
      </c>
      <c r="CY20">
        <f t="shared" si="10"/>
        <v>2.9399873552583955</v>
      </c>
      <c r="CZ20">
        <f t="shared" si="68"/>
        <v>1182.5558524492096</v>
      </c>
      <c r="DA20">
        <f t="shared" si="69"/>
        <v>9.5090960388630316E-4</v>
      </c>
      <c r="DB20">
        <f t="shared" si="70"/>
        <v>6.6340551310315492</v>
      </c>
      <c r="DC20">
        <f t="shared" si="71"/>
        <v>166.6077433780153</v>
      </c>
      <c r="DD20">
        <f t="shared" si="72"/>
        <v>8.3461756636131419</v>
      </c>
      <c r="DE20">
        <f t="shared" si="43"/>
        <v>1.2389967099271382E-9</v>
      </c>
      <c r="DF20">
        <f t="shared" si="44"/>
        <v>1.2389967099271382</v>
      </c>
      <c r="DG20">
        <f t="shared" si="91"/>
        <v>0.87879888609098156</v>
      </c>
      <c r="DH20">
        <f t="shared" si="73"/>
        <v>3.1046247195994671E-2</v>
      </c>
      <c r="DI20">
        <f t="shared" si="74"/>
        <v>15.397288791209506</v>
      </c>
      <c r="DJ20">
        <f t="shared" si="75"/>
        <v>1.7761965583973111E-5</v>
      </c>
      <c r="DK20">
        <f t="shared" si="19"/>
        <v>1.4540301385865986</v>
      </c>
      <c r="DL20">
        <f t="shared" si="20"/>
        <v>0.38597794913179173</v>
      </c>
      <c r="DM20">
        <f t="shared" si="21"/>
        <v>1.4428497550465891</v>
      </c>
      <c r="DN20">
        <f t="shared" si="22"/>
        <v>321.84825340173745</v>
      </c>
      <c r="DO20">
        <f t="shared" si="46"/>
        <v>1.6976395024932374</v>
      </c>
      <c r="DP20">
        <f t="shared" si="47"/>
        <v>16.673812534376985</v>
      </c>
      <c r="DQ20">
        <f t="shared" si="48"/>
        <v>4.1151837820962694E-6</v>
      </c>
      <c r="DR20">
        <f t="shared" si="49"/>
        <v>10.989213828448301</v>
      </c>
      <c r="DT20">
        <f t="shared" si="76"/>
        <v>4.4824097631241259E-29</v>
      </c>
      <c r="DU20">
        <f t="shared" si="77"/>
        <v>2.7939881002223801E-2</v>
      </c>
      <c r="DV20">
        <f t="shared" si="78"/>
        <v>9.0049610804326617E-22</v>
      </c>
      <c r="DW20">
        <f t="shared" si="51"/>
        <v>2.7815332962855391E-9</v>
      </c>
      <c r="DX20">
        <f t="shared" si="79"/>
        <v>1.7351630370444972E-8</v>
      </c>
      <c r="DY20">
        <f t="shared" si="80"/>
        <v>5.4857142857142854E-2</v>
      </c>
      <c r="DZ20">
        <f>'[2]Re=1750'!$B$22</f>
        <v>0.32708333333333334</v>
      </c>
      <c r="EA20">
        <f t="shared" si="81"/>
        <v>1.4314006512396076E-11</v>
      </c>
      <c r="EB20">
        <f t="shared" si="52"/>
        <v>6986164210.0972204</v>
      </c>
      <c r="EC20">
        <f t="shared" si="53"/>
        <v>116436070.16828701</v>
      </c>
      <c r="ED20" s="7">
        <f t="shared" si="82"/>
        <v>3881202.3389429003</v>
      </c>
      <c r="EE20">
        <f t="shared" si="54"/>
        <v>232.87214033657401</v>
      </c>
      <c r="EG20">
        <f t="shared" si="83"/>
        <v>2.557039693518386E-9</v>
      </c>
      <c r="EH20">
        <f t="shared" si="84"/>
        <v>2.5570396935183859</v>
      </c>
      <c r="EI20">
        <f t="shared" si="85"/>
        <v>4017.9712646993289</v>
      </c>
      <c r="EJ20">
        <f t="shared" si="86"/>
        <v>2.557039693518386E-9</v>
      </c>
      <c r="EK20">
        <f t="shared" si="87"/>
        <v>0.12315382851889813</v>
      </c>
      <c r="EL20">
        <v>30</v>
      </c>
      <c r="EM20">
        <f t="shared" si="56"/>
        <v>30</v>
      </c>
      <c r="EN20">
        <f t="shared" si="57"/>
        <v>3.4011973816621555</v>
      </c>
      <c r="EQ20">
        <f t="shared" si="93"/>
        <v>2.4150000000000001E-5</v>
      </c>
      <c r="ER20">
        <f t="shared" si="34"/>
        <v>0.28817686429021477</v>
      </c>
      <c r="ET20">
        <f t="shared" si="58"/>
        <v>1.934774555552743E-6</v>
      </c>
      <c r="EU20">
        <f t="shared" si="35"/>
        <v>9.0049610804326617E-22</v>
      </c>
      <c r="EV20">
        <f t="shared" si="63"/>
        <v>6.9850831545244227E+37</v>
      </c>
      <c r="EX20">
        <v>33.76</v>
      </c>
      <c r="EY20">
        <v>0.98599999999999999</v>
      </c>
      <c r="EZ20" s="6">
        <v>2.9799999999999998E-4</v>
      </c>
      <c r="FA20">
        <v>1.23</v>
      </c>
      <c r="FB20">
        <f t="shared" si="59"/>
        <v>1.23</v>
      </c>
      <c r="FC20">
        <f t="shared" si="60"/>
        <v>23.3345728439723</v>
      </c>
      <c r="FD20">
        <v>2.4199999999999998E-3</v>
      </c>
      <c r="FE20" t="e">
        <f t="shared" si="88"/>
        <v>#DIV/0!</v>
      </c>
      <c r="FG20">
        <f t="shared" si="89"/>
        <v>0.80162601626016261</v>
      </c>
      <c r="FH20" s="6">
        <f t="shared" si="90"/>
        <v>0.1231404958677686</v>
      </c>
      <c r="FI20">
        <f t="shared" si="39"/>
        <v>627.63347164896993</v>
      </c>
      <c r="FJ20">
        <f t="shared" si="40"/>
        <v>1</v>
      </c>
    </row>
    <row r="21" spans="1:168" x14ac:dyDescent="0.25">
      <c r="A21">
        <f>[2]Scaling!A9</f>
        <v>55</v>
      </c>
      <c r="B21">
        <f>[2]Scaling!B9</f>
        <v>25</v>
      </c>
      <c r="C21">
        <f>[2]Scaling!C9</f>
        <v>1750</v>
      </c>
      <c r="D21" s="4">
        <f>[2]Scaling!D9</f>
        <v>44515</v>
      </c>
      <c r="E21">
        <f>[2]Scaling!E9</f>
        <v>4</v>
      </c>
      <c r="F21">
        <f>[2]Scaling!F9</f>
        <v>25</v>
      </c>
      <c r="G21">
        <f>[2]Scaling!G9</f>
        <v>25.408228999999999</v>
      </c>
      <c r="H21">
        <f>[2]Scaling!H9</f>
        <v>55.108350000000002</v>
      </c>
      <c r="I21">
        <f>[2]Scaling!I9</f>
        <v>54.038328</v>
      </c>
      <c r="J21">
        <f>[2]Scaling!J9</f>
        <v>30.142657</v>
      </c>
      <c r="K21">
        <f>[2]Scaling!K9</f>
        <v>31.06287</v>
      </c>
      <c r="L21">
        <f>[2]Scaling!L9</f>
        <v>20.27</v>
      </c>
      <c r="M21">
        <f>[2]Scaling!M9</f>
        <v>54.573339000000004</v>
      </c>
      <c r="N21">
        <f>[2]Scaling!N9</f>
        <v>30.602763500000002</v>
      </c>
      <c r="O21">
        <f>[2]Scaling!O9</f>
        <v>1178.6713086585669</v>
      </c>
      <c r="P21">
        <f>[2]Scaling!P9</f>
        <v>0.26397842125185839</v>
      </c>
      <c r="Q21">
        <f>[2]Scaling!Q9</f>
        <v>0.26911836228595304</v>
      </c>
      <c r="R21">
        <f>[2]Scaling!R9</f>
        <v>0.98090081631578452</v>
      </c>
      <c r="S21">
        <f>[2]Scaling!S9</f>
        <v>-5.1399410340946527E-3</v>
      </c>
      <c r="T21">
        <f>[2]Scaling!T9</f>
        <v>-5.8300567702867512E-3</v>
      </c>
      <c r="U21">
        <f>[2]Scaling!U9</f>
        <v>3.0365169663971959E-4</v>
      </c>
      <c r="V21">
        <f>[2]Scaling!V9</f>
        <v>1.0700220000000016</v>
      </c>
      <c r="W21">
        <f>[2]Scaling!W9</f>
        <v>0.92021300000000039</v>
      </c>
      <c r="X21">
        <f>[2]Scaling!X9</f>
        <v>23.970497477971957</v>
      </c>
      <c r="Y21">
        <f>[2]Scaling!Y9</f>
        <v>3.5070000000000001</v>
      </c>
      <c r="Z21">
        <f>[2]Scaling!Z9</f>
        <v>0</v>
      </c>
      <c r="AA21">
        <f>[2]Scaling!AA9</f>
        <v>5.9869126090366254E-3</v>
      </c>
      <c r="AB21">
        <f>[2]Scaling!AB9</f>
        <v>7.603379013476538E-3</v>
      </c>
      <c r="AC21">
        <f>[2]Scaling!AC9</f>
        <v>27.372164448515537</v>
      </c>
      <c r="AD21">
        <f>[2]Scaling!AD9</f>
        <v>27.623614778095085</v>
      </c>
      <c r="AE21">
        <f>[2]Scaling!AE9</f>
        <v>2.9473641457299892E-9</v>
      </c>
      <c r="AF21">
        <f>[2]Scaling!AF9</f>
        <v>8.4037636538454369E-4</v>
      </c>
      <c r="AG21">
        <f>[2]Scaling!AG9</f>
        <v>7.1298618979787251E-7</v>
      </c>
      <c r="AH21">
        <f>[2]Scaling!AH9</f>
        <v>3141.1848752224046</v>
      </c>
      <c r="AI21">
        <f>[2]Scaling!AI9</f>
        <v>3141.1848752224046</v>
      </c>
      <c r="AJ21">
        <f>[2]Scaling!AJ9</f>
        <v>4115.3357170181098</v>
      </c>
      <c r="AK21">
        <f>[2]Scaling!AK9</f>
        <v>0.61677950081760347</v>
      </c>
      <c r="AL21">
        <f>[2]Scaling!AL9</f>
        <v>0.61548965918213028</v>
      </c>
      <c r="AM21">
        <f>[2]Scaling!AM9</f>
        <v>1.1081065506078376E-2</v>
      </c>
      <c r="AN21">
        <f>[2]Scaling!AN9</f>
        <v>0.27952264275400002</v>
      </c>
      <c r="AO21">
        <f>[2]Scaling!AO9</f>
        <v>1.3578692294299239E-2</v>
      </c>
      <c r="AP21">
        <f>[2]Scaling!AP9</f>
        <v>5.1753488372052845E-4</v>
      </c>
      <c r="AQ21">
        <f>[2]Scaling!AQ9</f>
        <v>995.47149518225172</v>
      </c>
      <c r="AR21">
        <f>[2]Scaling!AR9</f>
        <v>45875.128861340163</v>
      </c>
      <c r="AS21">
        <f>[2]Scaling!AS9</f>
        <v>1747.6239566224824</v>
      </c>
      <c r="AT21">
        <f>[2]Scaling!AT9</f>
        <v>1557.1083271895277</v>
      </c>
      <c r="AU21">
        <f>[2]Scaling!AU9</f>
        <v>241.90637958014634</v>
      </c>
      <c r="AV21">
        <f>[2]Scaling!AV9</f>
        <v>2.334432687608998E-3</v>
      </c>
      <c r="AW21">
        <f>[2]Scaling!AW9</f>
        <v>3.746556173238317E-4</v>
      </c>
      <c r="AX21">
        <f>[2]Scaling!AX9</f>
        <v>4.2799371978819245</v>
      </c>
      <c r="AY21">
        <f>[2]Scaling!AY9</f>
        <v>3.460382737555733</v>
      </c>
      <c r="AZ21">
        <f>[2]Scaling!AZ9</f>
        <v>1.437812396281215E-3</v>
      </c>
      <c r="BA21">
        <f>[2]Scaling!BA9</f>
        <v>13.099048751755623</v>
      </c>
      <c r="BB21">
        <f>[2]Scaling!BB9</f>
        <v>10.971958669910345</v>
      </c>
      <c r="BC21">
        <f>[2]Scaling!BC9</f>
        <v>2368576.3814077969</v>
      </c>
      <c r="BD21">
        <f>[2]Scaling!BD9</f>
        <v>2120.7964969519876</v>
      </c>
      <c r="BE21">
        <f>[2]Scaling!BE9</f>
        <v>1772.6958643546786</v>
      </c>
      <c r="BF21">
        <f>[2]Scaling!BF9</f>
        <v>271.57384588598484</v>
      </c>
      <c r="BG21">
        <f>[2]Scaling!BG9</f>
        <v>1312.4544983583021</v>
      </c>
      <c r="BH21">
        <f>[2]Scaling!BH9</f>
        <v>1312.4544983583021</v>
      </c>
      <c r="BI21">
        <f>[2]Scaling!BI9</f>
        <v>0</v>
      </c>
      <c r="BJ21">
        <f>[2]Scaling!BJ9</f>
        <v>13.721758714484368</v>
      </c>
      <c r="BK21">
        <f>[2]Scaling!BK9</f>
        <v>0.57244177197516044</v>
      </c>
      <c r="BL21">
        <f>[2]Scaling!BL9</f>
        <v>3726.4707864120473</v>
      </c>
      <c r="BM21">
        <f>[2]Scaling!BM9</f>
        <v>18009.183950212242</v>
      </c>
      <c r="BN21">
        <f>[2]Scaling!BN9</f>
        <v>21735.654736624288</v>
      </c>
      <c r="BO21">
        <f>[2]Scaling!BO9</f>
        <v>62062.63885635425</v>
      </c>
      <c r="BP21">
        <f>[2]Scaling!BP9</f>
        <v>0.35022124642382807</v>
      </c>
      <c r="BQ21">
        <f>[2]Scaling!BQ9</f>
        <v>0.8285549328250511</v>
      </c>
      <c r="BR21">
        <f>[2]Scaling!BR9</f>
        <v>0.29017754130460055</v>
      </c>
      <c r="BS21">
        <f>[2]Scaling!BS9</f>
        <v>47.79285483431628</v>
      </c>
      <c r="BT21">
        <f>[2]Scaling!BT9</f>
        <v>40.931975477074097</v>
      </c>
      <c r="BU21">
        <f>[2]Scaling!BU9</f>
        <v>6.780484165683724</v>
      </c>
      <c r="BV21">
        <f>[2]Scaling!BV9</f>
        <v>0.26057336707685091</v>
      </c>
      <c r="BW21">
        <f>[2]Scaling!BW9</f>
        <v>0.26127219154363518</v>
      </c>
      <c r="BX21">
        <f>[2]Scaling!BX9</f>
        <v>1.0103578941648339</v>
      </c>
      <c r="BY21">
        <f>[2]Scaling!BY9</f>
        <v>0.26756199697943883</v>
      </c>
      <c r="BZ21">
        <f>[2]Scaling!BZ9</f>
        <v>1.2096373169681471</v>
      </c>
      <c r="CA21">
        <f>[2]Scaling!CA9</f>
        <v>5.6090979169409028E-2</v>
      </c>
      <c r="CB21">
        <f>[2]Scaling!CB9</f>
        <v>5.9449198766474851E-2</v>
      </c>
      <c r="CC21">
        <f>[2]Scaling!CC9</f>
        <v>2.7402976922641709E-3</v>
      </c>
      <c r="CD21">
        <f>[2]Scaling!CD9</f>
        <v>1.1099976055664906</v>
      </c>
      <c r="CE21">
        <f>[2]Scaling!CE9</f>
        <v>3.3886113682135334E-5</v>
      </c>
      <c r="CF21">
        <f>[2]Scaling!CF9</f>
        <v>3.1651924383332058E-5</v>
      </c>
      <c r="CG21">
        <f>[2]Scaling!CG9</f>
        <v>1.2260584581648617</v>
      </c>
      <c r="CH21">
        <f>[2]Scaling!CH9</f>
        <v>1.2665059825465822E-2</v>
      </c>
      <c r="CJ21">
        <f t="shared" si="64"/>
        <v>16.486965346676964</v>
      </c>
      <c r="CK21">
        <f t="shared" si="41"/>
        <v>2.8025700897194277</v>
      </c>
      <c r="CL21">
        <f t="shared" si="65"/>
        <v>1.782115401205677</v>
      </c>
      <c r="CM21">
        <f t="shared" si="42"/>
        <v>-1.659045383171877</v>
      </c>
      <c r="CN21">
        <f t="shared" si="61"/>
        <v>27.60759086760218</v>
      </c>
      <c r="CO21">
        <f t="shared" si="66"/>
        <v>3.2188758248682006</v>
      </c>
      <c r="CP21">
        <f t="shared" si="67"/>
        <v>3.746556173238317</v>
      </c>
      <c r="CR21">
        <f t="shared" si="4"/>
        <v>-25</v>
      </c>
      <c r="CS21">
        <f t="shared" si="5"/>
        <v>0.11080974796896149</v>
      </c>
      <c r="CT21">
        <f t="shared" si="6"/>
        <v>4.1494109075204975E-2</v>
      </c>
      <c r="CU21">
        <f t="shared" si="7"/>
        <v>2.800532362963986E-7</v>
      </c>
      <c r="CV21">
        <f t="shared" si="8"/>
        <v>27149.763073722836</v>
      </c>
      <c r="CX21">
        <f t="shared" si="9"/>
        <v>0.81090489071081973</v>
      </c>
      <c r="CY21">
        <f t="shared" si="10"/>
        <v>2.9473641457299893</v>
      </c>
      <c r="CZ21">
        <f t="shared" si="68"/>
        <v>1182.4315296625657</v>
      </c>
      <c r="DA21">
        <f t="shared" si="69"/>
        <v>9.4687701067631145E-4</v>
      </c>
      <c r="DB21">
        <f t="shared" si="70"/>
        <v>6.5485537930787832</v>
      </c>
      <c r="DC21">
        <f t="shared" si="71"/>
        <v>159.27842033504083</v>
      </c>
      <c r="DD21">
        <f t="shared" si="72"/>
        <v>8.1884144183595051</v>
      </c>
      <c r="DE21">
        <f t="shared" si="43"/>
        <v>1.2627871057113867E-9</v>
      </c>
      <c r="DF21">
        <f t="shared" si="44"/>
        <v>1.2627871057113866</v>
      </c>
      <c r="DG21">
        <f t="shared" si="91"/>
        <v>0.85618099032335004</v>
      </c>
      <c r="DH21">
        <f t="shared" si="73"/>
        <v>3.127925787285641E-2</v>
      </c>
      <c r="DI21">
        <f t="shared" si="74"/>
        <v>15.397288791209503</v>
      </c>
      <c r="DJ21">
        <f t="shared" si="75"/>
        <v>1.7988613107657855E-5</v>
      </c>
      <c r="DK21">
        <f t="shared" si="19"/>
        <v>1.429699856554689</v>
      </c>
      <c r="DL21">
        <f t="shared" si="20"/>
        <v>0.37740991099731519</v>
      </c>
      <c r="DM21">
        <f t="shared" si="21"/>
        <v>1.4105512563741172</v>
      </c>
      <c r="DN21">
        <f t="shared" si="22"/>
        <v>302.76201530274363</v>
      </c>
      <c r="DO21">
        <f t="shared" si="46"/>
        <v>1.6274588958688259</v>
      </c>
      <c r="DP21">
        <f t="shared" si="47"/>
        <v>16.81895900289561</v>
      </c>
      <c r="DQ21">
        <f t="shared" si="48"/>
        <v>4.053353486882666E-6</v>
      </c>
      <c r="DR21">
        <f t="shared" si="49"/>
        <v>10.818878189617989</v>
      </c>
      <c r="DT21">
        <f t="shared" si="76"/>
        <v>4.4824097631241259E-29</v>
      </c>
      <c r="DU21">
        <f t="shared" si="77"/>
        <v>2.7959170030145739E-2</v>
      </c>
      <c r="DV21">
        <f t="shared" si="78"/>
        <v>8.4329849512234788E-22</v>
      </c>
      <c r="DW21">
        <f t="shared" si="51"/>
        <v>2.9722442868533834E-9</v>
      </c>
      <c r="DX21">
        <f t="shared" si="79"/>
        <v>1.8998127111840202E-8</v>
      </c>
      <c r="DY21">
        <f t="shared" si="80"/>
        <v>5.4857142857142854E-2</v>
      </c>
      <c r="DZ21">
        <f>'[2]Re=1750'!$B$22</f>
        <v>0.32708333333333334</v>
      </c>
      <c r="EA21">
        <f t="shared" si="81"/>
        <v>1.5604159851647565E-11</v>
      </c>
      <c r="EB21">
        <f t="shared" si="52"/>
        <v>6408547525.1935148</v>
      </c>
      <c r="EC21">
        <f t="shared" si="53"/>
        <v>106809125.41989191</v>
      </c>
      <c r="ED21" s="7">
        <f t="shared" si="82"/>
        <v>4272365.0167956762</v>
      </c>
      <c r="EE21">
        <f t="shared" si="54"/>
        <v>213.6182508397838</v>
      </c>
      <c r="EG21">
        <f t="shared" si="83"/>
        <v>2.569631963823759E-9</v>
      </c>
      <c r="EH21">
        <f t="shared" si="84"/>
        <v>2.5696319638237588</v>
      </c>
      <c r="EI21">
        <f t="shared" si="85"/>
        <v>3950.6498795915695</v>
      </c>
      <c r="EJ21">
        <f t="shared" si="86"/>
        <v>2.569631963823759E-9</v>
      </c>
      <c r="EK21">
        <f t="shared" si="87"/>
        <v>0.11080974796896149</v>
      </c>
      <c r="EL21">
        <v>25</v>
      </c>
      <c r="EM21">
        <f t="shared" si="56"/>
        <v>25</v>
      </c>
      <c r="EN21">
        <f t="shared" si="57"/>
        <v>3.2188758248682006</v>
      </c>
      <c r="EQ21">
        <f t="shared" si="93"/>
        <v>2.4150000000000001E-5</v>
      </c>
      <c r="ER21">
        <f t="shared" si="34"/>
        <v>0.31435071569017303</v>
      </c>
      <c r="ET21">
        <f t="shared" si="58"/>
        <v>1.9348033417295624E-6</v>
      </c>
      <c r="EU21">
        <f t="shared" si="35"/>
        <v>8.4329849512234788E-22</v>
      </c>
      <c r="EV21">
        <f t="shared" si="63"/>
        <v>7.4589647871565047E+37</v>
      </c>
      <c r="EX21">
        <v>34.36</v>
      </c>
      <c r="EY21">
        <v>0.98099999999999998</v>
      </c>
      <c r="EZ21" s="6">
        <v>3.0400000000000002E-4</v>
      </c>
      <c r="FA21">
        <v>1.21</v>
      </c>
      <c r="FB21">
        <f t="shared" si="59"/>
        <v>1.21</v>
      </c>
      <c r="FC21">
        <f t="shared" si="60"/>
        <v>27.520823874211644</v>
      </c>
      <c r="FD21">
        <v>2.7399999999999998E-3</v>
      </c>
      <c r="FE21" t="e">
        <f t="shared" si="88"/>
        <v>#DIV/0!</v>
      </c>
      <c r="FG21">
        <f t="shared" si="89"/>
        <v>0.81074380165289262</v>
      </c>
      <c r="FH21" s="6">
        <f t="shared" si="90"/>
        <v>0.11094890510948907</v>
      </c>
      <c r="FI21">
        <f t="shared" si="39"/>
        <v>603.37666836440144</v>
      </c>
      <c r="FJ21">
        <f t="shared" si="40"/>
        <v>1</v>
      </c>
    </row>
    <row r="22" spans="1:168" x14ac:dyDescent="0.25">
      <c r="A22">
        <f>[2]Scaling!A10</f>
        <v>55</v>
      </c>
      <c r="B22">
        <f>[2]Scaling!B10</f>
        <v>25</v>
      </c>
      <c r="C22">
        <f>[2]Scaling!C10</f>
        <v>1900</v>
      </c>
      <c r="D22" s="4">
        <f>[2]Scaling!D10</f>
        <v>44231</v>
      </c>
      <c r="E22">
        <f>[2]Scaling!E10</f>
        <v>3</v>
      </c>
      <c r="F22">
        <f>[2]Scaling!F10</f>
        <v>27</v>
      </c>
      <c r="G22">
        <f>[2]Scaling!G10</f>
        <v>54.846228000000004</v>
      </c>
      <c r="H22">
        <f>[2]Scaling!H10</f>
        <v>55.102595000000001</v>
      </c>
      <c r="I22">
        <f>[2]Scaling!I10</f>
        <v>53.737281000000003</v>
      </c>
      <c r="J22">
        <f>[2]Scaling!J10</f>
        <v>30.177743</v>
      </c>
      <c r="K22">
        <f>[2]Scaling!K10</f>
        <v>30.928139999999999</v>
      </c>
      <c r="L22">
        <f>[2]Scaling!L10</f>
        <v>22.95</v>
      </c>
      <c r="M22">
        <f>[2]Scaling!M10</f>
        <v>54.419938000000002</v>
      </c>
      <c r="N22">
        <f>[2]Scaling!N10</f>
        <v>30.552941499999999</v>
      </c>
      <c r="O22">
        <f>[2]Scaling!O10</f>
        <v>1178.760330138779</v>
      </c>
      <c r="P22">
        <f>[2]Scaling!P10</f>
        <v>0.26520666144271726</v>
      </c>
      <c r="Q22">
        <f>[2]Scaling!Q10</f>
        <v>0.26908133171911131</v>
      </c>
      <c r="R22">
        <f>[2]Scaling!R10</f>
        <v>0.98560037498090458</v>
      </c>
      <c r="S22">
        <f>[2]Scaling!S10</f>
        <v>-3.8746702763940433E-3</v>
      </c>
      <c r="T22">
        <f>[2]Scaling!T10</f>
        <v>-4.7088768577160378E-3</v>
      </c>
      <c r="U22">
        <f>[2]Scaling!U10</f>
        <v>2.9175183841981771E-4</v>
      </c>
      <c r="V22">
        <f>[2]Scaling!V10</f>
        <v>1.3653139999999979</v>
      </c>
      <c r="W22">
        <f>[2]Scaling!W10</f>
        <v>0.75039699999999954</v>
      </c>
      <c r="X22">
        <f>[2]Scaling!X10</f>
        <v>23.865676198233913</v>
      </c>
      <c r="Y22">
        <f>[2]Scaling!Y10</f>
        <v>3.7801999999999998</v>
      </c>
      <c r="Z22">
        <f>[2]Scaling!Z10</f>
        <v>-2.2000000000002018E-3</v>
      </c>
      <c r="AA22">
        <f>[2]Scaling!AA10</f>
        <v>8.2818957758340108E-3</v>
      </c>
      <c r="AB22">
        <f>[2]Scaling!AB10</f>
        <v>9.1998890425529795E-3</v>
      </c>
      <c r="AC22">
        <f>[2]Scaling!AC10</f>
        <v>33.119600553190729</v>
      </c>
      <c r="AD22">
        <f>[2]Scaling!AD10</f>
        <v>31.970113332255682</v>
      </c>
      <c r="AE22">
        <f>[2]Scaling!AE10</f>
        <v>2.938485087848713E-9</v>
      </c>
      <c r="AF22">
        <f>[2]Scaling!AF10</f>
        <v>8.4258344043699855E-4</v>
      </c>
      <c r="AG22">
        <f>[2]Scaling!AG10</f>
        <v>7.1480471381132984E-7</v>
      </c>
      <c r="AH22">
        <f>[2]Scaling!AH10</f>
        <v>3141.0696749641133</v>
      </c>
      <c r="AI22">
        <f>[2]Scaling!AI10</f>
        <v>3141.0696749641133</v>
      </c>
      <c r="AJ22">
        <f>[2]Scaling!AJ10</f>
        <v>4115.5389798378119</v>
      </c>
      <c r="AK22">
        <f>[2]Scaling!AK10</f>
        <v>0.61660898354015781</v>
      </c>
      <c r="AL22">
        <f>[2]Scaling!AL10</f>
        <v>0.61541208575653483</v>
      </c>
      <c r="AM22">
        <f>[2]Scaling!AM10</f>
        <v>1.1065480581520171E-2</v>
      </c>
      <c r="AN22">
        <f>[2]Scaling!AN10</f>
        <v>0.27944808986800002</v>
      </c>
      <c r="AO22">
        <f>[2]Scaling!AO10</f>
        <v>1.355973842088495E-2</v>
      </c>
      <c r="AP22">
        <f>[2]Scaling!AP10</f>
        <v>5.1887294608753511E-4</v>
      </c>
      <c r="AQ22">
        <f>[2]Scaling!AQ10</f>
        <v>995.48592358559199</v>
      </c>
      <c r="AR22">
        <f>[2]Scaling!AR10</f>
        <v>49663.914232902076</v>
      </c>
      <c r="AS22">
        <f>[2]Scaling!AS10</f>
        <v>1891.9586374438886</v>
      </c>
      <c r="AT22">
        <f>[2]Scaling!AT10</f>
        <v>1687.1096571933854</v>
      </c>
      <c r="AU22">
        <f>[2]Scaling!AU10</f>
        <v>243.25619917800697</v>
      </c>
      <c r="AV22">
        <f>[2]Scaling!AV10</f>
        <v>2.2436211829887517E-3</v>
      </c>
      <c r="AW22">
        <f>[2]Scaling!AW10</f>
        <v>3.5941391967940636E-4</v>
      </c>
      <c r="AX22">
        <f>[2]Scaling!AX10</f>
        <v>4.2922068345298801</v>
      </c>
      <c r="AY22">
        <f>[2]Scaling!AY10</f>
        <v>3.4699380864147398</v>
      </c>
      <c r="AZ22">
        <f>[2]Scaling!AZ10</f>
        <v>1.3805622200276607E-3</v>
      </c>
      <c r="BA22">
        <f>[2]Scaling!BA10</f>
        <v>13.463083301981275</v>
      </c>
      <c r="BB22">
        <f>[2]Scaling!BB10</f>
        <v>11.279543428414993</v>
      </c>
      <c r="BC22">
        <f>[2]Scaling!BC10</f>
        <v>2368929.5929013044</v>
      </c>
      <c r="BD22">
        <f>[2]Scaling!BD10</f>
        <v>2179.1327539146755</v>
      </c>
      <c r="BE22">
        <f>[2]Scaling!BE10</f>
        <v>1822.1614287613502</v>
      </c>
      <c r="BF22">
        <f>[2]Scaling!BF10</f>
        <v>271.19476841769904</v>
      </c>
      <c r="BG22">
        <f>[2]Scaling!BG10</f>
        <v>1767.3786610651771</v>
      </c>
      <c r="BH22">
        <f>[2]Scaling!BH10</f>
        <v>1767.3786610651771</v>
      </c>
      <c r="BI22">
        <f>[2]Scaling!BI10</f>
        <v>0</v>
      </c>
      <c r="BJ22">
        <f>[2]Scaling!BJ10</f>
        <v>12.331194148953511</v>
      </c>
      <c r="BK22">
        <f>[2]Scaling!BK10</f>
        <v>0.51666300570972601</v>
      </c>
      <c r="BL22">
        <f>[2]Scaling!BL10</f>
        <v>3344.1553415391327</v>
      </c>
      <c r="BM22">
        <f>[2]Scaling!BM10</f>
        <v>21793.889404312202</v>
      </c>
      <c r="BN22">
        <f>[2]Scaling!BN10</f>
        <v>25138.044745851334</v>
      </c>
      <c r="BO22">
        <f>[2]Scaling!BO10</f>
        <v>85952.17761356759</v>
      </c>
      <c r="BP22">
        <f>[2]Scaling!BP10</f>
        <v>0.29246547840671905</v>
      </c>
      <c r="BQ22">
        <f>[2]Scaling!BQ10</f>
        <v>0.86696835910075964</v>
      </c>
      <c r="BR22">
        <f>[2]Scaling!BR10</f>
        <v>0.25355831590789185</v>
      </c>
      <c r="BS22">
        <f>[2]Scaling!BS10</f>
        <v>47.109660988272353</v>
      </c>
      <c r="BT22">
        <f>[2]Scaling!BT10</f>
        <v>40.944063913795596</v>
      </c>
      <c r="BU22">
        <f>[2]Scaling!BU10</f>
        <v>7.3102770117276492</v>
      </c>
      <c r="BV22">
        <f>[2]Scaling!BV10</f>
        <v>0.26033880578899604</v>
      </c>
      <c r="BW22">
        <f>[2]Scaling!BW10</f>
        <v>0.26127218045983358</v>
      </c>
      <c r="BX22">
        <f>[2]Scaling!BX10</f>
        <v>1.015058935765603</v>
      </c>
      <c r="BY22">
        <f>[2]Scaling!BY10</f>
        <v>0.26741430582619569</v>
      </c>
      <c r="BZ22">
        <f>[2]Scaling!BZ10</f>
        <v>1.2612862279357717</v>
      </c>
      <c r="CA22">
        <f>[2]Scaling!CA10</f>
        <v>6.987167526538951E-2</v>
      </c>
      <c r="CB22">
        <f>[2]Scaling!CB10</f>
        <v>6.9313241017849386E-2</v>
      </c>
      <c r="CC22">
        <f>[2]Scaling!CC10</f>
        <v>3.0203581102049774E-3</v>
      </c>
      <c r="CD22">
        <f>[2]Scaling!CD10</f>
        <v>1.1381725818506874</v>
      </c>
      <c r="CE22">
        <f>[2]Scaling!CE10</f>
        <v>3.82533879020974E-5</v>
      </c>
      <c r="CF22">
        <f>[2]Scaling!CF10</f>
        <v>3.2462594648903925E-5</v>
      </c>
      <c r="CG22">
        <f>[2]Scaling!CG10</f>
        <v>1.2717854795077859</v>
      </c>
      <c r="CH22">
        <f>[2]Scaling!CH10</f>
        <v>1.2458032088002545E-2</v>
      </c>
      <c r="CJ22">
        <f t="shared" si="64"/>
        <v>18.177049861197734</v>
      </c>
      <c r="CK22">
        <f t="shared" si="41"/>
        <v>2.9001598017199943</v>
      </c>
      <c r="CL22">
        <f t="shared" si="65"/>
        <v>2.0165079749421841</v>
      </c>
      <c r="CM22">
        <f t="shared" si="42"/>
        <v>-1.4604490342096879</v>
      </c>
      <c r="CN22">
        <f t="shared" si="61"/>
        <v>18.557946283731248</v>
      </c>
      <c r="CO22">
        <f t="shared" si="66"/>
        <v>3.2958368660043291</v>
      </c>
      <c r="CP22">
        <f t="shared" si="67"/>
        <v>3.5941391967940635</v>
      </c>
      <c r="CR22">
        <f t="shared" si="4"/>
        <v>-27</v>
      </c>
      <c r="CS22">
        <f t="shared" si="5"/>
        <v>9.6595114809090596E-2</v>
      </c>
      <c r="CT22">
        <f t="shared" si="6"/>
        <v>4.1519504318273358E-2</v>
      </c>
      <c r="CU22">
        <f t="shared" si="7"/>
        <v>2.8014190031967058E-7</v>
      </c>
      <c r="CV22">
        <f t="shared" si="8"/>
        <v>32840.103647669144</v>
      </c>
      <c r="CX22">
        <f t="shared" si="9"/>
        <v>0.78142482899693899</v>
      </c>
      <c r="CY22">
        <f t="shared" si="10"/>
        <v>2.9384850878487132</v>
      </c>
      <c r="CZ22">
        <f t="shared" si="68"/>
        <v>1182.7905894758039</v>
      </c>
      <c r="DA22">
        <f t="shared" si="69"/>
        <v>9.5862303071743795E-4</v>
      </c>
      <c r="DB22">
        <f t="shared" si="70"/>
        <v>6.8264661943401945</v>
      </c>
      <c r="DC22">
        <f t="shared" si="71"/>
        <v>200.54682276402085</v>
      </c>
      <c r="DD22">
        <f t="shared" si="72"/>
        <v>8.7088723649348001</v>
      </c>
      <c r="DE22">
        <f t="shared" si="43"/>
        <v>1.1843020473678323E-9</v>
      </c>
      <c r="DF22">
        <f t="shared" si="44"/>
        <v>1.1843020473678323</v>
      </c>
      <c r="DG22">
        <f t="shared" si="91"/>
        <v>1.0113200728420302</v>
      </c>
      <c r="DH22">
        <f t="shared" si="73"/>
        <v>3.0535394628864267E-2</v>
      </c>
      <c r="DI22">
        <f t="shared" si="74"/>
        <v>15.823439885732432</v>
      </c>
      <c r="DJ22">
        <f t="shared" si="75"/>
        <v>1.771233787943784E-5</v>
      </c>
      <c r="DK22">
        <f t="shared" si="19"/>
        <v>1.5513659436857903</v>
      </c>
      <c r="DL22">
        <f t="shared" si="20"/>
        <v>0.41143258260083898</v>
      </c>
      <c r="DM22">
        <f t="shared" si="21"/>
        <v>1.5385586097560806</v>
      </c>
      <c r="DN22">
        <f t="shared" si="22"/>
        <v>406.84545909783844</v>
      </c>
      <c r="DO22">
        <f t="shared" si="46"/>
        <v>2.0516454644331152</v>
      </c>
      <c r="DP22">
        <f t="shared" si="47"/>
        <v>16.142945322349796</v>
      </c>
      <c r="DQ22">
        <f t="shared" si="48"/>
        <v>4.1029446875724242E-6</v>
      </c>
      <c r="DR22">
        <f t="shared" si="49"/>
        <v>11.415653270280156</v>
      </c>
      <c r="DT22">
        <f t="shared" si="76"/>
        <v>4.4824097631241259E-29</v>
      </c>
      <c r="DU22">
        <f t="shared" si="77"/>
        <v>2.7903258327376782E-2</v>
      </c>
      <c r="DV22">
        <f t="shared" si="78"/>
        <v>1.0263728419306318E-21</v>
      </c>
      <c r="DW22">
        <f t="shared" si="51"/>
        <v>2.4372008385245536E-9</v>
      </c>
      <c r="DX22">
        <f t="shared" si="79"/>
        <v>1.4476745597640422E-8</v>
      </c>
      <c r="DY22">
        <f t="shared" si="80"/>
        <v>5.0526315789473683E-2</v>
      </c>
      <c r="DZ22">
        <f>'[2]Re=1900'!$B$20</f>
        <v>0.35499999999999998</v>
      </c>
      <c r="EA22">
        <f t="shared" si="81"/>
        <v>1.306504809794578E-11</v>
      </c>
      <c r="EB22">
        <f t="shared" si="52"/>
        <v>7654009327.0474081</v>
      </c>
      <c r="EC22">
        <f t="shared" si="53"/>
        <v>127566822.11745681</v>
      </c>
      <c r="ED22" s="7">
        <f t="shared" si="82"/>
        <v>4724697.1154613635</v>
      </c>
      <c r="EE22">
        <f t="shared" si="54"/>
        <v>255.13364423491362</v>
      </c>
      <c r="EG22">
        <f t="shared" si="83"/>
        <v>2.5332438019689192E-9</v>
      </c>
      <c r="EH22">
        <f t="shared" si="84"/>
        <v>2.5332438019689194</v>
      </c>
      <c r="EI22">
        <f t="shared" si="85"/>
        <v>4744.0514392160521</v>
      </c>
      <c r="EJ22">
        <f t="shared" si="86"/>
        <v>2.5332438019689192E-9</v>
      </c>
      <c r="EK22">
        <f t="shared" si="87"/>
        <v>9.6595114809090596E-2</v>
      </c>
      <c r="EL22">
        <v>27</v>
      </c>
      <c r="EM22">
        <f t="shared" si="56"/>
        <v>27</v>
      </c>
      <c r="EN22">
        <f t="shared" si="57"/>
        <v>3.2958368660043291</v>
      </c>
      <c r="EQ22">
        <f>(1574*10^-6)/60</f>
        <v>2.6233333333333332E-5</v>
      </c>
      <c r="ER22">
        <f t="shared" si="34"/>
        <v>0.27444928958845005</v>
      </c>
      <c r="ET22">
        <f t="shared" si="58"/>
        <v>1.9348993976154026E-6</v>
      </c>
      <c r="EU22">
        <f t="shared" si="35"/>
        <v>1.0263728419306318E-21</v>
      </c>
      <c r="EV22">
        <f t="shared" si="63"/>
        <v>6.1288118754259889E+37</v>
      </c>
      <c r="EX22">
        <v>28.26</v>
      </c>
      <c r="EY22">
        <v>0.98499999999999999</v>
      </c>
      <c r="EZ22" s="6">
        <v>2.92E-4</v>
      </c>
      <c r="FA22">
        <v>1.26</v>
      </c>
      <c r="FB22">
        <f t="shared" si="59"/>
        <v>1.26</v>
      </c>
      <c r="FC22">
        <f t="shared" si="60"/>
        <v>18.722164505987138</v>
      </c>
      <c r="FD22">
        <v>3.0200000000000001E-3</v>
      </c>
      <c r="FE22" t="e">
        <f t="shared" si="88"/>
        <v>#DIV/0!</v>
      </c>
      <c r="FG22">
        <f t="shared" si="89"/>
        <v>0.78174603174603174</v>
      </c>
      <c r="FH22" s="6">
        <f t="shared" si="90"/>
        <v>9.6688741721854293E-2</v>
      </c>
      <c r="FI22">
        <f t="shared" si="39"/>
        <v>756.19074450487562</v>
      </c>
      <c r="FJ22">
        <f t="shared" si="40"/>
        <v>1</v>
      </c>
    </row>
    <row r="23" spans="1:168" x14ac:dyDescent="0.25">
      <c r="A23">
        <f>[2]Scaling!A11</f>
        <v>55</v>
      </c>
      <c r="B23">
        <f>[2]Scaling!B11</f>
        <v>25</v>
      </c>
      <c r="C23">
        <f>[2]Scaling!C11</f>
        <v>1900</v>
      </c>
      <c r="D23" s="4">
        <f>[2]Scaling!D11</f>
        <v>44231</v>
      </c>
      <c r="E23">
        <f>[2]Scaling!E11</f>
        <v>4</v>
      </c>
      <c r="F23">
        <f>[2]Scaling!F11</f>
        <v>24</v>
      </c>
      <c r="G23">
        <f>[2]Scaling!G11</f>
        <v>54.550452999999997</v>
      </c>
      <c r="H23">
        <f>[2]Scaling!H11</f>
        <v>55.008775999999997</v>
      </c>
      <c r="I23">
        <f>[2]Scaling!I11</f>
        <v>53.489888999999998</v>
      </c>
      <c r="J23">
        <f>[2]Scaling!J11</f>
        <v>29.222442999999998</v>
      </c>
      <c r="K23">
        <f>[2]Scaling!K11</f>
        <v>30.170617</v>
      </c>
      <c r="L23">
        <f>[2]Scaling!L11</f>
        <v>16.29</v>
      </c>
      <c r="M23">
        <f>[2]Scaling!M11</f>
        <v>54.249332499999994</v>
      </c>
      <c r="N23">
        <f>[2]Scaling!N11</f>
        <v>29.696529999999999</v>
      </c>
      <c r="O23">
        <f>[2]Scaling!O11</f>
        <v>1178.8591209002536</v>
      </c>
      <c r="P23">
        <f>[2]Scaling!P11</f>
        <v>0.26196492774335722</v>
      </c>
      <c r="Q23">
        <f>[2]Scaling!Q11</f>
        <v>0.26904024697000217</v>
      </c>
      <c r="R23">
        <f>[2]Scaling!R11</f>
        <v>0.97370163272473564</v>
      </c>
      <c r="S23">
        <f>[2]Scaling!S11</f>
        <v>-7.0753192266449494E-3</v>
      </c>
      <c r="T23">
        <f>[2]Scaling!T11</f>
        <v>-7.9354155478919778E-3</v>
      </c>
      <c r="U23">
        <f>[2]Scaling!U11</f>
        <v>2.4828189729394118E-4</v>
      </c>
      <c r="V23">
        <f>[2]Scaling!V11</f>
        <v>1.5188869999999994</v>
      </c>
      <c r="W23">
        <f>[2]Scaling!W11</f>
        <v>0.94817400000000163</v>
      </c>
      <c r="X23">
        <f>[2]Scaling!X11</f>
        <v>24.551696974261727</v>
      </c>
      <c r="Y23">
        <f>[2]Scaling!Y11</f>
        <v>3.7978000000000001</v>
      </c>
      <c r="Z23">
        <f>[2]Scaling!Z11</f>
        <v>0</v>
      </c>
      <c r="AA23">
        <f>[2]Scaling!AA11</f>
        <v>9.4792782976413498E-3</v>
      </c>
      <c r="AB23">
        <f>[2]Scaling!AB11</f>
        <v>9.0003252889184239E-3</v>
      </c>
      <c r="AC23">
        <f>[2]Scaling!AC11</f>
        <v>32.401171040106327</v>
      </c>
      <c r="AD23">
        <f>[2]Scaling!AD11</f>
        <v>30.425489879124232</v>
      </c>
      <c r="AE23">
        <f>[2]Scaling!AE11</f>
        <v>2.9286283322863713E-9</v>
      </c>
      <c r="AF23">
        <f>[2]Scaling!AF11</f>
        <v>8.4504905187355109E-4</v>
      </c>
      <c r="AG23">
        <f>[2]Scaling!AG11</f>
        <v>7.1683633514089159E-7</v>
      </c>
      <c r="AH23">
        <f>[2]Scaling!AH11</f>
        <v>3140.9426117300372</v>
      </c>
      <c r="AI23">
        <f>[2]Scaling!AI11</f>
        <v>3140.9426117300372</v>
      </c>
      <c r="AJ23">
        <f>[2]Scaling!AJ11</f>
        <v>4119.0151141681517</v>
      </c>
      <c r="AK23">
        <f>[2]Scaling!AK11</f>
        <v>0.61641896507237492</v>
      </c>
      <c r="AL23">
        <f>[2]Scaling!AL11</f>
        <v>0.61406898067119087</v>
      </c>
      <c r="AM23">
        <f>[2]Scaling!AM11</f>
        <v>1.1048121927504239E-2</v>
      </c>
      <c r="AN23">
        <f>[2]Scaling!AN11</f>
        <v>0.27936517559500001</v>
      </c>
      <c r="AO23">
        <f>[2]Scaling!AO11</f>
        <v>1.3538627068399903E-2</v>
      </c>
      <c r="AP23">
        <f>[2]Scaling!AP11</f>
        <v>5.203677729276328E-4</v>
      </c>
      <c r="AQ23">
        <f>[2]Scaling!AQ11</f>
        <v>995.73034203623217</v>
      </c>
      <c r="AR23">
        <f>[2]Scaling!AR11</f>
        <v>49523.159275990947</v>
      </c>
      <c r="AS23">
        <f>[2]Scaling!AS11</f>
        <v>1886.596543847274</v>
      </c>
      <c r="AT23">
        <f>[2]Scaling!AT11</f>
        <v>1682.6762470793506</v>
      </c>
      <c r="AU23">
        <f>[2]Scaling!AU11</f>
        <v>244.76862674522431</v>
      </c>
      <c r="AV23">
        <f>[2]Scaling!AV11</f>
        <v>2.246807336025398E-3</v>
      </c>
      <c r="AW23">
        <f>[2]Scaling!AW11</f>
        <v>3.5918146387468132E-4</v>
      </c>
      <c r="AX23">
        <f>[2]Scaling!AX11</f>
        <v>4.3059197176388997</v>
      </c>
      <c r="AY23">
        <f>[2]Scaling!AY11</f>
        <v>3.4904917673453464</v>
      </c>
      <c r="AZ23">
        <f>[2]Scaling!AZ11</f>
        <v>1.3810535666049473E-3</v>
      </c>
      <c r="BA23">
        <f>[2]Scaling!BA11</f>
        <v>13.46474634173579</v>
      </c>
      <c r="BB23">
        <f>[2]Scaling!BB11</f>
        <v>11.291862185468199</v>
      </c>
      <c r="BC23">
        <f>[2]Scaling!BC11</f>
        <v>2369322.2818981158</v>
      </c>
      <c r="BD23">
        <f>[2]Scaling!BD11</f>
        <v>2178.7303137953909</v>
      </c>
      <c r="BE23">
        <f>[2]Scaling!BE11</f>
        <v>1820.1703543038809</v>
      </c>
      <c r="BF23">
        <f>[2]Scaling!BF11</f>
        <v>270.77254136799809</v>
      </c>
      <c r="BG23">
        <f>[2]Scaling!BG11</f>
        <v>1623.7500294977203</v>
      </c>
      <c r="BH23">
        <f>[2]Scaling!BH11</f>
        <v>1623.7500294977203</v>
      </c>
      <c r="BI23">
        <f>[2]Scaling!BI11</f>
        <v>0</v>
      </c>
      <c r="BJ23">
        <f>[2]Scaling!BJ11</f>
        <v>13.132976667573608</v>
      </c>
      <c r="BK23">
        <f>[2]Scaling!BK11</f>
        <v>0.53488707317926787</v>
      </c>
      <c r="BL23">
        <f>[2]Scaling!BL11</f>
        <v>3556.0494680055285</v>
      </c>
      <c r="BM23">
        <f>[2]Scaling!BM11</f>
        <v>21324.671251365518</v>
      </c>
      <c r="BN23">
        <f>[2]Scaling!BN11</f>
        <v>24880.720719371046</v>
      </c>
      <c r="BO23">
        <f>[2]Scaling!BO11</f>
        <v>95624.380222936365</v>
      </c>
      <c r="BP23">
        <f>[2]Scaling!BP11</f>
        <v>0.26019222986193202</v>
      </c>
      <c r="BQ23">
        <f>[2]Scaling!BQ11</f>
        <v>0.85707610691369795</v>
      </c>
      <c r="BR23">
        <f>[2]Scaling!BR11</f>
        <v>0.22300454341925871</v>
      </c>
      <c r="BS23">
        <f>[2]Scaling!BS11</f>
        <v>46.913585969135674</v>
      </c>
      <c r="BT23">
        <f>[2]Scaling!BT11</f>
        <v>40.347097635348874</v>
      </c>
      <c r="BU23">
        <f>[2]Scaling!BU11</f>
        <v>7.3357465308643199</v>
      </c>
      <c r="BV23">
        <f>[2]Scaling!BV11</f>
        <v>0.26007786559478602</v>
      </c>
      <c r="BW23">
        <f>[2]Scaling!BW11</f>
        <v>0.26127216812977228</v>
      </c>
      <c r="BX23">
        <f>[2]Scaling!BX11</f>
        <v>1.0026514864501024</v>
      </c>
      <c r="BY23">
        <f>[2]Scaling!BY11</f>
        <v>0.26737222738055205</v>
      </c>
      <c r="BZ23">
        <f>[2]Scaling!BZ11</f>
        <v>1.2402129661026187</v>
      </c>
      <c r="CA23">
        <f>[2]Scaling!CA11</f>
        <v>6.4226275792546195E-2</v>
      </c>
      <c r="CB23">
        <f>[2]Scaling!CB11</f>
        <v>5.7780546132873242E-2</v>
      </c>
      <c r="CC23">
        <f>[2]Scaling!CC11</f>
        <v>3.2030728924516E-3</v>
      </c>
      <c r="CD23">
        <f>[2]Scaling!CD11</f>
        <v>1.1214322262763605</v>
      </c>
      <c r="CE23">
        <f>[2]Scaling!CE11</f>
        <v>3.8603092243183974E-5</v>
      </c>
      <c r="CF23">
        <f>[2]Scaling!CF11</f>
        <v>3.2389959713087644E-5</v>
      </c>
      <c r="CG23">
        <f>[2]Scaling!CG11</f>
        <v>1.2658125880803399</v>
      </c>
      <c r="CH23">
        <f>[2]Scaling!CH11</f>
        <v>1.2266488426199753E-2</v>
      </c>
      <c r="CJ23">
        <f t="shared" si="64"/>
        <v>19.28019321897051</v>
      </c>
      <c r="CK23">
        <f t="shared" si="41"/>
        <v>2.9590783108630179</v>
      </c>
      <c r="CL23">
        <f t="shared" si="65"/>
        <v>1.9262088935991055</v>
      </c>
      <c r="CM23">
        <f t="shared" si="42"/>
        <v>-1.5358013183429167</v>
      </c>
      <c r="CN23">
        <f t="shared" si="61"/>
        <v>21.576454197885784</v>
      </c>
      <c r="CO23">
        <f t="shared" si="66"/>
        <v>3.1780538303479458</v>
      </c>
      <c r="CP23">
        <f t="shared" si="67"/>
        <v>3.5918146387468131</v>
      </c>
      <c r="CR23">
        <f t="shared" si="4"/>
        <v>-24</v>
      </c>
      <c r="CS23">
        <f t="shared" si="5"/>
        <v>7.7513658174637637E-2</v>
      </c>
      <c r="CT23">
        <f t="shared" si="6"/>
        <v>4.0275004997073947E-2</v>
      </c>
      <c r="CU23">
        <f t="shared" si="7"/>
        <v>2.757656449207333E-7</v>
      </c>
      <c r="CV23">
        <f t="shared" si="8"/>
        <v>32637.58722195253</v>
      </c>
      <c r="CX23">
        <f t="shared" si="9"/>
        <v>0.78510841229519035</v>
      </c>
      <c r="CY23">
        <f t="shared" si="10"/>
        <v>2.9286283322863711</v>
      </c>
      <c r="CZ23">
        <f t="shared" si="68"/>
        <v>1182.8929688196167</v>
      </c>
      <c r="DA23">
        <f t="shared" si="69"/>
        <v>9.6202843262986181E-4</v>
      </c>
      <c r="DB23">
        <f t="shared" si="70"/>
        <v>6.7119359663683653</v>
      </c>
      <c r="DC23">
        <f t="shared" si="71"/>
        <v>193.86739693793393</v>
      </c>
      <c r="DD23">
        <f t="shared" si="72"/>
        <v>8.4891643274495756</v>
      </c>
      <c r="DE23">
        <f t="shared" si="43"/>
        <v>1.2174340194206039E-9</v>
      </c>
      <c r="DF23">
        <f t="shared" si="44"/>
        <v>1.2174340194206039</v>
      </c>
      <c r="DG23">
        <f t="shared" si="91"/>
        <v>1.0050742892613767</v>
      </c>
      <c r="DH23">
        <f t="shared" si="73"/>
        <v>3.1019690245679417E-2</v>
      </c>
      <c r="DI23">
        <f t="shared" si="74"/>
        <v>15.823439885732443</v>
      </c>
      <c r="DJ23">
        <f t="shared" si="75"/>
        <v>1.8041162723718244E-5</v>
      </c>
      <c r="DK23">
        <f t="shared" si="19"/>
        <v>1.5246171644832351</v>
      </c>
      <c r="DL23">
        <f t="shared" si="20"/>
        <v>0.39939622533013286</v>
      </c>
      <c r="DM23">
        <f t="shared" si="21"/>
        <v>1.4937835138788387</v>
      </c>
      <c r="DN23">
        <f t="shared" si="22"/>
        <v>382.62358002618288</v>
      </c>
      <c r="DO23">
        <f t="shared" si="46"/>
        <v>1.9836503136861976</v>
      </c>
      <c r="DP23">
        <f t="shared" si="47"/>
        <v>16.33411434291337</v>
      </c>
      <c r="DQ23">
        <f t="shared" si="48"/>
        <v>4.0080504440521654E-6</v>
      </c>
      <c r="DR23">
        <f t="shared" si="49"/>
        <v>11.15884545047285</v>
      </c>
      <c r="DT23">
        <f t="shared" si="76"/>
        <v>4.4824097631241259E-29</v>
      </c>
      <c r="DU23">
        <f t="shared" si="77"/>
        <v>2.7887201503321708E-2</v>
      </c>
      <c r="DV23">
        <f t="shared" si="78"/>
        <v>9.512925550923793E-22</v>
      </c>
      <c r="DW23">
        <f t="shared" si="51"/>
        <v>2.6280425220516979E-9</v>
      </c>
      <c r="DX23">
        <f t="shared" si="79"/>
        <v>1.6054456966829657E-8</v>
      </c>
      <c r="DY23">
        <f t="shared" si="80"/>
        <v>5.0526315789473683E-2</v>
      </c>
      <c r="DZ23">
        <f>'[2]Re=1900'!$B$20</f>
        <v>0.35499999999999998</v>
      </c>
      <c r="EA23">
        <f t="shared" si="81"/>
        <v>1.4541638018729398E-11</v>
      </c>
      <c r="EB23">
        <f t="shared" si="52"/>
        <v>6876804378.6540146</v>
      </c>
      <c r="EC23">
        <f t="shared" si="53"/>
        <v>114613406.31090024</v>
      </c>
      <c r="ED23" s="7">
        <f t="shared" si="82"/>
        <v>4775558.5962875104</v>
      </c>
      <c r="EE23">
        <f t="shared" si="54"/>
        <v>229.22681262180046</v>
      </c>
      <c r="EG23">
        <f t="shared" si="83"/>
        <v>2.5228570060052117E-9</v>
      </c>
      <c r="EH23">
        <f t="shared" si="84"/>
        <v>2.5228570060052116</v>
      </c>
      <c r="EI23">
        <f t="shared" si="85"/>
        <v>4788.3745880345523</v>
      </c>
      <c r="EJ23">
        <f t="shared" si="86"/>
        <v>2.5228570060052117E-9</v>
      </c>
      <c r="EK23">
        <f t="shared" si="87"/>
        <v>7.7513658174637637E-2</v>
      </c>
      <c r="EL23">
        <v>24</v>
      </c>
      <c r="EM23">
        <f t="shared" si="56"/>
        <v>24</v>
      </c>
      <c r="EN23">
        <f t="shared" si="57"/>
        <v>3.1780538303479458</v>
      </c>
      <c r="EQ23">
        <f>(1574*10^-6)/60</f>
        <v>2.6233333333333332E-5</v>
      </c>
      <c r="ER23">
        <f t="shared" si="34"/>
        <v>0.2413781551485186</v>
      </c>
      <c r="ET23">
        <f t="shared" si="58"/>
        <v>1.9348211550997431E-6</v>
      </c>
      <c r="EU23">
        <f t="shared" si="35"/>
        <v>9.512925550923793E-22</v>
      </c>
      <c r="EV23">
        <f t="shared" si="63"/>
        <v>6.6122578785939884E+37</v>
      </c>
      <c r="EX23">
        <v>95.33</v>
      </c>
      <c r="EY23">
        <v>0.97399999999999998</v>
      </c>
      <c r="EZ23" s="6">
        <v>2.4800000000000001E-4</v>
      </c>
      <c r="FA23">
        <v>1.24</v>
      </c>
      <c r="FB23">
        <f t="shared" si="59"/>
        <v>1.24</v>
      </c>
      <c r="FC23">
        <f t="shared" si="60"/>
        <v>21.610918660796479</v>
      </c>
      <c r="FD23">
        <v>3.2000000000000002E-3</v>
      </c>
      <c r="FE23" t="e">
        <f t="shared" si="88"/>
        <v>#DIV/0!</v>
      </c>
      <c r="FG23">
        <f t="shared" si="89"/>
        <v>0.78548387096774197</v>
      </c>
      <c r="FH23" s="6">
        <f t="shared" si="90"/>
        <v>7.7499999999999999E-2</v>
      </c>
      <c r="FI23">
        <f t="shared" si="39"/>
        <v>740.0509625771839</v>
      </c>
      <c r="FJ23">
        <f t="shared" si="40"/>
        <v>1</v>
      </c>
    </row>
    <row r="24" spans="1:168" x14ac:dyDescent="0.25">
      <c r="A24">
        <f>[2]Scaling!A12</f>
        <v>55</v>
      </c>
      <c r="B24">
        <f>[2]Scaling!B12</f>
        <v>25</v>
      </c>
      <c r="C24">
        <f>[2]Scaling!C12</f>
        <v>2050</v>
      </c>
      <c r="D24" s="4">
        <f>[2]Scaling!D12</f>
        <v>44231</v>
      </c>
      <c r="E24">
        <f>[2]Scaling!E12</f>
        <v>5</v>
      </c>
      <c r="F24">
        <f>[2]Scaling!F12</f>
        <v>29</v>
      </c>
      <c r="G24">
        <f>[2]Scaling!G12</f>
        <v>54.524892999999999</v>
      </c>
      <c r="H24">
        <f>[2]Scaling!H12</f>
        <v>55.113351000000002</v>
      </c>
      <c r="I24">
        <f>[2]Scaling!I12</f>
        <v>53.510725000000001</v>
      </c>
      <c r="J24">
        <f>[2]Scaling!J12</f>
        <v>30.096395999999999</v>
      </c>
      <c r="K24">
        <f>[2]Scaling!K12</f>
        <v>30.931222999999999</v>
      </c>
      <c r="L24">
        <f>[2]Scaling!L12</f>
        <v>22.79</v>
      </c>
      <c r="M24">
        <f>[2]Scaling!M12</f>
        <v>54.312038000000001</v>
      </c>
      <c r="N24">
        <f>[2]Scaling!N12</f>
        <v>30.513809500000001</v>
      </c>
      <c r="O24">
        <f>[2]Scaling!O12</f>
        <v>1178.8228369682945</v>
      </c>
      <c r="P24">
        <f>[2]Scaling!P12</f>
        <v>0.2652154390187394</v>
      </c>
      <c r="Q24">
        <f>[2]Scaling!Q12</f>
        <v>0.26905533542707072</v>
      </c>
      <c r="R24">
        <f>[2]Scaling!R12</f>
        <v>0.98572822797869342</v>
      </c>
      <c r="S24">
        <f>[2]Scaling!S12</f>
        <v>-3.8398964083313225E-3</v>
      </c>
      <c r="T24">
        <f>[2]Scaling!T12</f>
        <v>-4.7162970644696435E-3</v>
      </c>
      <c r="U24">
        <f>[2]Scaling!U12</f>
        <v>3.2816958294187371E-4</v>
      </c>
      <c r="V24">
        <f>[2]Scaling!V12</f>
        <v>1.6026260000000008</v>
      </c>
      <c r="W24">
        <f>[2]Scaling!W12</f>
        <v>0.83482700000000065</v>
      </c>
      <c r="X24">
        <f>[2]Scaling!X12</f>
        <v>23.79616407386667</v>
      </c>
      <c r="Y24">
        <f>[2]Scaling!Y12</f>
        <v>3.8178999999999998</v>
      </c>
      <c r="Z24">
        <f>[2]Scaling!Z12</f>
        <v>0</v>
      </c>
      <c r="AA24">
        <f>[2]Scaling!AA12</f>
        <v>9.2797145440067993E-3</v>
      </c>
      <c r="AB24">
        <f>[2]Scaling!AB12</f>
        <v>9.5191910483682675E-3</v>
      </c>
      <c r="AC24">
        <f>[2]Scaling!AC12</f>
        <v>34.269087774125765</v>
      </c>
      <c r="AD24">
        <f>[2]Scaling!AD12</f>
        <v>34.269087774125765</v>
      </c>
      <c r="AE24">
        <f>[2]Scaling!AE12</f>
        <v>2.9322489327885355E-9</v>
      </c>
      <c r="AF24">
        <f>[2]Scaling!AF12</f>
        <v>8.4414147740071235E-4</v>
      </c>
      <c r="AG24">
        <f>[2]Scaling!AG12</f>
        <v>7.1608850026326421E-7</v>
      </c>
      <c r="AH24">
        <f>[2]Scaling!AH12</f>
        <v>3140.9891840140253</v>
      </c>
      <c r="AI24">
        <f>[2]Scaling!AI12</f>
        <v>3140.9891840140253</v>
      </c>
      <c r="AJ24">
        <f>[2]Scaling!AJ12</f>
        <v>4115.6985498057611</v>
      </c>
      <c r="AK24">
        <f>[2]Scaling!AK12</f>
        <v>0.61648885189493696</v>
      </c>
      <c r="AL24">
        <f>[2]Scaling!AL12</f>
        <v>0.61535111344578153</v>
      </c>
      <c r="AM24">
        <f>[2]Scaling!AM12</f>
        <v>1.1054505212808034E-2</v>
      </c>
      <c r="AN24">
        <f>[2]Scaling!AN12</f>
        <v>0.27939565046800002</v>
      </c>
      <c r="AO24">
        <f>[2]Scaling!AO12</f>
        <v>1.3546390370979202E-2</v>
      </c>
      <c r="AP24">
        <f>[2]Scaling!AP12</f>
        <v>5.1981753459864942E-4</v>
      </c>
      <c r="AQ24">
        <f>[2]Scaling!AQ12</f>
        <v>995.49724003996334</v>
      </c>
      <c r="AR24">
        <f>[2]Scaling!AR12</f>
        <v>53502.465108593024</v>
      </c>
      <c r="AS24">
        <f>[2]Scaling!AS12</f>
        <v>2038.1891469940197</v>
      </c>
      <c r="AT24">
        <f>[2]Scaling!AT12</f>
        <v>1816.2954514754229</v>
      </c>
      <c r="AU24">
        <f>[2]Scaling!AU12</f>
        <v>244.21136018021232</v>
      </c>
      <c r="AV24">
        <f>[2]Scaling!AV12</f>
        <v>2.1616387057162593E-3</v>
      </c>
      <c r="AW24">
        <f>[2]Scaling!AW12</f>
        <v>3.4582879699757743E-4</v>
      </c>
      <c r="AX24">
        <f>[2]Scaling!AX12</f>
        <v>4.3008713655459898</v>
      </c>
      <c r="AY24">
        <f>[2]Scaling!AY12</f>
        <v>3.4767342198037166</v>
      </c>
      <c r="AZ24">
        <f>[2]Scaling!AZ12</f>
        <v>1.3292223150287185E-3</v>
      </c>
      <c r="BA24">
        <f>[2]Scaling!BA12</f>
        <v>13.810704249486898</v>
      </c>
      <c r="BB24">
        <f>[2]Scaling!BB12</f>
        <v>11.567934941552762</v>
      </c>
      <c r="BC24">
        <f>[2]Scaling!BC12</f>
        <v>2369177.967033898</v>
      </c>
      <c r="BD24">
        <f>[2]Scaling!BD12</f>
        <v>2234.96311673951</v>
      </c>
      <c r="BE24">
        <f>[2]Scaling!BE12</f>
        <v>1868.5646822201243</v>
      </c>
      <c r="BF24">
        <f>[2]Scaling!BF12</f>
        <v>270.9278074195841</v>
      </c>
      <c r="BG24">
        <f>[2]Scaling!BG12</f>
        <v>1844.7386384757126</v>
      </c>
      <c r="BH24">
        <f>[2]Scaling!BH12</f>
        <v>1844.7386384757126</v>
      </c>
      <c r="BI24">
        <f>[2]Scaling!BI12</f>
        <v>0</v>
      </c>
      <c r="BJ24">
        <f>[2]Scaling!BJ12</f>
        <v>12.225394549341379</v>
      </c>
      <c r="BK24">
        <f>[2]Scaling!BK12</f>
        <v>0.51371027676876779</v>
      </c>
      <c r="BL24">
        <f>[2]Scaling!BL12</f>
        <v>3312.1993400923943</v>
      </c>
      <c r="BM24">
        <f>[2]Scaling!BM12</f>
        <v>22552.657695780414</v>
      </c>
      <c r="BN24">
        <f>[2]Scaling!BN12</f>
        <v>25864.857035872807</v>
      </c>
      <c r="BO24">
        <f>[2]Scaling!BO12</f>
        <v>108888.13601195684</v>
      </c>
      <c r="BP24">
        <f>[2]Scaling!BP12</f>
        <v>0.23753604371584269</v>
      </c>
      <c r="BQ24">
        <f>[2]Scaling!BQ12</f>
        <v>0.87194209751484042</v>
      </c>
      <c r="BR24">
        <f>[2]Scaling!BR12</f>
        <v>0.2071176761929687</v>
      </c>
      <c r="BS24">
        <f>[2]Scaling!BS12</f>
        <v>46.995073293468991</v>
      </c>
      <c r="BT24">
        <f>[2]Scaling!BT12</f>
        <v>40.882376018798304</v>
      </c>
      <c r="BU24">
        <f>[2]Scaling!BU12</f>
        <v>7.3169647065310102</v>
      </c>
      <c r="BV24">
        <f>[2]Scaling!BV12</f>
        <v>0.26017378213373255</v>
      </c>
      <c r="BW24">
        <f>[2]Scaling!BW12</f>
        <v>0.26127217266203462</v>
      </c>
      <c r="BX24">
        <f>[2]Scaling!BX12</f>
        <v>1.0150925615863635</v>
      </c>
      <c r="BY24">
        <f>[2]Scaling!BY12</f>
        <v>0.26738969815845076</v>
      </c>
      <c r="BZ24">
        <f>[2]Scaling!BZ12</f>
        <v>1.2645163872980452</v>
      </c>
      <c r="CA24">
        <f>[2]Scaling!CA12</f>
        <v>7.0728956957588129E-2</v>
      </c>
      <c r="CB24">
        <f>[2]Scaling!CB12</f>
        <v>7.0882554175725393E-2</v>
      </c>
      <c r="CC24">
        <f>[2]Scaling!CC12</f>
        <v>2.8838877439349184E-3</v>
      </c>
      <c r="CD24">
        <f>[2]Scaling!CD12</f>
        <v>1.1398044744422045</v>
      </c>
      <c r="CE24">
        <f>[2]Scaling!CE12</f>
        <v>3.9917802580702144E-5</v>
      </c>
      <c r="CF24">
        <f>[2]Scaling!CF12</f>
        <v>3.3251060848055636E-5</v>
      </c>
      <c r="CG24">
        <f>[2]Scaling!CG12</f>
        <v>1.2748830021624358</v>
      </c>
      <c r="CH24">
        <f>[2]Scaling!CH12</f>
        <v>1.2004521540782997E-2</v>
      </c>
      <c r="CJ24">
        <f t="shared" si="64"/>
        <v>17.353371639396311</v>
      </c>
      <c r="CK24">
        <f t="shared" si="41"/>
        <v>2.853786818314024</v>
      </c>
      <c r="CL24">
        <f t="shared" si="65"/>
        <v>2.0296247959990743</v>
      </c>
      <c r="CM24">
        <f t="shared" si="42"/>
        <v>-1.4494908645441167</v>
      </c>
      <c r="CN24">
        <f t="shared" si="61"/>
        <v>18.155648584834243</v>
      </c>
      <c r="CO24">
        <f t="shared" si="66"/>
        <v>3.3672958299864741</v>
      </c>
      <c r="CP24">
        <f t="shared" si="67"/>
        <v>3.4582879699757743</v>
      </c>
      <c r="CR24">
        <f t="shared" si="4"/>
        <v>-29</v>
      </c>
      <c r="CS24">
        <f t="shared" si="5"/>
        <v>0.11379415985661875</v>
      </c>
      <c r="CT24">
        <f t="shared" si="6"/>
        <v>4.1389995282942259E-2</v>
      </c>
      <c r="CU24">
        <f t="shared" si="7"/>
        <v>2.7968946313345872E-7</v>
      </c>
      <c r="CV24">
        <f t="shared" si="8"/>
        <v>34034.85759428134</v>
      </c>
      <c r="CX24">
        <f t="shared" si="9"/>
        <v>0.779529816995846</v>
      </c>
      <c r="CY24">
        <f t="shared" si="10"/>
        <v>2.9322489327885357</v>
      </c>
      <c r="CZ24">
        <f t="shared" si="68"/>
        <v>1182.8504570095704</v>
      </c>
      <c r="DA24">
        <f t="shared" si="69"/>
        <v>9.6061131394283234E-4</v>
      </c>
      <c r="DB24">
        <f t="shared" si="70"/>
        <v>6.8436653957472267</v>
      </c>
      <c r="DC24">
        <f t="shared" si="71"/>
        <v>210.80724546432202</v>
      </c>
      <c r="DD24">
        <f t="shared" si="72"/>
        <v>8.7413555428861329</v>
      </c>
      <c r="DE24">
        <f t="shared" si="43"/>
        <v>1.1794035841327713E-9</v>
      </c>
      <c r="DF24">
        <f t="shared" si="44"/>
        <v>1.1794035841327712</v>
      </c>
      <c r="DG24">
        <f t="shared" si="91"/>
        <v>1.0587180552522877</v>
      </c>
      <c r="DH24">
        <f t="shared" si="73"/>
        <v>3.0894258470797492E-2</v>
      </c>
      <c r="DI24">
        <f t="shared" si="74"/>
        <v>16.230738513652824</v>
      </c>
      <c r="DJ24">
        <f t="shared" si="75"/>
        <v>1.8118124650920274E-5</v>
      </c>
      <c r="DK24">
        <f t="shared" si="19"/>
        <v>1.5592078621661438</v>
      </c>
      <c r="DL24">
        <f t="shared" si="20"/>
        <v>0.41352599768586396</v>
      </c>
      <c r="DM24">
        <f t="shared" si="21"/>
        <v>1.5465292811722882</v>
      </c>
      <c r="DN24">
        <f t="shared" si="22"/>
        <v>428.85543354032342</v>
      </c>
      <c r="DO24">
        <f t="shared" si="46"/>
        <v>2.1538016379946066</v>
      </c>
      <c r="DP24">
        <f t="shared" si="47"/>
        <v>15.910976744373514</v>
      </c>
      <c r="DQ24">
        <f t="shared" si="48"/>
        <v>3.960332123207389E-6</v>
      </c>
      <c r="DR24">
        <f t="shared" si="49"/>
        <v>11.451712979342005</v>
      </c>
      <c r="DT24">
        <f t="shared" si="76"/>
        <v>4.4824097631241259E-29</v>
      </c>
      <c r="DU24">
        <f t="shared" si="77"/>
        <v>2.7893875157796823E-2</v>
      </c>
      <c r="DV24">
        <f t="shared" si="78"/>
        <v>1.0373105809302878E-21</v>
      </c>
      <c r="DW24">
        <f t="shared" si="51"/>
        <v>2.4106912748647019E-9</v>
      </c>
      <c r="DX24">
        <f t="shared" si="79"/>
        <v>1.4260952282493249E-8</v>
      </c>
      <c r="DY24">
        <f t="shared" si="80"/>
        <v>4.6829268292682927E-2</v>
      </c>
      <c r="DZ24">
        <f>'[2]Re=2050'!$B$20</f>
        <v>0.38312499999999994</v>
      </c>
      <c r="EA24">
        <f t="shared" si="81"/>
        <v>1.3923051669414675E-11</v>
      </c>
      <c r="EB24">
        <f t="shared" si="52"/>
        <v>7182333469.2978268</v>
      </c>
      <c r="EC24">
        <f t="shared" si="53"/>
        <v>119705557.82163045</v>
      </c>
      <c r="ED24" s="7">
        <f t="shared" si="82"/>
        <v>4127777.8559182915</v>
      </c>
      <c r="EE24">
        <f t="shared" si="54"/>
        <v>239.4111156432609</v>
      </c>
      <c r="EG24">
        <f t="shared" si="83"/>
        <v>2.5271706202164231E-9</v>
      </c>
      <c r="EH24">
        <f t="shared" si="84"/>
        <v>2.527170620216423</v>
      </c>
      <c r="EI24">
        <f t="shared" si="85"/>
        <v>5154.0149216899244</v>
      </c>
      <c r="EJ24">
        <f t="shared" si="86"/>
        <v>2.5271706202164231E-9</v>
      </c>
      <c r="EK24">
        <f t="shared" si="87"/>
        <v>0.11379415985661875</v>
      </c>
      <c r="EL24">
        <v>29</v>
      </c>
      <c r="EM24">
        <f t="shared" si="56"/>
        <v>29</v>
      </c>
      <c r="EN24">
        <f t="shared" si="57"/>
        <v>3.3672958299864741</v>
      </c>
      <c r="EQ24">
        <f>(1698*10^-6)/60</f>
        <v>2.8299999999999997E-5</v>
      </c>
      <c r="ER24">
        <f t="shared" si="34"/>
        <v>0.22427486196676263</v>
      </c>
      <c r="ET24">
        <f t="shared" si="58"/>
        <v>1.9348468285375196E-6</v>
      </c>
      <c r="EU24">
        <f t="shared" si="35"/>
        <v>1.0373105809302878E-21</v>
      </c>
      <c r="EV24">
        <f t="shared" si="63"/>
        <v>6.0640229391389746E+37</v>
      </c>
      <c r="EX24">
        <v>3.38</v>
      </c>
      <c r="EY24">
        <v>0.98599999999999999</v>
      </c>
      <c r="EZ24" s="6">
        <v>3.28E-4</v>
      </c>
      <c r="FA24">
        <v>1.26</v>
      </c>
      <c r="FB24">
        <f t="shared" si="59"/>
        <v>1.26</v>
      </c>
      <c r="FC24">
        <f t="shared" si="60"/>
        <v>18.722164505987138</v>
      </c>
      <c r="FD24">
        <v>2.8800000000000002E-3</v>
      </c>
      <c r="FE24" t="e">
        <f t="shared" si="88"/>
        <v>#DIV/0!</v>
      </c>
      <c r="FG24">
        <f t="shared" si="89"/>
        <v>0.78253968253968254</v>
      </c>
      <c r="FH24" s="6">
        <f t="shared" si="90"/>
        <v>0.11388888888888889</v>
      </c>
      <c r="FI24">
        <f t="shared" si="39"/>
        <v>794.85284206786673</v>
      </c>
      <c r="FJ24">
        <f t="shared" si="40"/>
        <v>1</v>
      </c>
    </row>
    <row r="25" spans="1:168" x14ac:dyDescent="0.25">
      <c r="A25">
        <f>[2]Scaling!A13</f>
        <v>55</v>
      </c>
      <c r="B25">
        <f>[2]Scaling!B13</f>
        <v>25</v>
      </c>
      <c r="C25">
        <f>[2]Scaling!C13</f>
        <v>2050</v>
      </c>
      <c r="D25" s="4">
        <f>[2]Scaling!D13</f>
        <v>44231</v>
      </c>
      <c r="E25">
        <f>[2]Scaling!E13</f>
        <v>6</v>
      </c>
      <c r="F25">
        <f>[2]Scaling!F13</f>
        <v>23</v>
      </c>
      <c r="G25">
        <f>[2]Scaling!G13</f>
        <v>54.360284999999998</v>
      </c>
      <c r="H25">
        <f>[2]Scaling!H13</f>
        <v>55.002544</v>
      </c>
      <c r="I25">
        <f>[2]Scaling!I13</f>
        <v>53.223719000000003</v>
      </c>
      <c r="J25">
        <f>[2]Scaling!J13</f>
        <v>29.505123999999999</v>
      </c>
      <c r="K25">
        <f>[2]Scaling!K13</f>
        <v>30.517921000000001</v>
      </c>
      <c r="L25">
        <f>[2]Scaling!L13</f>
        <v>18.059999999999999</v>
      </c>
      <c r="M25">
        <f>[2]Scaling!M13</f>
        <v>54.113131500000001</v>
      </c>
      <c r="N25">
        <f>[2]Scaling!N13</f>
        <v>30.011522499999998</v>
      </c>
      <c r="O25">
        <f>[2]Scaling!O13</f>
        <v>1178.937827014099</v>
      </c>
      <c r="P25">
        <f>[2]Scaling!P13</f>
        <v>0.26284528730062251</v>
      </c>
      <c r="Q25">
        <f>[2]Scaling!Q13</f>
        <v>0.26900752220932933</v>
      </c>
      <c r="R25">
        <f>[2]Scaling!R13</f>
        <v>0.97709270410694449</v>
      </c>
      <c r="S25">
        <f>[2]Scaling!S13</f>
        <v>-6.1622349087068207E-3</v>
      </c>
      <c r="T25">
        <f>[2]Scaling!T13</f>
        <v>-7.0023461108953636E-3</v>
      </c>
      <c r="U25">
        <f>[2]Scaling!U13</f>
        <v>2.8925390693345965E-4</v>
      </c>
      <c r="V25">
        <f>[2]Scaling!V13</f>
        <v>1.7788249999999977</v>
      </c>
      <c r="W25">
        <f>[2]Scaling!W13</f>
        <v>1.0127970000000026</v>
      </c>
      <c r="X25">
        <f>[2]Scaling!X13</f>
        <v>24.099579956973539</v>
      </c>
      <c r="Y25">
        <f>[2]Scaling!Y13</f>
        <v>3.8090000000000002</v>
      </c>
      <c r="Z25">
        <f>[2]Scaling!Z13</f>
        <v>2.2999999999999687E-3</v>
      </c>
      <c r="AA25">
        <f>[2]Scaling!AA13</f>
        <v>8.5812414062858538E-3</v>
      </c>
      <c r="AB25">
        <f>[2]Scaling!AB13</f>
        <v>9.020281664281881E-3</v>
      </c>
      <c r="AC25">
        <f>[2]Scaling!AC13</f>
        <v>32.473013991414774</v>
      </c>
      <c r="AD25">
        <f>[2]Scaling!AD13</f>
        <v>34.089480395854665</v>
      </c>
      <c r="AE25">
        <f>[2]Scaling!AE13</f>
        <v>2.9207730008748864E-9</v>
      </c>
      <c r="AF25">
        <f>[2]Scaling!AF13</f>
        <v>8.4702576431758075E-4</v>
      </c>
      <c r="AG25">
        <f>[2]Scaling!AG13</f>
        <v>7.1846516831413122E-7</v>
      </c>
      <c r="AH25">
        <f>[2]Scaling!AH13</f>
        <v>3140.8419713876315</v>
      </c>
      <c r="AI25">
        <f>[2]Scaling!AI13</f>
        <v>3140.8419713876315</v>
      </c>
      <c r="AJ25">
        <f>[2]Scaling!AJ13</f>
        <v>4117.7404937212759</v>
      </c>
      <c r="AK25">
        <f>[2]Scaling!AK13</f>
        <v>0.61626698092267795</v>
      </c>
      <c r="AL25">
        <f>[2]Scaling!AL13</f>
        <v>0.61456510480353832</v>
      </c>
      <c r="AM25">
        <f>[2]Scaling!AM13</f>
        <v>1.1034244236693332E-2</v>
      </c>
      <c r="AN25">
        <f>[2]Scaling!AN13</f>
        <v>0.27929898190899999</v>
      </c>
      <c r="AO25">
        <f>[2]Scaling!AO13</f>
        <v>1.3521748965901109E-2</v>
      </c>
      <c r="AP25">
        <f>[2]Scaling!AP13</f>
        <v>5.2156621298168697E-4</v>
      </c>
      <c r="AQ25">
        <f>[2]Scaling!AQ13</f>
        <v>995.64123420613544</v>
      </c>
      <c r="AR25">
        <f>[2]Scaling!AR13</f>
        <v>53325.480050619241</v>
      </c>
      <c r="AS25">
        <f>[2]Scaling!AS13</f>
        <v>2031.446859071209</v>
      </c>
      <c r="AT25">
        <f>[2]Scaling!AT13</f>
        <v>1810.4677145134501</v>
      </c>
      <c r="AU25">
        <f>[2]Scaling!AU13</f>
        <v>245.98459657731794</v>
      </c>
      <c r="AV25">
        <f>[2]Scaling!AV13</f>
        <v>2.1652229288405185E-3</v>
      </c>
      <c r="AW25">
        <f>[2]Scaling!AW13</f>
        <v>3.455678358721983E-4</v>
      </c>
      <c r="AX25">
        <f>[2]Scaling!AX13</f>
        <v>4.3169180789667179</v>
      </c>
      <c r="AY25">
        <f>[2]Scaling!AY13</f>
        <v>3.4946245703912977</v>
      </c>
      <c r="AZ25">
        <f>[2]Scaling!AZ13</f>
        <v>1.3297745442424846E-3</v>
      </c>
      <c r="BA25">
        <f>[2]Scaling!BA13</f>
        <v>13.812696518358687</v>
      </c>
      <c r="BB25">
        <f>[2]Scaling!BB13</f>
        <v>11.575336149694129</v>
      </c>
      <c r="BC25">
        <f>[2]Scaling!BC13</f>
        <v>2369635.6775977816</v>
      </c>
      <c r="BD25">
        <f>[2]Scaling!BD13</f>
        <v>2234.4810552146496</v>
      </c>
      <c r="BE25">
        <f>[2]Scaling!BE13</f>
        <v>1867.3718894179015</v>
      </c>
      <c r="BF25">
        <f>[2]Scaling!BF13</f>
        <v>270.43497931802222</v>
      </c>
      <c r="BG25">
        <f>[2]Scaling!BG13</f>
        <v>1648.4713577126013</v>
      </c>
      <c r="BH25">
        <f>[2]Scaling!BH13</f>
        <v>1648.4713577126013</v>
      </c>
      <c r="BI25">
        <f>[2]Scaling!BI13</f>
        <v>0</v>
      </c>
      <c r="BJ25">
        <f>[2]Scaling!BJ13</f>
        <v>12.966425624357118</v>
      </c>
      <c r="BK25">
        <f>[2]Scaling!BK13</f>
        <v>0.53799004142657514</v>
      </c>
      <c r="BL25">
        <f>[2]Scaling!BL13</f>
        <v>3506.5750455516904</v>
      </c>
      <c r="BM25">
        <f>[2]Scaling!BM13</f>
        <v>21374.781253663441</v>
      </c>
      <c r="BN25">
        <f>[2]Scaling!BN13</f>
        <v>24881.356299215131</v>
      </c>
      <c r="BO25">
        <f>[2]Scaling!BO13</f>
        <v>120865.84997261316</v>
      </c>
      <c r="BP25">
        <f>[2]Scaling!BP13</f>
        <v>0.20585927542687174</v>
      </c>
      <c r="BQ25">
        <f>[2]Scaling!BQ13</f>
        <v>0.85906817122898149</v>
      </c>
      <c r="BR25">
        <f>[2]Scaling!BR13</f>
        <v>0.17684715127148593</v>
      </c>
      <c r="BS25">
        <f>[2]Scaling!BS13</f>
        <v>46.942267780384327</v>
      </c>
      <c r="BT25">
        <f>[2]Scaling!BT13</f>
        <v>40.45905496820577</v>
      </c>
      <c r="BU25">
        <f>[2]Scaling!BU13</f>
        <v>7.1708637196156744</v>
      </c>
      <c r="BV25">
        <f>[2]Scaling!BV13</f>
        <v>0.25986949244020419</v>
      </c>
      <c r="BW25">
        <f>[2]Scaling!BW13</f>
        <v>0.26127215828380695</v>
      </c>
      <c r="BX25">
        <f>[2]Scaling!BX13</f>
        <v>1.0060210357932848</v>
      </c>
      <c r="BY25">
        <f>[2]Scaling!BY13</f>
        <v>0.26737837401336823</v>
      </c>
      <c r="BZ25">
        <f>[2]Scaling!BZ13</f>
        <v>1.2381358406758991</v>
      </c>
      <c r="CA25">
        <f>[2]Scaling!CA13</f>
        <v>6.3672373874228416E-2</v>
      </c>
      <c r="CB25">
        <f>[2]Scaling!CB13</f>
        <v>6.5835678054839586E-2</v>
      </c>
      <c r="CC25">
        <f>[2]Scaling!CC13</f>
        <v>3.3115039780632276E-3</v>
      </c>
      <c r="CD25">
        <f>[2]Scaling!CD13</f>
        <v>1.1220784382345919</v>
      </c>
      <c r="CE25">
        <f>[2]Scaling!CE13</f>
        <v>3.9378502300512722E-5</v>
      </c>
      <c r="CF25">
        <f>[2]Scaling!CF13</f>
        <v>3.316424778964044E-5</v>
      </c>
      <c r="CG25">
        <f>[2]Scaling!CG13</f>
        <v>1.2594889993556015</v>
      </c>
      <c r="CH25">
        <f>[2]Scaling!CH13</f>
        <v>1.1808967695288422E-2</v>
      </c>
      <c r="CJ25">
        <f t="shared" si="64"/>
        <v>19.935038828763663</v>
      </c>
      <c r="CK25">
        <f t="shared" si="41"/>
        <v>2.9924789285998519</v>
      </c>
      <c r="CL25">
        <f t="shared" si="65"/>
        <v>1.9169555202083322</v>
      </c>
      <c r="CM25">
        <f t="shared" si="42"/>
        <v>-1.5436178964225409</v>
      </c>
      <c r="CN25">
        <f t="shared" si="61"/>
        <v>21.916412663950933</v>
      </c>
      <c r="CO25">
        <f t="shared" si="66"/>
        <v>3.1354942159291497</v>
      </c>
      <c r="CP25">
        <f t="shared" si="67"/>
        <v>3.455678358721983</v>
      </c>
      <c r="CR25">
        <f t="shared" si="4"/>
        <v>-23</v>
      </c>
      <c r="CS25">
        <f t="shared" si="5"/>
        <v>8.7348198537461286E-2</v>
      </c>
      <c r="CT25">
        <f t="shared" si="6"/>
        <v>4.0506910523069824E-2</v>
      </c>
      <c r="CU25">
        <f t="shared" si="7"/>
        <v>2.7658603147670143E-7</v>
      </c>
      <c r="CV25">
        <f t="shared" si="8"/>
        <v>32612.932822826649</v>
      </c>
      <c r="CX25">
        <f t="shared" si="9"/>
        <v>0.78916438084334029</v>
      </c>
      <c r="CY25">
        <f t="shared" si="10"/>
        <v>2.9207730008748864</v>
      </c>
      <c r="CZ25">
        <f t="shared" si="68"/>
        <v>1182.8780114491331</v>
      </c>
      <c r="DA25">
        <f t="shared" si="69"/>
        <v>9.6152933536609668E-4</v>
      </c>
      <c r="DB25">
        <f t="shared" si="70"/>
        <v>6.7007640374748219</v>
      </c>
      <c r="DC25">
        <f t="shared" si="71"/>
        <v>197.37213220329517</v>
      </c>
      <c r="DD25">
        <f t="shared" si="72"/>
        <v>8.4682016967524625</v>
      </c>
      <c r="DE25">
        <f t="shared" si="43"/>
        <v>1.2205951841297287E-9</v>
      </c>
      <c r="DF25">
        <f t="shared" si="44"/>
        <v>1.2205951841297287</v>
      </c>
      <c r="DG25">
        <f t="shared" si="91"/>
        <v>1.0258879872890685</v>
      </c>
      <c r="DH25">
        <f t="shared" si="73"/>
        <v>3.1592016298834874E-2</v>
      </c>
      <c r="DI25">
        <f t="shared" si="74"/>
        <v>16.230738513652817</v>
      </c>
      <c r="DJ25">
        <f t="shared" si="75"/>
        <v>1.8537566236627958E-5</v>
      </c>
      <c r="DK25">
        <f t="shared" si="19"/>
        <v>1.5088761191141147</v>
      </c>
      <c r="DL25">
        <f t="shared" si="20"/>
        <v>0.39660097702959779</v>
      </c>
      <c r="DM25">
        <f t="shared" si="21"/>
        <v>1.4832948943349051</v>
      </c>
      <c r="DN25">
        <f t="shared" si="22"/>
        <v>387.06058794905402</v>
      </c>
      <c r="DO25">
        <f t="shared" si="46"/>
        <v>2.0118382625617151</v>
      </c>
      <c r="DP25">
        <f t="shared" si="47"/>
        <v>16.140966496017537</v>
      </c>
      <c r="DQ25">
        <f t="shared" si="48"/>
        <v>3.8450768902964027E-6</v>
      </c>
      <c r="DR25">
        <f t="shared" si="49"/>
        <v>11.126836734071603</v>
      </c>
      <c r="DT25">
        <f t="shared" si="76"/>
        <v>4.4824097631241259E-29</v>
      </c>
      <c r="DU25">
        <f t="shared" si="77"/>
        <v>2.7889550578673681E-2</v>
      </c>
      <c r="DV25">
        <f t="shared" si="78"/>
        <v>9.4397027273718193E-22</v>
      </c>
      <c r="DW25">
        <f t="shared" si="51"/>
        <v>2.6486510733118541E-9</v>
      </c>
      <c r="DX25">
        <f t="shared" si="79"/>
        <v>1.6227204584512078E-8</v>
      </c>
      <c r="DY25">
        <f t="shared" si="80"/>
        <v>4.6829268292682927E-2</v>
      </c>
      <c r="DZ25">
        <f>'[2]Re=2050'!$B$20</f>
        <v>0.38312499999999994</v>
      </c>
      <c r="EA25">
        <f t="shared" si="81"/>
        <v>1.5858225084356348E-11</v>
      </c>
      <c r="EB25">
        <f t="shared" si="52"/>
        <v>6305875939.3349094</v>
      </c>
      <c r="EC25">
        <f t="shared" si="53"/>
        <v>105097932.32224849</v>
      </c>
      <c r="ED25" s="7">
        <f t="shared" si="82"/>
        <v>4569475.3183586299</v>
      </c>
      <c r="EE25">
        <f t="shared" si="54"/>
        <v>210.19586464449696</v>
      </c>
      <c r="EG25">
        <f t="shared" si="83"/>
        <v>2.5243748102588552E-9</v>
      </c>
      <c r="EH25">
        <f t="shared" si="84"/>
        <v>2.524374810258855</v>
      </c>
      <c r="EI25">
        <f t="shared" si="85"/>
        <v>5076.895417462556</v>
      </c>
      <c r="EJ25">
        <f t="shared" si="86"/>
        <v>2.5243748102588552E-9</v>
      </c>
      <c r="EK25">
        <f t="shared" si="87"/>
        <v>8.7348198537461286E-2</v>
      </c>
      <c r="EL25">
        <v>23</v>
      </c>
      <c r="EM25">
        <f t="shared" si="56"/>
        <v>23</v>
      </c>
      <c r="EN25">
        <f t="shared" si="57"/>
        <v>3.1354942159291497</v>
      </c>
      <c r="EQ25">
        <f>(1698*10^-6)/60</f>
        <v>2.8299999999999997E-5</v>
      </c>
      <c r="ER25">
        <f t="shared" si="34"/>
        <v>0.19149679143596995</v>
      </c>
      <c r="ET25">
        <f t="shared" si="58"/>
        <v>1.9346986130487809E-6</v>
      </c>
      <c r="EU25">
        <f t="shared" si="35"/>
        <v>9.4397027273718193E-22</v>
      </c>
      <c r="EV25">
        <f t="shared" si="63"/>
        <v>6.6631264607842196E+37</v>
      </c>
      <c r="EX25">
        <v>0</v>
      </c>
      <c r="EZ25" s="6"/>
      <c r="FE25" t="e">
        <f t="shared" si="88"/>
        <v>#DIV/0!</v>
      </c>
      <c r="FG25" t="e">
        <f t="shared" si="89"/>
        <v>#DIV/0!</v>
      </c>
      <c r="FH25" s="6" t="e">
        <f>EZ25/FD25</f>
        <v>#DIV/0!</v>
      </c>
      <c r="FI25">
        <f t="shared" si="39"/>
        <v>750.90610994122903</v>
      </c>
      <c r="FJ25">
        <f t="shared" si="40"/>
        <v>1</v>
      </c>
    </row>
    <row r="26" spans="1:168" x14ac:dyDescent="0.25">
      <c r="A26">
        <f>[3]Nucleation!A2</f>
        <v>60</v>
      </c>
      <c r="B26">
        <f>[3]Nucleation!B2</f>
        <v>15</v>
      </c>
      <c r="C26">
        <f>[3]Nucleation!C2</f>
        <v>1300</v>
      </c>
      <c r="D26" s="4">
        <f>[3]Nucleation!D2</f>
        <v>44243</v>
      </c>
      <c r="E26">
        <f>[3]Nucleation!E2</f>
        <v>3</v>
      </c>
      <c r="F26">
        <f>[3]Nucleation!F2</f>
        <v>98</v>
      </c>
      <c r="G26">
        <f>[3]Nucleation!G2</f>
        <v>59.800902999999998</v>
      </c>
      <c r="H26">
        <f>[3]Nucleation!H2</f>
        <v>60.042679</v>
      </c>
      <c r="I26">
        <f>[3]Nucleation!I2</f>
        <v>58.608012000000002</v>
      </c>
      <c r="J26">
        <f>[3]Nucleation!J2</f>
        <v>45.002580999999999</v>
      </c>
      <c r="K26">
        <f>[3]Nucleation!K2</f>
        <v>45.089345999999999</v>
      </c>
      <c r="L26">
        <f>[3]Nucleation!L2</f>
        <v>22.57</v>
      </c>
      <c r="M26">
        <f>[3]Nucleation!M2</f>
        <v>59.325345499999997</v>
      </c>
      <c r="N26">
        <f>[3]Nucleation!N2</f>
        <v>45.045963499999999</v>
      </c>
      <c r="O26">
        <f>[3]Nucleation!O2</f>
        <v>1175.8230430295121</v>
      </c>
      <c r="P26">
        <f>[3]Nucleation!P2</f>
        <v>0.26704670811813125</v>
      </c>
      <c r="Q26">
        <f>[3]Nucleation!Q2</f>
        <v>0.2703072043770447</v>
      </c>
      <c r="R26">
        <f>[3]Nucleation!R2</f>
        <v>0.98793781221470711</v>
      </c>
      <c r="S26">
        <f>[3]Nucleation!S2</f>
        <v>-3.2604962589134479E-3</v>
      </c>
      <c r="T26">
        <f>[3]Nucleation!T2</f>
        <v>-3.4306007708565399E-3</v>
      </c>
      <c r="U26">
        <f>[3]Nucleation!U2</f>
        <v>9.7659288386745265E-5</v>
      </c>
      <c r="V26">
        <f>[3]Nucleation!V2</f>
        <v>1.4346669999999975</v>
      </c>
      <c r="W26">
        <f>[3]Nucleation!W2</f>
        <v>8.6764999999999759E-2</v>
      </c>
      <c r="X26">
        <f>[3]Nucleation!X2</f>
        <v>14.268772762175191</v>
      </c>
      <c r="Y26">
        <f>[3]Nucleation!Y2</f>
        <v>3.9239000000000002</v>
      </c>
      <c r="Z26">
        <f>[3]Nucleation!Z2</f>
        <v>-4.6999999999997044E-3</v>
      </c>
      <c r="AA26">
        <f>[3]Nucleation!AA2</f>
        <v>1.5965100290764405E-3</v>
      </c>
      <c r="AB26">
        <f>[3]Nucleation!AB2</f>
        <v>1.975681160982097E-3</v>
      </c>
      <c r="AC26">
        <f>[3]Nucleation!AC2</f>
        <v>7.1124521795355493</v>
      </c>
      <c r="AD26">
        <f>[3]Nucleation!AD2</f>
        <v>5.9629649586005016</v>
      </c>
      <c r="AE26">
        <f>[3]Nucleation!AE2</f>
        <v>3.2300588489522624E-9</v>
      </c>
      <c r="AF26">
        <f>[3]Nucleation!AF2</f>
        <v>7.7664696913667475E-4</v>
      </c>
      <c r="AG26">
        <f>[3]Nucleation!AG2</f>
        <v>6.6051347925249125E-7</v>
      </c>
      <c r="AH26">
        <f>[3]Nucleation!AH2</f>
        <v>3145.1993207089563</v>
      </c>
      <c r="AI26">
        <f>[3]Nucleation!AI2</f>
        <v>3145.1993207089563</v>
      </c>
      <c r="AJ26">
        <f>[3]Nucleation!AJ2</f>
        <v>4051.5999112750505</v>
      </c>
      <c r="AK26">
        <f>[3]Nucleation!AK2</f>
        <v>0.62190273336570945</v>
      </c>
      <c r="AL26">
        <f>[3]Nucleation!AL2</f>
        <v>0.6353717833742405</v>
      </c>
      <c r="AM26">
        <f>[3]Nucleation!AM2</f>
        <v>1.155344223056488E-2</v>
      </c>
      <c r="AN26">
        <f>[3]Nucleation!AN2</f>
        <v>0.281832117913</v>
      </c>
      <c r="AO26">
        <f>[3]Nucleation!AO2</f>
        <v>1.4153052356311941E-2</v>
      </c>
      <c r="AP26">
        <f>[3]Nucleation!AP2</f>
        <v>4.7890842533494901E-4</v>
      </c>
      <c r="AQ26">
        <f>[3]Nucleation!AQ2</f>
        <v>990.31847131175084</v>
      </c>
      <c r="AR26">
        <f>[3]Nucleation!AR2</f>
        <v>33969.783667992226</v>
      </c>
      <c r="AS26">
        <f>[3]Nucleation!AS2</f>
        <v>1294.0869968758943</v>
      </c>
      <c r="AT26">
        <f>[3]Nucleation!AT2</f>
        <v>1060.1916388343825</v>
      </c>
      <c r="AU26">
        <f>[3]Nucleation!AU2</f>
        <v>204.48961153346872</v>
      </c>
      <c r="AV26">
        <f>[3]Nucleation!AV2</f>
        <v>2.712836460787934E-3</v>
      </c>
      <c r="AW26">
        <f>[3]Nucleation!AW2</f>
        <v>4.6046843397087379E-4</v>
      </c>
      <c r="AX26">
        <f>[3]Nucleation!AX2</f>
        <v>3.9277999415431188</v>
      </c>
      <c r="AY26">
        <f>[3]Nucleation!AY2</f>
        <v>3.0538739433650144</v>
      </c>
      <c r="AZ26">
        <f>[3]Nucleation!AZ2</f>
        <v>1.7193877464312926E-3</v>
      </c>
      <c r="BA26">
        <f>[3]Nucleation!BA2</f>
        <v>11.514279045700484</v>
      </c>
      <c r="BB26">
        <f>[3]Nucleation!BB2</f>
        <v>9.2586642497209848</v>
      </c>
      <c r="BC26">
        <f>[3]Nucleation!BC2</f>
        <v>2357577.1494597578</v>
      </c>
      <c r="BD26">
        <f>[3]Nucleation!BD2</f>
        <v>1879.699922954869</v>
      </c>
      <c r="BE26">
        <f>[3]Nucleation!BE2</f>
        <v>1544.2071792022434</v>
      </c>
      <c r="BF26">
        <f>[3]Nucleation!BF2</f>
        <v>283.06104712623886</v>
      </c>
      <c r="BG26">
        <f>[3]Nucleation!BG2</f>
        <v>454.11769286449487</v>
      </c>
      <c r="BH26">
        <f>[3]Nucleation!BH2</f>
        <v>454.11769286449476</v>
      </c>
      <c r="BI26">
        <f>[3]Nucleation!BI2</f>
        <v>0</v>
      </c>
      <c r="BJ26">
        <f>[3]Nucleation!BJ2</f>
        <v>10.256858151394193</v>
      </c>
      <c r="BK26">
        <f>[3]Nucleation!BK2</f>
        <v>0.71829846357455762</v>
      </c>
      <c r="BL26">
        <f>[3]Nucleation!BL2</f>
        <v>2903.3170085589386</v>
      </c>
      <c r="BM26">
        <f>[3]Nucleation!BM2</f>
        <v>4657.8207597495175</v>
      </c>
      <c r="BN26">
        <f>[3]Nucleation!BN2</f>
        <v>7561.1377683084556</v>
      </c>
      <c r="BO26">
        <f>[3]Nucleation!BO2</f>
        <v>57017.559011039288</v>
      </c>
      <c r="BP26">
        <f>[3]Nucleation!BP2</f>
        <v>0.13261068869757348</v>
      </c>
      <c r="BQ26">
        <f>[3]Nucleation!BQ2</f>
        <v>0.61602114687979614</v>
      </c>
      <c r="BR26">
        <f>[3]Nucleation!BR2</f>
        <v>8.1690988539998829E-2</v>
      </c>
      <c r="BS26">
        <f>[3]Nucleation!BS2</f>
        <v>56.329952869340232</v>
      </c>
      <c r="BT26">
        <f>[3]Nucleation!BT2</f>
        <v>51.201523793643133</v>
      </c>
      <c r="BU26">
        <f>[3]Nucleation!BU2</f>
        <v>2.9953926306597651</v>
      </c>
      <c r="BV26">
        <f>[3]Nucleation!BV2</f>
        <v>0.2678095356481443</v>
      </c>
      <c r="BW26">
        <f>[3]Nucleation!BW2</f>
        <v>0.26127253357344216</v>
      </c>
      <c r="BX26">
        <f>[3]Nucleation!BX2</f>
        <v>1.0221001973139514</v>
      </c>
      <c r="BY26">
        <f>[3]Nucleation!BY2</f>
        <v>0.26954840896071181</v>
      </c>
      <c r="BZ26">
        <f>[3]Nucleation!BZ2</f>
        <v>1.048438484181347</v>
      </c>
      <c r="CA26">
        <f>[3]Nucleation!CA2</f>
        <v>1.3056516343550706E-2</v>
      </c>
      <c r="CB26">
        <f>[3]Nucleation!CB2</f>
        <v>1.1891791454823775E-2</v>
      </c>
      <c r="CC26">
        <f>[3]Nucleation!CC2</f>
        <v>2.6066907491182468E-4</v>
      </c>
      <c r="CD26">
        <f>[3]Nucleation!CD2</f>
        <v>1.0352693407476492</v>
      </c>
      <c r="CE26">
        <f>[3]Nucleation!CE2</f>
        <v>1.0668025074596508E-5</v>
      </c>
      <c r="CF26">
        <f>[3]Nucleation!CF2</f>
        <v>2.9672665605556464E-5</v>
      </c>
      <c r="CG26">
        <f>[3]Nucleation!CG2</f>
        <v>1.0582602844864462</v>
      </c>
      <c r="CH26">
        <f>[3]Nucleation!CH2</f>
        <v>1.4524682456849462E-2</v>
      </c>
      <c r="CJ26">
        <f t="shared" si="64"/>
        <v>1.5644222459705768</v>
      </c>
      <c r="CK26">
        <f t="shared" si="41"/>
        <v>0.44751658392760857</v>
      </c>
      <c r="CL26">
        <f t="shared" si="65"/>
        <v>0.27984475473933368</v>
      </c>
      <c r="CM26">
        <f t="shared" si="42"/>
        <v>-3.0512048293224523</v>
      </c>
      <c r="CN26">
        <f t="shared" si="61"/>
        <v>446.93343057942047</v>
      </c>
      <c r="CO26">
        <f t="shared" si="66"/>
        <v>4.5849674786705723</v>
      </c>
      <c r="CP26">
        <f t="shared" si="67"/>
        <v>4.6046843397087382</v>
      </c>
      <c r="CR26">
        <f t="shared" si="4"/>
        <v>-98</v>
      </c>
      <c r="CS26">
        <f t="shared" si="5"/>
        <v>0.37464854018367932</v>
      </c>
      <c r="CT26">
        <f t="shared" si="6"/>
        <v>6.5982179800959578E-2</v>
      </c>
      <c r="CU26">
        <f t="shared" si="7"/>
        <v>3.5600871504924318E-7</v>
      </c>
      <c r="CV26">
        <f t="shared" si="8"/>
        <v>5549.5303273933068</v>
      </c>
      <c r="CX26">
        <f t="shared" si="9"/>
        <v>0.94229449521410813</v>
      </c>
      <c r="CY26">
        <f t="shared" si="10"/>
        <v>3.2300588489522624</v>
      </c>
      <c r="CZ26">
        <f t="shared" si="68"/>
        <v>1177.6388741700848</v>
      </c>
      <c r="DA26">
        <f t="shared" si="69"/>
        <v>8.1577082030636532E-4</v>
      </c>
      <c r="DB26">
        <f t="shared" si="70"/>
        <v>5.6948416507568895</v>
      </c>
      <c r="DC26">
        <f t="shared" si="71"/>
        <v>33.787803980316646</v>
      </c>
      <c r="DD26">
        <f t="shared" si="72"/>
        <v>6.7407951392738443</v>
      </c>
      <c r="DE26">
        <f t="shared" si="43"/>
        <v>1.4810880929975043E-9</v>
      </c>
      <c r="DF26">
        <f t="shared" si="44"/>
        <v>1.4810880929975043</v>
      </c>
      <c r="DG26">
        <f t="shared" si="91"/>
        <v>0.21215608404570008</v>
      </c>
      <c r="DH26">
        <f t="shared" si="73"/>
        <v>2.9828823968213181E-2</v>
      </c>
      <c r="DI26">
        <f t="shared" si="74"/>
        <v>13.579473724664327</v>
      </c>
      <c r="DJ26">
        <f t="shared" si="75"/>
        <v>1.7644263412384514E-5</v>
      </c>
      <c r="DK26">
        <f t="shared" si="19"/>
        <v>1.0997497252873514</v>
      </c>
      <c r="DL26">
        <f t="shared" si="20"/>
        <v>0.29368454389180637</v>
      </c>
      <c r="DM26">
        <f t="shared" si="21"/>
        <v>1.0895428580868105</v>
      </c>
      <c r="DN26">
        <f t="shared" si="22"/>
        <v>57.849428556833622</v>
      </c>
      <c r="DO26">
        <f t="shared" si="46"/>
        <v>0.36324077865637894</v>
      </c>
      <c r="DP26">
        <f t="shared" si="47"/>
        <v>19.580544359155876</v>
      </c>
      <c r="DQ26">
        <f t="shared" si="48"/>
        <v>4.3411827973862184E-6</v>
      </c>
      <c r="DR26">
        <f t="shared" si="49"/>
        <v>9.427753298852215</v>
      </c>
      <c r="DT26">
        <f t="shared" si="76"/>
        <v>4.4824097631241259E-29</v>
      </c>
      <c r="DU26">
        <f t="shared" si="77"/>
        <v>2.8653109941051792E-2</v>
      </c>
      <c r="DV26">
        <f t="shared" si="78"/>
        <v>2.151668905192323E-22</v>
      </c>
      <c r="DW26">
        <f t="shared" ref="DW26:DW39" si="94">2*DU26*DT26/DV26</f>
        <v>1.1938173148638738E-8</v>
      </c>
      <c r="DX26">
        <f t="shared" si="79"/>
        <v>1.2421499304135184E-7</v>
      </c>
      <c r="DY26">
        <f t="shared" si="80"/>
        <v>7.3846153846153853E-2</v>
      </c>
      <c r="DZ26">
        <f>'[2]Re=2050'!$B$20</f>
        <v>0.38312499999999994</v>
      </c>
      <c r="EA26">
        <f t="shared" si="81"/>
        <v>1.6168629038661453E-10</v>
      </c>
      <c r="EB26">
        <f t="shared" ref="EB26:EB39" si="95">0.1/EA26</f>
        <v>618481627.35928953</v>
      </c>
      <c r="EC26">
        <f t="shared" ref="EC26:EC39" si="96">EB26/60</f>
        <v>10308027.122654825</v>
      </c>
      <c r="ED26" s="7">
        <f t="shared" si="82"/>
        <v>105183.95023117169</v>
      </c>
      <c r="EE26">
        <f t="shared" ref="EE26:EE39" si="97">EC26*2*10^-6</f>
        <v>20.616054245309648</v>
      </c>
      <c r="EG26">
        <f t="shared" si="83"/>
        <v>3.050139293534541E-9</v>
      </c>
      <c r="EH26">
        <f t="shared" ref="EH26:EH39" si="98">EG26*10^9</f>
        <v>3.0501392935345408</v>
      </c>
      <c r="EI26">
        <f t="shared" si="85"/>
        <v>853.60912973239897</v>
      </c>
      <c r="EJ26">
        <f t="shared" si="86"/>
        <v>3.050139293534541E-9</v>
      </c>
      <c r="EK26">
        <f t="shared" si="87"/>
        <v>0.37464854018367932</v>
      </c>
      <c r="EL26">
        <v>24</v>
      </c>
      <c r="EM26">
        <f t="shared" ref="EM26:EM39" si="99">EL26</f>
        <v>24</v>
      </c>
      <c r="EN26">
        <f t="shared" ref="EN26:EN39" si="100">LN(EM26)</f>
        <v>3.1780538303479458</v>
      </c>
      <c r="EQ26">
        <f>(1077*10^-6)/60</f>
        <v>1.7949999999999999E-5</v>
      </c>
      <c r="ER26">
        <f t="shared" si="34"/>
        <v>8.1675827158909461E-2</v>
      </c>
      <c r="ET26">
        <f t="shared" si="58"/>
        <v>1.9359028581557113E-6</v>
      </c>
      <c r="EU26">
        <f t="shared" si="35"/>
        <v>2.151668905192323E-22</v>
      </c>
      <c r="EV26">
        <f t="shared" ref="EV26:EV39" si="101">2*ET26*(58.44/2165*6.022*10^23)/EU26</f>
        <v>2.925035698089199E+38</v>
      </c>
      <c r="EX26">
        <v>0</v>
      </c>
      <c r="EZ26" s="6"/>
      <c r="FG26" t="e">
        <f t="shared" ref="FG26:FG39" si="102">EY26/FA26</f>
        <v>#DIV/0!</v>
      </c>
      <c r="FH26" s="6" t="e">
        <f t="shared" ref="FH26:FH39" si="103">EZ26/FD26</f>
        <v>#DIV/0!</v>
      </c>
      <c r="FI26">
        <f t="shared" si="39"/>
        <v>126.52394863212561</v>
      </c>
      <c r="FJ26">
        <f t="shared" si="40"/>
        <v>0.24489795918367346</v>
      </c>
      <c r="FK26">
        <v>1</v>
      </c>
      <c r="FL26">
        <f t="shared" ref="FL26:FL39" si="104">F26-EM26</f>
        <v>74</v>
      </c>
    </row>
    <row r="27" spans="1:168" x14ac:dyDescent="0.25">
      <c r="A27">
        <f>[3]Nucleation!A3</f>
        <v>60</v>
      </c>
      <c r="B27">
        <f>[3]Nucleation!B3</f>
        <v>15</v>
      </c>
      <c r="C27">
        <f>[3]Nucleation!C3</f>
        <v>1300</v>
      </c>
      <c r="D27" s="4">
        <f>[3]Nucleation!D3</f>
        <v>44243</v>
      </c>
      <c r="E27">
        <f>[3]Nucleation!E3</f>
        <v>4</v>
      </c>
      <c r="F27">
        <f>[3]Nucleation!F3</f>
        <v>109</v>
      </c>
      <c r="G27">
        <f>[3]Nucleation!G3</f>
        <v>59.670974000000001</v>
      </c>
      <c r="H27">
        <f>[3]Nucleation!H3</f>
        <v>60.034936000000002</v>
      </c>
      <c r="I27">
        <f>[3]Nucleation!I3</f>
        <v>58.663727000000002</v>
      </c>
      <c r="J27">
        <f>[3]Nucleation!J3</f>
        <v>44.965445000000003</v>
      </c>
      <c r="K27">
        <f>[3]Nucleation!K3</f>
        <v>44.979624999999999</v>
      </c>
      <c r="L27">
        <f>[3]Nucleation!L3</f>
        <v>23.2</v>
      </c>
      <c r="M27">
        <f>[3]Nucleation!M3</f>
        <v>59.349331500000005</v>
      </c>
      <c r="N27">
        <f>[3]Nucleation!N3</f>
        <v>44.972535000000001</v>
      </c>
      <c r="O27">
        <f>[3]Nucleation!O3</f>
        <v>1175.8082210808002</v>
      </c>
      <c r="P27">
        <f>[3]Nucleation!P3</f>
        <v>0.26751409016444472</v>
      </c>
      <c r="Q27">
        <f>[3]Nucleation!Q3</f>
        <v>0.27031341015338101</v>
      </c>
      <c r="R27">
        <f>[3]Nucleation!R3</f>
        <v>0.9896441690134874</v>
      </c>
      <c r="S27">
        <f>[3]Nucleation!S3</f>
        <v>-2.7993199889362885E-3</v>
      </c>
      <c r="T27">
        <f>[3]Nucleation!T3</f>
        <v>-2.9938222013286553E-3</v>
      </c>
      <c r="U27">
        <f>[3]Nucleation!U3</f>
        <v>9.3807065026344435E-5</v>
      </c>
      <c r="V27">
        <f>[3]Nucleation!V3</f>
        <v>1.3712090000000003</v>
      </c>
      <c r="W27">
        <f>[3]Nucleation!W3</f>
        <v>1.4179999999996085E-2</v>
      </c>
      <c r="X27">
        <f>[3]Nucleation!X3</f>
        <v>14.366115963526807</v>
      </c>
      <c r="Y27">
        <f>[3]Nucleation!Y3</f>
        <v>3.9144000000000001</v>
      </c>
      <c r="Z27">
        <f>[3]Nucleation!Z3</f>
        <v>2.2999999999999687E-3</v>
      </c>
      <c r="AA27">
        <f>[3]Nucleation!AA3</f>
        <v>2.5943287972491937E-3</v>
      </c>
      <c r="AB27">
        <f>[3]Nucleation!AB3</f>
        <v>1.9357684102551801E-3</v>
      </c>
      <c r="AC27">
        <f>[3]Nucleation!AC3</f>
        <v>6.9687662769186485</v>
      </c>
      <c r="AD27">
        <f>[3]Nucleation!AD3</f>
        <v>6.9687662769186494</v>
      </c>
      <c r="AE27">
        <f>[3]Nucleation!AE3</f>
        <v>3.2315233215245612E-9</v>
      </c>
      <c r="AF27">
        <f>[3]Nucleation!AF3</f>
        <v>7.7634809769284085E-4</v>
      </c>
      <c r="AG27">
        <f>[3]Nucleation!AG3</f>
        <v>6.6026762168682876E-7</v>
      </c>
      <c r="AH27">
        <f>[3]Nucleation!AH3</f>
        <v>3145.2217747102482</v>
      </c>
      <c r="AI27">
        <f>[3]Nucleation!AI3</f>
        <v>3145.2217747102482</v>
      </c>
      <c r="AJ27">
        <f>[3]Nucleation!AJ3</f>
        <v>4051.9481903702745</v>
      </c>
      <c r="AK27">
        <f>[3]Nucleation!AK3</f>
        <v>0.62192781177841161</v>
      </c>
      <c r="AL27">
        <f>[3]Nucleation!AL3</f>
        <v>0.63528384028513851</v>
      </c>
      <c r="AM27">
        <f>[3]Nucleation!AM3</f>
        <v>1.1555777597158921E-2</v>
      </c>
      <c r="AN27">
        <f>[3]Nucleation!AN3</f>
        <v>0.28184377510899999</v>
      </c>
      <c r="AO27">
        <f>[3]Nucleation!AO3</f>
        <v>1.4155891308442654E-2</v>
      </c>
      <c r="AP27">
        <f>[3]Nucleation!AP3</f>
        <v>4.7872733256105842E-4</v>
      </c>
      <c r="AQ27">
        <f>[3]Nucleation!AQ3</f>
        <v>990.3495599654367</v>
      </c>
      <c r="AR27">
        <f>[3]Nucleation!AR3</f>
        <v>33982.432672796305</v>
      </c>
      <c r="AS27">
        <f>[3]Nucleation!AS3</f>
        <v>1294.5688637255735</v>
      </c>
      <c r="AT27">
        <f>[3]Nucleation!AT3</f>
        <v>1060.6259824241195</v>
      </c>
      <c r="AU27">
        <f>[3]Nucleation!AU3</f>
        <v>204.32085923344943</v>
      </c>
      <c r="AV27">
        <f>[3]Nucleation!AV3</f>
        <v>2.7123315252596454E-3</v>
      </c>
      <c r="AW27">
        <f>[3]Nucleation!AW3</f>
        <v>4.6050943905053947E-4</v>
      </c>
      <c r="AX27">
        <f>[3]Nucleation!AX3</f>
        <v>3.9261581414667353</v>
      </c>
      <c r="AY27">
        <f>[3]Nucleation!AY3</f>
        <v>3.053404204301696</v>
      </c>
      <c r="AZ27">
        <f>[3]Nucleation!AZ3</f>
        <v>1.7193073070243898E-3</v>
      </c>
      <c r="BA27">
        <f>[3]Nucleation!BA3</f>
        <v>11.514092514579009</v>
      </c>
      <c r="BB27">
        <f>[3]Nucleation!BB3</f>
        <v>9.2594536489091954</v>
      </c>
      <c r="BC27">
        <f>[3]Nucleation!BC3</f>
        <v>2357521.3473888473</v>
      </c>
      <c r="BD27">
        <f>[3]Nucleation!BD3</f>
        <v>1879.7452700791566</v>
      </c>
      <c r="BE27">
        <f>[3]Nucleation!BE3</f>
        <v>1544.125084168084</v>
      </c>
      <c r="BF27">
        <f>[3]Nucleation!BF3</f>
        <v>283.11782616885307</v>
      </c>
      <c r="BG27">
        <f>[3]Nucleation!BG3</f>
        <v>439.44754643541899</v>
      </c>
      <c r="BH27">
        <f>[3]Nucleation!BH3</f>
        <v>439.44754643541899</v>
      </c>
      <c r="BI27">
        <f>[3]Nucleation!BI3</f>
        <v>0</v>
      </c>
      <c r="BJ27">
        <f>[3]Nucleation!BJ3</f>
        <v>10.384892094165386</v>
      </c>
      <c r="BK27">
        <f>[3]Nucleation!BK3</f>
        <v>0.72233700283407243</v>
      </c>
      <c r="BL27">
        <f>[3]Nucleation!BL3</f>
        <v>2940.148074698212</v>
      </c>
      <c r="BM27">
        <f>[3]Nucleation!BM3</f>
        <v>4563.6153507775589</v>
      </c>
      <c r="BN27">
        <f>[3]Nucleation!BN3</f>
        <v>7503.7634254757704</v>
      </c>
      <c r="BO27">
        <f>[3]Nucleation!BO3</f>
        <v>54495.268018806535</v>
      </c>
      <c r="BP27">
        <f>[3]Nucleation!BP3</f>
        <v>0.13769568805288179</v>
      </c>
      <c r="BQ27">
        <f>[3]Nucleation!BQ3</f>
        <v>0.60817686966033402</v>
      </c>
      <c r="BR27">
        <f>[3]Nucleation!BR3</f>
        <v>8.3743332525727507E-2</v>
      </c>
      <c r="BS27">
        <f>[3]Nucleation!BS3</f>
        <v>56.365876338767187</v>
      </c>
      <c r="BT27">
        <f>[3]Nucleation!BT3</f>
        <v>51.173430291684497</v>
      </c>
      <c r="BU27">
        <f>[3]Nucleation!BU3</f>
        <v>2.9834551612328184</v>
      </c>
      <c r="BV27">
        <f>[3]Nucleation!BV3</f>
        <v>0.26784591513633738</v>
      </c>
      <c r="BW27">
        <f>[3]Nucleation!BW3</f>
        <v>0.26127253529345407</v>
      </c>
      <c r="BX27">
        <f>[3]Nucleation!BX3</f>
        <v>1.0238890584652547</v>
      </c>
      <c r="BY27">
        <f>[3]Nucleation!BY3</f>
        <v>0.26955731884311751</v>
      </c>
      <c r="BZ27">
        <f>[3]Nucleation!BZ3</f>
        <v>1.0490211308815909</v>
      </c>
      <c r="CA27">
        <f>[3]Nucleation!CA3</f>
        <v>1.3214004607099206E-2</v>
      </c>
      <c r="CB27">
        <f>[3]Nucleation!CB3</f>
        <v>1.2708078989454686E-2</v>
      </c>
      <c r="CC27">
        <f>[3]Nucleation!CC3</f>
        <v>2.3734381269017557E-4</v>
      </c>
      <c r="CD27">
        <f>[3]Nucleation!CD3</f>
        <v>1.0364550946734228</v>
      </c>
      <c r="CE27">
        <f>[3]Nucleation!CE3</f>
        <v>1.0617759035035056E-5</v>
      </c>
      <c r="CF27">
        <f>[3]Nucleation!CF3</f>
        <v>2.9681633764541788E-5</v>
      </c>
      <c r="CG27">
        <f>[3]Nucleation!CG3</f>
        <v>1.0570333819665094</v>
      </c>
      <c r="CH27">
        <f>[3]Nucleation!CH3</f>
        <v>1.4542541863813681E-2</v>
      </c>
      <c r="CJ27">
        <f t="shared" si="64"/>
        <v>1.4244009488930631</v>
      </c>
      <c r="CK27">
        <f t="shared" si="41"/>
        <v>0.35375133859162539</v>
      </c>
      <c r="CL27">
        <f t="shared" si="65"/>
        <v>0.29199421563482975</v>
      </c>
      <c r="CM27">
        <f t="shared" si="42"/>
        <v>-3.0395279967881406</v>
      </c>
      <c r="CN27">
        <f t="shared" si="61"/>
        <v>436.61683101883824</v>
      </c>
      <c r="CO27">
        <f t="shared" si="66"/>
        <v>4.6913478822291435</v>
      </c>
      <c r="CP27">
        <f t="shared" si="67"/>
        <v>4.6050943905053945</v>
      </c>
      <c r="CR27">
        <f t="shared" si="4"/>
        <v>-109</v>
      </c>
      <c r="CS27">
        <f t="shared" si="5"/>
        <v>0.39523703593991949</v>
      </c>
      <c r="CT27">
        <f t="shared" si="6"/>
        <v>6.5907188366346847E-2</v>
      </c>
      <c r="CU27">
        <f t="shared" si="7"/>
        <v>3.5579931835178783E-7</v>
      </c>
      <c r="CV27">
        <f t="shared" si="8"/>
        <v>5440.6186589183872</v>
      </c>
      <c r="CX27">
        <f t="shared" si="9"/>
        <v>0.94339774469728421</v>
      </c>
      <c r="CY27">
        <f t="shared" si="10"/>
        <v>3.2315233215245613</v>
      </c>
      <c r="CZ27">
        <f t="shared" si="68"/>
        <v>1177.6175102219445</v>
      </c>
      <c r="DA27">
        <f t="shared" si="69"/>
        <v>8.1528044647248381E-4</v>
      </c>
      <c r="DB27">
        <f t="shared" si="70"/>
        <v>5.6980914080015115</v>
      </c>
      <c r="DC27">
        <f t="shared" si="71"/>
        <v>33.131206424842823</v>
      </c>
      <c r="DD27">
        <f t="shared" si="72"/>
        <v>6.7463289237364412</v>
      </c>
      <c r="DE27">
        <f t="shared" si="43"/>
        <v>1.4802535983005447E-9</v>
      </c>
      <c r="DF27">
        <f t="shared" si="44"/>
        <v>1.4802535983005447</v>
      </c>
      <c r="DG27">
        <f t="shared" si="91"/>
        <v>0.2079122753437011</v>
      </c>
      <c r="DH27">
        <f t="shared" si="73"/>
        <v>2.9834875655441389E-2</v>
      </c>
      <c r="DI27">
        <f t="shared" si="74"/>
        <v>13.57947372466433</v>
      </c>
      <c r="DJ27">
        <f t="shared" si="75"/>
        <v>1.7637635210080398E-5</v>
      </c>
      <c r="DK27">
        <f t="shared" si="19"/>
        <v>1.097679571253305</v>
      </c>
      <c r="DL27">
        <f t="shared" si="20"/>
        <v>0.29364475179592564</v>
      </c>
      <c r="DM27">
        <f t="shared" si="21"/>
        <v>1.0893592244357759</v>
      </c>
      <c r="DN27">
        <f t="shared" si="22"/>
        <v>56.742944694806056</v>
      </c>
      <c r="DO27">
        <f t="shared" si="46"/>
        <v>0.35608587836852035</v>
      </c>
      <c r="DP27">
        <f t="shared" si="47"/>
        <v>19.570465160953486</v>
      </c>
      <c r="DQ27">
        <f t="shared" si="48"/>
        <v>4.3448132753003472E-6</v>
      </c>
      <c r="DR27">
        <f t="shared" si="49"/>
        <v>9.4347974370695091</v>
      </c>
      <c r="DT27">
        <f t="shared" si="76"/>
        <v>4.4824097631241259E-29</v>
      </c>
      <c r="DU27">
        <f t="shared" si="77"/>
        <v>2.8656011428061092E-2</v>
      </c>
      <c r="DV27">
        <f t="shared" si="78"/>
        <v>2.1771781972607342E-22</v>
      </c>
      <c r="DW27">
        <f t="shared" si="94"/>
        <v>1.1799492164577736E-8</v>
      </c>
      <c r="DX27">
        <f t="shared" si="79"/>
        <v>1.2228308196064395E-7</v>
      </c>
      <c r="DY27">
        <f t="shared" si="80"/>
        <v>7.3846153846153853E-2</v>
      </c>
      <c r="DZ27">
        <f>'[2]Re=2050'!$B$20</f>
        <v>0.38312499999999994</v>
      </c>
      <c r="EA27">
        <f t="shared" si="81"/>
        <v>1.5907302301470318E-10</v>
      </c>
      <c r="EB27">
        <f t="shared" si="95"/>
        <v>628642104.76943636</v>
      </c>
      <c r="EC27">
        <f t="shared" si="96"/>
        <v>10477368.41282394</v>
      </c>
      <c r="ED27" s="7">
        <f t="shared" si="82"/>
        <v>96122.645989210461</v>
      </c>
      <c r="EE27">
        <f t="shared" si="97"/>
        <v>20.954736825647878</v>
      </c>
      <c r="EG27">
        <f t="shared" si="83"/>
        <v>3.0522621981682845E-9</v>
      </c>
      <c r="EH27">
        <f t="shared" si="98"/>
        <v>3.0522621981682843</v>
      </c>
      <c r="EI27">
        <f t="shared" si="85"/>
        <v>835.50685188810144</v>
      </c>
      <c r="EJ27">
        <f t="shared" si="86"/>
        <v>3.0522621981682845E-9</v>
      </c>
      <c r="EK27">
        <f t="shared" si="87"/>
        <v>0.39523703593991949</v>
      </c>
      <c r="EL27">
        <v>25</v>
      </c>
      <c r="EM27">
        <f t="shared" si="99"/>
        <v>25</v>
      </c>
      <c r="EN27">
        <f t="shared" si="100"/>
        <v>3.2188758248682006</v>
      </c>
      <c r="EQ27">
        <f>(1077*10^-6)/60</f>
        <v>1.7949999999999999E-5</v>
      </c>
      <c r="ER27">
        <f t="shared" si="34"/>
        <v>8.3727790241311453E-2</v>
      </c>
      <c r="ET27">
        <f t="shared" si="58"/>
        <v>1.9359108126771641E-6</v>
      </c>
      <c r="EU27">
        <f t="shared" si="35"/>
        <v>2.1771781972607342E-22</v>
      </c>
      <c r="EV27">
        <f t="shared" si="101"/>
        <v>2.8907758797999015E+38</v>
      </c>
      <c r="EX27">
        <v>0</v>
      </c>
      <c r="EZ27" s="6"/>
      <c r="FG27" t="e">
        <f t="shared" si="102"/>
        <v>#DIV/0!</v>
      </c>
      <c r="FH27" s="6" t="e">
        <f t="shared" si="103"/>
        <v>#DIV/0!</v>
      </c>
      <c r="FI27">
        <f t="shared" si="39"/>
        <v>123.84845375612417</v>
      </c>
      <c r="FJ27">
        <f t="shared" si="40"/>
        <v>0.22935779816513763</v>
      </c>
      <c r="FK27">
        <v>1</v>
      </c>
      <c r="FL27">
        <f t="shared" si="104"/>
        <v>84</v>
      </c>
    </row>
    <row r="28" spans="1:168" x14ac:dyDescent="0.25">
      <c r="A28">
        <f>[3]Nucleation!A4</f>
        <v>60</v>
      </c>
      <c r="B28">
        <f>[3]Nucleation!B4</f>
        <v>15</v>
      </c>
      <c r="C28">
        <f>[3]Nucleation!C4</f>
        <v>1450</v>
      </c>
      <c r="D28" s="4">
        <f>[3]Nucleation!D4</f>
        <v>44244</v>
      </c>
      <c r="E28">
        <f>[3]Nucleation!E4</f>
        <v>1</v>
      </c>
      <c r="F28">
        <f>[3]Nucleation!F4</f>
        <v>93</v>
      </c>
      <c r="G28">
        <f>[3]Nucleation!G4</f>
        <v>59.649594</v>
      </c>
      <c r="H28">
        <f>[3]Nucleation!H4</f>
        <v>60.033154000000003</v>
      </c>
      <c r="I28">
        <f>[3]Nucleation!I4</f>
        <v>58.416950999999997</v>
      </c>
      <c r="J28">
        <f>[3]Nucleation!J4</f>
        <v>44.995249000000001</v>
      </c>
      <c r="K28">
        <f>[3]Nucleation!K4</f>
        <v>45.153075000000001</v>
      </c>
      <c r="L28">
        <f>[3]Nucleation!L4</f>
        <v>25.29</v>
      </c>
      <c r="M28">
        <f>[3]Nucleation!M4</f>
        <v>59.225052500000004</v>
      </c>
      <c r="N28">
        <f>[3]Nucleation!N4</f>
        <v>45.074162000000001</v>
      </c>
      <c r="O28">
        <f>[3]Nucleation!O4</f>
        <v>1175.8849698150784</v>
      </c>
      <c r="P28">
        <f>[3]Nucleation!P4</f>
        <v>0.26823754968460056</v>
      </c>
      <c r="Q28">
        <f>[3]Nucleation!Q4</f>
        <v>0.27028127838557747</v>
      </c>
      <c r="R28">
        <f>[3]Nucleation!R4</f>
        <v>0.99243851178600184</v>
      </c>
      <c r="S28">
        <f>[3]Nucleation!S4</f>
        <v>-2.0437287009769101E-3</v>
      </c>
      <c r="T28">
        <f>[3]Nucleation!T4</f>
        <v>-2.2804134113433294E-3</v>
      </c>
      <c r="U28">
        <f>[3]Nucleation!U4</f>
        <v>1.11768370255277E-4</v>
      </c>
      <c r="V28">
        <f>[3]Nucleation!V4</f>
        <v>1.6162030000000058</v>
      </c>
      <c r="W28">
        <f>[3]Nucleation!W4</f>
        <v>0.15782600000000002</v>
      </c>
      <c r="X28">
        <f>[3]Nucleation!X4</f>
        <v>14.138356709537579</v>
      </c>
      <c r="Y28">
        <f>[3]Nucleation!Y4</f>
        <v>3.8633000000000002</v>
      </c>
      <c r="Z28">
        <f>[3]Nucleation!Z4</f>
        <v>2.2999999999999687E-3</v>
      </c>
      <c r="AA28">
        <f>[3]Nucleation!AA4</f>
        <v>2.5943287972491937E-3</v>
      </c>
      <c r="AB28">
        <f>[3]Nucleation!AB4</f>
        <v>2.2351140407070097E-3</v>
      </c>
      <c r="AC28">
        <f>[3]Nucleation!AC4</f>
        <v>8.0464105465452356</v>
      </c>
      <c r="AD28">
        <f>[3]Nucleation!AD4</f>
        <v>8.5493112057043259</v>
      </c>
      <c r="AE28">
        <f>[3]Nucleation!AE4</f>
        <v>3.2239395154374238E-9</v>
      </c>
      <c r="AF28">
        <f>[3]Nucleation!AF4</f>
        <v>7.7789912591441331E-4</v>
      </c>
      <c r="AG28">
        <f>[3]Nucleation!AG4</f>
        <v>6.6154355730624483E-7</v>
      </c>
      <c r="AH28">
        <f>[3]Nucleation!AH4</f>
        <v>3145.1056718542623</v>
      </c>
      <c r="AI28">
        <f>[3]Nucleation!AI4</f>
        <v>3145.1056718542623</v>
      </c>
      <c r="AJ28">
        <f>[3]Nucleation!AJ4</f>
        <v>4051.4660969647884</v>
      </c>
      <c r="AK28">
        <f>[3]Nucleation!AK4</f>
        <v>0.62179778762848381</v>
      </c>
      <c r="AL28">
        <f>[3]Nucleation!AL4</f>
        <v>0.63540552018477214</v>
      </c>
      <c r="AM28">
        <f>[3]Nucleation!AM4</f>
        <v>1.1543672211432548E-2</v>
      </c>
      <c r="AN28">
        <f>[3]Nucleation!AN4</f>
        <v>0.28178337551499999</v>
      </c>
      <c r="AO28">
        <f>[3]Nucleation!AO4</f>
        <v>1.4141175521030027E-2</v>
      </c>
      <c r="AP28">
        <f>[3]Nucleation!AP4</f>
        <v>4.7966714090613011E-4</v>
      </c>
      <c r="AQ28">
        <f>[3]Nucleation!AQ4</f>
        <v>990.30651915707756</v>
      </c>
      <c r="AR28">
        <f>[3]Nucleation!AR4</f>
        <v>37821.898583996895</v>
      </c>
      <c r="AS28">
        <f>[3]Nucleation!AS4</f>
        <v>1440.8342317713102</v>
      </c>
      <c r="AT28">
        <f>[3]Nucleation!AT4</f>
        <v>1180.5737145680228</v>
      </c>
      <c r="AU28">
        <f>[3]Nucleation!AU4</f>
        <v>205.19726072357366</v>
      </c>
      <c r="AV28">
        <f>[3]Nucleation!AV4</f>
        <v>2.5709778879469559E-3</v>
      </c>
      <c r="AW28">
        <f>[3]Nucleation!AW4</f>
        <v>4.358875738815158E-4</v>
      </c>
      <c r="AX28">
        <f>[3]Nucleation!AX4</f>
        <v>3.9346794114129127</v>
      </c>
      <c r="AY28">
        <f>[3]Nucleation!AY4</f>
        <v>3.0584486559765836</v>
      </c>
      <c r="AZ28">
        <f>[3]Nucleation!AZ4</f>
        <v>1.6285279769709931E-3</v>
      </c>
      <c r="BA28">
        <f>[3]Nucleation!BA4</f>
        <v>11.94103476310301</v>
      </c>
      <c r="BB28">
        <f>[3]Nucleation!BB4</f>
        <v>9.6014010271641563</v>
      </c>
      <c r="BC28">
        <f>[3]Nucleation!BC4</f>
        <v>2357810.4446675298</v>
      </c>
      <c r="BD28">
        <f>[3]Nucleation!BD4</f>
        <v>1949.0386118942204</v>
      </c>
      <c r="BE28">
        <f>[3]Nucleation!BE4</f>
        <v>1601.4555937190596</v>
      </c>
      <c r="BF28">
        <f>[3]Nucleation!BF4</f>
        <v>282.82351042060054</v>
      </c>
      <c r="BG28">
        <f>[3]Nucleation!BG4</f>
        <v>527.18565101920035</v>
      </c>
      <c r="BH28">
        <f>[3]Nucleation!BH4</f>
        <v>527.18565101920035</v>
      </c>
      <c r="BI28">
        <f>[3]Nucleation!BI4</f>
        <v>0</v>
      </c>
      <c r="BJ28">
        <f>[3]Nucleation!BJ4</f>
        <v>9.9964314658672269</v>
      </c>
      <c r="BK28">
        <f>[3]Nucleation!BK4</f>
        <v>0.70641713084185231</v>
      </c>
      <c r="BL28">
        <f>[3]Nucleation!BL4</f>
        <v>2827.2258388555188</v>
      </c>
      <c r="BM28">
        <f>[3]Nucleation!BM4</f>
        <v>5269.9752302020333</v>
      </c>
      <c r="BN28">
        <f>[3]Nucleation!BN4</f>
        <v>8097.2010690575516</v>
      </c>
      <c r="BO28">
        <f>[3]Nucleation!BO4</f>
        <v>71629.293141413043</v>
      </c>
      <c r="BP28">
        <f>[3]Nucleation!BP4</f>
        <v>0.1130431519556081</v>
      </c>
      <c r="BQ28">
        <f>[3]Nucleation!BQ4</f>
        <v>0.65083912147625789</v>
      </c>
      <c r="BR28">
        <f>[3]Nucleation!BR4</f>
        <v>7.3572905707695105E-2</v>
      </c>
      <c r="BS28">
        <f>[3]Nucleation!BS4</f>
        <v>56.164232575011866</v>
      </c>
      <c r="BT28">
        <f>[3]Nucleation!BT4</f>
        <v>51.16601684207825</v>
      </c>
      <c r="BU28">
        <f>[3]Nucleation!BU4</f>
        <v>3.060819924988138</v>
      </c>
      <c r="BV28">
        <f>[3]Nucleation!BV4</f>
        <v>0.26765740597975596</v>
      </c>
      <c r="BW28">
        <f>[3]Nucleation!BW4</f>
        <v>0.26127252638084597</v>
      </c>
      <c r="BX28">
        <f>[3]Nucleation!BX4</f>
        <v>1.0266580776794034</v>
      </c>
      <c r="BY28">
        <f>[3]Nucleation!BY4</f>
        <v>0.26950736616002763</v>
      </c>
      <c r="BZ28">
        <f>[3]Nucleation!BZ4</f>
        <v>1.05879231354628</v>
      </c>
      <c r="CA28">
        <f>[3]Nucleation!CA4</f>
        <v>1.5844961574312422E-2</v>
      </c>
      <c r="CB28">
        <f>[3]Nucleation!CB4</f>
        <v>1.4987005102358364E-2</v>
      </c>
      <c r="CC28">
        <f>[3]Nucleation!CC4</f>
        <v>3.0047428031050518E-4</v>
      </c>
      <c r="CD28">
        <f>[3]Nucleation!CD4</f>
        <v>1.0427251956128418</v>
      </c>
      <c r="CE28">
        <f>[3]Nucleation!CE4</f>
        <v>1.1546709384931042E-5</v>
      </c>
      <c r="CF28">
        <f>[3]Nucleation!CF4</f>
        <v>3.0731467361919159E-5</v>
      </c>
      <c r="CG28">
        <f>[3]Nucleation!CG4</f>
        <v>1.0638045570795864</v>
      </c>
      <c r="CH28">
        <f>[3]Nucleation!CH4</f>
        <v>1.3848564587447728E-2</v>
      </c>
      <c r="CJ28">
        <f t="shared" si="64"/>
        <v>1.8033875534402719</v>
      </c>
      <c r="CK28">
        <f t="shared" si="41"/>
        <v>0.58966687034102783</v>
      </c>
      <c r="CL28">
        <f t="shared" si="65"/>
        <v>0.47623831001264089</v>
      </c>
      <c r="CM28">
        <f t="shared" si="42"/>
        <v>-2.8624446049218863</v>
      </c>
      <c r="CN28">
        <f t="shared" si="61"/>
        <v>306.3993173346164</v>
      </c>
      <c r="CO28">
        <f t="shared" si="66"/>
        <v>4.5325994931532563</v>
      </c>
      <c r="CP28">
        <f t="shared" si="67"/>
        <v>4.3588757388151578</v>
      </c>
      <c r="CR28">
        <f t="shared" si="4"/>
        <v>-93</v>
      </c>
      <c r="CS28">
        <f t="shared" si="5"/>
        <v>0.37197316901725302</v>
      </c>
      <c r="CT28">
        <f t="shared" si="6"/>
        <v>6.5887406620323968E-2</v>
      </c>
      <c r="CU28">
        <f t="shared" si="7"/>
        <v>3.557440631153156E-7</v>
      </c>
      <c r="CV28">
        <f t="shared" si="8"/>
        <v>6282.9271727930145</v>
      </c>
      <c r="CX28">
        <f t="shared" si="9"/>
        <v>0.93733067296452577</v>
      </c>
      <c r="CY28">
        <f t="shared" si="10"/>
        <v>3.223939515437424</v>
      </c>
      <c r="CZ28">
        <f t="shared" si="68"/>
        <v>1177.7372993728436</v>
      </c>
      <c r="DA28">
        <f t="shared" si="69"/>
        <v>8.180396401070455E-4</v>
      </c>
      <c r="DB28">
        <f t="shared" si="70"/>
        <v>5.7506858288089706</v>
      </c>
      <c r="DC28">
        <f t="shared" si="71"/>
        <v>39.264202687254567</v>
      </c>
      <c r="DD28">
        <f t="shared" si="72"/>
        <v>6.8324935263259094</v>
      </c>
      <c r="DE28">
        <f t="shared" si="43"/>
        <v>1.4672599762300529E-9</v>
      </c>
      <c r="DF28">
        <f t="shared" si="44"/>
        <v>1.4672599762300529</v>
      </c>
      <c r="DG28">
        <f t="shared" si="91"/>
        <v>0.24426136757591252</v>
      </c>
      <c r="DH28">
        <f t="shared" si="73"/>
        <v>3.0356562862777031E-2</v>
      </c>
      <c r="DI28">
        <f t="shared" si="74"/>
        <v>14.081817356009903</v>
      </c>
      <c r="DJ28">
        <f t="shared" si="75"/>
        <v>1.818291134256757E-5</v>
      </c>
      <c r="DK28">
        <f t="shared" si="19"/>
        <v>1.1100143248993704</v>
      </c>
      <c r="DL28">
        <f t="shared" si="20"/>
        <v>0.29774752262581322</v>
      </c>
      <c r="DM28">
        <f t="shared" si="21"/>
        <v>1.1047843584691381</v>
      </c>
      <c r="DN28">
        <f t="shared" si="22"/>
        <v>67.700881395701686</v>
      </c>
      <c r="DO28">
        <f t="shared" si="46"/>
        <v>0.42116504968982033</v>
      </c>
      <c r="DP28">
        <f t="shared" si="47"/>
        <v>19.105124113387987</v>
      </c>
      <c r="DQ28">
        <f t="shared" si="48"/>
        <v>4.1482268915439355E-6</v>
      </c>
      <c r="DR28">
        <f t="shared" si="49"/>
        <v>9.5167358284719494</v>
      </c>
      <c r="DT28">
        <f t="shared" si="76"/>
        <v>4.4824097631241259E-29</v>
      </c>
      <c r="DU28">
        <f t="shared" si="77"/>
        <v>2.8639722931686113E-2</v>
      </c>
      <c r="DV28">
        <f t="shared" si="78"/>
        <v>2.597373906186348E-22</v>
      </c>
      <c r="DW28">
        <f t="shared" si="94"/>
        <v>9.8849821642082454E-9</v>
      </c>
      <c r="DX28">
        <f t="shared" si="79"/>
        <v>9.6422557390717952E-8</v>
      </c>
      <c r="DY28">
        <f t="shared" si="80"/>
        <v>6.620689655172414E-2</v>
      </c>
      <c r="DZ28">
        <f>'[2]Re=2050'!$B$20</f>
        <v>0.38312499999999994</v>
      </c>
      <c r="EA28">
        <f t="shared" si="81"/>
        <v>1.1284846395833973E-10</v>
      </c>
      <c r="EB28">
        <f t="shared" si="95"/>
        <v>886144095.29683101</v>
      </c>
      <c r="EC28">
        <f t="shared" si="96"/>
        <v>14769068.254947184</v>
      </c>
      <c r="ED28" s="7">
        <f t="shared" si="82"/>
        <v>158807.18553706649</v>
      </c>
      <c r="EE28">
        <f t="shared" si="97"/>
        <v>29.538136509894365</v>
      </c>
      <c r="EG28">
        <f t="shared" si="83"/>
        <v>3.0403569747433477E-9</v>
      </c>
      <c r="EH28">
        <f t="shared" si="98"/>
        <v>3.0403569747433479</v>
      </c>
      <c r="EI28">
        <f t="shared" si="85"/>
        <v>1030.7663462879602</v>
      </c>
      <c r="EJ28">
        <f t="shared" si="86"/>
        <v>3.0403569747433477E-9</v>
      </c>
      <c r="EK28">
        <f t="shared" si="87"/>
        <v>0.37197316901725302</v>
      </c>
      <c r="EL28">
        <v>26</v>
      </c>
      <c r="EM28">
        <f t="shared" si="99"/>
        <v>26</v>
      </c>
      <c r="EN28">
        <f t="shared" si="100"/>
        <v>3.2580965380214821</v>
      </c>
      <c r="EQ28">
        <f>(1201*10^-6)/60</f>
        <v>2.0016666666666668E-5</v>
      </c>
      <c r="ER28">
        <f t="shared" si="34"/>
        <v>7.3559250996432304E-2</v>
      </c>
      <c r="ET28">
        <f t="shared" si="58"/>
        <v>1.9358753897019268E-6</v>
      </c>
      <c r="EU28">
        <f t="shared" si="35"/>
        <v>2.597373906186348E-22</v>
      </c>
      <c r="EV28">
        <f t="shared" si="101"/>
        <v>2.4230701024491899E+38</v>
      </c>
      <c r="EX28">
        <v>0</v>
      </c>
      <c r="EZ28" s="6"/>
      <c r="FG28" t="e">
        <f t="shared" si="102"/>
        <v>#DIV/0!</v>
      </c>
      <c r="FH28" s="6" t="e">
        <f t="shared" si="103"/>
        <v>#DIV/0!</v>
      </c>
      <c r="FI28">
        <f t="shared" si="39"/>
        <v>146.37847211705551</v>
      </c>
      <c r="FJ28">
        <f t="shared" si="40"/>
        <v>0.27956989247311825</v>
      </c>
      <c r="FK28">
        <v>1</v>
      </c>
      <c r="FL28">
        <f t="shared" si="104"/>
        <v>67</v>
      </c>
    </row>
    <row r="29" spans="1:168" x14ac:dyDescent="0.25">
      <c r="A29">
        <f>[3]Nucleation!A5</f>
        <v>60</v>
      </c>
      <c r="B29">
        <f>[3]Nucleation!B5</f>
        <v>15</v>
      </c>
      <c r="C29">
        <f>[3]Nucleation!C5</f>
        <v>1450</v>
      </c>
      <c r="D29" s="4">
        <f>[3]Nucleation!D5</f>
        <v>44244</v>
      </c>
      <c r="E29">
        <f>[3]Nucleation!E5</f>
        <v>2</v>
      </c>
      <c r="F29">
        <f>[3]Nucleation!F5</f>
        <v>103</v>
      </c>
      <c r="G29">
        <f>[3]Nucleation!G5</f>
        <v>59.786855000000003</v>
      </c>
      <c r="H29">
        <f>[3]Nucleation!H5</f>
        <v>59.927135999999997</v>
      </c>
      <c r="I29">
        <f>[3]Nucleation!I5</f>
        <v>58.533593000000003</v>
      </c>
      <c r="J29">
        <f>[3]Nucleation!J5</f>
        <v>45.021431</v>
      </c>
      <c r="K29">
        <f>[3]Nucleation!K5</f>
        <v>45.043427000000001</v>
      </c>
      <c r="L29">
        <f>[3]Nucleation!L5</f>
        <v>27.16</v>
      </c>
      <c r="M29">
        <f>[3]Nucleation!M5</f>
        <v>59.2303645</v>
      </c>
      <c r="N29">
        <f>[3]Nucleation!N5</f>
        <v>45.032429</v>
      </c>
      <c r="O29">
        <f>[3]Nucleation!O5</f>
        <v>1175.8816918351445</v>
      </c>
      <c r="P29">
        <f>[3]Nucleation!P5</f>
        <v>0.26913280825168201</v>
      </c>
      <c r="Q29">
        <f>[3]Nucleation!Q5</f>
        <v>0.27028265064784585</v>
      </c>
      <c r="R29">
        <f>[3]Nucleation!R5</f>
        <v>0.99574577800902964</v>
      </c>
      <c r="S29">
        <f>[3]Nucleation!S5</f>
        <v>-1.149842396163836E-3</v>
      </c>
      <c r="T29">
        <f>[3]Nucleation!T5</f>
        <v>-1.3891409205458837E-3</v>
      </c>
      <c r="U29">
        <f>[3]Nucleation!U5</f>
        <v>1.1011290418336558E-4</v>
      </c>
      <c r="V29">
        <f>[3]Nucleation!V5</f>
        <v>1.393542999999994</v>
      </c>
      <c r="W29">
        <f>[3]Nucleation!W5</f>
        <v>2.1996000000001459E-2</v>
      </c>
      <c r="X29">
        <f>[3]Nucleation!X5</f>
        <v>14.186887456453492</v>
      </c>
      <c r="Y29">
        <f>[3]Nucleation!Y5</f>
        <v>3.9074</v>
      </c>
      <c r="Z29">
        <f>[3]Nucleation!Z5</f>
        <v>-2.2999999999999687E-3</v>
      </c>
      <c r="AA29">
        <f>[3]Nucleation!AA5</f>
        <v>2.2949831667973854E-3</v>
      </c>
      <c r="AB29">
        <f>[3]Nucleation!AB5</f>
        <v>2.3748086682512056E-3</v>
      </c>
      <c r="AC29">
        <f>[3]Nucleation!AC5</f>
        <v>8.5493112057043401</v>
      </c>
      <c r="AD29">
        <f>[3]Nucleation!AD5</f>
        <v>8.6211541570127661</v>
      </c>
      <c r="AE29">
        <f>[3]Nucleation!AE5</f>
        <v>3.2242634593852302E-9</v>
      </c>
      <c r="AF29">
        <f>[3]Nucleation!AF5</f>
        <v>7.7783270522107338E-4</v>
      </c>
      <c r="AG29">
        <f>[3]Nucleation!AG5</f>
        <v>6.614889156128842E-7</v>
      </c>
      <c r="AH29">
        <f>[3]Nucleation!AH5</f>
        <v>3145.1106222991389</v>
      </c>
      <c r="AI29">
        <f>[3]Nucleation!AI5</f>
        <v>3145.1106222991389</v>
      </c>
      <c r="AJ29">
        <f>[3]Nucleation!AJ5</f>
        <v>4051.6641254614883</v>
      </c>
      <c r="AK29">
        <f>[3]Nucleation!AK5</f>
        <v>0.62180334950120142</v>
      </c>
      <c r="AL29">
        <f>[3]Nucleation!AL5</f>
        <v>0.6353555836061815</v>
      </c>
      <c r="AM29">
        <f>[3]Nucleation!AM5</f>
        <v>1.1544189886042243E-2</v>
      </c>
      <c r="AN29">
        <f>[3]Nucleation!AN5</f>
        <v>0.281785957147</v>
      </c>
      <c r="AO29">
        <f>[3]Nucleation!AO5</f>
        <v>1.414180483004451E-2</v>
      </c>
      <c r="AP29">
        <f>[3]Nucleation!AP5</f>
        <v>4.7962689456289027E-4</v>
      </c>
      <c r="AQ29">
        <f>[3]Nucleation!AQ5</f>
        <v>990.32420539720397</v>
      </c>
      <c r="AR29">
        <f>[3]Nucleation!AR5</f>
        <v>37825.022827708272</v>
      </c>
      <c r="AS29">
        <f>[3]Nucleation!AS5</f>
        <v>1440.9532505793625</v>
      </c>
      <c r="AT29">
        <f>[3]Nucleation!AT5</f>
        <v>1180.6938646614985</v>
      </c>
      <c r="AU29">
        <f>[3]Nucleation!AU5</f>
        <v>205.15969738372752</v>
      </c>
      <c r="AV29">
        <f>[3]Nucleation!AV5</f>
        <v>2.5708717078739823E-3</v>
      </c>
      <c r="AW29">
        <f>[3]Nucleation!AW5</f>
        <v>4.3589617190499638E-4</v>
      </c>
      <c r="AX29">
        <f>[3]Nucleation!AX5</f>
        <v>3.9343144509030115</v>
      </c>
      <c r="AY29">
        <f>[3]Nucleation!AY5</f>
        <v>3.0585818909108515</v>
      </c>
      <c r="AZ29">
        <f>[3]Nucleation!AZ5</f>
        <v>1.6285110719090742E-3</v>
      </c>
      <c r="BA29">
        <f>[3]Nucleation!BA5</f>
        <v>11.940991854703697</v>
      </c>
      <c r="BB29">
        <f>[3]Nucleation!BB5</f>
        <v>9.6018661604367121</v>
      </c>
      <c r="BC29">
        <f>[3]Nucleation!BC5</f>
        <v>2357798.089476312</v>
      </c>
      <c r="BD29">
        <f>[3]Nucleation!BD5</f>
        <v>1949.0490420505971</v>
      </c>
      <c r="BE29">
        <f>[3]Nucleation!BE5</f>
        <v>1601.4073104940869</v>
      </c>
      <c r="BF29">
        <f>[3]Nucleation!BF5</f>
        <v>282.83609660089024</v>
      </c>
      <c r="BG29">
        <f>[3]Nucleation!BG5</f>
        <v>566.164583964793</v>
      </c>
      <c r="BH29">
        <f>[3]Nucleation!BH5</f>
        <v>566.164583964793</v>
      </c>
      <c r="BI29">
        <f>[3]Nucleation!BI5</f>
        <v>0</v>
      </c>
      <c r="BJ29">
        <f>[3]Nucleation!BJ5</f>
        <v>9.8899145221395042</v>
      </c>
      <c r="BK29">
        <f>[3]Nucleation!BK5</f>
        <v>0.69657412672000829</v>
      </c>
      <c r="BL29">
        <f>[3]Nucleation!BL5</f>
        <v>2797.2248191583963</v>
      </c>
      <c r="BM29">
        <f>[3]Nucleation!BM5</f>
        <v>5599.3193408744773</v>
      </c>
      <c r="BN29">
        <f>[3]Nucleation!BN5</f>
        <v>8396.5441600328741</v>
      </c>
      <c r="BO29">
        <f>[3]Nucleation!BO5</f>
        <v>61761.040479747608</v>
      </c>
      <c r="BP29">
        <f>[3]Nucleation!BP5</f>
        <v>0.13595211633110729</v>
      </c>
      <c r="BQ29">
        <f>[3]Nucleation!BQ5</f>
        <v>0.66685998836604166</v>
      </c>
      <c r="BR29">
        <f>[3]Nucleation!BR5</f>
        <v>9.066102671490095E-2</v>
      </c>
      <c r="BS29">
        <f>[3]Nucleation!BS5</f>
        <v>56.084204910638455</v>
      </c>
      <c r="BT29">
        <f>[3]Nucleation!BT5</f>
        <v>51.139247649568702</v>
      </c>
      <c r="BU29">
        <f>[3]Nucleation!BU5</f>
        <v>3.1461595893615453</v>
      </c>
      <c r="BV29">
        <f>[3]Nucleation!BV5</f>
        <v>0.26766546413098879</v>
      </c>
      <c r="BW29">
        <f>[3]Nucleation!BW5</f>
        <v>0.26127252676182827</v>
      </c>
      <c r="BX29">
        <f>[3]Nucleation!BX5</f>
        <v>1.0300846077743913</v>
      </c>
      <c r="BY29">
        <f>[3]Nucleation!BY5</f>
        <v>0.26948758146047824</v>
      </c>
      <c r="BZ29">
        <f>[3]Nucleation!BZ5</f>
        <v>1.0665145037652037</v>
      </c>
      <c r="CA29">
        <f>[3]Nucleation!CA5</f>
        <v>1.7924832751728625E-2</v>
      </c>
      <c r="CB29">
        <f>[3]Nucleation!CB5</f>
        <v>1.6894626006814472E-2</v>
      </c>
      <c r="CC29">
        <f>[3]Nucleation!CC5</f>
        <v>2.929844676200747E-4</v>
      </c>
      <c r="CD29">
        <f>[3]Nucleation!CD5</f>
        <v>1.0482995557697974</v>
      </c>
      <c r="CE29">
        <f>[3]Nucleation!CE5</f>
        <v>1.1866725279661891E-5</v>
      </c>
      <c r="CF29">
        <f>[3]Nucleation!CF5</f>
        <v>3.0733525941926633E-5</v>
      </c>
      <c r="CG29">
        <f>[3]Nucleation!CG5</f>
        <v>1.0679203924607754</v>
      </c>
      <c r="CH29">
        <f>[3]Nucleation!CH5</f>
        <v>1.3922731100323689E-2</v>
      </c>
      <c r="CJ29">
        <f t="shared" si="64"/>
        <v>1.7584219960528131</v>
      </c>
      <c r="CK29">
        <f t="shared" si="41"/>
        <v>0.56441681371819719</v>
      </c>
      <c r="CL29">
        <f t="shared" si="65"/>
        <v>0.60168939149836831</v>
      </c>
      <c r="CM29">
        <f t="shared" si="42"/>
        <v>-2.7427059609589031</v>
      </c>
      <c r="CN29">
        <f t="shared" si="61"/>
        <v>241.1482577946847</v>
      </c>
      <c r="CO29">
        <f t="shared" si="66"/>
        <v>4.6347289882296359</v>
      </c>
      <c r="CP29">
        <f t="shared" si="67"/>
        <v>4.3589617190499634</v>
      </c>
      <c r="CR29">
        <f t="shared" si="4"/>
        <v>-103</v>
      </c>
      <c r="CS29">
        <f t="shared" si="5"/>
        <v>0.37583188309543297</v>
      </c>
      <c r="CT29">
        <f t="shared" si="6"/>
        <v>6.5816002376681379E-2</v>
      </c>
      <c r="CU29">
        <f t="shared" si="7"/>
        <v>3.5554454702460874E-7</v>
      </c>
      <c r="CV29">
        <f t="shared" si="8"/>
        <v>6679.3561822981219</v>
      </c>
      <c r="CX29">
        <f t="shared" si="9"/>
        <v>0.93364485386149609</v>
      </c>
      <c r="CY29">
        <f t="shared" si="10"/>
        <v>3.22426345938523</v>
      </c>
      <c r="CZ29">
        <f t="shared" si="68"/>
        <v>1177.7847532691828</v>
      </c>
      <c r="DA29">
        <f t="shared" si="69"/>
        <v>8.1913918668917538E-4</v>
      </c>
      <c r="DB29">
        <f t="shared" si="70"/>
        <v>5.7924359917765953</v>
      </c>
      <c r="DC29">
        <f t="shared" si="71"/>
        <v>41.935688218222985</v>
      </c>
      <c r="DD29">
        <f t="shared" si="72"/>
        <v>6.9017156642969741</v>
      </c>
      <c r="DE29">
        <f t="shared" si="43"/>
        <v>1.4568212778240165E-9</v>
      </c>
      <c r="DF29">
        <f t="shared" si="44"/>
        <v>1.4568212778240164</v>
      </c>
      <c r="DG29">
        <f t="shared" si="91"/>
        <v>0.25903501842952242</v>
      </c>
      <c r="DH29">
        <f t="shared" si="73"/>
        <v>3.0298934288026269E-2</v>
      </c>
      <c r="DI29">
        <f t="shared" si="74"/>
        <v>14.081817356009893</v>
      </c>
      <c r="DJ29">
        <f t="shared" si="75"/>
        <v>1.8096568224529581E-5</v>
      </c>
      <c r="DK29">
        <f t="shared" si="19"/>
        <v>1.1178652631299586</v>
      </c>
      <c r="DL29">
        <f t="shared" si="20"/>
        <v>0.30085421751317121</v>
      </c>
      <c r="DM29">
        <f t="shared" si="21"/>
        <v>1.1163936233451004</v>
      </c>
      <c r="DN29">
        <f t="shared" si="22"/>
        <v>72.772855799254145</v>
      </c>
      <c r="DO29">
        <f t="shared" si="46"/>
        <v>0.44951493212736326</v>
      </c>
      <c r="DP29">
        <f t="shared" si="47"/>
        <v>19.018970438299082</v>
      </c>
      <c r="DQ29">
        <f t="shared" si="48"/>
        <v>4.1777188883470257E-6</v>
      </c>
      <c r="DR29">
        <f t="shared" si="49"/>
        <v>9.5842064179851523</v>
      </c>
      <c r="DT29">
        <f t="shared" si="76"/>
        <v>4.4824097631241259E-29</v>
      </c>
      <c r="DU29">
        <f t="shared" si="77"/>
        <v>2.8633257048733811E-2</v>
      </c>
      <c r="DV29">
        <f t="shared" si="78"/>
        <v>2.9270541270546414E-22</v>
      </c>
      <c r="DW29">
        <f t="shared" si="94"/>
        <v>8.7696356387119995E-9</v>
      </c>
      <c r="DX29">
        <f t="shared" si="79"/>
        <v>8.2096346849590438E-8</v>
      </c>
      <c r="DY29">
        <f t="shared" si="80"/>
        <v>6.620689655172414E-2</v>
      </c>
      <c r="DZ29">
        <f>'[2]Re=2050'!$B$20</f>
        <v>0.38312499999999994</v>
      </c>
      <c r="EA29">
        <f t="shared" si="81"/>
        <v>9.6214757646020429E-11</v>
      </c>
      <c r="EB29">
        <f t="shared" si="95"/>
        <v>1039341598.3845814</v>
      </c>
      <c r="EC29">
        <f t="shared" si="96"/>
        <v>17322359.973076358</v>
      </c>
      <c r="ED29" s="7">
        <f t="shared" si="82"/>
        <v>168178.25216578989</v>
      </c>
      <c r="EE29">
        <f t="shared" si="97"/>
        <v>34.644719946152712</v>
      </c>
      <c r="EG29">
        <f t="shared" si="83"/>
        <v>3.0356394617496406E-9</v>
      </c>
      <c r="EH29">
        <f t="shared" si="98"/>
        <v>3.0356394617496405</v>
      </c>
      <c r="EI29">
        <f t="shared" si="85"/>
        <v>1087.2871398535699</v>
      </c>
      <c r="EJ29">
        <f t="shared" si="86"/>
        <v>3.0356394617496406E-9</v>
      </c>
      <c r="EK29">
        <f t="shared" si="87"/>
        <v>0.37583188309543297</v>
      </c>
      <c r="EL29">
        <v>27</v>
      </c>
      <c r="EM29">
        <f t="shared" si="99"/>
        <v>27</v>
      </c>
      <c r="EN29">
        <f t="shared" si="100"/>
        <v>3.2958368660043291</v>
      </c>
      <c r="EQ29">
        <f>(1201*10^-6)/60</f>
        <v>2.0016666666666668E-5</v>
      </c>
      <c r="ER29">
        <f t="shared" si="34"/>
        <v>9.0644200545937345E-2</v>
      </c>
      <c r="ET29">
        <f t="shared" si="58"/>
        <v>1.9359099696112914E-6</v>
      </c>
      <c r="EU29">
        <f t="shared" si="35"/>
        <v>2.9270541270546414E-22</v>
      </c>
      <c r="EV29">
        <f t="shared" si="101"/>
        <v>2.1501930625912627E+38</v>
      </c>
      <c r="EX29">
        <v>0</v>
      </c>
      <c r="EZ29" s="6"/>
      <c r="FG29" t="e">
        <f t="shared" si="102"/>
        <v>#DIV/0!</v>
      </c>
      <c r="FH29" s="6" t="e">
        <f t="shared" si="103"/>
        <v>#DIV/0!</v>
      </c>
      <c r="FI29">
        <f t="shared" si="39"/>
        <v>155.81782277174636</v>
      </c>
      <c r="FJ29">
        <f t="shared" si="40"/>
        <v>0.26213592233009708</v>
      </c>
      <c r="FK29">
        <v>1</v>
      </c>
      <c r="FL29">
        <f t="shared" si="104"/>
        <v>76</v>
      </c>
    </row>
    <row r="30" spans="1:168" x14ac:dyDescent="0.25">
      <c r="A30">
        <f>[3]Nucleation!A6</f>
        <v>60</v>
      </c>
      <c r="B30">
        <f>[3]Nucleation!B6</f>
        <v>15</v>
      </c>
      <c r="C30">
        <f>[3]Nucleation!C6</f>
        <v>1600</v>
      </c>
      <c r="D30" s="4">
        <f>[3]Nucleation!D6</f>
        <v>44224</v>
      </c>
      <c r="E30">
        <f>[3]Nucleation!E6</f>
        <v>2</v>
      </c>
      <c r="F30">
        <f>[3]Nucleation!F6</f>
        <v>67</v>
      </c>
      <c r="G30">
        <f>[3]Nucleation!G6</f>
        <v>59.735736000000003</v>
      </c>
      <c r="H30">
        <f>[3]Nucleation!H6</f>
        <v>59.872726</v>
      </c>
      <c r="I30">
        <f>[3]Nucleation!I6</f>
        <v>58.574227</v>
      </c>
      <c r="J30">
        <f>[3]Nucleation!J6</f>
        <v>45.047884000000003</v>
      </c>
      <c r="K30">
        <f>[3]Nucleation!K6</f>
        <v>44.758552999999999</v>
      </c>
      <c r="L30">
        <f>[3]Nucleation!L6</f>
        <v>28.06</v>
      </c>
      <c r="M30">
        <f>[3]Nucleation!M6</f>
        <v>59.223476500000004</v>
      </c>
      <c r="N30">
        <f>[3]Nucleation!N6</f>
        <v>44.903218500000001</v>
      </c>
      <c r="O30">
        <f>[3]Nucleation!O6</f>
        <v>1175.8859423060962</v>
      </c>
      <c r="P30">
        <f>[3]Nucleation!P6</f>
        <v>0.26956441194260516</v>
      </c>
      <c r="Q30">
        <f>[3]Nucleation!Q6</f>
        <v>0.27028087127297817</v>
      </c>
      <c r="R30">
        <f>[3]Nucleation!R6</f>
        <v>0.99734920445165576</v>
      </c>
      <c r="S30">
        <f>[3]Nucleation!S6</f>
        <v>-7.1645933037300935E-4</v>
      </c>
      <c r="T30">
        <f>[3]Nucleation!T6</f>
        <v>-1.0609840604526078E-3</v>
      </c>
      <c r="U30">
        <f>[3]Nucleation!U6</f>
        <v>1.6132283693575145E-4</v>
      </c>
      <c r="V30">
        <f>[3]Nucleation!V6</f>
        <v>1.2984989999999996</v>
      </c>
      <c r="W30">
        <f>[3]Nucleation!W6</f>
        <v>-0.28933100000000422</v>
      </c>
      <c r="X30">
        <f>[3]Nucleation!X6</f>
        <v>14.305574408150923</v>
      </c>
      <c r="Y30">
        <f>[3]Nucleation!Y6</f>
        <v>3.8725000000000001</v>
      </c>
      <c r="Z30">
        <f>[3]Nucleation!Z6</f>
        <v>-2.2999999999999687E-3</v>
      </c>
      <c r="AA30">
        <f>[3]Nucleation!AA6</f>
        <v>3.2928019349701388E-3</v>
      </c>
      <c r="AB30">
        <f>[3]Nucleation!AB6</f>
        <v>3.2528891842432428E-3</v>
      </c>
      <c r="AC30">
        <f>[3]Nucleation!AC6</f>
        <v>11.710401063275674</v>
      </c>
      <c r="AD30">
        <f>[3]Nucleation!AD6</f>
        <v>11.566715160658797</v>
      </c>
      <c r="AE30">
        <f>[3]Nucleation!AE6</f>
        <v>3.2238434091202061E-9</v>
      </c>
      <c r="AF30">
        <f>[3]Nucleation!AF6</f>
        <v>7.7791883421496387E-4</v>
      </c>
      <c r="AG30">
        <f>[3]Nucleation!AG6</f>
        <v>6.6155977057548913E-7</v>
      </c>
      <c r="AH30">
        <f>[3]Nucleation!AH6</f>
        <v>3145.1042033304843</v>
      </c>
      <c r="AI30">
        <f>[3]Nucleation!AI6</f>
        <v>3145.1042033304843</v>
      </c>
      <c r="AJ30">
        <f>[3]Nucleation!AJ6</f>
        <v>4052.2767384198687</v>
      </c>
      <c r="AK30">
        <f>[3]Nucleation!AK6</f>
        <v>0.62179613742051698</v>
      </c>
      <c r="AL30">
        <f>[3]Nucleation!AL6</f>
        <v>0.63520069882624863</v>
      </c>
      <c r="AM30">
        <f>[3]Nucleation!AM6</f>
        <v>1.1543518619771011E-2</v>
      </c>
      <c r="AN30">
        <f>[3]Nucleation!AN6</f>
        <v>0.28178260957900003</v>
      </c>
      <c r="AO30">
        <f>[3]Nucleation!AO6</f>
        <v>1.4140988807901895E-2</v>
      </c>
      <c r="AP30">
        <f>[3]Nucleation!AP6</f>
        <v>4.7967908277770917E-4</v>
      </c>
      <c r="AQ30">
        <f>[3]Nucleation!AQ6</f>
        <v>990.37886178845827</v>
      </c>
      <c r="AR30">
        <f>[3]Nucleation!AR6</f>
        <v>41725.884635720628</v>
      </c>
      <c r="AS30">
        <f>[3]Nucleation!AS6</f>
        <v>1589.5575099322145</v>
      </c>
      <c r="AT30">
        <f>[3]Nucleation!AT6</f>
        <v>1411.3492075980553</v>
      </c>
      <c r="AU30">
        <f>[3]Nucleation!AU6</f>
        <v>205.2084070535021</v>
      </c>
      <c r="AV30">
        <f>[3]Nucleation!AV6</f>
        <v>2.4477509502900696E-3</v>
      </c>
      <c r="AW30">
        <f>[3]Nucleation!AW6</f>
        <v>4.1498797405478585E-4</v>
      </c>
      <c r="AX30">
        <f>[3]Nucleation!AX6</f>
        <v>3.9347877030712208</v>
      </c>
      <c r="AY30">
        <f>[3]Nucleation!AY6</f>
        <v>3.060123190416058</v>
      </c>
      <c r="AZ30">
        <f>[3]Nucleation!AZ6</f>
        <v>1.550458427668497E-3</v>
      </c>
      <c r="BA30">
        <f>[3]Nucleation!BA6</f>
        <v>12.338623602145654</v>
      </c>
      <c r="BB30">
        <f>[3]Nucleation!BB6</f>
        <v>10.192036561416819</v>
      </c>
      <c r="BC30">
        <f>[3]Nucleation!BC6</f>
        <v>2357814.1102622151</v>
      </c>
      <c r="BD30">
        <f>[3]Nucleation!BD6</f>
        <v>2013.928480436196</v>
      </c>
      <c r="BE30">
        <f>[3]Nucleation!BE6</f>
        <v>1699.4220458970929</v>
      </c>
      <c r="BF30">
        <f>[3]Nucleation!BF6</f>
        <v>282.81977615803794</v>
      </c>
      <c r="BG30">
        <f>[3]Nucleation!BG6</f>
        <v>832.08153078256237</v>
      </c>
      <c r="BH30">
        <f>[3]Nucleation!BH6</f>
        <v>832.08153078256237</v>
      </c>
      <c r="BI30">
        <f>[3]Nucleation!BI6</f>
        <v>0</v>
      </c>
      <c r="BJ30">
        <f>[3]Nucleation!BJ6</f>
        <v>9.2174958029831515</v>
      </c>
      <c r="BK30">
        <f>[3]Nucleation!BK6</f>
        <v>0.64366827769326151</v>
      </c>
      <c r="BL30">
        <f>[3]Nucleation!BL6</f>
        <v>2606.8900997373489</v>
      </c>
      <c r="BM30">
        <f>[3]Nucleation!BM6</f>
        <v>7669.7080177280641</v>
      </c>
      <c r="BN30">
        <f>[3]Nucleation!BN6</f>
        <v>10276.598117465413</v>
      </c>
      <c r="BO30">
        <f>[3]Nucleation!BO6</f>
        <v>63490.595959834623</v>
      </c>
      <c r="BP30">
        <f>[3]Nucleation!BP6</f>
        <v>0.16186016152638713</v>
      </c>
      <c r="BQ30">
        <f>[3]Nucleation!BQ6</f>
        <v>0.74632752298575789</v>
      </c>
      <c r="BR30">
        <f>[3]Nucleation!BR6</f>
        <v>0.12080069342206318</v>
      </c>
      <c r="BS30">
        <f>[3]Nucleation!BS6</f>
        <v>55.635734659214442</v>
      </c>
      <c r="BT30">
        <f>[3]Nucleation!BT6</f>
        <v>51.026986757722867</v>
      </c>
      <c r="BU30">
        <f>[3]Nucleation!BU6</f>
        <v>3.5877418407855615</v>
      </c>
      <c r="BV30">
        <f>[3]Nucleation!BV6</f>
        <v>0.2676550152194821</v>
      </c>
      <c r="BW30">
        <f>[3]Nucleation!BW6</f>
        <v>0.26127252626781294</v>
      </c>
      <c r="BX30">
        <f>[3]Nucleation!BX6</f>
        <v>1.0317365388287814</v>
      </c>
      <c r="BY30">
        <f>[3]Nucleation!BY6</f>
        <v>0.26937713339637148</v>
      </c>
      <c r="BZ30">
        <f>[3]Nucleation!BZ6</f>
        <v>1.0917833150910572</v>
      </c>
      <c r="CA30">
        <f>[3]Nucleation!CA6</f>
        <v>2.4724326312844935E-2</v>
      </c>
      <c r="CB30">
        <f>[3]Nucleation!CB6</f>
        <v>2.3803125475215726E-2</v>
      </c>
      <c r="CC30">
        <f>[3]Nucleation!CC6</f>
        <v>5.3838273176897106E-4</v>
      </c>
      <c r="CD30">
        <f>[3]Nucleation!CD6</f>
        <v>1.0617599269599194</v>
      </c>
      <c r="CE30">
        <f>[3]Nucleation!CE6</f>
        <v>1.4216704592257747E-5</v>
      </c>
      <c r="CF30">
        <f>[3]Nucleation!CF6</f>
        <v>3.1754037739675772E-5</v>
      </c>
      <c r="CG30">
        <f>[3]Nucleation!CG6</f>
        <v>1.0910248040154336</v>
      </c>
      <c r="CH30">
        <f>[3]Nucleation!CH6</f>
        <v>1.3424550193112839E-2</v>
      </c>
      <c r="CJ30">
        <f t="shared" si="64"/>
        <v>3.2320364632340794</v>
      </c>
      <c r="CK30">
        <f t="shared" si="41"/>
        <v>1.1731124225364458</v>
      </c>
      <c r="CL30">
        <f t="shared" si="65"/>
        <v>0.93023764264316477</v>
      </c>
      <c r="CM30">
        <f t="shared" si="42"/>
        <v>-2.4325522367731174</v>
      </c>
      <c r="CN30">
        <f t="shared" si="61"/>
        <v>129.68448650229519</v>
      </c>
      <c r="CO30">
        <f t="shared" si="66"/>
        <v>4.2046926193909657</v>
      </c>
      <c r="CP30">
        <f t="shared" si="67"/>
        <v>4.1498797405478589</v>
      </c>
      <c r="CR30">
        <f t="shared" si="4"/>
        <v>-67</v>
      </c>
      <c r="CS30">
        <f t="shared" si="5"/>
        <v>0.2996434087060908</v>
      </c>
      <c r="CT30">
        <f t="shared" si="6"/>
        <v>6.5516993467925236E-2</v>
      </c>
      <c r="CU30">
        <f t="shared" si="7"/>
        <v>3.5470792630608676E-7</v>
      </c>
      <c r="CV30">
        <f t="shared" si="8"/>
        <v>9170.6131805925288</v>
      </c>
      <c r="CX30">
        <f t="shared" si="9"/>
        <v>0.91350471349571283</v>
      </c>
      <c r="CY30">
        <f t="shared" si="10"/>
        <v>3.2238434091202062</v>
      </c>
      <c r="CZ30">
        <f t="shared" si="68"/>
        <v>1178.0497610037446</v>
      </c>
      <c r="DA30">
        <f t="shared" si="69"/>
        <v>8.253481651283054E-4</v>
      </c>
      <c r="DB30">
        <f t="shared" si="70"/>
        <v>5.9285789582699318</v>
      </c>
      <c r="DC30">
        <f t="shared" si="71"/>
        <v>59.127129701767991</v>
      </c>
      <c r="DD30">
        <f t="shared" si="72"/>
        <v>7.1292638655079115</v>
      </c>
      <c r="DE30">
        <f t="shared" si="43"/>
        <v>1.422507009081407E-9</v>
      </c>
      <c r="DF30">
        <f t="shared" si="44"/>
        <v>1.4225070090814071</v>
      </c>
      <c r="DG30">
        <f t="shared" si="91"/>
        <v>0.3567034814684118</v>
      </c>
      <c r="DH30">
        <f t="shared" si="73"/>
        <v>3.0460398370731247E-2</v>
      </c>
      <c r="DI30">
        <f t="shared" si="74"/>
        <v>14.550670205072707</v>
      </c>
      <c r="DJ30">
        <f t="shared" si="75"/>
        <v>1.8404298736224318E-5</v>
      </c>
      <c r="DK30">
        <f t="shared" si="19"/>
        <v>1.1618724095211725</v>
      </c>
      <c r="DL30">
        <f t="shared" si="20"/>
        <v>0.31319945282491263</v>
      </c>
      <c r="DM30">
        <f t="shared" si="21"/>
        <v>1.1626801758412781</v>
      </c>
      <c r="DN30">
        <f t="shared" si="22"/>
        <v>105.14772381463482</v>
      </c>
      <c r="DO30">
        <f t="shared" si="46"/>
        <v>0.63433755946448001</v>
      </c>
      <c r="DP30">
        <f t="shared" si="47"/>
        <v>18.460835068889537</v>
      </c>
      <c r="DQ30">
        <f t="shared" si="48"/>
        <v>4.0669515151795419E-6</v>
      </c>
      <c r="DR30">
        <f t="shared" si="49"/>
        <v>9.8001671601274669</v>
      </c>
      <c r="DT30">
        <f t="shared" si="76"/>
        <v>4.4824097631241259E-29</v>
      </c>
      <c r="DU30">
        <f t="shared" si="77"/>
        <v>2.8597008307633721E-2</v>
      </c>
      <c r="DV30">
        <f t="shared" si="78"/>
        <v>3.9859956628251776E-22</v>
      </c>
      <c r="DW30">
        <f t="shared" si="94"/>
        <v>6.431693362326729E-9</v>
      </c>
      <c r="DX30">
        <f t="shared" si="79"/>
        <v>5.4085219001056658E-8</v>
      </c>
      <c r="DY30">
        <f t="shared" si="80"/>
        <v>0.06</v>
      </c>
      <c r="DZ30">
        <f>'[2]Re=2050'!$B$20</f>
        <v>0.38312499999999994</v>
      </c>
      <c r="EA30">
        <f t="shared" si="81"/>
        <v>5.7892414820828903E-11</v>
      </c>
      <c r="EB30">
        <f t="shared" si="95"/>
        <v>1727342006.8844903</v>
      </c>
      <c r="EC30">
        <f t="shared" si="96"/>
        <v>28789033.448074836</v>
      </c>
      <c r="ED30" s="7">
        <f t="shared" si="82"/>
        <v>429687.06638917665</v>
      </c>
      <c r="EE30">
        <f t="shared" si="97"/>
        <v>57.578066896149672</v>
      </c>
      <c r="EG30">
        <f t="shared" si="83"/>
        <v>3.0092805038826989E-9</v>
      </c>
      <c r="EH30">
        <f t="shared" si="98"/>
        <v>3.0092805038826991</v>
      </c>
      <c r="EI30">
        <f t="shared" si="85"/>
        <v>1552.8081877714178</v>
      </c>
      <c r="EJ30">
        <f t="shared" si="86"/>
        <v>3.0092805038826989E-9</v>
      </c>
      <c r="EK30">
        <f t="shared" si="87"/>
        <v>0.2996434087060908</v>
      </c>
      <c r="EL30">
        <v>28</v>
      </c>
      <c r="EM30">
        <f t="shared" si="99"/>
        <v>28</v>
      </c>
      <c r="EN30">
        <f t="shared" si="100"/>
        <v>3.3322045101752038</v>
      </c>
      <c r="EQ30">
        <f t="shared" ref="EQ30:EQ31" si="105">(1325*10^-6)/60</f>
        <v>2.2083333333333333E-5</v>
      </c>
      <c r="ER30">
        <f t="shared" si="34"/>
        <v>0.12077827350302968</v>
      </c>
      <c r="ET30">
        <f t="shared" si="58"/>
        <v>1.9360705052759024E-6</v>
      </c>
      <c r="EU30">
        <f t="shared" si="35"/>
        <v>3.9859956628251776E-22</v>
      </c>
      <c r="EV30">
        <f t="shared" si="101"/>
        <v>1.5790918804256E+38</v>
      </c>
      <c r="EX30">
        <v>0</v>
      </c>
      <c r="EZ30" s="6"/>
      <c r="FG30" t="e">
        <f t="shared" si="102"/>
        <v>#DIV/0!</v>
      </c>
      <c r="FH30" s="6" t="e">
        <f t="shared" si="103"/>
        <v>#DIV/0!</v>
      </c>
      <c r="FI30">
        <f t="shared" si="39"/>
        <v>219.34323331359153</v>
      </c>
      <c r="FJ30">
        <f t="shared" si="40"/>
        <v>0.41791044776119401</v>
      </c>
      <c r="FK30">
        <v>1</v>
      </c>
      <c r="FL30">
        <f t="shared" si="104"/>
        <v>39</v>
      </c>
    </row>
    <row r="31" spans="1:168" x14ac:dyDescent="0.25">
      <c r="A31">
        <f>[3]Nucleation!A7</f>
        <v>60</v>
      </c>
      <c r="B31">
        <f>[3]Nucleation!B7</f>
        <v>15</v>
      </c>
      <c r="C31">
        <f>[3]Nucleation!C7</f>
        <v>1600</v>
      </c>
      <c r="D31" s="4">
        <f>[3]Nucleation!D7</f>
        <v>44224</v>
      </c>
      <c r="E31">
        <f>[3]Nucleation!E7</f>
        <v>3</v>
      </c>
      <c r="F31">
        <f>[3]Nucleation!F7</f>
        <v>76</v>
      </c>
      <c r="G31">
        <f>[3]Nucleation!G7</f>
        <v>59.659874000000002</v>
      </c>
      <c r="H31">
        <f>[3]Nucleation!H7</f>
        <v>60.032333000000001</v>
      </c>
      <c r="I31">
        <f>[3]Nucleation!I7</f>
        <v>58.151265000000002</v>
      </c>
      <c r="J31">
        <f>[3]Nucleation!J7</f>
        <v>44.959755000000001</v>
      </c>
      <c r="K31">
        <f>[3]Nucleation!K7</f>
        <v>44.834688</v>
      </c>
      <c r="L31">
        <f>[3]Nucleation!L7</f>
        <v>28.59</v>
      </c>
      <c r="M31">
        <f>[3]Nucleation!M7</f>
        <v>59.091799000000002</v>
      </c>
      <c r="N31">
        <f>[3]Nucleation!N7</f>
        <v>44.897221500000001</v>
      </c>
      <c r="O31">
        <f>[3]Nucleation!O7</f>
        <v>1175.9671274092962</v>
      </c>
      <c r="P31">
        <f>[3]Nucleation!P7</f>
        <v>0.26980025096469651</v>
      </c>
      <c r="Q31">
        <f>[3]Nucleation!Q7</f>
        <v>0.27024688772254812</v>
      </c>
      <c r="R31">
        <f>[3]Nucleation!R7</f>
        <v>0.9983473010119911</v>
      </c>
      <c r="S31">
        <f>[3]Nucleation!S7</f>
        <v>-4.4663675785161505E-4</v>
      </c>
      <c r="T31">
        <f>[3]Nucleation!T7</f>
        <v>-7.7739854052188972E-4</v>
      </c>
      <c r="U31">
        <f>[3]Nucleation!U7</f>
        <v>1.4641617558354707E-4</v>
      </c>
      <c r="V31">
        <f>[3]Nucleation!V7</f>
        <v>1.8810679999999991</v>
      </c>
      <c r="W31">
        <f>[3]Nucleation!W7</f>
        <v>-0.12506700000000137</v>
      </c>
      <c r="X31">
        <f>[3]Nucleation!X7</f>
        <v>14.170918518504021</v>
      </c>
      <c r="Y31">
        <f>[3]Nucleation!Y7</f>
        <v>3.9003999999999999</v>
      </c>
      <c r="Z31">
        <f>[3]Nucleation!Z7</f>
        <v>0</v>
      </c>
      <c r="AA31">
        <f>[3]Nucleation!AA7</f>
        <v>2.6941106740664866E-3</v>
      </c>
      <c r="AB31">
        <f>[3]Nucleation!AB7</f>
        <v>3.6919294422392683E-3</v>
      </c>
      <c r="AC31">
        <f>[3]Nucleation!AC7</f>
        <v>13.290945992061365</v>
      </c>
      <c r="AD31">
        <f>[3]Nucleation!AD7</f>
        <v>13.219103040752916</v>
      </c>
      <c r="AE31">
        <f>[3]Nucleation!AE7</f>
        <v>3.2158193141080509E-9</v>
      </c>
      <c r="AF31">
        <f>[3]Nucleation!AF7</f>
        <v>7.7956898964494804E-4</v>
      </c>
      <c r="AG31">
        <f>[3]Nucleation!AG7</f>
        <v>6.6291733116925689E-7</v>
      </c>
      <c r="AH31">
        <f>[3]Nucleation!AH7</f>
        <v>3144.981841226062</v>
      </c>
      <c r="AI31">
        <f>[3]Nucleation!AI7</f>
        <v>3144.981841226062</v>
      </c>
      <c r="AJ31">
        <f>[3]Nucleation!AJ7</f>
        <v>4052.3051527678599</v>
      </c>
      <c r="AK31">
        <f>[3]Nucleation!AK7</f>
        <v>0.62165814003666808</v>
      </c>
      <c r="AL31">
        <f>[3]Nucleation!AL7</f>
        <v>0.6351935001202702</v>
      </c>
      <c r="AM31">
        <f>[3]Nucleation!AM7</f>
        <v>1.1530678546815882E-2</v>
      </c>
      <c r="AN31">
        <f>[3]Nucleation!AN7</f>
        <v>0.28171861431400003</v>
      </c>
      <c r="AO31">
        <f>[3]Nucleation!AO7</f>
        <v>1.4125379731915364E-2</v>
      </c>
      <c r="AP31">
        <f>[3]Nucleation!AP7</f>
        <v>4.8067897201300178E-4</v>
      </c>
      <c r="AQ31">
        <f>[3]Nucleation!AQ7</f>
        <v>990.38139477720745</v>
      </c>
      <c r="AR31">
        <f>[3]Nucleation!AR7</f>
        <v>41640.435946935191</v>
      </c>
      <c r="AS31">
        <f>[3]Nucleation!AS7</f>
        <v>1586.302321788007</v>
      </c>
      <c r="AT31">
        <f>[3]Nucleation!AT7</f>
        <v>1408.4169773919455</v>
      </c>
      <c r="AU31">
        <f>[3]Nucleation!AU7</f>
        <v>206.14259273242956</v>
      </c>
      <c r="AV31">
        <f>[3]Nucleation!AV7</f>
        <v>2.4502611295619753E-3</v>
      </c>
      <c r="AW31">
        <f>[3]Nucleation!AW7</f>
        <v>4.1478507962668158E-4</v>
      </c>
      <c r="AX31">
        <f>[3]Nucleation!AX7</f>
        <v>3.9438562105399213</v>
      </c>
      <c r="AY31">
        <f>[3]Nucleation!AY7</f>
        <v>3.0665582609813065</v>
      </c>
      <c r="AZ31">
        <f>[3]Nucleation!AZ7</f>
        <v>1.5508579226186992E-3</v>
      </c>
      <c r="BA31">
        <f>[3]Nucleation!BA7</f>
        <v>12.339723814694286</v>
      </c>
      <c r="BB31">
        <f>[3]Nucleation!BB7</f>
        <v>10.192107574820307</v>
      </c>
      <c r="BC31">
        <f>[3]Nucleation!BC7</f>
        <v>2358120.3336505271</v>
      </c>
      <c r="BD31">
        <f>[3]Nucleation!BD7</f>
        <v>2013.6610607423702</v>
      </c>
      <c r="BE31">
        <f>[3]Nucleation!BE7</f>
        <v>1699.4146270637627</v>
      </c>
      <c r="BF31">
        <f>[3]Nucleation!BF7</f>
        <v>282.5075946383073</v>
      </c>
      <c r="BG31">
        <f>[3]Nucleation!BG7</f>
        <v>1005.7061828893554</v>
      </c>
      <c r="BH31">
        <f>[3]Nucleation!BH7</f>
        <v>1005.7061828893554</v>
      </c>
      <c r="BI31">
        <f>[3]Nucleation!BI7</f>
        <v>0</v>
      </c>
      <c r="BJ31">
        <f>[3]Nucleation!BJ7</f>
        <v>8.6566176446637932</v>
      </c>
      <c r="BK31">
        <f>[3]Nucleation!BK7</f>
        <v>0.60985384345985594</v>
      </c>
      <c r="BL31">
        <f>[3]Nucleation!BL7</f>
        <v>2445.5602284974975</v>
      </c>
      <c r="BM31">
        <f>[3]Nucleation!BM7</f>
        <v>8706.0138881474668</v>
      </c>
      <c r="BN31">
        <f>[3]Nucleation!BN7</f>
        <v>11151.574116644964</v>
      </c>
      <c r="BO31">
        <f>[3]Nucleation!BO7</f>
        <v>91978.297399214905</v>
      </c>
      <c r="BP31">
        <f>[3]Nucleation!BP7</f>
        <v>0.12124136271237557</v>
      </c>
      <c r="BQ31">
        <f>[3]Nucleation!BQ7</f>
        <v>0.78069820431474091</v>
      </c>
      <c r="BR31">
        <f>[3]Nucleation!BR7</f>
        <v>9.4652914158223786E-2</v>
      </c>
      <c r="BS31">
        <f>[3]Nucleation!BS7</f>
        <v>55.304615578907288</v>
      </c>
      <c r="BT31">
        <f>[3]Nucleation!BT7</f>
        <v>50.97630675657539</v>
      </c>
      <c r="BU31">
        <f>[3]Nucleation!BU7</f>
        <v>3.7871834210927133</v>
      </c>
      <c r="BV31">
        <f>[3]Nucleation!BV7</f>
        <v>0.2674552411134456</v>
      </c>
      <c r="BW31">
        <f>[3]Nucleation!BW7</f>
        <v>0.26127251682274488</v>
      </c>
      <c r="BX31">
        <f>[3]Nucleation!BX7</f>
        <v>1.0326392314264614</v>
      </c>
      <c r="BY31">
        <f>[3]Nucleation!BY7</f>
        <v>0.26929604828088166</v>
      </c>
      <c r="BZ31">
        <f>[3]Nucleation!BZ7</f>
        <v>1.1061701594987825</v>
      </c>
      <c r="CA31">
        <f>[3]Nucleation!CA7</f>
        <v>2.8591204398373038E-2</v>
      </c>
      <c r="CB31">
        <f>[3]Nucleation!CB7</f>
        <v>2.8018334578692274E-2</v>
      </c>
      <c r="CC31">
        <f>[3]Nucleation!CC7</f>
        <v>5.2779269334567169E-4</v>
      </c>
      <c r="CD31">
        <f>[3]Nucleation!CD7</f>
        <v>1.069404695462622</v>
      </c>
      <c r="CE31">
        <f>[3]Nucleation!CE7</f>
        <v>1.5067429817979697E-5</v>
      </c>
      <c r="CF31">
        <f>[3]Nucleation!CF7</f>
        <v>3.1701325661083983E-5</v>
      </c>
      <c r="CG31">
        <f>[3]Nucleation!CG7</f>
        <v>1.1041029488079808</v>
      </c>
      <c r="CH31">
        <f>[3]Nucleation!CH7</f>
        <v>1.3514654103201932E-2</v>
      </c>
      <c r="CJ31">
        <f t="shared" si="64"/>
        <v>3.1684284334505937</v>
      </c>
      <c r="CK31">
        <f t="shared" si="41"/>
        <v>1.1532357026399951</v>
      </c>
      <c r="CL31">
        <f t="shared" si="65"/>
        <v>1.0795219335630497</v>
      </c>
      <c r="CM31">
        <f t="shared" si="42"/>
        <v>-2.2935882608240936</v>
      </c>
      <c r="CN31">
        <f t="shared" si="61"/>
        <v>98.216725501647304</v>
      </c>
      <c r="CO31">
        <f t="shared" si="66"/>
        <v>4.3307333402863311</v>
      </c>
      <c r="CP31">
        <f t="shared" si="67"/>
        <v>4.1478507962668161</v>
      </c>
      <c r="CR31">
        <f t="shared" si="4"/>
        <v>-76</v>
      </c>
      <c r="CS31">
        <f t="shared" si="5"/>
        <v>0.27741228218870678</v>
      </c>
      <c r="CT31">
        <f t="shared" si="6"/>
        <v>6.5382237146002567E-2</v>
      </c>
      <c r="CU31">
        <f t="shared" si="7"/>
        <v>3.5433027861113964E-7</v>
      </c>
      <c r="CV31">
        <f t="shared" si="8"/>
        <v>10419.457960833717</v>
      </c>
      <c r="CX31">
        <f t="shared" si="9"/>
        <v>0.90252597436216586</v>
      </c>
      <c r="CY31">
        <f t="shared" si="10"/>
        <v>3.2158193141080509</v>
      </c>
      <c r="CZ31">
        <f t="shared" si="68"/>
        <v>1178.244421041971</v>
      </c>
      <c r="DA31">
        <f t="shared" si="69"/>
        <v>8.2998383062171015E-4</v>
      </c>
      <c r="DB31">
        <f t="shared" si="70"/>
        <v>6.0058862691453072</v>
      </c>
      <c r="DC31">
        <f t="shared" si="71"/>
        <v>67.714590264040581</v>
      </c>
      <c r="DD31">
        <f t="shared" si="72"/>
        <v>7.2599704635822935</v>
      </c>
      <c r="DE31">
        <f t="shared" si="43"/>
        <v>1.4027964540917902E-9</v>
      </c>
      <c r="DF31">
        <f t="shared" si="44"/>
        <v>1.4027964540917901</v>
      </c>
      <c r="DG31">
        <f t="shared" si="91"/>
        <v>0.40291627219730403</v>
      </c>
      <c r="DH31">
        <f t="shared" si="73"/>
        <v>3.0315093631255778E-2</v>
      </c>
      <c r="DI31">
        <f t="shared" si="74"/>
        <v>14.550670205072704</v>
      </c>
      <c r="DJ31">
        <f t="shared" si="75"/>
        <v>1.8233894473364182E-5</v>
      </c>
      <c r="DK31">
        <f t="shared" si="19"/>
        <v>1.1874945387972347</v>
      </c>
      <c r="DL31">
        <f t="shared" si="20"/>
        <v>0.32038632458670047</v>
      </c>
      <c r="DM31">
        <f t="shared" si="21"/>
        <v>1.1897178834667879</v>
      </c>
      <c r="DN31">
        <f t="shared" si="22"/>
        <v>121.95731261002172</v>
      </c>
      <c r="DO31">
        <f t="shared" si="46"/>
        <v>0.72567205342931773</v>
      </c>
      <c r="DP31">
        <f t="shared" si="47"/>
        <v>18.315361504211403</v>
      </c>
      <c r="DQ31">
        <f t="shared" si="48"/>
        <v>4.1172213005948966E-6</v>
      </c>
      <c r="DR31">
        <f t="shared" si="49"/>
        <v>9.9261557438385033</v>
      </c>
      <c r="DT31">
        <f t="shared" si="76"/>
        <v>4.4824097631241259E-29</v>
      </c>
      <c r="DU31">
        <f t="shared" si="77"/>
        <v>2.8570229179498568E-2</v>
      </c>
      <c r="DV31">
        <f t="shared" si="78"/>
        <v>4.5756259329585675E-22</v>
      </c>
      <c r="DW31">
        <f t="shared" si="94"/>
        <v>5.5976373980411124E-9</v>
      </c>
      <c r="DX31">
        <f t="shared" si="79"/>
        <v>4.4843356402236413E-8</v>
      </c>
      <c r="DY31">
        <f t="shared" si="80"/>
        <v>0.06</v>
      </c>
      <c r="DZ31">
        <f>'[2]Re=2050'!$B$20</f>
        <v>0.38312499999999994</v>
      </c>
      <c r="EA31">
        <f t="shared" si="81"/>
        <v>4.8277567728868793E-11</v>
      </c>
      <c r="EB31">
        <f t="shared" si="95"/>
        <v>2071355387.2806745</v>
      </c>
      <c r="EC31">
        <f t="shared" si="96"/>
        <v>34522589.788011238</v>
      </c>
      <c r="ED31" s="7">
        <f t="shared" si="82"/>
        <v>454244.60247383208</v>
      </c>
      <c r="EE31">
        <f t="shared" si="97"/>
        <v>69.045179576022477</v>
      </c>
      <c r="EG31">
        <f t="shared" si="83"/>
        <v>2.9899035197969993E-9</v>
      </c>
      <c r="EH31">
        <f t="shared" si="98"/>
        <v>2.9899035197969992</v>
      </c>
      <c r="EI31">
        <f t="shared" si="85"/>
        <v>1742.2885386043108</v>
      </c>
      <c r="EJ31">
        <f t="shared" si="86"/>
        <v>2.9899035197969993E-9</v>
      </c>
      <c r="EK31">
        <f t="shared" si="87"/>
        <v>0.27741228218870678</v>
      </c>
      <c r="EL31">
        <v>29</v>
      </c>
      <c r="EM31">
        <f t="shared" si="99"/>
        <v>29</v>
      </c>
      <c r="EN31">
        <f t="shared" si="100"/>
        <v>3.3672958299864741</v>
      </c>
      <c r="EQ31">
        <f t="shared" si="105"/>
        <v>2.2083333333333333E-5</v>
      </c>
      <c r="ER31">
        <f t="shared" si="34"/>
        <v>9.4635347117740867E-2</v>
      </c>
      <c r="ET31">
        <f t="shared" si="58"/>
        <v>1.9360757269505232E-6</v>
      </c>
      <c r="EU31">
        <f t="shared" si="35"/>
        <v>4.5756259329585675E-22</v>
      </c>
      <c r="EV31">
        <f t="shared" si="101"/>
        <v>1.3756085953492854E+38</v>
      </c>
      <c r="EX31">
        <v>0</v>
      </c>
      <c r="EZ31" s="6"/>
      <c r="FG31" t="e">
        <f t="shared" si="102"/>
        <v>#DIV/0!</v>
      </c>
      <c r="FH31" s="6" t="e">
        <f t="shared" si="103"/>
        <v>#DIV/0!</v>
      </c>
      <c r="FI31">
        <f t="shared" si="39"/>
        <v>250.98045691922283</v>
      </c>
      <c r="FJ31">
        <f t="shared" si="40"/>
        <v>0.38157894736842107</v>
      </c>
      <c r="FK31">
        <v>1</v>
      </c>
      <c r="FL31">
        <f t="shared" si="104"/>
        <v>47</v>
      </c>
    </row>
    <row r="32" spans="1:168" x14ac:dyDescent="0.25">
      <c r="A32">
        <f>[3]Nucleation!A8</f>
        <v>60</v>
      </c>
      <c r="B32">
        <f>[3]Nucleation!B8</f>
        <v>15</v>
      </c>
      <c r="C32">
        <f>[3]Nucleation!C8</f>
        <v>1750</v>
      </c>
      <c r="D32" s="4">
        <f>[3]Nucleation!D8</f>
        <v>44204</v>
      </c>
      <c r="E32">
        <f>[3]Nucleation!E8</f>
        <v>3</v>
      </c>
      <c r="F32">
        <f>[3]Nucleation!F8</f>
        <v>77</v>
      </c>
      <c r="G32">
        <f>[3]Nucleation!G8</f>
        <v>59.838389999999997</v>
      </c>
      <c r="H32">
        <f>[3]Nucleation!H8</f>
        <v>60.082425000000001</v>
      </c>
      <c r="I32">
        <f>[3]Nucleation!I8</f>
        <v>58.444158999999999</v>
      </c>
      <c r="J32">
        <f>[3]Nucleation!J8</f>
        <v>45.036988999999998</v>
      </c>
      <c r="K32">
        <f>[3]Nucleation!K8</f>
        <v>44.862923000000002</v>
      </c>
      <c r="L32">
        <f>[3]Nucleation!L8</f>
        <v>26.87</v>
      </c>
      <c r="M32">
        <f>[3]Nucleation!M8</f>
        <v>59.263292</v>
      </c>
      <c r="N32">
        <f>[3]Nucleation!N8</f>
        <v>44.949956</v>
      </c>
      <c r="O32">
        <f>[3]Nucleation!O8</f>
        <v>1175.8613677243625</v>
      </c>
      <c r="P32">
        <f>[3]Nucleation!P8</f>
        <v>0.26899857398067661</v>
      </c>
      <c r="Q32">
        <f>[3]Nucleation!Q8</f>
        <v>0.27029115914500856</v>
      </c>
      <c r="R32">
        <f>[3]Nucleation!R8</f>
        <v>0.99521780450229791</v>
      </c>
      <c r="S32">
        <f>[3]Nucleation!S8</f>
        <v>-1.2925851643319497E-3</v>
      </c>
      <c r="T32">
        <f>[3]Nucleation!T8</f>
        <v>-1.5754930870468086E-3</v>
      </c>
      <c r="U32">
        <f>[3]Nucleation!U8</f>
        <v>1.0675564731149612E-4</v>
      </c>
      <c r="V32">
        <f>[3]Nucleation!V8</f>
        <v>1.6382660000000016</v>
      </c>
      <c r="W32">
        <f>[3]Nucleation!W8</f>
        <v>-0.17406599999999628</v>
      </c>
      <c r="X32">
        <f>[3]Nucleation!X8</f>
        <v>14.294192633509359</v>
      </c>
      <c r="Y32">
        <f>[3]Nucleation!Y8</f>
        <v>3.9670000000000001</v>
      </c>
      <c r="Z32">
        <f>[3]Nucleation!Z8</f>
        <v>0</v>
      </c>
      <c r="AA32">
        <f>[3]Nucleation!AA8</f>
        <v>2.1952012899801279E-3</v>
      </c>
      <c r="AB32">
        <f>[3]Nucleation!AB8</f>
        <v>2.9934563045183231E-3</v>
      </c>
      <c r="AC32">
        <f>[3]Nucleation!AC8</f>
        <v>10.776442696265963</v>
      </c>
      <c r="AD32">
        <f>[3]Nucleation!AD8</f>
        <v>11.710401063275686</v>
      </c>
      <c r="AE32">
        <f>[3]Nucleation!AE8</f>
        <v>3.2262719038695543E-9</v>
      </c>
      <c r="AF32">
        <f>[3]Nucleation!AF8</f>
        <v>7.7742123386706952E-4</v>
      </c>
      <c r="AG32">
        <f>[3]Nucleation!AG8</f>
        <v>6.6115041722274472E-7</v>
      </c>
      <c r="AH32">
        <f>[3]Nucleation!AH8</f>
        <v>3145.1413327076471</v>
      </c>
      <c r="AI32">
        <f>[3]Nucleation!AI8</f>
        <v>3145.1413327076471</v>
      </c>
      <c r="AJ32">
        <f>[3]Nucleation!AJ8</f>
        <v>4052.0552351217543</v>
      </c>
      <c r="AK32">
        <f>[3]Nucleation!AK8</f>
        <v>0.62183781729919807</v>
      </c>
      <c r="AL32">
        <f>[3]Nucleation!AL8</f>
        <v>0.63525677111259593</v>
      </c>
      <c r="AM32">
        <f>[3]Nucleation!AM8</f>
        <v>1.1547398278400204E-2</v>
      </c>
      <c r="AN32">
        <f>[3]Nucleation!AN8</f>
        <v>0.28180195991200002</v>
      </c>
      <c r="AO32">
        <f>[3]Nucleation!AO8</f>
        <v>1.4145705092646191E-2</v>
      </c>
      <c r="AP32">
        <f>[3]Nucleation!AP8</f>
        <v>4.7937757203117678E-4</v>
      </c>
      <c r="AQ32">
        <f>[3]Nucleation!AQ8</f>
        <v>990.35910956658972</v>
      </c>
      <c r="AR32">
        <f>[3]Nucleation!AR8</f>
        <v>45659.050064290728</v>
      </c>
      <c r="AS32">
        <f>[3]Nucleation!AS8</f>
        <v>1739.3923834015513</v>
      </c>
      <c r="AT32">
        <f>[3]Nucleation!AT8</f>
        <v>1544.6904015279922</v>
      </c>
      <c r="AU32">
        <f>[3]Nucleation!AU8</f>
        <v>204.92706037261408</v>
      </c>
      <c r="AV32">
        <f>[3]Nucleation!AV8</f>
        <v>2.3399499511958383E-3</v>
      </c>
      <c r="AW32">
        <f>[3]Nucleation!AW8</f>
        <v>3.9689302349909194E-4</v>
      </c>
      <c r="AX32">
        <f>[3]Nucleation!AX8</f>
        <v>3.9320536441151108</v>
      </c>
      <c r="AY32">
        <f>[3]Nucleation!AY8</f>
        <v>3.0577626066808095</v>
      </c>
      <c r="AZ32">
        <f>[3]Nucleation!AZ8</f>
        <v>1.4825183937233299E-3</v>
      </c>
      <c r="BA32">
        <f>[3]Nucleation!BA8</f>
        <v>12.711765048643212</v>
      </c>
      <c r="BB32">
        <f>[3]Nucleation!BB8</f>
        <v>10.500699879043871</v>
      </c>
      <c r="BC32">
        <f>[3]Nucleation!BC8</f>
        <v>2357721.5002303123</v>
      </c>
      <c r="BD32">
        <f>[3]Nucleation!BD8</f>
        <v>2074.9722608654888</v>
      </c>
      <c r="BE32">
        <f>[3]Nucleation!BE8</f>
        <v>1751.0431836407572</v>
      </c>
      <c r="BF32">
        <f>[3]Nucleation!BF8</f>
        <v>282.91410185292386</v>
      </c>
      <c r="BG32">
        <f>[3]Nucleation!BG8</f>
        <v>734.97533691566184</v>
      </c>
      <c r="BH32">
        <f>[3]Nucleation!BH8</f>
        <v>734.97533691566184</v>
      </c>
      <c r="BI32">
        <f>[3]Nucleation!BI8</f>
        <v>0</v>
      </c>
      <c r="BJ32">
        <f>[3]Nucleation!BJ8</f>
        <v>9.602684518341464</v>
      </c>
      <c r="BK32">
        <f>[3]Nucleation!BK8</f>
        <v>0.67089073562874957</v>
      </c>
      <c r="BL32">
        <f>[3]Nucleation!BL8</f>
        <v>2716.7348658835522</v>
      </c>
      <c r="BM32">
        <f>[3]Nucleation!BM8</f>
        <v>7057.7362891628272</v>
      </c>
      <c r="BN32">
        <f>[3]Nucleation!BN8</f>
        <v>9774.4711550463799</v>
      </c>
      <c r="BO32">
        <f>[3]Nucleation!BO8</f>
        <v>87599.325093715888</v>
      </c>
      <c r="BP32">
        <f>[3]Nucleation!BP8</f>
        <v>0.11158158061822294</v>
      </c>
      <c r="BQ32">
        <f>[3]Nucleation!BQ8</f>
        <v>0.72205812234854749</v>
      </c>
      <c r="BR32">
        <f>[3]Nucleation!BR8</f>
        <v>8.0568386589877139E-2</v>
      </c>
      <c r="BS32">
        <f>[3]Nucleation!BS8</f>
        <v>55.874314261965104</v>
      </c>
      <c r="BT32">
        <f>[3]Nucleation!BT8</f>
        <v>51.072972002794373</v>
      </c>
      <c r="BU32">
        <f>[3]Nucleation!BU8</f>
        <v>3.388977738034896</v>
      </c>
      <c r="BV32">
        <f>[3]Nucleation!BV8</f>
        <v>0.26771541262452681</v>
      </c>
      <c r="BW32">
        <f>[3]Nucleation!BW8</f>
        <v>0.2612725291233543</v>
      </c>
      <c r="BX32">
        <f>[3]Nucleation!BX8</f>
        <v>1.0295708273780082</v>
      </c>
      <c r="BY32">
        <f>[3]Nucleation!BY8</f>
        <v>0.2694358005228279</v>
      </c>
      <c r="BZ32">
        <f>[3]Nucleation!BZ8</f>
        <v>1.0791271715940871</v>
      </c>
      <c r="CA32">
        <f>[3]Nucleation!CA8</f>
        <v>2.1319692821560043E-2</v>
      </c>
      <c r="CB32">
        <f>[3]Nucleation!CB8</f>
        <v>2.1047090643232215E-2</v>
      </c>
      <c r="CC32">
        <f>[3]Nucleation!CC8</f>
        <v>4.2223409718370738E-4</v>
      </c>
      <c r="CD32">
        <f>[3]Nucleation!CD8</f>
        <v>1.0543489994860478</v>
      </c>
      <c r="CE32">
        <f>[3]Nucleation!CE8</f>
        <v>1.4026387059101581E-5</v>
      </c>
      <c r="CF32">
        <f>[3]Nucleation!CF8</f>
        <v>3.2731643362529432E-5</v>
      </c>
      <c r="CG32">
        <f>[3]Nucleation!CG8</f>
        <v>1.080881169895251</v>
      </c>
      <c r="CH32">
        <f>[3]Nucleation!CH8</f>
        <v>1.2749822477518111E-2</v>
      </c>
      <c r="CJ32">
        <f t="shared" si="64"/>
        <v>2.5344747247494834</v>
      </c>
      <c r="CK32">
        <f t="shared" si="41"/>
        <v>0.92998640640055863</v>
      </c>
      <c r="CL32">
        <f t="shared" si="65"/>
        <v>0.77859633836577447</v>
      </c>
      <c r="CM32">
        <f t="shared" si="42"/>
        <v>-2.5750168458022076</v>
      </c>
      <c r="CN32">
        <f t="shared" si="61"/>
        <v>172.43729990828146</v>
      </c>
      <c r="CO32">
        <f t="shared" si="66"/>
        <v>4.3438054218536841</v>
      </c>
      <c r="CP32">
        <f t="shared" si="67"/>
        <v>3.9689302349909195</v>
      </c>
      <c r="CR32">
        <f t="shared" si="4"/>
        <v>-77</v>
      </c>
      <c r="CS32">
        <f t="shared" si="5"/>
        <v>0.25283521161259609</v>
      </c>
      <c r="CT32">
        <f t="shared" si="6"/>
        <v>6.5639390821730093E-2</v>
      </c>
      <c r="CU32">
        <f t="shared" si="7"/>
        <v>3.5505061387181262E-7</v>
      </c>
      <c r="CV32">
        <f t="shared" si="8"/>
        <v>8431.0692266513852</v>
      </c>
      <c r="CX32">
        <f t="shared" si="9"/>
        <v>0.92224330060391468</v>
      </c>
      <c r="CY32">
        <f t="shared" si="10"/>
        <v>3.2262719038695544</v>
      </c>
      <c r="CZ32">
        <f t="shared" si="68"/>
        <v>1177.9089753707597</v>
      </c>
      <c r="DA32">
        <f t="shared" si="69"/>
        <v>8.2203511051698926E-4</v>
      </c>
      <c r="DB32">
        <f t="shared" si="70"/>
        <v>5.8604295901558476</v>
      </c>
      <c r="DC32">
        <f t="shared" si="71"/>
        <v>54.818094739730547</v>
      </c>
      <c r="DD32">
        <f t="shared" si="72"/>
        <v>7.0149041413588513</v>
      </c>
      <c r="DE32">
        <f t="shared" si="43"/>
        <v>1.4397524554830853E-9</v>
      </c>
      <c r="DF32">
        <f t="shared" si="44"/>
        <v>1.4397524554830852</v>
      </c>
      <c r="DG32">
        <f t="shared" si="91"/>
        <v>0.33467709971683446</v>
      </c>
      <c r="DH32">
        <f t="shared" si="73"/>
        <v>3.1056361468223652E-2</v>
      </c>
      <c r="DI32">
        <f t="shared" si="74"/>
        <v>14.991111458962907</v>
      </c>
      <c r="DJ32">
        <f t="shared" si="75"/>
        <v>1.9114328772821867E-5</v>
      </c>
      <c r="DK32">
        <f t="shared" si="19"/>
        <v>1.1421977121740705</v>
      </c>
      <c r="DL32">
        <f t="shared" si="20"/>
        <v>0.3072495557788163</v>
      </c>
      <c r="DM32">
        <f t="shared" si="21"/>
        <v>1.1403442125456695</v>
      </c>
      <c r="DN32">
        <f t="shared" si="22"/>
        <v>96.376049800298887</v>
      </c>
      <c r="DO32">
        <f t="shared" si="46"/>
        <v>0.58839799125582992</v>
      </c>
      <c r="DP32">
        <f t="shared" si="47"/>
        <v>18.314886958171936</v>
      </c>
      <c r="DQ32">
        <f t="shared" si="48"/>
        <v>3.8458589582267121E-6</v>
      </c>
      <c r="DR32">
        <f t="shared" si="49"/>
        <v>9.6899132272994244</v>
      </c>
      <c r="DT32">
        <f t="shared" si="76"/>
        <v>4.4824097631241259E-29</v>
      </c>
      <c r="DU32">
        <f t="shared" si="77"/>
        <v>2.8616295131870265E-2</v>
      </c>
      <c r="DV32">
        <f t="shared" si="78"/>
        <v>3.4592365002688918E-22</v>
      </c>
      <c r="DW32">
        <f t="shared" si="94"/>
        <v>7.4160850623289879E-9</v>
      </c>
      <c r="DX32">
        <f t="shared" si="79"/>
        <v>6.5522899443015094E-8</v>
      </c>
      <c r="DY32">
        <f t="shared" si="80"/>
        <v>5.4857142857142854E-2</v>
      </c>
      <c r="DZ32">
        <f>'[2]Re=2050'!$B$20</f>
        <v>0.38312499999999994</v>
      </c>
      <c r="EA32">
        <f t="shared" si="81"/>
        <v>6.3858599041174103E-11</v>
      </c>
      <c r="EB32">
        <f t="shared" si="95"/>
        <v>1565959815.9289873</v>
      </c>
      <c r="EC32">
        <f t="shared" si="96"/>
        <v>26099330.265483122</v>
      </c>
      <c r="ED32" s="7">
        <f t="shared" si="82"/>
        <v>338952.34111017041</v>
      </c>
      <c r="EE32">
        <f t="shared" si="97"/>
        <v>52.198660530966244</v>
      </c>
      <c r="EG32">
        <f t="shared" si="83"/>
        <v>3.0232866664614926E-9</v>
      </c>
      <c r="EH32">
        <f t="shared" si="98"/>
        <v>3.0232866664614928</v>
      </c>
      <c r="EI32">
        <f t="shared" si="85"/>
        <v>1534.0236887172002</v>
      </c>
      <c r="EJ32">
        <f t="shared" si="86"/>
        <v>3.0232866664614926E-9</v>
      </c>
      <c r="EK32">
        <f t="shared" si="87"/>
        <v>0.25283521161259609</v>
      </c>
      <c r="EL32">
        <v>30</v>
      </c>
      <c r="EM32">
        <f t="shared" si="99"/>
        <v>30</v>
      </c>
      <c r="EN32">
        <f t="shared" si="100"/>
        <v>3.4011973816621555</v>
      </c>
      <c r="EQ32">
        <f>(1449*10^-6)/60</f>
        <v>2.4150000000000001E-5</v>
      </c>
      <c r="ER32">
        <f t="shared" si="34"/>
        <v>8.0553433557300644E-2</v>
      </c>
      <c r="ET32">
        <f t="shared" si="58"/>
        <v>1.9360174366491338E-6</v>
      </c>
      <c r="EU32">
        <f t="shared" si="35"/>
        <v>3.4592365002688918E-22</v>
      </c>
      <c r="EV32">
        <f t="shared" si="101"/>
        <v>1.8195000132448687E+38</v>
      </c>
      <c r="EX32">
        <v>0</v>
      </c>
      <c r="EZ32" s="6"/>
      <c r="FG32" t="e">
        <f t="shared" si="102"/>
        <v>#DIV/0!</v>
      </c>
      <c r="FH32" s="6" t="e">
        <f t="shared" si="103"/>
        <v>#DIV/0!</v>
      </c>
      <c r="FI32">
        <f t="shared" si="39"/>
        <v>203.78581911615791</v>
      </c>
      <c r="FJ32">
        <f t="shared" si="40"/>
        <v>0.38961038961038963</v>
      </c>
      <c r="FK32">
        <v>1</v>
      </c>
      <c r="FL32">
        <f t="shared" si="104"/>
        <v>47</v>
      </c>
    </row>
    <row r="33" spans="1:168" x14ac:dyDescent="0.25">
      <c r="A33">
        <f>[3]Nucleation!A9</f>
        <v>60</v>
      </c>
      <c r="B33">
        <f>[3]Nucleation!B9</f>
        <v>15</v>
      </c>
      <c r="C33">
        <f>[3]Nucleation!C9</f>
        <v>1750</v>
      </c>
      <c r="D33" s="4">
        <f>[3]Nucleation!D9</f>
        <v>44209</v>
      </c>
      <c r="E33">
        <f>[3]Nucleation!E9</f>
        <v>1</v>
      </c>
      <c r="F33">
        <f>[3]Nucleation!F9</f>
        <v>61</v>
      </c>
      <c r="G33">
        <f>[3]Nucleation!G9</f>
        <v>59.752454</v>
      </c>
      <c r="H33">
        <f>[3]Nucleation!H9</f>
        <v>60.064813999999998</v>
      </c>
      <c r="I33">
        <f>[3]Nucleation!I9</f>
        <v>58.34534</v>
      </c>
      <c r="J33">
        <f>[3]Nucleation!J9</f>
        <v>45.079338</v>
      </c>
      <c r="K33">
        <f>[3]Nucleation!K9</f>
        <v>45.033696999999997</v>
      </c>
      <c r="L33">
        <f>[3]Nucleation!L9</f>
        <v>25.57</v>
      </c>
      <c r="M33">
        <f>[3]Nucleation!M9</f>
        <v>59.205077000000003</v>
      </c>
      <c r="N33">
        <f>[3]Nucleation!N9</f>
        <v>45.056517499999998</v>
      </c>
      <c r="O33">
        <f>[3]Nucleation!O9</f>
        <v>1175.8972945253158</v>
      </c>
      <c r="P33">
        <f>[3]Nucleation!P9</f>
        <v>0.26836816193176155</v>
      </c>
      <c r="Q33">
        <f>[3]Nucleation!Q9</f>
        <v>0.27027611896869941</v>
      </c>
      <c r="R33">
        <f>[3]Nucleation!R9</f>
        <v>0.99294071172762832</v>
      </c>
      <c r="S33">
        <f>[3]Nucleation!S9</f>
        <v>-1.9079570369378573E-3</v>
      </c>
      <c r="T33">
        <f>[3]Nucleation!T9</f>
        <v>-2.192312868078783E-3</v>
      </c>
      <c r="U33">
        <f>[3]Nucleation!U9</f>
        <v>1.4870972230359859E-4</v>
      </c>
      <c r="V33">
        <f>[3]Nucleation!V9</f>
        <v>1.7194739999999982</v>
      </c>
      <c r="W33">
        <f>[3]Nucleation!W9</f>
        <v>-4.5641000000003373E-2</v>
      </c>
      <c r="X33">
        <f>[3]Nucleation!X9</f>
        <v>14.130189724441012</v>
      </c>
      <c r="Y33">
        <f>[3]Nucleation!Y9</f>
        <v>3.2978000000000001</v>
      </c>
      <c r="Z33">
        <f>[3]Nucleation!Z9</f>
        <v>0</v>
      </c>
      <c r="AA33">
        <f>[3]Nucleation!AA9</f>
        <v>2.8936744277010371E-3</v>
      </c>
      <c r="AB33">
        <f>[3]Nucleation!AB9</f>
        <v>3.0932381813356018E-3</v>
      </c>
      <c r="AC33">
        <f>[3]Nucleation!AC9</f>
        <v>11.135657452808166</v>
      </c>
      <c r="AD33">
        <f>[3]Nucleation!AD9</f>
        <v>12.680280905939624</v>
      </c>
      <c r="AE33">
        <f>[3]Nucleation!AE9</f>
        <v>3.2227215066550931E-9</v>
      </c>
      <c r="AF33">
        <f>[3]Nucleation!AF9</f>
        <v>7.7814899804201556E-4</v>
      </c>
      <c r="AG33">
        <f>[3]Nucleation!AG9</f>
        <v>6.6174911845182647E-7</v>
      </c>
      <c r="AH33">
        <f>[3]Nucleation!AH9</f>
        <v>3145.0870656240363</v>
      </c>
      <c r="AI33">
        <f>[3]Nucleation!AI9</f>
        <v>3145.0870656240363</v>
      </c>
      <c r="AJ33">
        <f>[3]Nucleation!AJ9</f>
        <v>4051.5498321733562</v>
      </c>
      <c r="AK33">
        <f>[3]Nucleation!AK9</f>
        <v>0.62177686904971807</v>
      </c>
      <c r="AL33">
        <f>[3]Nucleation!AL9</f>
        <v>0.6353844125451138</v>
      </c>
      <c r="AM33">
        <f>[3]Nucleation!AM9</f>
        <v>1.1541725315133781E-2</v>
      </c>
      <c r="AN33">
        <f>[3]Nucleation!AN9</f>
        <v>0.281773667422</v>
      </c>
      <c r="AO33">
        <f>[3]Nucleation!AO9</f>
        <v>1.4138808781966206E-2</v>
      </c>
      <c r="AP33">
        <f>[3]Nucleation!AP9</f>
        <v>4.798185463752221E-4</v>
      </c>
      <c r="AQ33">
        <f>[3]Nucleation!AQ9</f>
        <v>990.31399877952833</v>
      </c>
      <c r="AR33">
        <f>[3]Nucleation!AR9</f>
        <v>45617.741162427497</v>
      </c>
      <c r="AS33">
        <f>[3]Nucleation!AS9</f>
        <v>1737.8187109496189</v>
      </c>
      <c r="AT33">
        <f>[3]Nucleation!AT9</f>
        <v>1543.200467247942</v>
      </c>
      <c r="AU33">
        <f>[3]Nucleation!AU9</f>
        <v>205.33859878530583</v>
      </c>
      <c r="AV33">
        <f>[3]Nucleation!AV9</f>
        <v>2.3410091760465118E-3</v>
      </c>
      <c r="AW33">
        <f>[3]Nucleation!AW9</f>
        <v>3.9680723735184651E-4</v>
      </c>
      <c r="AX33">
        <f>[3]Nucleation!AX9</f>
        <v>3.9360524179849374</v>
      </c>
      <c r="AY33">
        <f>[3]Nucleation!AY9</f>
        <v>3.0595789142091454</v>
      </c>
      <c r="AZ33">
        <f>[3]Nucleation!AZ9</f>
        <v>1.4826870401890512E-3</v>
      </c>
      <c r="BA33">
        <f>[3]Nucleation!BA9</f>
        <v>12.7122656039483</v>
      </c>
      <c r="BB33">
        <f>[3]Nucleation!BB9</f>
        <v>10.499400690323476</v>
      </c>
      <c r="BC33">
        <f>[3]Nucleation!BC9</f>
        <v>2357856.9044748372</v>
      </c>
      <c r="BD33">
        <f>[3]Nucleation!BD9</f>
        <v>2074.8505852597418</v>
      </c>
      <c r="BE33">
        <f>[3]Nucleation!BE9</f>
        <v>1751.178329170448</v>
      </c>
      <c r="BF33">
        <f>[3]Nucleation!BF9</f>
        <v>282.77617563932415</v>
      </c>
      <c r="BG33">
        <f>[3]Nucleation!BG9</f>
        <v>779.37510865518448</v>
      </c>
      <c r="BH33">
        <f>[3]Nucleation!BH9</f>
        <v>779.37510865518448</v>
      </c>
      <c r="BI33">
        <f>[3]Nucleation!BI9</f>
        <v>0</v>
      </c>
      <c r="BJ33">
        <f>[3]Nucleation!BJ9</f>
        <v>9.3580266062540236</v>
      </c>
      <c r="BK33">
        <f>[3]Nucleation!BK9</f>
        <v>0.66141196962517779</v>
      </c>
      <c r="BL33">
        <f>[3]Nucleation!BL9</f>
        <v>2646.2269752475563</v>
      </c>
      <c r="BM33">
        <f>[3]Nucleation!BM9</f>
        <v>7293.413003047337</v>
      </c>
      <c r="BN33">
        <f>[3]Nucleation!BN9</f>
        <v>9939.6399782948938</v>
      </c>
      <c r="BO33">
        <f>[3]Nucleation!BO9</f>
        <v>91942.801136828813</v>
      </c>
      <c r="BP33">
        <f>[3]Nucleation!BP9</f>
        <v>0.10810677785966921</v>
      </c>
      <c r="BQ33">
        <f>[3]Nucleation!BQ9</f>
        <v>0.73377033966762384</v>
      </c>
      <c r="BR33">
        <f>[3]Nucleation!BR9</f>
        <v>7.932554711046183E-2</v>
      </c>
      <c r="BS33">
        <f>[3]Nucleation!BS9</f>
        <v>55.786124169117159</v>
      </c>
      <c r="BT33">
        <f>[3]Nucleation!BT9</f>
        <v>51.107110865990144</v>
      </c>
      <c r="BU33">
        <f>[3]Nucleation!BU9</f>
        <v>3.4189528308828443</v>
      </c>
      <c r="BV33">
        <f>[3]Nucleation!BV9</f>
        <v>0.26762710308795257</v>
      </c>
      <c r="BW33">
        <f>[3]Nucleation!BW9</f>
        <v>0.26127252494815395</v>
      </c>
      <c r="BX33">
        <f>[3]Nucleation!BX9</f>
        <v>1.027157991392381</v>
      </c>
      <c r="BY33">
        <f>[3]Nucleation!BY9</f>
        <v>0.26941409069247146</v>
      </c>
      <c r="BZ33">
        <f>[3]Nucleation!BZ9</f>
        <v>1.0795409763862516</v>
      </c>
      <c r="CA33">
        <f>[3]Nucleation!CA9</f>
        <v>2.1429459825893282E-2</v>
      </c>
      <c r="CB33">
        <f>[3]Nucleation!CB9</f>
        <v>2.5476322039538035E-2</v>
      </c>
      <c r="CC33">
        <f>[3]Nucleation!CC9</f>
        <v>5.3117186261100052E-4</v>
      </c>
      <c r="CD33">
        <f>[3]Nucleation!CD9</f>
        <v>1.0533494838893163</v>
      </c>
      <c r="CE33">
        <f>[3]Nucleation!CE9</f>
        <v>1.4175576442492359E-5</v>
      </c>
      <c r="CF33">
        <f>[3]Nucleation!CF9</f>
        <v>3.2707625618306262E-5</v>
      </c>
      <c r="CG33">
        <f>[3]Nucleation!CG9</f>
        <v>1.0837483419226088</v>
      </c>
      <c r="CH33">
        <f>[3]Nucleation!CH9</f>
        <v>1.2735104926592682E-2</v>
      </c>
      <c r="CJ33">
        <f t="shared" si="64"/>
        <v>3.1887249366299466</v>
      </c>
      <c r="CK33">
        <f t="shared" si="41"/>
        <v>1.1596211305072663</v>
      </c>
      <c r="CL33">
        <f t="shared" si="65"/>
        <v>0.7838439143620709</v>
      </c>
      <c r="CM33">
        <f t="shared" si="42"/>
        <v>-2.5699949892657239</v>
      </c>
      <c r="CN33">
        <f t="shared" si="61"/>
        <v>170.71405750719171</v>
      </c>
      <c r="CO33">
        <f t="shared" si="66"/>
        <v>4.1108738641733114</v>
      </c>
      <c r="CP33">
        <f t="shared" si="67"/>
        <v>3.9680723735184649</v>
      </c>
      <c r="CR33">
        <f t="shared" si="4"/>
        <v>-61</v>
      </c>
      <c r="CS33">
        <f t="shared" si="5"/>
        <v>0.27996536106526593</v>
      </c>
      <c r="CT33">
        <f t="shared" si="6"/>
        <v>6.573033351069589E-2</v>
      </c>
      <c r="CU33">
        <f t="shared" si="7"/>
        <v>3.5530503514765495E-7</v>
      </c>
      <c r="CV33">
        <f t="shared" si="8"/>
        <v>8705.8664396639851</v>
      </c>
      <c r="CX33">
        <f t="shared" si="9"/>
        <v>0.9197804747083187</v>
      </c>
      <c r="CY33">
        <f t="shared" si="10"/>
        <v>3.2227215066550929</v>
      </c>
      <c r="CZ33">
        <f t="shared" si="68"/>
        <v>1177.9610678149143</v>
      </c>
      <c r="DA33">
        <f t="shared" si="69"/>
        <v>8.2325712887784197E-4</v>
      </c>
      <c r="DB33">
        <f t="shared" si="70"/>
        <v>5.8624637121097525</v>
      </c>
      <c r="DC33">
        <f t="shared" si="71"/>
        <v>56.640571216886372</v>
      </c>
      <c r="DD33">
        <f t="shared" si="72"/>
        <v>7.0178999667585087</v>
      </c>
      <c r="DE33">
        <f t="shared" si="43"/>
        <v>1.439300685012817E-9</v>
      </c>
      <c r="DF33">
        <f t="shared" si="44"/>
        <v>1.4393006850128169</v>
      </c>
      <c r="DG33">
        <f t="shared" si="91"/>
        <v>0.34571051926629126</v>
      </c>
      <c r="DH33">
        <f t="shared" si="73"/>
        <v>3.1045362227724662E-2</v>
      </c>
      <c r="DI33">
        <f t="shared" si="74"/>
        <v>14.991111458962925</v>
      </c>
      <c r="DJ33">
        <f t="shared" si="75"/>
        <v>1.9110330057195203E-5</v>
      </c>
      <c r="DK33">
        <f t="shared" si="19"/>
        <v>1.1472969553276404</v>
      </c>
      <c r="DL33">
        <f t="shared" si="20"/>
        <v>0.30789797509118522</v>
      </c>
      <c r="DM33">
        <f t="shared" si="21"/>
        <v>1.1428428791523084</v>
      </c>
      <c r="DN33">
        <f t="shared" si="22"/>
        <v>99.619687945290238</v>
      </c>
      <c r="DO33">
        <f t="shared" si="46"/>
        <v>0.60803719504941434</v>
      </c>
      <c r="DP33">
        <f t="shared" si="47"/>
        <v>18.314105688720552</v>
      </c>
      <c r="DQ33">
        <f t="shared" si="48"/>
        <v>3.8452916410548385E-6</v>
      </c>
      <c r="DR33">
        <f t="shared" si="49"/>
        <v>9.6905783944793384</v>
      </c>
      <c r="DT33">
        <f t="shared" si="76"/>
        <v>4.4824097631241259E-29</v>
      </c>
      <c r="DU33">
        <f t="shared" si="77"/>
        <v>2.8609166627752591E-2</v>
      </c>
      <c r="DV33">
        <f t="shared" si="78"/>
        <v>3.4757201170683652E-22</v>
      </c>
      <c r="DW33">
        <f t="shared" si="94"/>
        <v>7.3790756152855545E-9</v>
      </c>
      <c r="DX33">
        <f t="shared" si="79"/>
        <v>6.5083445496001081E-8</v>
      </c>
      <c r="DY33">
        <f t="shared" si="80"/>
        <v>5.4857142857142854E-2</v>
      </c>
      <c r="DZ33">
        <f>'[2]Re=2050'!$B$20</f>
        <v>0.38312499999999994</v>
      </c>
      <c r="EA33">
        <f t="shared" si="81"/>
        <v>6.3527410720570813E-11</v>
      </c>
      <c r="EB33">
        <f t="shared" si="95"/>
        <v>1574123655.6902359</v>
      </c>
      <c r="EC33">
        <f t="shared" si="96"/>
        <v>26235394.261503931</v>
      </c>
      <c r="ED33" s="7">
        <f t="shared" si="82"/>
        <v>430088.43051645788</v>
      </c>
      <c r="EE33">
        <f t="shared" si="97"/>
        <v>52.470788523007862</v>
      </c>
      <c r="EG33">
        <f t="shared" si="83"/>
        <v>3.0181049906961939E-9</v>
      </c>
      <c r="EH33">
        <f t="shared" si="98"/>
        <v>3.0181049906961941</v>
      </c>
      <c r="EI33">
        <f t="shared" si="85"/>
        <v>1586.4276629346566</v>
      </c>
      <c r="EJ33">
        <f t="shared" si="86"/>
        <v>3.0181049906961939E-9</v>
      </c>
      <c r="EK33">
        <f t="shared" si="87"/>
        <v>0.27996536106526593</v>
      </c>
      <c r="EL33">
        <v>31</v>
      </c>
      <c r="EM33">
        <f t="shared" si="99"/>
        <v>31</v>
      </c>
      <c r="EN33">
        <f t="shared" si="100"/>
        <v>3.4339872044851463</v>
      </c>
      <c r="EQ33">
        <f>(1449*10^-6)/60</f>
        <v>2.4150000000000001E-5</v>
      </c>
      <c r="ER33">
        <f t="shared" si="34"/>
        <v>7.9310824741797195E-2</v>
      </c>
      <c r="ET33">
        <f t="shared" si="58"/>
        <v>1.9359983421258783E-6</v>
      </c>
      <c r="EU33">
        <f t="shared" si="35"/>
        <v>3.4757201170683652E-22</v>
      </c>
      <c r="EV33">
        <f t="shared" si="101"/>
        <v>1.810853166796532E+38</v>
      </c>
      <c r="EX33">
        <v>0</v>
      </c>
      <c r="EZ33" s="6"/>
      <c r="FG33" t="e">
        <f t="shared" si="102"/>
        <v>#DIV/0!</v>
      </c>
      <c r="FH33" s="6" t="e">
        <f t="shared" si="103"/>
        <v>#DIV/0!</v>
      </c>
      <c r="FI33">
        <f t="shared" si="39"/>
        <v>211.05547993911637</v>
      </c>
      <c r="FJ33">
        <f t="shared" si="40"/>
        <v>0.50819672131147542</v>
      </c>
      <c r="FK33">
        <v>1</v>
      </c>
      <c r="FL33">
        <f t="shared" si="104"/>
        <v>30</v>
      </c>
    </row>
    <row r="34" spans="1:168" x14ac:dyDescent="0.25">
      <c r="A34">
        <f>[3]Nucleation!A13</f>
        <v>60</v>
      </c>
      <c r="B34">
        <f>[3]Nucleation!B13</f>
        <v>15</v>
      </c>
      <c r="C34">
        <f>[3]Nucleation!C13</f>
        <v>1900</v>
      </c>
      <c r="D34" s="4">
        <f>[3]Nucleation!D13</f>
        <v>44224</v>
      </c>
      <c r="E34">
        <f>[3]Nucleation!E13</f>
        <v>4</v>
      </c>
      <c r="F34">
        <f>[3]Nucleation!F13</f>
        <v>70</v>
      </c>
      <c r="G34">
        <f>[3]Nucleation!G13</f>
        <v>59.869089000000002</v>
      </c>
      <c r="H34">
        <f>[3]Nucleation!H13</f>
        <v>60.183714000000002</v>
      </c>
      <c r="I34">
        <f>[3]Nucleation!I13</f>
        <v>58.618907999999998</v>
      </c>
      <c r="J34">
        <f>[3]Nucleation!J13</f>
        <v>45.028146999999997</v>
      </c>
      <c r="K34">
        <f>[3]Nucleation!K13</f>
        <v>44.873818</v>
      </c>
      <c r="L34">
        <f>[3]Nucleation!L13</f>
        <v>30.4</v>
      </c>
      <c r="M34">
        <f>[3]Nucleation!M13</f>
        <v>59.401311</v>
      </c>
      <c r="N34">
        <f>[3]Nucleation!N13</f>
        <v>44.950982499999995</v>
      </c>
      <c r="O34">
        <f>[3]Nucleation!O13</f>
        <v>1175.7760854373216</v>
      </c>
      <c r="P34">
        <f>[3]Nucleation!P13</f>
        <v>0.2707224412196314</v>
      </c>
      <c r="Q34">
        <f>[3]Nucleation!Q13</f>
        <v>0.27032686561352981</v>
      </c>
      <c r="R34">
        <f>[3]Nucleation!R13</f>
        <v>1.0014633233186194</v>
      </c>
      <c r="S34">
        <f>[3]Nucleation!S13</f>
        <v>3.955756061015947E-4</v>
      </c>
      <c r="T34">
        <f>[3]Nucleation!T13</f>
        <v>3.7619757609841378E-5</v>
      </c>
      <c r="U34">
        <f>[3]Nucleation!U13</f>
        <v>1.7396807434543035E-4</v>
      </c>
      <c r="V34">
        <f>[3]Nucleation!V13</f>
        <v>1.5648060000000044</v>
      </c>
      <c r="W34">
        <f>[3]Nucleation!W13</f>
        <v>-0.15432899999999705</v>
      </c>
      <c r="X34">
        <f>[3]Nucleation!X13</f>
        <v>14.433268801474318</v>
      </c>
      <c r="Y34">
        <f>[3]Nucleation!Y13</f>
        <v>3.8957000000000002</v>
      </c>
      <c r="Z34">
        <f>[3]Nucleation!Z13</f>
        <v>0</v>
      </c>
      <c r="AA34">
        <f>[3]Nucleation!AA13</f>
        <v>4.5899663335947352E-3</v>
      </c>
      <c r="AB34">
        <f>[3]Nucleation!AB13</f>
        <v>3.7318421929661712E-3</v>
      </c>
      <c r="AC34">
        <f>[3]Nucleation!AC13</f>
        <v>13.434631894678217</v>
      </c>
      <c r="AD34">
        <f>[3]Nucleation!AD13</f>
        <v>14.153061407762625</v>
      </c>
      <c r="AE34">
        <f>[3]Nucleation!AE13</f>
        <v>3.2346982403333778E-9</v>
      </c>
      <c r="AF34">
        <f>[3]Nucleation!AF13</f>
        <v>7.7570120646910674E-4</v>
      </c>
      <c r="AG34">
        <f>[3]Nucleation!AG13</f>
        <v>6.5973548541820365E-7</v>
      </c>
      <c r="AH34">
        <f>[3]Nucleation!AH13</f>
        <v>3145.2705097687708</v>
      </c>
      <c r="AI34">
        <f>[3]Nucleation!AI13</f>
        <v>3145.2705097687708</v>
      </c>
      <c r="AJ34">
        <f>[3]Nucleation!AJ13</f>
        <v>4052.0503690976966</v>
      </c>
      <c r="AK34">
        <f>[3]Nucleation!AK13</f>
        <v>0.62198213168750349</v>
      </c>
      <c r="AL34">
        <f>[3]Nucleation!AL13</f>
        <v>0.63525800202294447</v>
      </c>
      <c r="AM34">
        <f>[3]Nucleation!AM13</f>
        <v>1.1560836896609172E-2</v>
      </c>
      <c r="AN34">
        <f>[3]Nucleation!AN13</f>
        <v>0.28186903714599998</v>
      </c>
      <c r="AO34">
        <f>[3]Nucleation!AO13</f>
        <v>1.4162041547253023E-2</v>
      </c>
      <c r="AP34">
        <f>[3]Nucleation!AP13</f>
        <v>4.7833536894307269E-4</v>
      </c>
      <c r="AQ34">
        <f>[3]Nucleation!AQ13</f>
        <v>990.35867551946126</v>
      </c>
      <c r="AR34">
        <f>[3]Nucleation!AR13</f>
        <v>49704.263892793577</v>
      </c>
      <c r="AS34">
        <f>[3]Nucleation!AS13</f>
        <v>1893.4957673445172</v>
      </c>
      <c r="AT34">
        <f>[3]Nucleation!AT13</f>
        <v>1680.9899013418719</v>
      </c>
      <c r="AU34">
        <f>[3]Nucleation!AU13</f>
        <v>203.95580558086596</v>
      </c>
      <c r="AV34">
        <f>[3]Nucleation!AV13</f>
        <v>2.2427103181570304E-3</v>
      </c>
      <c r="AW34">
        <f>[3]Nucleation!AW13</f>
        <v>3.8100249863710553E-4</v>
      </c>
      <c r="AX34">
        <f>[3]Nucleation!AX13</f>
        <v>3.9226048543869392</v>
      </c>
      <c r="AY34">
        <f>[3]Nucleation!AY13</f>
        <v>3.0511052235564828</v>
      </c>
      <c r="AZ34">
        <f>[3]Nucleation!AZ13</f>
        <v>1.422050416866296E-3</v>
      </c>
      <c r="BA34">
        <f>[3]Nucleation!BA13</f>
        <v>13.066045046738628</v>
      </c>
      <c r="BB34">
        <f>[3]Nucleation!BB13</f>
        <v>10.793043768680642</v>
      </c>
      <c r="BC34">
        <f>[3]Nucleation!BC13</f>
        <v>2357400.4102747827</v>
      </c>
      <c r="BD34">
        <f>[3]Nucleation!BD13</f>
        <v>2133.2972196100527</v>
      </c>
      <c r="BE34">
        <f>[3]Nucleation!BE13</f>
        <v>1799.7964478125421</v>
      </c>
      <c r="BF34">
        <f>[3]Nucleation!BF13</f>
        <v>283.24083094506045</v>
      </c>
      <c r="BG34">
        <f>[3]Nucleation!BG13</f>
        <v>965.04509668158209</v>
      </c>
      <c r="BH34">
        <f>[3]Nucleation!BH13</f>
        <v>965.04509668158187</v>
      </c>
      <c r="BI34">
        <f>[3]Nucleation!BI13</f>
        <v>0</v>
      </c>
      <c r="BJ34">
        <f>[3]Nucleation!BJ13</f>
        <v>9.1160986642284634</v>
      </c>
      <c r="BK34">
        <f>[3]Nucleation!BK13</f>
        <v>0.63085753823717294</v>
      </c>
      <c r="BL34">
        <f>[3]Nucleation!BL13</f>
        <v>2582.0513606332256</v>
      </c>
      <c r="BM34">
        <f>[3]Nucleation!BM13</f>
        <v>8797.4463167791964</v>
      </c>
      <c r="BN34">
        <f>[3]Nucleation!BN13</f>
        <v>11379.497677412422</v>
      </c>
      <c r="BO34">
        <f>[3]Nucleation!BO13</f>
        <v>90886.530452582723</v>
      </c>
      <c r="BP34">
        <f>[3]Nucleation!BP13</f>
        <v>0.12520554608858492</v>
      </c>
      <c r="BQ34">
        <f>[3]Nucleation!BQ13</f>
        <v>0.7730961916044472</v>
      </c>
      <c r="BR34">
        <f>[3]Nucleation!BR13</f>
        <v>9.6795930848840098E-2</v>
      </c>
      <c r="BS34">
        <f>[3]Nucleation!BS13</f>
        <v>55.690656642799738</v>
      </c>
      <c r="BT34">
        <f>[3]Nucleation!BT13</f>
        <v>51.132607310685508</v>
      </c>
      <c r="BU34">
        <f>[3]Nucleation!BU13</f>
        <v>3.7106543572002622</v>
      </c>
      <c r="BV34">
        <f>[3]Nucleation!BV13</f>
        <v>0.26792474733540206</v>
      </c>
      <c r="BW34">
        <f>[3]Nucleation!BW13</f>
        <v>0.2612725390206343</v>
      </c>
      <c r="BX34">
        <f>[3]Nucleation!BX13</f>
        <v>1.0361687540314017</v>
      </c>
      <c r="BY34">
        <f>[3]Nucleation!BY13</f>
        <v>0.26939062075128178</v>
      </c>
      <c r="BZ34">
        <f>[3]Nucleation!BZ13</f>
        <v>1.1041747658202292</v>
      </c>
      <c r="CA34">
        <f>[3]Nucleation!CA13</f>
        <v>2.8063704830930958E-2</v>
      </c>
      <c r="CB34">
        <f>[3]Nucleation!CB13</f>
        <v>2.9474458860548492E-2</v>
      </c>
      <c r="CC34">
        <f>[3]Nucleation!CC13</f>
        <v>5.6797812270734658E-4</v>
      </c>
      <c r="CD34">
        <f>[3]Nucleation!CD13</f>
        <v>1.0701717599258154</v>
      </c>
      <c r="CE34">
        <f>[3]Nucleation!CE13</f>
        <v>1.5939401561257907E-5</v>
      </c>
      <c r="CF34">
        <f>[3]Nucleation!CF13</f>
        <v>3.3705579279651702E-5</v>
      </c>
      <c r="CG34">
        <f>[3]Nucleation!CG13</f>
        <v>1.0987427722731502</v>
      </c>
      <c r="CH34">
        <f>[3]Nucleation!CH13</f>
        <v>1.2422620278799524E-2</v>
      </c>
      <c r="CJ34">
        <f t="shared" si="64"/>
        <v>3.4098054311316508</v>
      </c>
      <c r="CK34">
        <f t="shared" si="41"/>
        <v>1.2266552313483736</v>
      </c>
      <c r="CL34">
        <f t="shared" si="65"/>
        <v>1.0603570220474856</v>
      </c>
      <c r="CM34">
        <f t="shared" si="42"/>
        <v>-2.3116436208537494</v>
      </c>
      <c r="CN34">
        <f t="shared" si="61"/>
        <v>101.82821651651966</v>
      </c>
      <c r="CO34">
        <f t="shared" si="66"/>
        <v>4.2484952420493594</v>
      </c>
      <c r="CP34">
        <f t="shared" si="67"/>
        <v>3.8100249863710554</v>
      </c>
      <c r="CR34">
        <f t="shared" ref="CR34:CR51" si="106">CQ34-F34</f>
        <v>-70</v>
      </c>
      <c r="CS34">
        <f t="shared" ref="CS34:CS51" si="107">U34/CC34</f>
        <v>0.30629361834605068</v>
      </c>
      <c r="CT34">
        <f t="shared" ref="CT34:CT51" si="108">0.000018958*BT34^2.072</f>
        <v>6.5798296112771645E-2</v>
      </c>
      <c r="CU34">
        <f t="shared" ref="CU34:CU51" si="109">((3*1.17403*0.000053/2*0.8045*0.0000001)*SQRT(PI()*8.314*BT34/8*0.018)+(1.17403*0.000053/0.8045)*(101325/CT34)*(8.314*BT34/0.018))^(-1)</f>
        <v>3.5549505642829658E-7</v>
      </c>
      <c r="CV34">
        <f t="shared" ref="CV34:CV51" si="110">AB34/CU34</f>
        <v>10497.592372902334</v>
      </c>
      <c r="CX34">
        <f t="shared" ref="CX34:CX51" si="111">R34/BZ34</f>
        <v>0.90697899854167452</v>
      </c>
      <c r="CY34">
        <f t="shared" ref="CY34:CY51" si="112">AE34*10^9</f>
        <v>3.2346982403333779</v>
      </c>
      <c r="CZ34">
        <f t="shared" si="68"/>
        <v>1178.0173907835792</v>
      </c>
      <c r="DA34">
        <f t="shared" si="69"/>
        <v>8.245834785508496E-4</v>
      </c>
      <c r="DB34">
        <f t="shared" si="70"/>
        <v>5.9960021988303822</v>
      </c>
      <c r="DC34">
        <f t="shared" si="71"/>
        <v>70.161966019132933</v>
      </c>
      <c r="DD34">
        <f t="shared" si="72"/>
        <v>7.2449520818166553</v>
      </c>
      <c r="DE34">
        <f t="shared" si="43"/>
        <v>1.4050612260620485E-9</v>
      </c>
      <c r="DF34">
        <f t="shared" si="44"/>
        <v>1.4050612260620485</v>
      </c>
      <c r="DG34">
        <f t="shared" si="91"/>
        <v>0.41807211529365529</v>
      </c>
      <c r="DH34">
        <f t="shared" si="73"/>
        <v>3.1118985512305981E-2</v>
      </c>
      <c r="DI34">
        <f t="shared" si="74"/>
        <v>15.410353955553111</v>
      </c>
      <c r="DJ34">
        <f t="shared" si="75"/>
        <v>1.933197004251594E-5</v>
      </c>
      <c r="DK34">
        <f t="shared" ref="DK34:DK51" si="113">EXP(AB34/(CZ34*DJ34))</f>
        <v>1.1780593798396859</v>
      </c>
      <c r="DL34">
        <f t="shared" ref="DL34:DL51" si="114">DK34*P34</f>
        <v>0.31892711121188477</v>
      </c>
      <c r="DM34">
        <f t="shared" ref="DM34:DM51" si="115">DL34/BY34</f>
        <v>1.1838835009268498</v>
      </c>
      <c r="DN34">
        <f t="shared" ref="DN34:DN51" si="116">(DL34-P34)/AW34</f>
        <v>126.52061381405008</v>
      </c>
      <c r="DO34">
        <f t="shared" si="46"/>
        <v>0.75389479010704119</v>
      </c>
      <c r="DP34">
        <f t="shared" si="47"/>
        <v>17.820300751475827</v>
      </c>
      <c r="DQ34">
        <f t="shared" si="48"/>
        <v>3.7777779240907058E-6</v>
      </c>
      <c r="DR34">
        <f t="shared" si="49"/>
        <v>9.9153625963197065</v>
      </c>
      <c r="DT34">
        <f t="shared" si="76"/>
        <v>4.4824097631241259E-29</v>
      </c>
      <c r="DU34">
        <f t="shared" si="77"/>
        <v>2.8601448821392213E-2</v>
      </c>
      <c r="DV34">
        <f t="shared" si="78"/>
        <v>4.4990343306873045E-22</v>
      </c>
      <c r="DW34">
        <f t="shared" si="94"/>
        <v>5.699152485325366E-9</v>
      </c>
      <c r="DX34">
        <f t="shared" si="79"/>
        <v>4.5943844953272645E-8</v>
      </c>
      <c r="DY34">
        <f t="shared" si="80"/>
        <v>5.0526315789473683E-2</v>
      </c>
      <c r="DZ34">
        <f>'[2]Re=2050'!$B$20</f>
        <v>0.38312499999999994</v>
      </c>
      <c r="EA34">
        <f t="shared" si="81"/>
        <v>4.1373503397050708E-11</v>
      </c>
      <c r="EB34">
        <f t="shared" si="95"/>
        <v>2417005856.1472573</v>
      </c>
      <c r="EC34">
        <f t="shared" si="96"/>
        <v>40283430.935787626</v>
      </c>
      <c r="ED34" s="7">
        <f t="shared" si="82"/>
        <v>575477.58479696605</v>
      </c>
      <c r="EE34">
        <f t="shared" si="97"/>
        <v>80.566861871575242</v>
      </c>
      <c r="EG34">
        <f t="shared" si="83"/>
        <v>3.0125014719398409E-9</v>
      </c>
      <c r="EH34">
        <f t="shared" si="98"/>
        <v>3.0125014719398409</v>
      </c>
      <c r="EI34">
        <f t="shared" si="85"/>
        <v>1966.745651837814</v>
      </c>
      <c r="EJ34">
        <f t="shared" si="86"/>
        <v>3.0125014719398409E-9</v>
      </c>
      <c r="EK34">
        <f t="shared" si="87"/>
        <v>0.30629361834605068</v>
      </c>
      <c r="EL34">
        <v>32</v>
      </c>
      <c r="EM34">
        <f t="shared" si="99"/>
        <v>32</v>
      </c>
      <c r="EN34">
        <f t="shared" si="100"/>
        <v>3.4657359027997265</v>
      </c>
      <c r="EQ34">
        <f>(1574*10^-6)/60</f>
        <v>2.6233333333333332E-5</v>
      </c>
      <c r="ER34">
        <f t="shared" si="34"/>
        <v>9.6777966076694116E-2</v>
      </c>
      <c r="ET34">
        <f t="shared" si="58"/>
        <v>1.9362087305676195E-6</v>
      </c>
      <c r="EU34">
        <f t="shared" ref="EU34:EU51" si="117">(1.3806*10^-23)*(BS34+273.15)*LN(BZ34)</f>
        <v>4.4990343306873045E-22</v>
      </c>
      <c r="EV34">
        <f t="shared" si="101"/>
        <v>1.3991230785597944E+38</v>
      </c>
      <c r="EX34">
        <v>0</v>
      </c>
      <c r="EZ34" s="6"/>
      <c r="FG34" t="e">
        <f t="shared" si="102"/>
        <v>#DIV/0!</v>
      </c>
      <c r="FH34" s="6" t="e">
        <f t="shared" si="103"/>
        <v>#DIV/0!</v>
      </c>
      <c r="FI34">
        <f t="shared" ref="FI34:FI57" si="118">(CG34-1)/AW34</f>
        <v>259.1656816592166</v>
      </c>
      <c r="FJ34">
        <f t="shared" ref="FJ34:FJ57" si="119">EL34/F34</f>
        <v>0.45714285714285713</v>
      </c>
      <c r="FK34">
        <v>1</v>
      </c>
      <c r="FL34">
        <f t="shared" si="104"/>
        <v>38</v>
      </c>
    </row>
    <row r="35" spans="1:168" x14ac:dyDescent="0.25">
      <c r="A35">
        <f>[3]Nucleation!A14</f>
        <v>60</v>
      </c>
      <c r="B35">
        <f>[3]Nucleation!B14</f>
        <v>15</v>
      </c>
      <c r="C35">
        <f>[3]Nucleation!C14</f>
        <v>1900</v>
      </c>
      <c r="D35" s="4">
        <f>[3]Nucleation!D14</f>
        <v>44225</v>
      </c>
      <c r="E35">
        <f>[3]Nucleation!E14</f>
        <v>1</v>
      </c>
      <c r="F35">
        <f>[3]Nucleation!F14</f>
        <v>63</v>
      </c>
      <c r="G35">
        <f>[3]Nucleation!G14</f>
        <v>59.872791999999997</v>
      </c>
      <c r="H35">
        <f>[3]Nucleation!H14</f>
        <v>60.158836999999998</v>
      </c>
      <c r="I35">
        <f>[3]Nucleation!I14</f>
        <v>58.548183999999999</v>
      </c>
      <c r="J35">
        <f>[3]Nucleation!J14</f>
        <v>45.056719999999999</v>
      </c>
      <c r="K35">
        <f>[3]Nucleation!K14</f>
        <v>44.922817000000002</v>
      </c>
      <c r="L35">
        <f>[3]Nucleation!L14</f>
        <v>28.58</v>
      </c>
      <c r="M35">
        <f>[3]Nucleation!M14</f>
        <v>59.353510499999999</v>
      </c>
      <c r="N35">
        <f>[3]Nucleation!N14</f>
        <v>44.989768499999997</v>
      </c>
      <c r="O35">
        <f>[3]Nucleation!O14</f>
        <v>1175.8056382451937</v>
      </c>
      <c r="P35">
        <f>[3]Nucleation!P14</f>
        <v>0.26983437599113785</v>
      </c>
      <c r="Q35">
        <f>[3]Nucleation!Q14</f>
        <v>0.27031449157555454</v>
      </c>
      <c r="R35">
        <f>[3]Nucleation!R14</f>
        <v>0.99822386294712395</v>
      </c>
      <c r="S35">
        <f>[3]Nucleation!S14</f>
        <v>-4.8011558441668489E-4</v>
      </c>
      <c r="T35">
        <f>[3]Nucleation!T14</f>
        <v>-8.059883225039477E-4</v>
      </c>
      <c r="U35">
        <f>[3]Nucleation!U14</f>
        <v>1.8673925313451173E-4</v>
      </c>
      <c r="V35">
        <f>[3]Nucleation!V14</f>
        <v>1.6106529999999992</v>
      </c>
      <c r="W35">
        <f>[3]Nucleation!W14</f>
        <v>-0.13390299999999655</v>
      </c>
      <c r="X35">
        <f>[3]Nucleation!X14</f>
        <v>14.346067436287678</v>
      </c>
      <c r="Y35">
        <f>[3]Nucleation!Y14</f>
        <v>3.2099000000000002</v>
      </c>
      <c r="Z35">
        <f>[3]Nucleation!Z14</f>
        <v>-0.63969999999999994</v>
      </c>
      <c r="AA35">
        <f>[3]Nucleation!AA14</f>
        <v>3.2928019349701388E-3</v>
      </c>
      <c r="AB35">
        <f>[3]Nucleation!AB14</f>
        <v>3.8316240697834499E-3</v>
      </c>
      <c r="AC35">
        <f>[3]Nucleation!AC14</f>
        <v>13.79384665122042</v>
      </c>
      <c r="AD35">
        <f>[3]Nucleation!AD14</f>
        <v>14.332668786033727</v>
      </c>
      <c r="AE35">
        <f>[3]Nucleation!AE14</f>
        <v>3.2317785102360566E-9</v>
      </c>
      <c r="AF35">
        <f>[3]Nucleation!AF14</f>
        <v>7.7629604975974222E-4</v>
      </c>
      <c r="AG35">
        <f>[3]Nucleation!AG14</f>
        <v>6.6022480630243357E-7</v>
      </c>
      <c r="AH35">
        <f>[3]Nucleation!AH14</f>
        <v>3145.2256890462909</v>
      </c>
      <c r="AI35">
        <f>[3]Nucleation!AI14</f>
        <v>3145.2256890462909</v>
      </c>
      <c r="AJ35">
        <f>[3]Nucleation!AJ14</f>
        <v>4051.8664723245815</v>
      </c>
      <c r="AK35">
        <f>[3]Nucleation!AK14</f>
        <v>0.62193218030297903</v>
      </c>
      <c r="AL35">
        <f>[3]Nucleation!AL14</f>
        <v>0.63530449238283926</v>
      </c>
      <c r="AM35">
        <f>[3]Nucleation!AM14</f>
        <v>1.1556184431939464E-2</v>
      </c>
      <c r="AN35">
        <f>[3]Nucleation!AN14</f>
        <v>0.28184580610300003</v>
      </c>
      <c r="AO35">
        <f>[3]Nucleation!AO14</f>
        <v>1.4156385870228957E-2</v>
      </c>
      <c r="AP35">
        <f>[3]Nucleation!AP14</f>
        <v>4.7869579563413443E-4</v>
      </c>
      <c r="AQ35">
        <f>[3]Nucleation!AQ14</f>
        <v>990.3422680189417</v>
      </c>
      <c r="AR35">
        <f>[3]Nucleation!AR14</f>
        <v>49667.425933774393</v>
      </c>
      <c r="AS35">
        <f>[3]Nucleation!AS14</f>
        <v>1892.0924165247388</v>
      </c>
      <c r="AT35">
        <f>[3]Nucleation!AT14</f>
        <v>1679.6963972808396</v>
      </c>
      <c r="AU35">
        <f>[3]Nucleation!AU14</f>
        <v>204.29147734329393</v>
      </c>
      <c r="AV35">
        <f>[3]Nucleation!AV14</f>
        <v>2.2435418647475626E-3</v>
      </c>
      <c r="AW35">
        <f>[3]Nucleation!AW14</f>
        <v>3.8093489865200788E-4</v>
      </c>
      <c r="AX35">
        <f>[3]Nucleation!AX14</f>
        <v>3.9258722338825462</v>
      </c>
      <c r="AY35">
        <f>[3]Nucleation!AY14</f>
        <v>3.0530422309745995</v>
      </c>
      <c r="AZ35">
        <f>[3]Nucleation!AZ14</f>
        <v>1.4221829161744472E-3</v>
      </c>
      <c r="BA35">
        <f>[3]Nucleation!BA14</f>
        <v>13.066466640312994</v>
      </c>
      <c r="BB35">
        <f>[3]Nucleation!BB14</f>
        <v>10.792557614942151</v>
      </c>
      <c r="BC35">
        <f>[3]Nucleation!BC14</f>
        <v>2357511.6248913221</v>
      </c>
      <c r="BD35">
        <f>[3]Nucleation!BD14</f>
        <v>2133.1947226973252</v>
      </c>
      <c r="BE35">
        <f>[3]Nucleation!BE14</f>
        <v>1799.8470884817593</v>
      </c>
      <c r="BF35">
        <f>[3]Nucleation!BF14</f>
        <v>283.12771740457919</v>
      </c>
      <c r="BG35">
        <f>[3]Nucleation!BG14</f>
        <v>1010.1500467659529</v>
      </c>
      <c r="BH35">
        <f>[3]Nucleation!BH14</f>
        <v>1010.1500467659529</v>
      </c>
      <c r="BI35">
        <f>[3]Nucleation!BI14</f>
        <v>0</v>
      </c>
      <c r="BJ35">
        <f>[3]Nucleation!BJ14</f>
        <v>8.9423331866862839</v>
      </c>
      <c r="BK35">
        <f>[3]Nucleation!BK14</f>
        <v>0.62256292174325345</v>
      </c>
      <c r="BL35">
        <f>[3]Nucleation!BL14</f>
        <v>2531.8223834177043</v>
      </c>
      <c r="BM35">
        <f>[3]Nucleation!BM14</f>
        <v>9033.0982867278817</v>
      </c>
      <c r="BN35">
        <f>[3]Nucleation!BN14</f>
        <v>11564.920670145586</v>
      </c>
      <c r="BO35">
        <f>[3]Nucleation!BO14</f>
        <v>93550.418537725767</v>
      </c>
      <c r="BP35">
        <f>[3]Nucleation!BP14</f>
        <v>0.1236223295514369</v>
      </c>
      <c r="BQ35">
        <f>[3]Nucleation!BQ14</f>
        <v>0.78107741024514676</v>
      </c>
      <c r="BR35">
        <f>[3]Nucleation!BR14</f>
        <v>9.6558609014508412E-2</v>
      </c>
      <c r="BS35">
        <f>[3]Nucleation!BS14</f>
        <v>55.607740894509405</v>
      </c>
      <c r="BT35">
        <f>[3]Nucleation!BT14</f>
        <v>51.136574301166263</v>
      </c>
      <c r="BU35">
        <f>[3]Nucleation!BU14</f>
        <v>3.7457696054905938</v>
      </c>
      <c r="BV35">
        <f>[3]Nucleation!BV14</f>
        <v>0.26785225326478457</v>
      </c>
      <c r="BW35">
        <f>[3]Nucleation!BW14</f>
        <v>0.26127253559311947</v>
      </c>
      <c r="BX35">
        <f>[3]Nucleation!BX14</f>
        <v>1.0327697680836678</v>
      </c>
      <c r="BY35">
        <f>[3]Nucleation!BY14</f>
        <v>0.26937026303863476</v>
      </c>
      <c r="BZ35">
        <f>[3]Nucleation!BZ14</f>
        <v>1.103472118880797</v>
      </c>
      <c r="CA35">
        <f>[3]Nucleation!CA14</f>
        <v>2.7872311880085154E-2</v>
      </c>
      <c r="CB35">
        <f>[3]Nucleation!CB14</f>
        <v>3.0170492318131813E-2</v>
      </c>
      <c r="CC35">
        <f>[3]Nucleation!CC14</f>
        <v>6.3123995590225895E-4</v>
      </c>
      <c r="CD35">
        <f>[3]Nucleation!CD14</f>
        <v>1.0681209434822323</v>
      </c>
      <c r="CE35">
        <f>[3]Nucleation!CE14</f>
        <v>1.611364236903076E-5</v>
      </c>
      <c r="CF35">
        <f>[3]Nucleation!CF14</f>
        <v>3.3685293821228138E-5</v>
      </c>
      <c r="CG35">
        <f>[3]Nucleation!CG14</f>
        <v>1.1015741557275942</v>
      </c>
      <c r="CH35">
        <f>[3]Nucleation!CH14</f>
        <v>1.2396685639860825E-2</v>
      </c>
      <c r="CJ35">
        <f t="shared" si="64"/>
        <v>3.789832028816301</v>
      </c>
      <c r="CK35">
        <f t="shared" si="41"/>
        <v>1.3323216985386583</v>
      </c>
      <c r="CL35">
        <f t="shared" si="65"/>
        <v>1.0533168141119438</v>
      </c>
      <c r="CM35">
        <f t="shared" si="42"/>
        <v>-2.3180878388264365</v>
      </c>
      <c r="CN35">
        <f t="shared" si="61"/>
        <v>103.14911684746913</v>
      </c>
      <c r="CO35">
        <f t="shared" si="66"/>
        <v>4.1431347263915326</v>
      </c>
      <c r="CP35">
        <f t="shared" si="67"/>
        <v>3.8093489865200789</v>
      </c>
      <c r="CR35">
        <f t="shared" si="106"/>
        <v>-63</v>
      </c>
      <c r="CS35">
        <f t="shared" si="107"/>
        <v>0.29582926649121433</v>
      </c>
      <c r="CT35">
        <f t="shared" si="108"/>
        <v>6.5808873677163343E-2</v>
      </c>
      <c r="CU35">
        <f t="shared" si="109"/>
        <v>3.555246224426838E-7</v>
      </c>
      <c r="CV35">
        <f t="shared" si="110"/>
        <v>10777.380321671442</v>
      </c>
      <c r="CX35">
        <f t="shared" si="111"/>
        <v>0.90462082898802942</v>
      </c>
      <c r="CY35">
        <f t="shared" si="112"/>
        <v>3.2317785102360568</v>
      </c>
      <c r="CZ35">
        <f t="shared" si="68"/>
        <v>1178.0662511023311</v>
      </c>
      <c r="DA35">
        <f t="shared" si="69"/>
        <v>8.2573838837931212E-4</v>
      </c>
      <c r="DB35">
        <f t="shared" si="70"/>
        <v>5.9919823049709136</v>
      </c>
      <c r="DC35">
        <f t="shared" si="71"/>
        <v>71.949824037046369</v>
      </c>
      <c r="DD35">
        <f t="shared" si="72"/>
        <v>7.2376131210590398</v>
      </c>
      <c r="DE35">
        <f t="shared" si="43"/>
        <v>1.406167941344297E-9</v>
      </c>
      <c r="DF35">
        <f t="shared" si="44"/>
        <v>1.4061679413442969</v>
      </c>
      <c r="DG35">
        <f t="shared" si="91"/>
        <v>0.42908086153070996</v>
      </c>
      <c r="DH35">
        <f t="shared" si="73"/>
        <v>3.1106686363861144E-2</v>
      </c>
      <c r="DI35">
        <f t="shared" si="74"/>
        <v>15.410353955553102</v>
      </c>
      <c r="DJ35">
        <f t="shared" si="75"/>
        <v>1.9342120100318124E-5</v>
      </c>
      <c r="DK35">
        <f t="shared" si="113"/>
        <v>1.1831196672390298</v>
      </c>
      <c r="DL35">
        <f t="shared" si="114"/>
        <v>0.31924635713228627</v>
      </c>
      <c r="DM35">
        <f t="shared" si="115"/>
        <v>1.1851581296726059</v>
      </c>
      <c r="DN35">
        <f t="shared" si="116"/>
        <v>129.71240313239801</v>
      </c>
      <c r="DO35">
        <f t="shared" si="46"/>
        <v>0.77355449345658867</v>
      </c>
      <c r="DP35">
        <f t="shared" si="47"/>
        <v>17.831771087752749</v>
      </c>
      <c r="DQ35">
        <f t="shared" si="48"/>
        <v>3.7735896773430372E-6</v>
      </c>
      <c r="DR35">
        <f t="shared" si="49"/>
        <v>9.9061275055040099</v>
      </c>
      <c r="DT35">
        <f t="shared" si="76"/>
        <v>4.4824097631241259E-29</v>
      </c>
      <c r="DU35">
        <f t="shared" si="77"/>
        <v>2.8594744835175073E-2</v>
      </c>
      <c r="DV35">
        <f t="shared" si="78"/>
        <v>4.4690076651342825E-22</v>
      </c>
      <c r="DW35">
        <f t="shared" si="94"/>
        <v>5.7360995114507426E-9</v>
      </c>
      <c r="DX35">
        <f t="shared" si="79"/>
        <v>4.6346655921043765E-8</v>
      </c>
      <c r="DY35">
        <f t="shared" si="80"/>
        <v>5.0526315789473683E-2</v>
      </c>
      <c r="DZ35">
        <f>'[2]Re=2050'!$B$20</f>
        <v>0.38312499999999994</v>
      </c>
      <c r="EA35">
        <f t="shared" si="81"/>
        <v>4.1796433264195668E-11</v>
      </c>
      <c r="EB35">
        <f t="shared" si="95"/>
        <v>2392548650.4529948</v>
      </c>
      <c r="EC35">
        <f t="shared" si="96"/>
        <v>39875810.840883248</v>
      </c>
      <c r="ED35" s="7">
        <f t="shared" si="82"/>
        <v>632949.37842671818</v>
      </c>
      <c r="EE35">
        <f t="shared" si="97"/>
        <v>79.751621681766494</v>
      </c>
      <c r="EG35">
        <f t="shared" si="83"/>
        <v>3.0076395356811194E-9</v>
      </c>
      <c r="EH35">
        <f t="shared" si="98"/>
        <v>3.0076395356811192</v>
      </c>
      <c r="EI35">
        <f t="shared" si="85"/>
        <v>2022.7572333709838</v>
      </c>
      <c r="EJ35">
        <f t="shared" si="86"/>
        <v>3.0076395356811194E-9</v>
      </c>
      <c r="EK35">
        <f t="shared" si="87"/>
        <v>0.29582926649121433</v>
      </c>
      <c r="EL35">
        <v>33</v>
      </c>
      <c r="EM35">
        <f t="shared" si="99"/>
        <v>33</v>
      </c>
      <c r="EN35">
        <f t="shared" si="100"/>
        <v>3.4965075614664802</v>
      </c>
      <c r="EQ35">
        <f>(1574*10^-6)/60</f>
        <v>2.6233333333333332E-5</v>
      </c>
      <c r="ER35">
        <f t="shared" si="34"/>
        <v>9.6540688287940005E-2</v>
      </c>
      <c r="ET35">
        <f t="shared" ref="ET35:ET51" si="120">(0.414*(1.3806*10^-23)*LN(2165/(0.05844*BY35*O35)))/((0.05844/(2165/O35*6.022*10^23))^(2/3))</f>
        <v>1.936196795395988E-6</v>
      </c>
      <c r="EU35">
        <f t="shared" si="117"/>
        <v>4.4690076651342825E-22</v>
      </c>
      <c r="EV35">
        <f t="shared" si="101"/>
        <v>1.4085149172197162E+38</v>
      </c>
      <c r="EX35">
        <v>0</v>
      </c>
      <c r="EZ35" s="6"/>
      <c r="FG35" t="e">
        <f t="shared" si="102"/>
        <v>#DIV/0!</v>
      </c>
      <c r="FH35" s="6" t="e">
        <f t="shared" si="103"/>
        <v>#DIV/0!</v>
      </c>
      <c r="FI35">
        <f t="shared" si="118"/>
        <v>266.64439537314314</v>
      </c>
      <c r="FJ35">
        <f t="shared" si="119"/>
        <v>0.52380952380952384</v>
      </c>
      <c r="FK35">
        <v>1</v>
      </c>
      <c r="FL35">
        <f t="shared" si="104"/>
        <v>30</v>
      </c>
    </row>
    <row r="36" spans="1:168" x14ac:dyDescent="0.25">
      <c r="A36">
        <f>[3]Nucleation!A15</f>
        <v>60</v>
      </c>
      <c r="B36">
        <f>[3]Nucleation!B15</f>
        <v>15</v>
      </c>
      <c r="C36">
        <f>[3]Nucleation!C15</f>
        <v>2050</v>
      </c>
      <c r="D36" s="4">
        <f>[3]Nucleation!D15</f>
        <v>44225</v>
      </c>
      <c r="E36">
        <f>[3]Nucleation!E15</f>
        <v>2</v>
      </c>
      <c r="F36">
        <f>[3]Nucleation!F15</f>
        <v>68</v>
      </c>
      <c r="G36">
        <f>[3]Nucleation!G15</f>
        <v>59.712502000000001</v>
      </c>
      <c r="H36">
        <f>[3]Nucleation!H15</f>
        <v>60.063991999999999</v>
      </c>
      <c r="I36">
        <f>[3]Nucleation!I15</f>
        <v>58.690246999999999</v>
      </c>
      <c r="J36">
        <f>[3]Nucleation!J15</f>
        <v>44.949402999999997</v>
      </c>
      <c r="K36">
        <f>[3]Nucleation!K15</f>
        <v>44.850245999999999</v>
      </c>
      <c r="L36">
        <f>[3]Nucleation!L15</f>
        <v>29.46</v>
      </c>
      <c r="M36">
        <f>[3]Nucleation!M15</f>
        <v>59.377119499999999</v>
      </c>
      <c r="N36">
        <f>[3]Nucleation!N15</f>
        <v>44.899824499999994</v>
      </c>
      <c r="O36">
        <f>[3]Nucleation!O15</f>
        <v>1175.7910441269723</v>
      </c>
      <c r="P36">
        <f>[3]Nucleation!P15</f>
        <v>0.27026311527938945</v>
      </c>
      <c r="Q36">
        <f>[3]Nucleation!Q15</f>
        <v>0.2703206021769054</v>
      </c>
      <c r="R36">
        <f>[3]Nucleation!R15</f>
        <v>0.99978733808280607</v>
      </c>
      <c r="S36">
        <f>[3]Nucleation!S15</f>
        <v>-5.7486897515945934E-5</v>
      </c>
      <c r="T36">
        <f>[3]Nucleation!T15</f>
        <v>-4.8175861442528722E-4</v>
      </c>
      <c r="U36">
        <f>[3]Nucleation!U15</f>
        <v>1.7221074499414098E-4</v>
      </c>
      <c r="V36">
        <f>[3]Nucleation!V15</f>
        <v>1.3737449999999995</v>
      </c>
      <c r="W36">
        <f>[3]Nucleation!W15</f>
        <v>-9.9156999999998163E-2</v>
      </c>
      <c r="X36">
        <f>[3]Nucleation!X15</f>
        <v>14.464798769638232</v>
      </c>
      <c r="Y36">
        <f>[3]Nucleation!Y15</f>
        <v>3.262</v>
      </c>
      <c r="Z36">
        <f>[3]Nucleation!Z15</f>
        <v>1.9000000000000128E-3</v>
      </c>
      <c r="AA36">
        <f>[3]Nucleation!AA15</f>
        <v>3.1930200581528809E-3</v>
      </c>
      <c r="AB36">
        <f>[3]Nucleation!AB15</f>
        <v>4.1509260755987452E-3</v>
      </c>
      <c r="AC36">
        <f>[3]Nucleation!AC15</f>
        <v>14.943333872155483</v>
      </c>
      <c r="AD36">
        <f>[3]Nucleation!AD15</f>
        <v>13.829768126874658</v>
      </c>
      <c r="AE36">
        <f>[3]Nucleation!AE15</f>
        <v>3.2332203980327493E-9</v>
      </c>
      <c r="AF36">
        <f>[3]Nucleation!AF15</f>
        <v>7.7600213881194808E-4</v>
      </c>
      <c r="AG36">
        <f>[3]Nucleation!AG15</f>
        <v>6.5998303243424647E-7</v>
      </c>
      <c r="AH36">
        <f>[3]Nucleation!AH15</f>
        <v>3145.247815390529</v>
      </c>
      <c r="AI36">
        <f>[3]Nucleation!AI15</f>
        <v>3145.247815390529</v>
      </c>
      <c r="AJ36">
        <f>[3]Nucleation!AJ15</f>
        <v>4052.2928197129636</v>
      </c>
      <c r="AK36">
        <f>[3]Nucleation!AK15</f>
        <v>0.62195685553544411</v>
      </c>
      <c r="AL36">
        <f>[3]Nucleation!AL15</f>
        <v>0.63519662483117156</v>
      </c>
      <c r="AM36">
        <f>[3]Nucleation!AM15</f>
        <v>1.1558482550707077E-2</v>
      </c>
      <c r="AN36">
        <f>[3]Nucleation!AN15</f>
        <v>0.28185728007700001</v>
      </c>
      <c r="AO36">
        <f>[3]Nucleation!AO15</f>
        <v>1.4159179535927467E-2</v>
      </c>
      <c r="AP36">
        <f>[3]Nucleation!AP15</f>
        <v>4.7851770919830601E-4</v>
      </c>
      <c r="AQ36">
        <f>[3]Nucleation!AQ15</f>
        <v>990.3802953734837</v>
      </c>
      <c r="AR36">
        <f>[3]Nucleation!AR15</f>
        <v>53599.862816964735</v>
      </c>
      <c r="AS36">
        <f>[3]Nucleation!AS15</f>
        <v>2041.8995358843706</v>
      </c>
      <c r="AT36">
        <f>[3]Nucleation!AT15</f>
        <v>1813.4371329052351</v>
      </c>
      <c r="AU36">
        <f>[3]Nucleation!AU15</f>
        <v>204.12559342871049</v>
      </c>
      <c r="AV36">
        <f>[3]Nucleation!AV15</f>
        <v>2.1596738276735534E-3</v>
      </c>
      <c r="AW36">
        <f>[3]Nucleation!AW15</f>
        <v>3.667941032594343E-4</v>
      </c>
      <c r="AX36">
        <f>[3]Nucleation!AX15</f>
        <v>3.9242577843047282</v>
      </c>
      <c r="AY36">
        <f>[3]Nucleation!AY15</f>
        <v>3.0527458762948902</v>
      </c>
      <c r="AZ36">
        <f>[3]Nucleation!AZ15</f>
        <v>1.3692066164131701E-3</v>
      </c>
      <c r="BA36">
        <f>[3]Nucleation!BA15</f>
        <v>13.400743494527889</v>
      </c>
      <c r="BB36">
        <f>[3]Nucleation!BB15</f>
        <v>11.071357999023734</v>
      </c>
      <c r="BC36">
        <f>[3]Nucleation!BC15</f>
        <v>2357456.6966276346</v>
      </c>
      <c r="BD36">
        <f>[3]Nucleation!BD15</f>
        <v>2187.8546249945766</v>
      </c>
      <c r="BE36">
        <f>[3]Nucleation!BE15</f>
        <v>1846.0284237353358</v>
      </c>
      <c r="BF36">
        <f>[3]Nucleation!BF15</f>
        <v>283.18359071854934</v>
      </c>
      <c r="BG36">
        <f>[3]Nucleation!BG15</f>
        <v>1104.7154589758618</v>
      </c>
      <c r="BH36">
        <f>[3]Nucleation!BH15</f>
        <v>1104.7154589758618</v>
      </c>
      <c r="BI36">
        <f>[3]Nucleation!BI15</f>
        <v>0</v>
      </c>
      <c r="BJ36">
        <f>[3]Nucleation!BJ15</f>
        <v>8.8580533517638997</v>
      </c>
      <c r="BK36">
        <f>[3]Nucleation!BK15</f>
        <v>0.61185831688612391</v>
      </c>
      <c r="BL36">
        <f>[3]Nucleation!BL15</f>
        <v>2508.4553549289822</v>
      </c>
      <c r="BM36">
        <f>[3]Nucleation!BM15</f>
        <v>9785.6284741265281</v>
      </c>
      <c r="BN36">
        <f>[3]Nucleation!BN15</f>
        <v>12294.083829055511</v>
      </c>
      <c r="BO36">
        <f>[3]Nucleation!BO15</f>
        <v>86075.686737921365</v>
      </c>
      <c r="BP36">
        <f>[3]Nucleation!BP15</f>
        <v>0.14282876262710373</v>
      </c>
      <c r="BQ36">
        <f>[3]Nucleation!BQ15</f>
        <v>0.79596240030505028</v>
      </c>
      <c r="BR36">
        <f>[3]Nucleation!BR15</f>
        <v>0.11368632473326974</v>
      </c>
      <c r="BS36">
        <f>[3]Nucleation!BS15</f>
        <v>55.528358838976338</v>
      </c>
      <c r="BT36">
        <f>[3]Nucleation!BT15</f>
        <v>51.099332163094388</v>
      </c>
      <c r="BU36">
        <f>[3]Nucleation!BU15</f>
        <v>3.8487606610236611</v>
      </c>
      <c r="BV36">
        <f>[3]Nucleation!BV15</f>
        <v>0.26788805930568987</v>
      </c>
      <c r="BW36">
        <f>[3]Nucleation!BW15</f>
        <v>0.26127253728602434</v>
      </c>
      <c r="BX36">
        <f>[3]Nucleation!BX15</f>
        <v>1.0344107271539327</v>
      </c>
      <c r="BY36">
        <f>[3]Nucleation!BY15</f>
        <v>0.26935079598732986</v>
      </c>
      <c r="BZ36">
        <f>[3]Nucleation!BZ15</f>
        <v>1.1113086473664642</v>
      </c>
      <c r="CA36">
        <f>[3]Nucleation!CA15</f>
        <v>2.998107276843015E-2</v>
      </c>
      <c r="CB36">
        <f>[3]Nucleation!CB15</f>
        <v>2.5062675865881935E-2</v>
      </c>
      <c r="CC36">
        <f>[3]Nucleation!CC15</f>
        <v>6.1289963455947363E-4</v>
      </c>
      <c r="CD36">
        <f>[3]Nucleation!CD15</f>
        <v>1.0728596872601983</v>
      </c>
      <c r="CE36">
        <f>[3]Nucleation!CE15</f>
        <v>1.7184157730626032E-5</v>
      </c>
      <c r="CF36">
        <f>[3]Nucleation!CF15</f>
        <v>3.455788380049383E-5</v>
      </c>
      <c r="CG36">
        <f>[3]Nucleation!CG15</f>
        <v>1.1075572352754099</v>
      </c>
      <c r="CH36">
        <f>[3]Nucleation!CH15</f>
        <v>1.1989358377194118E-2</v>
      </c>
      <c r="CJ36">
        <f t="shared" si="64"/>
        <v>3.6796530653759159</v>
      </c>
      <c r="CK36">
        <f t="shared" si="41"/>
        <v>1.302818472023539</v>
      </c>
      <c r="CL36">
        <f t="shared" si="65"/>
        <v>1.1284208769083015</v>
      </c>
      <c r="CM36">
        <f t="shared" si="42"/>
        <v>-2.2486815247187528</v>
      </c>
      <c r="CN36">
        <f t="shared" si="61"/>
        <v>89.780073268026257</v>
      </c>
      <c r="CO36">
        <f t="shared" si="66"/>
        <v>4.219507705176107</v>
      </c>
      <c r="CP36">
        <f t="shared" si="67"/>
        <v>3.6679410325943431</v>
      </c>
      <c r="CR36">
        <f t="shared" si="106"/>
        <v>-68</v>
      </c>
      <c r="CS36">
        <f t="shared" si="107"/>
        <v>0.28097707240096298</v>
      </c>
      <c r="CT36">
        <f t="shared" si="108"/>
        <v>6.5709606054363878E-2</v>
      </c>
      <c r="CU36">
        <f t="shared" si="109"/>
        <v>3.5524706296909467E-7</v>
      </c>
      <c r="CV36">
        <f t="shared" si="110"/>
        <v>11684.617575458638</v>
      </c>
      <c r="CX36">
        <f t="shared" si="111"/>
        <v>0.89964866236941743</v>
      </c>
      <c r="CY36">
        <f t="shared" si="112"/>
        <v>3.2332203980327492</v>
      </c>
      <c r="CZ36">
        <f t="shared" si="68"/>
        <v>1178.1129790315681</v>
      </c>
      <c r="DA36">
        <f t="shared" si="69"/>
        <v>8.2684664326220197E-4</v>
      </c>
      <c r="DB36">
        <f t="shared" si="70"/>
        <v>6.0343388025142843</v>
      </c>
      <c r="DC36">
        <f t="shared" si="71"/>
        <v>79.250874586198464</v>
      </c>
      <c r="DD36">
        <f t="shared" si="72"/>
        <v>7.3102189533668183</v>
      </c>
      <c r="DE36">
        <f t="shared" si="43"/>
        <v>1.3952189818322839E-9</v>
      </c>
      <c r="DF36">
        <f t="shared" si="44"/>
        <v>1.395218981832284</v>
      </c>
      <c r="DG36">
        <f t="shared" si="91"/>
        <v>0.46896008642433373</v>
      </c>
      <c r="DH36">
        <f t="shared" si="73"/>
        <v>3.1382560975778372E-2</v>
      </c>
      <c r="DI36">
        <f t="shared" si="74"/>
        <v>15.804845932194649</v>
      </c>
      <c r="DJ36">
        <f t="shared" si="75"/>
        <v>1.9734154200660325E-5</v>
      </c>
      <c r="DK36">
        <f t="shared" si="113"/>
        <v>1.1954726722329703</v>
      </c>
      <c r="DL36">
        <f t="shared" si="114"/>
        <v>0.32309216862905898</v>
      </c>
      <c r="DM36">
        <f t="shared" si="115"/>
        <v>1.1995218630958013</v>
      </c>
      <c r="DN36">
        <f t="shared" si="116"/>
        <v>144.02917844157221</v>
      </c>
      <c r="DO36">
        <f t="shared" si="46"/>
        <v>0.85228000728396081</v>
      </c>
      <c r="DP36">
        <f t="shared" si="47"/>
        <v>17.533361975457787</v>
      </c>
      <c r="DQ36">
        <f t="shared" si="48"/>
        <v>3.6599249765946276E-6</v>
      </c>
      <c r="DR36">
        <f t="shared" si="49"/>
        <v>9.9781456246747631</v>
      </c>
      <c r="DT36">
        <f t="shared" si="76"/>
        <v>4.4824097631241259E-29</v>
      </c>
      <c r="DU36">
        <f t="shared" si="77"/>
        <v>2.8588325780435343E-2</v>
      </c>
      <c r="DV36">
        <f t="shared" si="78"/>
        <v>4.7890459175185513E-22</v>
      </c>
      <c r="DW36">
        <f t="shared" si="94"/>
        <v>5.3515707636394839E-9</v>
      </c>
      <c r="DX36">
        <f t="shared" si="79"/>
        <v>4.220065567371803E-8</v>
      </c>
      <c r="DY36">
        <f t="shared" si="80"/>
        <v>4.6829268292682927E-2</v>
      </c>
      <c r="DZ36">
        <f>'[2]Re=2050'!$B$20</f>
        <v>0.38312499999999994</v>
      </c>
      <c r="EA36">
        <f t="shared" si="81"/>
        <v>3.5321527414484091E-11</v>
      </c>
      <c r="EB36">
        <f t="shared" si="95"/>
        <v>2831134645.6380477</v>
      </c>
      <c r="EC36">
        <f t="shared" si="96"/>
        <v>47185577.427300796</v>
      </c>
      <c r="ED36" s="7">
        <f t="shared" si="82"/>
        <v>693905.55040148227</v>
      </c>
      <c r="EE36">
        <f t="shared" si="97"/>
        <v>94.371154854601585</v>
      </c>
      <c r="EG36">
        <f t="shared" si="83"/>
        <v>3.002989028537671E-9</v>
      </c>
      <c r="EH36">
        <f t="shared" si="98"/>
        <v>3.0029890285376712</v>
      </c>
      <c r="EI36">
        <f t="shared" si="85"/>
        <v>2285.8627282982197</v>
      </c>
      <c r="EJ36">
        <f t="shared" si="86"/>
        <v>3.002989028537671E-9</v>
      </c>
      <c r="EK36">
        <f t="shared" si="87"/>
        <v>0.28097707240096298</v>
      </c>
      <c r="EL36">
        <v>34</v>
      </c>
      <c r="EM36">
        <f t="shared" si="99"/>
        <v>34</v>
      </c>
      <c r="EN36">
        <f t="shared" si="100"/>
        <v>3.5263605246161616</v>
      </c>
      <c r="EQ36">
        <f>(1698*10^-6)/60</f>
        <v>2.8299999999999997E-5</v>
      </c>
      <c r="ER36">
        <f t="shared" si="34"/>
        <v>0.11366522520044811</v>
      </c>
      <c r="ET36">
        <f t="shared" si="120"/>
        <v>1.9362472497612712E-6</v>
      </c>
      <c r="EU36">
        <f t="shared" si="117"/>
        <v>4.7890459175185513E-22</v>
      </c>
      <c r="EV36">
        <f t="shared" si="101"/>
        <v>1.3144221415634134E+38</v>
      </c>
      <c r="EX36">
        <v>0</v>
      </c>
      <c r="EZ36" s="6"/>
      <c r="FG36" t="e">
        <f t="shared" si="102"/>
        <v>#DIV/0!</v>
      </c>
      <c r="FH36" s="6" t="e">
        <f t="shared" si="103"/>
        <v>#DIV/0!</v>
      </c>
      <c r="FI36">
        <f t="shared" si="118"/>
        <v>293.23599894225799</v>
      </c>
      <c r="FJ36">
        <f t="shared" si="119"/>
        <v>0.5</v>
      </c>
      <c r="FK36">
        <v>1</v>
      </c>
      <c r="FL36">
        <f t="shared" si="104"/>
        <v>34</v>
      </c>
    </row>
    <row r="37" spans="1:168" ht="13.5" customHeight="1" x14ac:dyDescent="0.25">
      <c r="A37">
        <f>[3]Nucleation!A16</f>
        <v>60</v>
      </c>
      <c r="B37">
        <f>[3]Nucleation!B16</f>
        <v>15</v>
      </c>
      <c r="C37">
        <f>[3]Nucleation!C16</f>
        <v>2050</v>
      </c>
      <c r="D37" s="4">
        <f>[3]Nucleation!D16</f>
        <v>44225</v>
      </c>
      <c r="E37">
        <f>[3]Nucleation!E16</f>
        <v>3</v>
      </c>
      <c r="F37">
        <f>[3]Nucleation!F16</f>
        <v>67</v>
      </c>
      <c r="G37">
        <f>[3]Nucleation!G16</f>
        <v>59.782676000000002</v>
      </c>
      <c r="H37">
        <f>[3]Nucleation!H16</f>
        <v>60.147458999999998</v>
      </c>
      <c r="I37">
        <f>[3]Nucleation!I16</f>
        <v>58.779747</v>
      </c>
      <c r="J37">
        <f>[3]Nucleation!J16</f>
        <v>44.981816999999999</v>
      </c>
      <c r="K37">
        <f>[3]Nucleation!K16</f>
        <v>44.888759999999998</v>
      </c>
      <c r="L37">
        <f>[3]Nucleation!L16</f>
        <v>32.85</v>
      </c>
      <c r="M37">
        <f>[3]Nucleation!M16</f>
        <v>59.463602999999999</v>
      </c>
      <c r="N37">
        <f>[3]Nucleation!N16</f>
        <v>44.935288499999999</v>
      </c>
      <c r="O37">
        <f>[3]Nucleation!O16</f>
        <v>1175.7375465640641</v>
      </c>
      <c r="P37">
        <f>[3]Nucleation!P16</f>
        <v>0.27192688092886885</v>
      </c>
      <c r="Q37">
        <f>[3]Nucleation!Q16</f>
        <v>0.27034300331686412</v>
      </c>
      <c r="R37">
        <f>[3]Nucleation!R16</f>
        <v>1.0058587704973756</v>
      </c>
      <c r="S37">
        <f>[3]Nucleation!S16</f>
        <v>1.583877612004736E-3</v>
      </c>
      <c r="T37">
        <f>[3]Nucleation!T16</f>
        <v>1.0830173492231143E-3</v>
      </c>
      <c r="U37">
        <f>[3]Nucleation!U16</f>
        <v>2.0097591036895559E-4</v>
      </c>
      <c r="V37">
        <f>[3]Nucleation!V16</f>
        <v>1.3677119999999974</v>
      </c>
      <c r="W37">
        <f>[3]Nucleation!W16</f>
        <v>-9.3057000000001722E-2</v>
      </c>
      <c r="X37">
        <f>[3]Nucleation!X16</f>
        <v>14.516066657294337</v>
      </c>
      <c r="Y37">
        <f>[3]Nucleation!Y16</f>
        <v>3.9121000000000001</v>
      </c>
      <c r="Z37">
        <f>[3]Nucleation!Z16</f>
        <v>0</v>
      </c>
      <c r="AA37">
        <f>[3]Nucleation!AA16</f>
        <v>6.286258239488504E-3</v>
      </c>
      <c r="AB37">
        <f>[3]Nucleation!AB16</f>
        <v>4.8493992133196839E-3</v>
      </c>
      <c r="AC37">
        <f>[3]Nucleation!AC16</f>
        <v>17.457837167950863</v>
      </c>
      <c r="AD37">
        <f>[3]Nucleation!AD16</f>
        <v>17.09862241140867</v>
      </c>
      <c r="AE37">
        <f>[3]Nucleation!AE16</f>
        <v>3.238505382445169E-9</v>
      </c>
      <c r="AF37">
        <f>[3]Nucleation!AF16</f>
        <v>7.7492739201511906E-4</v>
      </c>
      <c r="AG37">
        <f>[3]Nucleation!AG16</f>
        <v>6.5909895816438019E-7</v>
      </c>
      <c r="AH37">
        <f>[3]Nucleation!AH16</f>
        <v>3145.3290497787921</v>
      </c>
      <c r="AI37">
        <f>[3]Nucleation!AI16</f>
        <v>3145.3290497787921</v>
      </c>
      <c r="AJ37">
        <f>[3]Nucleation!AJ16</f>
        <v>4052.1247596978969</v>
      </c>
      <c r="AK37">
        <f>[3]Nucleation!AK16</f>
        <v>0.62204717987145686</v>
      </c>
      <c r="AL37">
        <f>[3]Nucleation!AL16</f>
        <v>0.63523917995880108</v>
      </c>
      <c r="AM37">
        <f>[3]Nucleation!AM16</f>
        <v>1.1566897023402602E-2</v>
      </c>
      <c r="AN37">
        <f>[3]Nucleation!AN16</f>
        <v>0.28189931105799998</v>
      </c>
      <c r="AO37">
        <f>[3]Nucleation!AO16</f>
        <v>1.4169408386337425E-2</v>
      </c>
      <c r="AP37">
        <f>[3]Nucleation!AP16</f>
        <v>4.7786650372636116E-4</v>
      </c>
      <c r="AQ37">
        <f>[3]Nucleation!AQ16</f>
        <v>990.36531053198007</v>
      </c>
      <c r="AR37">
        <f>[3]Nucleation!AR16</f>
        <v>53671.758332801721</v>
      </c>
      <c r="AS37">
        <f>[3]Nucleation!AS16</f>
        <v>2044.6384126781604</v>
      </c>
      <c r="AT37">
        <f>[3]Nucleation!AT16</f>
        <v>1815.8808919874409</v>
      </c>
      <c r="AU37">
        <f>[3]Nucleation!AU16</f>
        <v>203.51948826058168</v>
      </c>
      <c r="AV37">
        <f>[3]Nucleation!AV16</f>
        <v>2.1582268572231779E-3</v>
      </c>
      <c r="AW37">
        <f>[3]Nucleation!AW16</f>
        <v>3.6691186727605255E-4</v>
      </c>
      <c r="AX37">
        <f>[3]Nucleation!AX16</f>
        <v>3.9183549358396728</v>
      </c>
      <c r="AY37">
        <f>[3]Nucleation!AY16</f>
        <v>3.0482608010819492</v>
      </c>
      <c r="AZ37">
        <f>[3]Nucleation!AZ16</f>
        <v>1.3689760016424347E-3</v>
      </c>
      <c r="BA37">
        <f>[3]Nucleation!BA16</f>
        <v>13.399961701287257</v>
      </c>
      <c r="BB37">
        <f>[3]Nucleation!BB16</f>
        <v>11.070901878998402</v>
      </c>
      <c r="BC37">
        <f>[3]Nucleation!BC16</f>
        <v>2357255.4622019553</v>
      </c>
      <c r="BD37">
        <f>[3]Nucleation!BD16</f>
        <v>2188.0447015012073</v>
      </c>
      <c r="BE37">
        <f>[3]Nucleation!BE16</f>
        <v>1846.076040642565</v>
      </c>
      <c r="BF37">
        <f>[3]Nucleation!BF16</f>
        <v>283.38816772674852</v>
      </c>
      <c r="BG37">
        <f>[3]Nucleation!BG16</f>
        <v>1387.7863643861629</v>
      </c>
      <c r="BH37">
        <f>[3]Nucleation!BH16</f>
        <v>1387.7863643861629</v>
      </c>
      <c r="BI37">
        <f>[3]Nucleation!BI16</f>
        <v>0</v>
      </c>
      <c r="BJ37">
        <f>[3]Nucleation!BJ16</f>
        <v>8.2370551241522687</v>
      </c>
      <c r="BK37">
        <f>[3]Nucleation!BK16</f>
        <v>0.56696563969290925</v>
      </c>
      <c r="BL37">
        <f>[3]Nucleation!BL16</f>
        <v>2334.2839590977364</v>
      </c>
      <c r="BM37">
        <f>[3]Nucleation!BM16</f>
        <v>11431.27278399569</v>
      </c>
      <c r="BN37">
        <f>[3]Nucleation!BN16</f>
        <v>13765.556743093426</v>
      </c>
      <c r="BO37">
        <f>[3]Nucleation!BO16</f>
        <v>85695.986994435807</v>
      </c>
      <c r="BP37">
        <f>[3]Nucleation!BP16</f>
        <v>0.16063245463276146</v>
      </c>
      <c r="BQ37">
        <f>[3]Nucleation!BQ16</f>
        <v>0.83042575010495567</v>
      </c>
      <c r="BR37">
        <f>[3]Nucleation!BR16</f>
        <v>0.1333933266296112</v>
      </c>
      <c r="BS37">
        <f>[3]Nucleation!BS16</f>
        <v>55.306154228265655</v>
      </c>
      <c r="BT37">
        <f>[3]Nucleation!BT16</f>
        <v>51.187626666189523</v>
      </c>
      <c r="BU37">
        <f>[3]Nucleation!BU16</f>
        <v>4.1574487717343445</v>
      </c>
      <c r="BV37">
        <f>[3]Nucleation!BV16</f>
        <v>0.26801921058941025</v>
      </c>
      <c r="BW37">
        <f>[3]Nucleation!BW16</f>
        <v>0.26127254348687889</v>
      </c>
      <c r="BX37">
        <f>[3]Nucleation!BX16</f>
        <v>1.040778634064643</v>
      </c>
      <c r="BY37">
        <f>[3]Nucleation!BY16</f>
        <v>0.26929642416085042</v>
      </c>
      <c r="BZ37">
        <f>[3]Nucleation!BZ16</f>
        <v>1.1376250493504156</v>
      </c>
      <c r="CA37">
        <f>[3]Nucleation!CA16</f>
        <v>3.7061933665027524E-2</v>
      </c>
      <c r="CB37">
        <f>[3]Nucleation!CB16</f>
        <v>3.4054542553136058E-2</v>
      </c>
      <c r="CC37">
        <f>[3]Nucleation!CC16</f>
        <v>7.2910510993276869E-4</v>
      </c>
      <c r="CD37">
        <f>[3]Nucleation!CD16</f>
        <v>1.0892018417075293</v>
      </c>
      <c r="CE37">
        <f>[3]Nucleation!CE16</f>
        <v>1.8513697607371907E-5</v>
      </c>
      <c r="CF37">
        <f>[3]Nucleation!CF16</f>
        <v>3.459553215817962E-5</v>
      </c>
      <c r="CG37">
        <f>[3]Nucleation!CG16</f>
        <v>1.1266203502183947</v>
      </c>
      <c r="CH37">
        <f>[3]Nucleation!CH16</f>
        <v>1.2175632901761057E-2</v>
      </c>
      <c r="CJ37">
        <f t="shared" si="64"/>
        <v>4.3778225523899383</v>
      </c>
      <c r="CK37">
        <f t="shared" si="41"/>
        <v>1.4765514666186517</v>
      </c>
      <c r="CL37">
        <f t="shared" si="65"/>
        <v>1.3477714856159415</v>
      </c>
      <c r="CM37">
        <f t="shared" si="42"/>
        <v>-2.0483863892717626</v>
      </c>
      <c r="CN37">
        <f t="shared" si="61"/>
        <v>60.145870009580854</v>
      </c>
      <c r="CO37">
        <f t="shared" si="66"/>
        <v>4.2046926193909657</v>
      </c>
      <c r="CP37">
        <f t="shared" si="67"/>
        <v>3.6691186727605256</v>
      </c>
      <c r="CR37">
        <f t="shared" si="106"/>
        <v>-67</v>
      </c>
      <c r="CS37">
        <f t="shared" si="107"/>
        <v>0.27564737598326217</v>
      </c>
      <c r="CT37">
        <f t="shared" si="108"/>
        <v>6.5945077966911125E-2</v>
      </c>
      <c r="CU37">
        <f t="shared" si="109"/>
        <v>3.5590513089474698E-7</v>
      </c>
      <c r="CV37">
        <f t="shared" si="110"/>
        <v>13625.538921364448</v>
      </c>
      <c r="CX37">
        <f t="shared" si="111"/>
        <v>0.88417424622613694</v>
      </c>
      <c r="CY37">
        <f t="shared" si="112"/>
        <v>3.2385053824451688</v>
      </c>
      <c r="CZ37">
        <f t="shared" si="68"/>
        <v>1178.2435184633143</v>
      </c>
      <c r="DA37">
        <f t="shared" si="69"/>
        <v>8.2996218858306763E-4</v>
      </c>
      <c r="DB37">
        <f t="shared" si="70"/>
        <v>6.1766726460541674</v>
      </c>
      <c r="DC37">
        <f t="shared" si="71"/>
        <v>93.84127352605897</v>
      </c>
      <c r="DD37">
        <f t="shared" si="72"/>
        <v>7.5576081015794045</v>
      </c>
      <c r="DE37">
        <f t="shared" si="43"/>
        <v>1.3579126982818259E-9</v>
      </c>
      <c r="DF37">
        <f t="shared" si="44"/>
        <v>1.3579126982818259</v>
      </c>
      <c r="DG37">
        <f t="shared" si="91"/>
        <v>0.54050946412793299</v>
      </c>
      <c r="DH37">
        <f t="shared" si="73"/>
        <v>3.0960849212192304E-2</v>
      </c>
      <c r="DI37">
        <f t="shared" si="74"/>
        <v>15.804845932194617</v>
      </c>
      <c r="DJ37">
        <f t="shared" si="75"/>
        <v>1.9380791065929387E-5</v>
      </c>
      <c r="DK37">
        <f t="shared" si="113"/>
        <v>1.2365982160742091</v>
      </c>
      <c r="DL37">
        <f t="shared" si="114"/>
        <v>0.3362642958592631</v>
      </c>
      <c r="DM37">
        <f t="shared" si="115"/>
        <v>1.2486771664610476</v>
      </c>
      <c r="DN37">
        <f t="shared" si="116"/>
        <v>175.34841652311252</v>
      </c>
      <c r="DO37">
        <f t="shared" si="46"/>
        <v>1.0099764750557247</v>
      </c>
      <c r="DP37">
        <f t="shared" si="47"/>
        <v>17.285389906718017</v>
      </c>
      <c r="DQ37">
        <f t="shared" si="48"/>
        <v>3.7527627726940151E-6</v>
      </c>
      <c r="DR37">
        <f t="shared" si="49"/>
        <v>10.227967823865884</v>
      </c>
      <c r="DT37">
        <f t="shared" si="76"/>
        <v>4.4824097631241259E-29</v>
      </c>
      <c r="DU37">
        <f t="shared" si="77"/>
        <v>2.8570353647797132E-2</v>
      </c>
      <c r="DV37">
        <f t="shared" si="78"/>
        <v>5.8471248475023853E-22</v>
      </c>
      <c r="DW37">
        <f t="shared" si="94"/>
        <v>4.3804103885860328E-9</v>
      </c>
      <c r="DX37">
        <f t="shared" si="79"/>
        <v>3.2184224691461302E-8</v>
      </c>
      <c r="DY37">
        <f t="shared" si="80"/>
        <v>4.6829268292682927E-2</v>
      </c>
      <c r="DZ37">
        <f>'[2]Re=2050'!$B$20</f>
        <v>0.38312499999999994</v>
      </c>
      <c r="EA37">
        <f t="shared" si="81"/>
        <v>2.704237225930192E-11</v>
      </c>
      <c r="EB37">
        <f t="shared" si="95"/>
        <v>3697900429.7820964</v>
      </c>
      <c r="EC37">
        <f t="shared" si="96"/>
        <v>61631673.82970161</v>
      </c>
      <c r="ED37" s="7">
        <f t="shared" si="82"/>
        <v>919875.72880151658</v>
      </c>
      <c r="EE37">
        <f t="shared" si="97"/>
        <v>123.26334765940321</v>
      </c>
      <c r="EG37">
        <f t="shared" si="83"/>
        <v>2.9899933948213648E-9</v>
      </c>
      <c r="EH37">
        <f t="shared" si="98"/>
        <v>2.9899933948213646</v>
      </c>
      <c r="EI37">
        <f t="shared" si="85"/>
        <v>2594.3105659064076</v>
      </c>
      <c r="EJ37">
        <f t="shared" si="86"/>
        <v>2.9899933948213648E-9</v>
      </c>
      <c r="EK37">
        <f t="shared" si="87"/>
        <v>0.27564737598326217</v>
      </c>
      <c r="EL37">
        <v>35</v>
      </c>
      <c r="EM37">
        <f t="shared" si="99"/>
        <v>35</v>
      </c>
      <c r="EN37">
        <f t="shared" si="100"/>
        <v>3.5553480614894135</v>
      </c>
      <c r="EQ37">
        <f>(1698*10^-6)/60</f>
        <v>2.8299999999999997E-5</v>
      </c>
      <c r="ER37">
        <f t="shared" si="34"/>
        <v>0.13336856958974724</v>
      </c>
      <c r="ET37">
        <f t="shared" si="120"/>
        <v>1.9364065743061428E-6</v>
      </c>
      <c r="EU37">
        <f t="shared" si="117"/>
        <v>5.8471248475023853E-22</v>
      </c>
      <c r="EV37">
        <f t="shared" si="101"/>
        <v>1.0766566691304327E+38</v>
      </c>
      <c r="EX37">
        <v>0</v>
      </c>
      <c r="EZ37" s="6"/>
      <c r="FG37" t="e">
        <f t="shared" si="102"/>
        <v>#DIV/0!</v>
      </c>
      <c r="FH37" s="6" t="e">
        <f t="shared" si="103"/>
        <v>#DIV/0!</v>
      </c>
      <c r="FI37">
        <f t="shared" si="118"/>
        <v>345.09745121743271</v>
      </c>
      <c r="FJ37">
        <f t="shared" si="119"/>
        <v>0.52238805970149249</v>
      </c>
      <c r="FK37">
        <v>1</v>
      </c>
      <c r="FL37">
        <f t="shared" si="104"/>
        <v>32</v>
      </c>
    </row>
    <row r="38" spans="1:168" x14ac:dyDescent="0.25">
      <c r="A38">
        <f>[4]Nucleation!A2</f>
        <v>60</v>
      </c>
      <c r="B38">
        <f>[4]Nucleation!B2</f>
        <v>20</v>
      </c>
      <c r="C38">
        <f>[4]Nucleation!C2</f>
        <v>1300</v>
      </c>
      <c r="D38" s="4">
        <f>[4]Nucleation!D2</f>
        <v>44244</v>
      </c>
      <c r="E38">
        <f>[4]Nucleation!E2</f>
        <v>3</v>
      </c>
      <c r="F38">
        <f>[4]Nucleation!F2</f>
        <v>65</v>
      </c>
      <c r="G38">
        <f>[4]Nucleation!G2</f>
        <v>59.722231999999998</v>
      </c>
      <c r="H38">
        <f>[4]Nucleation!H2</f>
        <v>59.973120999999999</v>
      </c>
      <c r="I38">
        <f>[4]Nucleation!I2</f>
        <v>58.561549999999997</v>
      </c>
      <c r="J38">
        <f>[4]Nucleation!J2</f>
        <v>39.907347000000001</v>
      </c>
      <c r="K38">
        <f>[4]Nucleation!K2</f>
        <v>40.553446999999998</v>
      </c>
      <c r="L38">
        <f>[4]Nucleation!L2</f>
        <v>29.17</v>
      </c>
      <c r="M38">
        <f>[4]Nucleation!M2</f>
        <v>59.267335500000002</v>
      </c>
      <c r="N38">
        <f>[4]Nucleation!N2</f>
        <v>40.230396999999996</v>
      </c>
      <c r="O38">
        <f>[4]Nucleation!O2</f>
        <v>1175.8588713407648</v>
      </c>
      <c r="P38">
        <f>[4]Nucleation!P2</f>
        <v>0.27010644338287615</v>
      </c>
      <c r="Q38">
        <f>[4]Nucleation!Q2</f>
        <v>0.27029220425679656</v>
      </c>
      <c r="R38">
        <f>[4]Nucleation!R2</f>
        <v>0.99931274054155139</v>
      </c>
      <c r="S38">
        <f>[4]Nucleation!S2</f>
        <v>-1.8576087392041529E-4</v>
      </c>
      <c r="T38">
        <f>[4]Nucleation!T2</f>
        <v>-6.5104812625068622E-4</v>
      </c>
      <c r="U38">
        <f>[4]Nucleation!U2</f>
        <v>1.9301401862204057E-4</v>
      </c>
      <c r="V38">
        <f>[4]Nucleation!V2</f>
        <v>1.4115710000000021</v>
      </c>
      <c r="W38">
        <f>[4]Nucleation!W2</f>
        <v>0.64609999999999701</v>
      </c>
      <c r="X38">
        <f>[4]Nucleation!X2</f>
        <v>19.034373272125688</v>
      </c>
      <c r="Y38">
        <f>[4]Nucleation!Y2</f>
        <v>3.8957000000000002</v>
      </c>
      <c r="Z38">
        <f>[4]Nucleation!Z2</f>
        <v>0</v>
      </c>
      <c r="AA38">
        <f>[4]Nucleation!AA2</f>
        <v>5.4880032249502659E-3</v>
      </c>
      <c r="AB38">
        <f>[4]Nucleation!AB2</f>
        <v>4.5500535828678539E-3</v>
      </c>
      <c r="AC38">
        <f>[4]Nucleation!AC2</f>
        <v>16.380192898324275</v>
      </c>
      <c r="AD38">
        <f>[4]Nucleation!AD2</f>
        <v>15.625841909585651</v>
      </c>
      <c r="AE38">
        <f>[4]Nucleation!AE2</f>
        <v>3.2265185900447528E-9</v>
      </c>
      <c r="AF38">
        <f>[4]Nucleation!AF2</f>
        <v>7.77370734908224E-4</v>
      </c>
      <c r="AG38">
        <f>[4]Nucleation!AG2</f>
        <v>6.6110887441945518E-7</v>
      </c>
      <c r="AH38">
        <f>[4]Nucleation!AH2</f>
        <v>3145.145106807619</v>
      </c>
      <c r="AI38">
        <f>[4]Nucleation!AI2</f>
        <v>3145.145106807619</v>
      </c>
      <c r="AJ38">
        <f>[4]Nucleation!AJ2</f>
        <v>4073.915830646185</v>
      </c>
      <c r="AK38">
        <f>[4]Nucleation!AK2</f>
        <v>0.62184204892827577</v>
      </c>
      <c r="AL38">
        <f>[4]Nucleation!AL2</f>
        <v>0.62932001611221877</v>
      </c>
      <c r="AM38">
        <f>[4]Nucleation!AM2</f>
        <v>1.1547792207820507E-2</v>
      </c>
      <c r="AN38">
        <f>[4]Nucleation!AN2</f>
        <v>0.281803925053</v>
      </c>
      <c r="AO38">
        <f>[4]Nucleation!AO2</f>
        <v>1.4146183969783885E-2</v>
      </c>
      <c r="AP38">
        <f>[4]Nucleation!AP2</f>
        <v>4.7934697330956171E-4</v>
      </c>
      <c r="AQ38">
        <f>[4]Nucleation!AQ2</f>
        <v>992.25146625704497</v>
      </c>
      <c r="AR38">
        <f>[4]Nucleation!AR2</f>
        <v>33939.190454375945</v>
      </c>
      <c r="AS38">
        <f>[4]Nucleation!AS2</f>
        <v>1292.9215411190835</v>
      </c>
      <c r="AT38">
        <f>[4]Nucleation!AT2</f>
        <v>1061.289170629904</v>
      </c>
      <c r="AU38">
        <f>[4]Nucleation!AU2</f>
        <v>204.89851707635299</v>
      </c>
      <c r="AV38">
        <f>[4]Nucleation!AV2</f>
        <v>2.7140588778464861E-3</v>
      </c>
      <c r="AW38">
        <f>[4]Nucleation!AW2</f>
        <v>4.6036926999874539E-4</v>
      </c>
      <c r="AX38">
        <f>[4]Nucleation!AX2</f>
        <v>3.9317761918574394</v>
      </c>
      <c r="AY38">
        <f>[4]Nucleation!AY2</f>
        <v>3.1030623100186534</v>
      </c>
      <c r="AZ38">
        <f>[4]Nucleation!AZ2</f>
        <v>1.7195824418172272E-3</v>
      </c>
      <c r="BA38">
        <f>[4]Nucleation!BA2</f>
        <v>11.514730448082641</v>
      </c>
      <c r="BB38">
        <f>[4]Nucleation!BB2</f>
        <v>9.3113199814251892</v>
      </c>
      <c r="BC38">
        <f>[4]Nucleation!BC2</f>
        <v>2357712.0946947844</v>
      </c>
      <c r="BD38">
        <f>[4]Nucleation!BD2</f>
        <v>1879.5901883567844</v>
      </c>
      <c r="BE38">
        <f>[4]Nucleation!BE2</f>
        <v>1538.1975106933376</v>
      </c>
      <c r="BF38">
        <f>[4]Nucleation!BF2</f>
        <v>282.92367939567771</v>
      </c>
      <c r="BG38">
        <f>[4]Nucleation!BG2</f>
        <v>925.95607502170208</v>
      </c>
      <c r="BH38">
        <f>[4]Nucleation!BH2</f>
        <v>925.95607502170208</v>
      </c>
      <c r="BI38">
        <f>[4]Nucleation!BI2</f>
        <v>0</v>
      </c>
      <c r="BJ38">
        <f>[4]Nucleation!BJ2</f>
        <v>11.58555643536919</v>
      </c>
      <c r="BK38">
        <f>[4]Nucleation!BK2</f>
        <v>0.60858296282089619</v>
      </c>
      <c r="BL38">
        <f>[4]Nucleation!BL2</f>
        <v>3277.8282545409234</v>
      </c>
      <c r="BM38">
        <f>[4]Nucleation!BM2</f>
        <v>10727.716363836877</v>
      </c>
      <c r="BN38">
        <f>[4]Nucleation!BN2</f>
        <v>14005.5446183778</v>
      </c>
      <c r="BO38">
        <f>[4]Nucleation!BO2</f>
        <v>56100.40369116635</v>
      </c>
      <c r="BP38">
        <f>[4]Nucleation!BP2</f>
        <v>0.24965140528183283</v>
      </c>
      <c r="BQ38">
        <f>[4]Nucleation!BQ2</f>
        <v>0.76596209973585594</v>
      </c>
      <c r="BR38">
        <f>[4]Nucleation!BR2</f>
        <v>0.19122351459167983</v>
      </c>
      <c r="BS38">
        <f>[4]Nucleation!BS2</f>
        <v>54.226792103000705</v>
      </c>
      <c r="BT38">
        <f>[4]Nucleation!BT2</f>
        <v>48.434013885316112</v>
      </c>
      <c r="BU38">
        <f>[4]Nucleation!BU2</f>
        <v>5.040543396999297</v>
      </c>
      <c r="BV38">
        <f>[4]Nucleation!BV2</f>
        <v>0.26772154611687854</v>
      </c>
      <c r="BW38">
        <f>[4]Nucleation!BW2</f>
        <v>0.26127252941334173</v>
      </c>
      <c r="BX38">
        <f>[4]Nucleation!BX2</f>
        <v>1.033811108995538</v>
      </c>
      <c r="BY38">
        <f>[4]Nucleation!BY2</f>
        <v>0.26903482664539663</v>
      </c>
      <c r="BZ38">
        <f>[4]Nucleation!BZ2</f>
        <v>1.1439404155081316</v>
      </c>
      <c r="CA38">
        <f>[4]Nucleation!CA2</f>
        <v>3.8724984733496559E-2</v>
      </c>
      <c r="CB38">
        <f>[4]Nucleation!CB2</f>
        <v>3.6526293496932073E-2</v>
      </c>
      <c r="CC38">
        <f>[4]Nucleation!CC2</f>
        <v>7.8549335472884749E-4</v>
      </c>
      <c r="CD38">
        <f>[4]Nucleation!CD2</f>
        <v>1.0888757622518348</v>
      </c>
      <c r="CE38">
        <f>[4]Nucleation!CE2</f>
        <v>1.7983516995249583E-5</v>
      </c>
      <c r="CF38">
        <f>[4]Nucleation!CF2</f>
        <v>2.9650980114663433E-5</v>
      </c>
      <c r="CG38">
        <f>[4]Nucleation!CG2</f>
        <v>1.1394019614061681</v>
      </c>
      <c r="CH38">
        <f>[4]Nucleation!CH2</f>
        <v>1.5267437589030932E-2</v>
      </c>
      <c r="CJ38">
        <f t="shared" si="64"/>
        <v>4.7166650374164574</v>
      </c>
      <c r="CK38">
        <f t="shared" si="41"/>
        <v>1.5511019899970047</v>
      </c>
      <c r="CL38">
        <f t="shared" si="65"/>
        <v>1.3933946338968102</v>
      </c>
      <c r="CM38">
        <f t="shared" si="42"/>
        <v>-2.0063486592315591</v>
      </c>
      <c r="CN38">
        <f t="shared" si="61"/>
        <v>55.295820027380245</v>
      </c>
      <c r="CO38">
        <f t="shared" si="66"/>
        <v>4.1743872698956368</v>
      </c>
      <c r="CP38">
        <f t="shared" si="67"/>
        <v>4.6036926999874543</v>
      </c>
      <c r="CR38">
        <f t="shared" si="106"/>
        <v>-65</v>
      </c>
      <c r="CS38">
        <f t="shared" si="107"/>
        <v>0.24572329919795319</v>
      </c>
      <c r="CT38">
        <f t="shared" si="108"/>
        <v>5.8806356998529118E-2</v>
      </c>
      <c r="CU38">
        <f t="shared" si="109"/>
        <v>3.3542132555743541E-7</v>
      </c>
      <c r="CV38">
        <f t="shared" si="110"/>
        <v>13565.18872288796</v>
      </c>
      <c r="CX38">
        <f t="shared" si="111"/>
        <v>0.87357062220558268</v>
      </c>
      <c r="CY38">
        <f t="shared" si="112"/>
        <v>3.2265185900447526</v>
      </c>
      <c r="CZ38">
        <f t="shared" si="68"/>
        <v>1178.8721562162305</v>
      </c>
      <c r="DA38">
        <f t="shared" si="69"/>
        <v>8.4537567514428877E-4</v>
      </c>
      <c r="DB38">
        <f t="shared" si="70"/>
        <v>6.208238748065301</v>
      </c>
      <c r="DC38">
        <f t="shared" si="71"/>
        <v>81.789490415204412</v>
      </c>
      <c r="DD38">
        <f t="shared" si="72"/>
        <v>7.6075513210751486</v>
      </c>
      <c r="DE38">
        <f t="shared" si="43"/>
        <v>1.3503812607818677E-9</v>
      </c>
      <c r="DF38">
        <f t="shared" si="44"/>
        <v>1.3503812607818677</v>
      </c>
      <c r="DG38">
        <f t="shared" si="91"/>
        <v>0.46873039450334536</v>
      </c>
      <c r="DH38">
        <f t="shared" si="73"/>
        <v>2.8615682209169671E-2</v>
      </c>
      <c r="DI38">
        <f t="shared" si="74"/>
        <v>13.579473724664329</v>
      </c>
      <c r="DJ38">
        <f t="shared" si="75"/>
        <v>1.6590286049220994E-5</v>
      </c>
      <c r="DK38">
        <f t="shared" si="113"/>
        <v>1.2619349030417017</v>
      </c>
      <c r="DL38">
        <f t="shared" si="114"/>
        <v>0.3408567484413087</v>
      </c>
      <c r="DM38">
        <f t="shared" si="115"/>
        <v>1.2669614290887978</v>
      </c>
      <c r="DN38">
        <f t="shared" si="116"/>
        <v>153.68164138893405</v>
      </c>
      <c r="DO38">
        <f t="shared" si="46"/>
        <v>0.88073976290192857</v>
      </c>
      <c r="DP38">
        <f t="shared" si="47"/>
        <v>18.598221163937875</v>
      </c>
      <c r="DQ38">
        <f t="shared" si="48"/>
        <v>4.7316101185458452E-6</v>
      </c>
      <c r="DR38">
        <f t="shared" si="49"/>
        <v>10.27785829092967</v>
      </c>
      <c r="DT38">
        <f t="shared" si="76"/>
        <v>4.4824097631241259E-29</v>
      </c>
      <c r="DU38">
        <f t="shared" si="77"/>
        <v>2.8482968941374542E-2</v>
      </c>
      <c r="DV38">
        <f t="shared" si="78"/>
        <v>6.0781247068845973E-22</v>
      </c>
      <c r="DW38">
        <f t="shared" si="94"/>
        <v>4.2010437173480832E-9</v>
      </c>
      <c r="DX38">
        <f t="shared" si="79"/>
        <v>3.0412620431343045E-8</v>
      </c>
      <c r="DY38">
        <f t="shared" si="80"/>
        <v>7.3846153846153853E-2</v>
      </c>
      <c r="DZ38">
        <f>'[2]Re=2050'!$B$20</f>
        <v>0.38312499999999994</v>
      </c>
      <c r="EA38">
        <f t="shared" si="81"/>
        <v>4.1066640526723649E-11</v>
      </c>
      <c r="EB38">
        <f t="shared" si="95"/>
        <v>2435066485.0446224</v>
      </c>
      <c r="EC38">
        <f t="shared" si="96"/>
        <v>40584441.417410374</v>
      </c>
      <c r="ED38" s="7">
        <f t="shared" si="82"/>
        <v>624376.02180631342</v>
      </c>
      <c r="EE38">
        <f t="shared" si="97"/>
        <v>81.168882834820749</v>
      </c>
      <c r="EG38">
        <f t="shared" si="83"/>
        <v>2.9273274851167933E-9</v>
      </c>
      <c r="EH38">
        <f t="shared" si="98"/>
        <v>2.9273274851167934</v>
      </c>
      <c r="EI38">
        <f t="shared" si="85"/>
        <v>1794.1847867422125</v>
      </c>
      <c r="EJ38">
        <f t="shared" si="86"/>
        <v>2.9273274851167933E-9</v>
      </c>
      <c r="EK38">
        <f t="shared" si="87"/>
        <v>0.24572329919795319</v>
      </c>
      <c r="EL38">
        <v>36</v>
      </c>
      <c r="EM38">
        <f t="shared" si="99"/>
        <v>36</v>
      </c>
      <c r="EN38">
        <f t="shared" si="100"/>
        <v>3.5835189384561099</v>
      </c>
      <c r="EQ38">
        <f>(1077*10^-6)/60</f>
        <v>1.7949999999999999E-5</v>
      </c>
      <c r="ER38">
        <f t="shared" si="34"/>
        <v>0.19118802459908957</v>
      </c>
      <c r="ET38">
        <f t="shared" si="120"/>
        <v>1.9366265776867345E-6</v>
      </c>
      <c r="EU38">
        <f t="shared" si="117"/>
        <v>6.0781247068845973E-22</v>
      </c>
      <c r="EV38">
        <f t="shared" si="101"/>
        <v>1.0358558777479697E+38</v>
      </c>
      <c r="EX38">
        <v>0</v>
      </c>
      <c r="EZ38" s="6"/>
      <c r="FG38" t="e">
        <f t="shared" si="102"/>
        <v>#DIV/0!</v>
      </c>
      <c r="FH38" s="6" t="e">
        <f t="shared" si="103"/>
        <v>#DIV/0!</v>
      </c>
      <c r="FI38">
        <f t="shared" si="118"/>
        <v>302.80466245400788</v>
      </c>
      <c r="FJ38">
        <f t="shared" si="119"/>
        <v>0.55384615384615388</v>
      </c>
      <c r="FK38">
        <v>1</v>
      </c>
      <c r="FL38">
        <f t="shared" si="104"/>
        <v>29</v>
      </c>
    </row>
    <row r="39" spans="1:168" x14ac:dyDescent="0.25">
      <c r="A39">
        <f>[4]Nucleation!A3</f>
        <v>60</v>
      </c>
      <c r="B39">
        <f>[4]Nucleation!B3</f>
        <v>20</v>
      </c>
      <c r="C39">
        <f>[4]Nucleation!C3</f>
        <v>1300</v>
      </c>
      <c r="D39" s="4">
        <f>[4]Nucleation!D3</f>
        <v>44244</v>
      </c>
      <c r="E39">
        <f>[4]Nucleation!E3</f>
        <v>4</v>
      </c>
      <c r="F39">
        <f>[4]Nucleation!F3</f>
        <v>65</v>
      </c>
      <c r="G39">
        <f>[4]Nucleation!G3</f>
        <v>59.437564000000002</v>
      </c>
      <c r="H39">
        <f>[4]Nucleation!H3</f>
        <v>60.027875999999999</v>
      </c>
      <c r="I39">
        <f>[4]Nucleation!I3</f>
        <v>58.484389</v>
      </c>
      <c r="J39">
        <f>[4]Nucleation!J3</f>
        <v>39.968890999999999</v>
      </c>
      <c r="K39">
        <f>[4]Nucleation!K3</f>
        <v>40.544333999999999</v>
      </c>
      <c r="L39">
        <f>[4]Nucleation!L3</f>
        <v>28.92</v>
      </c>
      <c r="M39">
        <f>[4]Nucleation!M3</f>
        <v>59.2561325</v>
      </c>
      <c r="N39">
        <f>[4]Nucleation!N3</f>
        <v>40.256612500000003</v>
      </c>
      <c r="O39">
        <f>[4]Nucleation!O3</f>
        <v>1175.8657875581757</v>
      </c>
      <c r="P39">
        <f>[4]Nucleation!P3</f>
        <v>0.26998397631807169</v>
      </c>
      <c r="Q39">
        <f>[4]Nucleation!Q3</f>
        <v>0.27028930879323976</v>
      </c>
      <c r="R39">
        <f>[4]Nucleation!R3</f>
        <v>0.99887034941732888</v>
      </c>
      <c r="S39">
        <f>[4]Nucleation!S3</f>
        <v>-3.0533247516806306E-4</v>
      </c>
      <c r="T39">
        <f>[4]Nucleation!T3</f>
        <v>-7.0881954104782261E-4</v>
      </c>
      <c r="U39">
        <f>[4]Nucleation!U3</f>
        <v>1.9117498077241194E-4</v>
      </c>
      <c r="V39">
        <f>[4]Nucleation!V3</f>
        <v>1.5434869999999989</v>
      </c>
      <c r="W39">
        <f>[4]Nucleation!W3</f>
        <v>0.57544299999999993</v>
      </c>
      <c r="X39">
        <f>[4]Nucleation!X3</f>
        <v>18.995409056567606</v>
      </c>
      <c r="Y39">
        <f>[4]Nucleation!Y3</f>
        <v>3.2679</v>
      </c>
      <c r="Z39">
        <f>[4]Nucleation!Z3</f>
        <v>-0.65129999999999999</v>
      </c>
      <c r="AA39">
        <f>[4]Nucleation!AA3</f>
        <v>3.7917113190565682E-3</v>
      </c>
      <c r="AB39">
        <f>[4]Nucleation!AB3</f>
        <v>4.3105770785063858E-3</v>
      </c>
      <c r="AC39">
        <f>[4]Nucleation!AC3</f>
        <v>15.518077482622989</v>
      </c>
      <c r="AD39">
        <f>[4]Nucleation!AD3</f>
        <v>15.266627153043448</v>
      </c>
      <c r="AE39">
        <f>[4]Nucleation!AE3</f>
        <v>3.2258351428095611E-9</v>
      </c>
      <c r="AF39">
        <f>[4]Nucleation!AF3</f>
        <v>7.7751066427676199E-4</v>
      </c>
      <c r="AG39">
        <f>[4]Nucleation!AG3</f>
        <v>6.6122398704307469E-7</v>
      </c>
      <c r="AH39">
        <f>[4]Nucleation!AH3</f>
        <v>3145.1346517465531</v>
      </c>
      <c r="AI39">
        <f>[4]Nucleation!AI3</f>
        <v>3145.1346517465531</v>
      </c>
      <c r="AJ39">
        <f>[4]Nucleation!AJ3</f>
        <v>4073.7972303491206</v>
      </c>
      <c r="AK39">
        <f>[4]Nucleation!AK3</f>
        <v>0.62183032414710038</v>
      </c>
      <c r="AL39">
        <f>[4]Nucleation!AL3</f>
        <v>0.62935452453780938</v>
      </c>
      <c r="AM39">
        <f>[4]Nucleation!AM3</f>
        <v>1.1546700746317105E-2</v>
      </c>
      <c r="AN39">
        <f>[4]Nucleation!AN3</f>
        <v>0.281798480395</v>
      </c>
      <c r="AO39">
        <f>[4]Nucleation!AO3</f>
        <v>1.4144857142961088E-2</v>
      </c>
      <c r="AP39">
        <f>[4]Nucleation!AP3</f>
        <v>4.7943176044031564E-4</v>
      </c>
      <c r="AQ39">
        <f>[4]Nucleation!AQ3</f>
        <v>992.2415251969602</v>
      </c>
      <c r="AR39">
        <f>[4]Nucleation!AR3</f>
        <v>33933.281973538462</v>
      </c>
      <c r="AS39">
        <f>[4]Nucleation!AS3</f>
        <v>1292.6964561347986</v>
      </c>
      <c r="AT39">
        <f>[4]Nucleation!AT3</f>
        <v>1061.0908516255131</v>
      </c>
      <c r="AU39">
        <f>[4]Nucleation!AU3</f>
        <v>204.97761285692286</v>
      </c>
      <c r="AV39">
        <f>[4]Nucleation!AV3</f>
        <v>2.7142951542387488E-3</v>
      </c>
      <c r="AW39">
        <f>[4]Nucleation!AW3</f>
        <v>4.6035012031913681E-4</v>
      </c>
      <c r="AX39">
        <f>[4]Nucleation!AX3</f>
        <v>3.9325450003960345</v>
      </c>
      <c r="AY39">
        <f>[4]Nucleation!AY3</f>
        <v>3.1033506579737398</v>
      </c>
      <c r="AZ39">
        <f>[4]Nucleation!AZ3</f>
        <v>1.7196200666681112E-3</v>
      </c>
      <c r="BA39">
        <f>[4]Nucleation!BA3</f>
        <v>11.514817669072039</v>
      </c>
      <c r="BB39">
        <f>[4]Nucleation!BB3</f>
        <v>9.3110283422989664</v>
      </c>
      <c r="BC39">
        <f>[4]Nucleation!BC3</f>
        <v>2357738.1536569889</v>
      </c>
      <c r="BD39">
        <f>[4]Nucleation!BD3</f>
        <v>1879.5689859591289</v>
      </c>
      <c r="BE39">
        <f>[4]Nucleation!BE3</f>
        <v>1538.2336765229786</v>
      </c>
      <c r="BF39">
        <f>[4]Nucleation!BF3</f>
        <v>282.89714285922179</v>
      </c>
      <c r="BG39">
        <f>[4]Nucleation!BG3</f>
        <v>860.25766758568955</v>
      </c>
      <c r="BH39">
        <f>[4]Nucleation!BH3</f>
        <v>860.25766758568955</v>
      </c>
      <c r="BI39">
        <f>[4]Nucleation!BI3</f>
        <v>0</v>
      </c>
      <c r="BJ39">
        <f>[4]Nucleation!BJ3</f>
        <v>11.814148743128097</v>
      </c>
      <c r="BK39">
        <f>[4]Nucleation!BK3</f>
        <v>0.62181301123018362</v>
      </c>
      <c r="BL39">
        <f>[4]Nucleation!BL3</f>
        <v>3342.1889247448048</v>
      </c>
      <c r="BM39">
        <f>[4]Nucleation!BM3</f>
        <v>10163.212042273783</v>
      </c>
      <c r="BN39">
        <f>[4]Nucleation!BN3</f>
        <v>13505.400967018588</v>
      </c>
      <c r="BO39">
        <f>[4]Nucleation!BO3</f>
        <v>61343.329707219367</v>
      </c>
      <c r="BP39">
        <f>[4]Nucleation!BP3</f>
        <v>0.22016087211889912</v>
      </c>
      <c r="BQ39">
        <f>[4]Nucleation!BQ3</f>
        <v>0.75252945596308218</v>
      </c>
      <c r="BR39">
        <f>[4]Nucleation!BR3</f>
        <v>0.16567754131999288</v>
      </c>
      <c r="BS39">
        <f>[4]Nucleation!BS3</f>
        <v>54.341737518355764</v>
      </c>
      <c r="BT39">
        <f>[4]Nucleation!BT3</f>
        <v>48.434663146791713</v>
      </c>
      <c r="BU39">
        <f>[4]Nucleation!BU3</f>
        <v>4.9143949816442358</v>
      </c>
      <c r="BV39">
        <f>[4]Nucleation!BV3</f>
        <v>0.26770455244285363</v>
      </c>
      <c r="BW39">
        <f>[4]Nucleation!BW3</f>
        <v>0.26127252860989258</v>
      </c>
      <c r="BX39">
        <f>[4]Nucleation!BX3</f>
        <v>1.033342379141537</v>
      </c>
      <c r="BY39">
        <f>[4]Nucleation!BY3</f>
        <v>0.26906248676006028</v>
      </c>
      <c r="BZ39">
        <f>[4]Nucleation!BZ3</f>
        <v>1.1354972064591049</v>
      </c>
      <c r="CA39">
        <f>[4]Nucleation!CA3</f>
        <v>3.6457215318928038E-2</v>
      </c>
      <c r="CB39">
        <f>[4]Nucleation!CB3</f>
        <v>3.5079450947536138E-2</v>
      </c>
      <c r="CC39">
        <f>[4]Nucleation!CC3</f>
        <v>7.5009384385549185E-4</v>
      </c>
      <c r="CD39">
        <f>[4]Nucleation!CD3</f>
        <v>1.084419792800321</v>
      </c>
      <c r="CE39">
        <f>[4]Nucleation!CE3</f>
        <v>1.7539432653764113E-5</v>
      </c>
      <c r="CF39">
        <f>[4]Nucleation!CF3</f>
        <v>2.9646792815916897E-5</v>
      </c>
      <c r="CG39">
        <f>[4]Nucleation!CG3</f>
        <v>1.131621610458287</v>
      </c>
      <c r="CH39">
        <f>[4]Nucleation!CH3</f>
        <v>1.5204474414882157E-2</v>
      </c>
      <c r="CJ39">
        <f t="shared" si="64"/>
        <v>4.503941441881592</v>
      </c>
      <c r="CK39">
        <f t="shared" si="41"/>
        <v>1.5049528893944322</v>
      </c>
      <c r="CL39">
        <f t="shared" si="65"/>
        <v>1.3306926836399289</v>
      </c>
      <c r="CM39">
        <f t="shared" si="42"/>
        <v>-2.063012265388958</v>
      </c>
      <c r="CN39">
        <f t="shared" si="61"/>
        <v>61.931227206383753</v>
      </c>
      <c r="CO39">
        <f t="shared" si="66"/>
        <v>4.1743872698956368</v>
      </c>
      <c r="CP39">
        <f t="shared" si="67"/>
        <v>4.6035012031913682</v>
      </c>
      <c r="CR39">
        <f t="shared" si="106"/>
        <v>-65</v>
      </c>
      <c r="CS39">
        <f t="shared" si="107"/>
        <v>0.25486808395836197</v>
      </c>
      <c r="CT39">
        <f t="shared" si="108"/>
        <v>5.8807990375093745E-2</v>
      </c>
      <c r="CU39">
        <f t="shared" si="109"/>
        <v>3.3542614564400574E-7</v>
      </c>
      <c r="CV39">
        <f t="shared" si="110"/>
        <v>12851.046748995186</v>
      </c>
      <c r="CX39">
        <f t="shared" si="111"/>
        <v>0.87967662424478488</v>
      </c>
      <c r="CY39">
        <f t="shared" si="112"/>
        <v>3.2258351428095611</v>
      </c>
      <c r="CZ39">
        <f t="shared" si="68"/>
        <v>1178.8056409638862</v>
      </c>
      <c r="DA39">
        <f t="shared" si="69"/>
        <v>8.4371216473379555E-4</v>
      </c>
      <c r="DB39">
        <f t="shared" si="70"/>
        <v>6.1627027418945479</v>
      </c>
      <c r="DC39">
        <f t="shared" si="71"/>
        <v>77.192823879966738</v>
      </c>
      <c r="DD39">
        <f t="shared" si="72"/>
        <v>7.5278175576521251</v>
      </c>
      <c r="DE39">
        <f t="shared" si="43"/>
        <v>1.3624051123060596E-9</v>
      </c>
      <c r="DF39">
        <f t="shared" si="44"/>
        <v>1.3624051123060597</v>
      </c>
      <c r="DG39">
        <f t="shared" si="91"/>
        <v>0.44630104060076575</v>
      </c>
      <c r="DH39">
        <f t="shared" si="73"/>
        <v>2.8760072960102814E-2</v>
      </c>
      <c r="DI39">
        <f t="shared" si="74"/>
        <v>13.579473724664329</v>
      </c>
      <c r="DJ39">
        <f t="shared" si="75"/>
        <v>1.6688620882001628E-5</v>
      </c>
      <c r="DK39">
        <f t="shared" si="113"/>
        <v>1.2449748499329623</v>
      </c>
      <c r="DL39">
        <f t="shared" si="114"/>
        <v>0.33612326040089574</v>
      </c>
      <c r="DM39">
        <f t="shared" si="115"/>
        <v>1.2492386599423564</v>
      </c>
      <c r="DN39">
        <f t="shared" si="116"/>
        <v>143.67169935129618</v>
      </c>
      <c r="DO39">
        <f t="shared" si="46"/>
        <v>0.83065789930253642</v>
      </c>
      <c r="DP39">
        <f t="shared" si="47"/>
        <v>18.68167087275372</v>
      </c>
      <c r="DQ39">
        <f t="shared" si="48"/>
        <v>4.6936890738556398E-6</v>
      </c>
      <c r="DR39">
        <f t="shared" si="49"/>
        <v>10.195911474079228</v>
      </c>
      <c r="DT39">
        <f t="shared" si="76"/>
        <v>4.4824097631241259E-29</v>
      </c>
      <c r="DU39">
        <f t="shared" si="77"/>
        <v>2.8492281564124873E-2</v>
      </c>
      <c r="DV39">
        <f t="shared" si="78"/>
        <v>5.7453087641815436E-22</v>
      </c>
      <c r="DW39">
        <f t="shared" si="94"/>
        <v>4.4458561340665759E-9</v>
      </c>
      <c r="DX39">
        <f t="shared" si="79"/>
        <v>3.2839469645668454E-8</v>
      </c>
      <c r="DY39">
        <f t="shared" si="80"/>
        <v>7.3846153846153853E-2</v>
      </c>
      <c r="DZ39">
        <f>'[2]Re=2050'!$B$20</f>
        <v>0.38312499999999994</v>
      </c>
      <c r="EA39">
        <f t="shared" si="81"/>
        <v>4.4253897787276033E-11</v>
      </c>
      <c r="EB39">
        <f t="shared" si="95"/>
        <v>2259687959.7067313</v>
      </c>
      <c r="EC39">
        <f t="shared" si="96"/>
        <v>37661465.995112188</v>
      </c>
      <c r="ED39" s="7">
        <f t="shared" si="82"/>
        <v>579407.16915557208</v>
      </c>
      <c r="EE39">
        <f t="shared" si="97"/>
        <v>75.322931990224376</v>
      </c>
      <c r="EG39">
        <f t="shared" si="83"/>
        <v>2.9339646755607705E-9</v>
      </c>
      <c r="EH39">
        <f t="shared" si="98"/>
        <v>2.9339646755607705</v>
      </c>
      <c r="EI39">
        <f t="shared" si="85"/>
        <v>1715.405090700131</v>
      </c>
      <c r="EJ39">
        <f t="shared" si="86"/>
        <v>2.9339646755607705E-9</v>
      </c>
      <c r="EK39">
        <f t="shared" si="87"/>
        <v>0.25486808395836197</v>
      </c>
      <c r="EL39">
        <v>37</v>
      </c>
      <c r="EM39">
        <f t="shared" si="99"/>
        <v>37</v>
      </c>
      <c r="EN39">
        <f t="shared" si="100"/>
        <v>3.6109179126442243</v>
      </c>
      <c r="EQ39">
        <f>(1077*10^-6)/60</f>
        <v>1.7949999999999999E-5</v>
      </c>
      <c r="ER39">
        <f t="shared" si="34"/>
        <v>0.16564679251419684</v>
      </c>
      <c r="ET39">
        <f t="shared" si="120"/>
        <v>1.9365747920719667E-6</v>
      </c>
      <c r="EU39">
        <f t="shared" si="117"/>
        <v>5.7453087641815436E-22</v>
      </c>
      <c r="EV39">
        <f t="shared" si="101"/>
        <v>1.0958319394721665E+38</v>
      </c>
      <c r="EX39">
        <v>0</v>
      </c>
      <c r="EZ39" s="6"/>
      <c r="FG39" t="e">
        <f t="shared" si="102"/>
        <v>#DIV/0!</v>
      </c>
      <c r="FH39" s="6" t="e">
        <f t="shared" si="103"/>
        <v>#DIV/0!</v>
      </c>
      <c r="FI39">
        <f t="shared" si="118"/>
        <v>285.91631597063684</v>
      </c>
      <c r="FJ39">
        <f t="shared" si="119"/>
        <v>0.56923076923076921</v>
      </c>
      <c r="FK39">
        <v>1</v>
      </c>
      <c r="FL39">
        <f t="shared" si="104"/>
        <v>28</v>
      </c>
    </row>
    <row r="40" spans="1:168" x14ac:dyDescent="0.25">
      <c r="A40">
        <f>[4]Scaling!A2</f>
        <v>60</v>
      </c>
      <c r="B40">
        <f>[4]Scaling!B2</f>
        <v>20</v>
      </c>
      <c r="C40">
        <f>[4]Scaling!C2</f>
        <v>1450</v>
      </c>
      <c r="D40" s="4">
        <f>[4]Scaling!D2</f>
        <v>44245</v>
      </c>
      <c r="E40">
        <f>[4]Scaling!E2</f>
        <v>1</v>
      </c>
      <c r="F40">
        <f>[4]Scaling!F2</f>
        <v>32</v>
      </c>
      <c r="G40">
        <f>[4]Scaling!G2</f>
        <v>59.466481000000002</v>
      </c>
      <c r="H40">
        <f>[4]Scaling!H2</f>
        <v>60.047201999999999</v>
      </c>
      <c r="I40">
        <f>[4]Scaling!I2</f>
        <v>58.145847000000003</v>
      </c>
      <c r="J40">
        <f>[4]Scaling!J2</f>
        <v>40.193665000000003</v>
      </c>
      <c r="K40">
        <f>[4]Scaling!K2</f>
        <v>40.768697000000003</v>
      </c>
      <c r="L40">
        <f>[4]Scaling!L2</f>
        <v>16.38</v>
      </c>
      <c r="M40">
        <f>[4]Scaling!M2</f>
        <v>59.096524500000001</v>
      </c>
      <c r="N40">
        <f>[4]Scaling!N2</f>
        <v>40.481181000000007</v>
      </c>
      <c r="O40">
        <f>[4]Scaling!O2</f>
        <v>1175.9642162572527</v>
      </c>
      <c r="P40">
        <f>[4]Scaling!P2</f>
        <v>0.2640377313681771</v>
      </c>
      <c r="Q40">
        <f>[4]Scaling!Q2</f>
        <v>0.27024810621380546</v>
      </c>
      <c r="R40">
        <f>[4]Scaling!R2</f>
        <v>0.97701972852784746</v>
      </c>
      <c r="S40">
        <f>[4]Scaling!S2</f>
        <v>-6.2103748456283636E-3</v>
      </c>
      <c r="T40">
        <f>[4]Scaling!T2</f>
        <v>-6.6838179932301898E-3</v>
      </c>
      <c r="U40">
        <f>[4]Scaling!U2</f>
        <v>2.0917191769983384E-4</v>
      </c>
      <c r="V40">
        <f>[4]Scaling!V2</f>
        <v>1.9013549999999952</v>
      </c>
      <c r="W40">
        <f>[4]Scaling!W2</f>
        <v>0.57503200000000021</v>
      </c>
      <c r="X40">
        <f>[4]Scaling!X2</f>
        <v>18.60746591040688</v>
      </c>
      <c r="Y40">
        <f>[4]Scaling!Y2</f>
        <v>4.4000000000000004</v>
      </c>
      <c r="Z40">
        <f>[4]Scaling!Z2</f>
        <v>0.63080000000000025</v>
      </c>
      <c r="AA40">
        <f>[4]Scaling!AA2</f>
        <v>4.0910569495083591E-3</v>
      </c>
      <c r="AB40">
        <f>[4]Scaling!AB2</f>
        <v>5.4680468495868009E-3</v>
      </c>
      <c r="AC40">
        <f>[4]Scaling!AC2</f>
        <v>19.684968658512485</v>
      </c>
      <c r="AD40">
        <f>[4]Scaling!AD2</f>
        <v>19.361675377624508</v>
      </c>
      <c r="AE40">
        <f>[4]Scaling!AE2</f>
        <v>3.2161070774943684E-9</v>
      </c>
      <c r="AF40">
        <f>[4]Scaling!AF2</f>
        <v>7.7950965121747909E-4</v>
      </c>
      <c r="AG40">
        <f>[4]Scaling!AG2</f>
        <v>6.6286851286889355E-7</v>
      </c>
      <c r="AH40">
        <f>[4]Scaling!AH2</f>
        <v>3144.9862209520088</v>
      </c>
      <c r="AI40">
        <f>[4]Scaling!AI2</f>
        <v>3144.9862209520088</v>
      </c>
      <c r="AJ40">
        <f>[4]Scaling!AJ2</f>
        <v>4072.7799763714129</v>
      </c>
      <c r="AK40">
        <f>[4]Scaling!AK2</f>
        <v>0.62166309642971618</v>
      </c>
      <c r="AL40">
        <f>[4]Scaling!AL2</f>
        <v>0.62964943114172323</v>
      </c>
      <c r="AM40">
        <f>[4]Scaling!AM2</f>
        <v>1.1531139584837225E-2</v>
      </c>
      <c r="AN40">
        <f>[4]Scaling!AN2</f>
        <v>0.28172091090700002</v>
      </c>
      <c r="AO40">
        <f>[4]Scaling!AO2</f>
        <v>1.4125940197328433E-2</v>
      </c>
      <c r="AP40">
        <f>[4]Scaling!AP2</f>
        <v>4.806430164000083E-4</v>
      </c>
      <c r="AQ40">
        <f>[4]Scaling!AQ2</f>
        <v>992.1561065495091</v>
      </c>
      <c r="AR40">
        <f>[4]Scaling!AR2</f>
        <v>37746.299375487324</v>
      </c>
      <c r="AS40">
        <f>[4]Scaling!AS2</f>
        <v>1437.9542619233266</v>
      </c>
      <c r="AT40">
        <f>[4]Scaling!AT2</f>
        <v>1180.3772030014331</v>
      </c>
      <c r="AU40">
        <f>[4]Scaling!AU2</f>
        <v>206.10896866820949</v>
      </c>
      <c r="AV40">
        <f>[4]Scaling!AV2</f>
        <v>2.573551208706705E-3</v>
      </c>
      <c r="AW40">
        <f>[4]Scaling!AW2</f>
        <v>4.3567955883962205E-4</v>
      </c>
      <c r="AX40">
        <f>[4]Scaling!AX2</f>
        <v>3.9435300667799003</v>
      </c>
      <c r="AY40">
        <f>[4]Scaling!AY2</f>
        <v>3.1089573914601041</v>
      </c>
      <c r="AZ40">
        <f>[4]Scaling!AZ2</f>
        <v>1.6289375279973585E-3</v>
      </c>
      <c r="BA40">
        <f>[4]Scaling!BA2</f>
        <v>11.942074008150858</v>
      </c>
      <c r="BB40">
        <f>[4]Scaling!BB2</f>
        <v>9.6534311337085548</v>
      </c>
      <c r="BC40">
        <f>[4]Scaling!BC2</f>
        <v>2358109.3457174371</v>
      </c>
      <c r="BD40">
        <f>[4]Scaling!BD2</f>
        <v>1948.7860102462221</v>
      </c>
      <c r="BE40">
        <f>[4]Scaling!BE2</f>
        <v>1595.5478232501653</v>
      </c>
      <c r="BF40">
        <f>[4]Scaling!BF2</f>
        <v>282.51880394656871</v>
      </c>
      <c r="BG40">
        <f>[4]Scaling!BG2</f>
        <v>1230.4205187221037</v>
      </c>
      <c r="BH40">
        <f>[4]Scaling!BH2</f>
        <v>1230.4205187221039</v>
      </c>
      <c r="BI40">
        <f>[4]Scaling!BI2</f>
        <v>0</v>
      </c>
      <c r="BJ40">
        <f>[4]Scaling!BJ2</f>
        <v>10.479549213161041</v>
      </c>
      <c r="BK40">
        <f>[4]Scaling!BK2</f>
        <v>0.56295223416968077</v>
      </c>
      <c r="BL40">
        <f>[4]Scaling!BL2</f>
        <v>2960.6697096014627</v>
      </c>
      <c r="BM40">
        <f>[4]Scaling!BM2</f>
        <v>12894.252378831425</v>
      </c>
      <c r="BN40">
        <f>[4]Scaling!BN2</f>
        <v>15854.922088432888</v>
      </c>
      <c r="BO40">
        <f>[4]Scaling!BO2</f>
        <v>84269.562772011021</v>
      </c>
      <c r="BP40">
        <f>[4]Scaling!BP2</f>
        <v>0.18814529904857752</v>
      </c>
      <c r="BQ40">
        <f>[4]Scaling!BQ2</f>
        <v>0.81326494743474975</v>
      </c>
      <c r="BR40">
        <f>[4]Scaling!BR2</f>
        <v>0.15301197674083666</v>
      </c>
      <c r="BS40">
        <f>[4]Scaling!BS2</f>
        <v>53.792205886943151</v>
      </c>
      <c r="BT40">
        <f>[4]Scaling!BT2</f>
        <v>48.552431280362633</v>
      </c>
      <c r="BU40">
        <f>[4]Scaling!BU2</f>
        <v>5.30431861305685</v>
      </c>
      <c r="BV40">
        <f>[4]Scaling!BV2</f>
        <v>0.26746241114308011</v>
      </c>
      <c r="BW40">
        <f>[4]Scaling!BW2</f>
        <v>0.26127251716173239</v>
      </c>
      <c r="BX40">
        <f>[4]Scaling!BX2</f>
        <v>1.0105836397814967</v>
      </c>
      <c r="BY40">
        <f>[4]Scaling!BY2</f>
        <v>0.26893067657999431</v>
      </c>
      <c r="BZ40">
        <f>[4]Scaling!BZ2</f>
        <v>1.142466442912804</v>
      </c>
      <c r="CA40">
        <f>[4]Scaling!CA2</f>
        <v>3.8313596882485534E-2</v>
      </c>
      <c r="CB40">
        <f>[4]Scaling!CB2</f>
        <v>3.8987561642566324E-2</v>
      </c>
      <c r="CC40">
        <f>[4]Scaling!CC2</f>
        <v>1.5840413078030361E-3</v>
      </c>
      <c r="CD40">
        <f>[4]Scaling!CD2</f>
        <v>1.0765250413471503</v>
      </c>
      <c r="CE40">
        <f>[4]Scaling!CE2</f>
        <v>2.008876844709087E-5</v>
      </c>
      <c r="CF40">
        <f>[4]Scaling!CF2</f>
        <v>3.0681673235180813E-5</v>
      </c>
      <c r="CG40">
        <f>[4]Scaling!CG2</f>
        <v>1.1636377568857954</v>
      </c>
      <c r="CH40">
        <f>[4]Scaling!CH2</f>
        <v>1.4285292191627495E-2</v>
      </c>
      <c r="CJ40">
        <f t="shared" si="64"/>
        <v>9.5193268537770788</v>
      </c>
      <c r="CK40">
        <f t="shared" si="41"/>
        <v>2.2533241376664388</v>
      </c>
      <c r="CL40">
        <f t="shared" si="65"/>
        <v>1.3822866159241725</v>
      </c>
      <c r="CM40">
        <f t="shared" si="42"/>
        <v>-2.0159825651038372</v>
      </c>
      <c r="CN40">
        <f t="shared" si="61"/>
        <v>56.371579966938569</v>
      </c>
      <c r="CO40">
        <f t="shared" si="66"/>
        <v>3.4657359027997265</v>
      </c>
      <c r="CP40">
        <f t="shared" si="67"/>
        <v>4.3567955883962206</v>
      </c>
      <c r="CR40">
        <f t="shared" si="106"/>
        <v>-32</v>
      </c>
      <c r="CS40">
        <f t="shared" si="107"/>
        <v>0.1320495347371603</v>
      </c>
      <c r="CT40">
        <f t="shared" si="108"/>
        <v>5.9104653295882881E-2</v>
      </c>
      <c r="CU40">
        <f t="shared" si="109"/>
        <v>3.3630052760807412E-7</v>
      </c>
      <c r="CV40">
        <f t="shared" si="110"/>
        <v>16259.406098700158</v>
      </c>
      <c r="CX40">
        <f t="shared" si="111"/>
        <v>0.85518461797167744</v>
      </c>
      <c r="CY40">
        <f t="shared" si="112"/>
        <v>3.2161070774943683</v>
      </c>
      <c r="CZ40">
        <f t="shared" si="68"/>
        <v>1179.1227093495054</v>
      </c>
      <c r="DA40">
        <f t="shared" si="69"/>
        <v>8.5171262789937672E-4</v>
      </c>
      <c r="DB40">
        <f t="shared" si="70"/>
        <v>6.1991564024161461</v>
      </c>
      <c r="DC40">
        <f t="shared" si="71"/>
        <v>99.170459613432314</v>
      </c>
      <c r="DD40">
        <f t="shared" si="72"/>
        <v>7.5891557416768753</v>
      </c>
      <c r="DE40">
        <f t="shared" si="43"/>
        <v>1.3531553141551273E-9</v>
      </c>
      <c r="DF40">
        <f t="shared" si="44"/>
        <v>1.3531553141551274</v>
      </c>
      <c r="DG40">
        <f t="shared" si="91"/>
        <v>0.56962819561181288</v>
      </c>
      <c r="DH40">
        <f t="shared" si="73"/>
        <v>2.8937216283831127E-2</v>
      </c>
      <c r="DI40">
        <f t="shared" si="74"/>
        <v>14.081817356009905</v>
      </c>
      <c r="DJ40">
        <f t="shared" si="75"/>
        <v>1.7227561360168879E-5</v>
      </c>
      <c r="DK40">
        <f t="shared" si="113"/>
        <v>1.3088960980217661</v>
      </c>
      <c r="DL40">
        <f t="shared" si="114"/>
        <v>0.34559795631832629</v>
      </c>
      <c r="DM40">
        <f t="shared" si="115"/>
        <v>1.285081942727077</v>
      </c>
      <c r="DN40">
        <f t="shared" si="116"/>
        <v>187.20232174163655</v>
      </c>
      <c r="DO40">
        <f t="shared" si="46"/>
        <v>1.0752770650019963</v>
      </c>
      <c r="DP40">
        <f t="shared" si="47"/>
        <v>18.306880430371628</v>
      </c>
      <c r="DQ40">
        <f t="shared" si="48"/>
        <v>4.468798582970303E-6</v>
      </c>
      <c r="DR40">
        <f t="shared" si="49"/>
        <v>10.257076542384473</v>
      </c>
      <c r="DT40">
        <f t="shared" si="76"/>
        <v>4.4824097631241259E-29</v>
      </c>
      <c r="DU40">
        <f t="shared" si="77"/>
        <v>2.8447745323874007E-2</v>
      </c>
      <c r="DV40">
        <f t="shared" si="78"/>
        <v>6.0118585523413249E-22</v>
      </c>
      <c r="DW40">
        <f t="shared" si="51"/>
        <v>4.2420975233670761E-9</v>
      </c>
      <c r="DX40">
        <f t="shared" si="79"/>
        <v>3.0817161520740866E-8</v>
      </c>
      <c r="DY40">
        <f t="shared" si="80"/>
        <v>6.620689655172414E-2</v>
      </c>
      <c r="DZ40">
        <f>'[4]Re=1450'!$B$20</f>
        <v>0.25020833333333331</v>
      </c>
      <c r="EA40">
        <f t="shared" si="81"/>
        <v>1.6034724724480299E-11</v>
      </c>
      <c r="EB40">
        <f t="shared" si="52"/>
        <v>6236465029.3827295</v>
      </c>
      <c r="EC40">
        <f t="shared" si="53"/>
        <v>103941083.82304549</v>
      </c>
      <c r="ED40" s="7">
        <f t="shared" si="82"/>
        <v>3248158.8694701716</v>
      </c>
      <c r="EE40">
        <f t="shared" si="54"/>
        <v>207.88216764609098</v>
      </c>
      <c r="EG40">
        <f t="shared" si="83"/>
        <v>2.9023118558157508E-9</v>
      </c>
      <c r="EH40">
        <f t="shared" si="84"/>
        <v>2.9023118558157508</v>
      </c>
      <c r="EI40">
        <f t="shared" si="85"/>
        <v>2330.3038751328322</v>
      </c>
      <c r="EJ40">
        <f t="shared" si="86"/>
        <v>2.9023118558157508E-9</v>
      </c>
      <c r="EK40">
        <f t="shared" si="87"/>
        <v>0.1320495347371603</v>
      </c>
      <c r="EL40">
        <v>32</v>
      </c>
      <c r="EM40">
        <f t="shared" si="56"/>
        <v>32</v>
      </c>
      <c r="EN40">
        <f t="shared" si="57"/>
        <v>3.4657359027997265</v>
      </c>
      <c r="EQ40">
        <f>(1201*10^-6)/60</f>
        <v>2.0016666666666668E-5</v>
      </c>
      <c r="ER40">
        <f t="shared" si="34"/>
        <v>0.15298357859151726</v>
      </c>
      <c r="ET40">
        <f t="shared" si="120"/>
        <v>1.9366319181441482E-6</v>
      </c>
      <c r="EU40">
        <f t="shared" si="117"/>
        <v>6.0118585523413249E-22</v>
      </c>
      <c r="EV40">
        <f t="shared" si="63"/>
        <v>1.0472765635728108E+38</v>
      </c>
      <c r="EX40">
        <v>27.21</v>
      </c>
      <c r="EY40">
        <v>0.97699999999999998</v>
      </c>
      <c r="EZ40" s="6">
        <v>2.0900000000000001E-4</v>
      </c>
      <c r="FA40">
        <v>1.1419999999999999</v>
      </c>
      <c r="FB40">
        <f t="shared" si="59"/>
        <v>1.1419999999999999</v>
      </c>
      <c r="FC40">
        <f t="shared" si="60"/>
        <v>56.718848099882628</v>
      </c>
      <c r="FD40">
        <v>1.58E-3</v>
      </c>
      <c r="FE40" t="e">
        <f t="shared" ref="FE40:FE59" si="121">EX40/(F40-EL40)</f>
        <v>#DIV/0!</v>
      </c>
      <c r="FG40">
        <f t="shared" ref="FG40:FG64" si="122">EY40/FA40</f>
        <v>0.85551663747810869</v>
      </c>
      <c r="FH40" s="6">
        <f t="shared" ref="FH40:FH57" si="123">EZ40/FD40</f>
        <v>0.13227848101265824</v>
      </c>
      <c r="FI40">
        <f t="shared" si="118"/>
        <v>375.59200005073473</v>
      </c>
      <c r="FJ40">
        <f t="shared" si="119"/>
        <v>1</v>
      </c>
    </row>
    <row r="41" spans="1:168" x14ac:dyDescent="0.25">
      <c r="A41">
        <f>[4]Scaling!A3</f>
        <v>60</v>
      </c>
      <c r="B41">
        <f>[4]Scaling!B3</f>
        <v>20</v>
      </c>
      <c r="C41">
        <f>[4]Scaling!C3</f>
        <v>1450</v>
      </c>
      <c r="D41" s="4">
        <f>[4]Scaling!D3</f>
        <v>44245</v>
      </c>
      <c r="E41">
        <f>[4]Scaling!E3</f>
        <v>2</v>
      </c>
      <c r="F41">
        <f>[4]Scaling!F3</f>
        <v>36</v>
      </c>
      <c r="G41">
        <f>[4]Scaling!G3</f>
        <v>59.635883999999997</v>
      </c>
      <c r="H41">
        <f>[4]Scaling!H3</f>
        <v>60.068376999999998</v>
      </c>
      <c r="I41">
        <f>[4]Scaling!I3</f>
        <v>58.558947000000003</v>
      </c>
      <c r="J41">
        <f>[4]Scaling!J3</f>
        <v>39.808256999999998</v>
      </c>
      <c r="K41">
        <f>[4]Scaling!K3</f>
        <v>40.335866000000003</v>
      </c>
      <c r="L41">
        <f>[4]Scaling!L3</f>
        <v>19.190000000000001</v>
      </c>
      <c r="M41">
        <f>[4]Scaling!M3</f>
        <v>59.313662000000001</v>
      </c>
      <c r="N41">
        <f>[4]Scaling!N3</f>
        <v>40.072061500000004</v>
      </c>
      <c r="O41">
        <f>[4]Scaling!O3</f>
        <v>1175.830261131412</v>
      </c>
      <c r="P41">
        <f>[4]Scaling!P3</f>
        <v>0.26537340406502996</v>
      </c>
      <c r="Q41">
        <f>[4]Scaling!Q3</f>
        <v>0.27030418231013398</v>
      </c>
      <c r="R41">
        <f>[4]Scaling!R3</f>
        <v>0.98175840934844771</v>
      </c>
      <c r="S41">
        <f>[4]Scaling!S3</f>
        <v>-4.9307782451040172E-3</v>
      </c>
      <c r="T41">
        <f>[4]Scaling!T3</f>
        <v>-5.494618256438921E-3</v>
      </c>
      <c r="U41">
        <f>[4]Scaling!U3</f>
        <v>2.1763416176739472E-4</v>
      </c>
      <c r="V41">
        <f>[4]Scaling!V3</f>
        <v>1.5094299999999947</v>
      </c>
      <c r="W41">
        <f>[4]Scaling!W3</f>
        <v>0.52760900000000532</v>
      </c>
      <c r="X41">
        <f>[4]Scaling!X3</f>
        <v>19.237424912423009</v>
      </c>
      <c r="Y41">
        <f>[4]Scaling!Y3</f>
        <v>3.9121000000000001</v>
      </c>
      <c r="Z41">
        <f>[4]Scaling!Z3</f>
        <v>0</v>
      </c>
      <c r="AA41">
        <f>[4]Scaling!AA3</f>
        <v>6.9847313772094487E-3</v>
      </c>
      <c r="AB41">
        <f>[4]Scaling!AB3</f>
        <v>4.9292247147735106E-3</v>
      </c>
      <c r="AC41">
        <f>[4]Scaling!AC3</f>
        <v>17.745208973184639</v>
      </c>
      <c r="AD41">
        <f>[4]Scaling!AD3</f>
        <v>18.535481437577463</v>
      </c>
      <c r="AE41">
        <f>[4]Scaling!AE3</f>
        <v>3.2293456459089042E-9</v>
      </c>
      <c r="AF41">
        <f>[4]Scaling!AF3</f>
        <v>7.7679263137818617E-4</v>
      </c>
      <c r="AG41">
        <f>[4]Scaling!AG3</f>
        <v>6.6063330487066874E-7</v>
      </c>
      <c r="AH41">
        <f>[4]Scaling!AH3</f>
        <v>3145.188391410536</v>
      </c>
      <c r="AI41">
        <f>[4]Scaling!AI3</f>
        <v>3145.188391410536</v>
      </c>
      <c r="AJ41">
        <f>[4]Scaling!AJ3</f>
        <v>4074.6314771968064</v>
      </c>
      <c r="AK41">
        <f>[4]Scaling!AK3</f>
        <v>0.62189051491262148</v>
      </c>
      <c r="AL41">
        <f>[4]Scaling!AL3</f>
        <v>0.62911122947649578</v>
      </c>
      <c r="AM41">
        <f>[4]Scaling!AM3</f>
        <v>1.1552304510356366E-2</v>
      </c>
      <c r="AN41">
        <f>[4]Scaling!AN3</f>
        <v>0.281826439732</v>
      </c>
      <c r="AO41">
        <f>[4]Scaling!AO3</f>
        <v>1.4151669302297264E-2</v>
      </c>
      <c r="AP41">
        <f>[4]Scaling!AP3</f>
        <v>4.7899668549685999E-4</v>
      </c>
      <c r="AQ41">
        <f>[4]Scaling!AQ3</f>
        <v>992.31137249123503</v>
      </c>
      <c r="AR41">
        <f>[4]Scaling!AR3</f>
        <v>37874.011420347066</v>
      </c>
      <c r="AS41">
        <f>[4]Scaling!AS3</f>
        <v>1442.8194826798881</v>
      </c>
      <c r="AT41">
        <f>[4]Scaling!AT3</f>
        <v>1184.6195632033746</v>
      </c>
      <c r="AU41">
        <f>[4]Scaling!AU3</f>
        <v>204.5718784260805</v>
      </c>
      <c r="AV41">
        <f>[4]Scaling!AV3</f>
        <v>2.5692085075130545E-3</v>
      </c>
      <c r="AW41">
        <f>[4]Scaling!AW3</f>
        <v>4.3603100690180245E-4</v>
      </c>
      <c r="AX41">
        <f>[4]Scaling!AX3</f>
        <v>3.9286001444919769</v>
      </c>
      <c r="AY41">
        <f>[4]Scaling!AY3</f>
        <v>3.1023686762395704</v>
      </c>
      <c r="AZ41">
        <f>[4]Scaling!AZ3</f>
        <v>1.6282462077009566E-3</v>
      </c>
      <c r="BA41">
        <f>[4]Scaling!BA3</f>
        <v>11.94031945519998</v>
      </c>
      <c r="BB41">
        <f>[4]Scaling!BB3</f>
        <v>9.6581499542669054</v>
      </c>
      <c r="BC41">
        <f>[4]Scaling!BC3</f>
        <v>2357604.3294319198</v>
      </c>
      <c r="BD41">
        <f>[4]Scaling!BD3</f>
        <v>1949.2124962315706</v>
      </c>
      <c r="BE41">
        <f>[4]Scaling!BE3</f>
        <v>1594.9632804517687</v>
      </c>
      <c r="BF41">
        <f>[4]Scaling!BF3</f>
        <v>283.03338604594529</v>
      </c>
      <c r="BG41">
        <f>[4]Scaling!BG3</f>
        <v>1002.1821045779304</v>
      </c>
      <c r="BH41">
        <f>[4]Scaling!BH3</f>
        <v>1002.1821045779304</v>
      </c>
      <c r="BI41">
        <f>[4]Scaling!BI3</f>
        <v>0</v>
      </c>
      <c r="BJ41">
        <f>[4]Scaling!BJ3</f>
        <v>11.595858153131868</v>
      </c>
      <c r="BK41">
        <f>[4]Scaling!BK3</f>
        <v>0.60264519851827658</v>
      </c>
      <c r="BL41">
        <f>[4]Scaling!BL3</f>
        <v>3282.0149971893943</v>
      </c>
      <c r="BM41">
        <f>[4]Scaling!BM3</f>
        <v>11621.161528292849</v>
      </c>
      <c r="BN41">
        <f>[4]Scaling!BN3</f>
        <v>14903.176525482242</v>
      </c>
      <c r="BO41">
        <f>[4]Scaling!BO3</f>
        <v>66895.815162714483</v>
      </c>
      <c r="BP41">
        <f>[4]Scaling!BP3</f>
        <v>0.22278189583656915</v>
      </c>
      <c r="BQ41">
        <f>[4]Scaling!BQ3</f>
        <v>0.77977748625753507</v>
      </c>
      <c r="BR41">
        <f>[4]Scaling!BR3</f>
        <v>0.17372030671912791</v>
      </c>
      <c r="BS41">
        <f>[4]Scaling!BS3</f>
        <v>54.167125469216003</v>
      </c>
      <c r="BT41">
        <f>[4]Scaling!BT3</f>
        <v>48.369196392650068</v>
      </c>
      <c r="BU41">
        <f>[4]Scaling!BU3</f>
        <v>5.1465365307839974</v>
      </c>
      <c r="BV41">
        <f>[4]Scaling!BV3</f>
        <v>0.26779181480021225</v>
      </c>
      <c r="BW41">
        <f>[4]Scaling!BW3</f>
        <v>0.26127253273560724</v>
      </c>
      <c r="BX41">
        <f>[4]Scaling!BX3</f>
        <v>1.0156957613817468</v>
      </c>
      <c r="BY41">
        <f>[4]Scaling!BY3</f>
        <v>0.26902048729542327</v>
      </c>
      <c r="BZ41">
        <f>[4]Scaling!BZ3</f>
        <v>1.1304428872675938</v>
      </c>
      <c r="CA41">
        <f>[4]Scaling!CA3</f>
        <v>3.5091809096950033E-2</v>
      </c>
      <c r="CB41">
        <f>[4]Scaling!CB3</f>
        <v>3.3987952485030004E-2</v>
      </c>
      <c r="CC41">
        <f>[4]Scaling!CC3</f>
        <v>1.3171181659655329E-3</v>
      </c>
      <c r="CD41">
        <f>[4]Scaling!CD3</f>
        <v>1.0730693243246703</v>
      </c>
      <c r="CE41">
        <f>[4]Scaling!CE3</f>
        <v>1.936258780361755E-5</v>
      </c>
      <c r="CF41">
        <f>[4]Scaling!CF3</f>
        <v>3.0765812903830832E-5</v>
      </c>
      <c r="CG41">
        <f>[4]Scaling!CG3</f>
        <v>1.1459788047104009</v>
      </c>
      <c r="CH41">
        <f>[4]Scaling!CH3</f>
        <v>1.4250238177512475E-2</v>
      </c>
      <c r="CJ41">
        <f t="shared" si="64"/>
        <v>7.9131315250745473</v>
      </c>
      <c r="CK41">
        <f t="shared" si="41"/>
        <v>2.0685235978808785</v>
      </c>
      <c r="CL41">
        <f t="shared" si="65"/>
        <v>1.2911049723137786</v>
      </c>
      <c r="CM41">
        <f t="shared" si="42"/>
        <v>-2.098750839450787</v>
      </c>
      <c r="CN41">
        <f t="shared" si="61"/>
        <v>66.519935114883495</v>
      </c>
      <c r="CO41">
        <f t="shared" si="66"/>
        <v>3.5835189384561099</v>
      </c>
      <c r="CP41">
        <f t="shared" si="67"/>
        <v>4.3603100690180243</v>
      </c>
      <c r="CR41">
        <f t="shared" si="106"/>
        <v>-36</v>
      </c>
      <c r="CS41">
        <f t="shared" si="107"/>
        <v>0.16523510751812825</v>
      </c>
      <c r="CT41">
        <f t="shared" si="108"/>
        <v>5.8643410824718335E-2</v>
      </c>
      <c r="CU41">
        <f t="shared" si="109"/>
        <v>3.3494014697415412E-7</v>
      </c>
      <c r="CV41">
        <f t="shared" si="110"/>
        <v>14716.733002311239</v>
      </c>
      <c r="CX41">
        <f t="shared" si="111"/>
        <v>0.86847236636736869</v>
      </c>
      <c r="CY41">
        <f t="shared" si="112"/>
        <v>3.2293456459089041</v>
      </c>
      <c r="CZ41">
        <f t="shared" si="68"/>
        <v>1178.9066429102088</v>
      </c>
      <c r="DA41">
        <f t="shared" si="69"/>
        <v>8.4624125535435872E-4</v>
      </c>
      <c r="DB41">
        <f t="shared" si="70"/>
        <v>6.1348392609111437</v>
      </c>
      <c r="DC41">
        <f t="shared" si="71"/>
        <v>88.844352154221085</v>
      </c>
      <c r="DD41">
        <f t="shared" si="72"/>
        <v>7.4779853643946907</v>
      </c>
      <c r="DE41">
        <f t="shared" si="43"/>
        <v>1.3699198070492806E-9</v>
      </c>
      <c r="DF41">
        <f t="shared" si="44"/>
        <v>1.3699198070492806</v>
      </c>
      <c r="DG41">
        <f t="shared" si="91"/>
        <v>0.51654348166349773</v>
      </c>
      <c r="DH41">
        <f t="shared" si="73"/>
        <v>2.9108898207063291E-2</v>
      </c>
      <c r="DI41">
        <f t="shared" si="74"/>
        <v>14.081817356009916</v>
      </c>
      <c r="DJ41">
        <f t="shared" si="75"/>
        <v>1.7369559464381536E-5</v>
      </c>
      <c r="DK41">
        <f t="shared" si="113"/>
        <v>1.2721635269431639</v>
      </c>
      <c r="DL41">
        <f t="shared" si="114"/>
        <v>0.33759836567228185</v>
      </c>
      <c r="DM41">
        <f t="shared" si="115"/>
        <v>1.2549169361274339</v>
      </c>
      <c r="DN41">
        <f t="shared" si="116"/>
        <v>165.64180176185843</v>
      </c>
      <c r="DO41">
        <f t="shared" si="46"/>
        <v>0.96304594401862764</v>
      </c>
      <c r="DP41">
        <f t="shared" si="47"/>
        <v>18.426129182515307</v>
      </c>
      <c r="DQ41">
        <f t="shared" si="48"/>
        <v>4.4228582035432858E-6</v>
      </c>
      <c r="DR41">
        <f t="shared" si="49"/>
        <v>10.143448822526851</v>
      </c>
      <c r="DT41">
        <f t="shared" si="76"/>
        <v>4.4824097631241259E-29</v>
      </c>
      <c r="DU41">
        <f t="shared" si="77"/>
        <v>2.8478134254445061E-2</v>
      </c>
      <c r="DV41">
        <f t="shared" si="78"/>
        <v>5.5406496456556987E-22</v>
      </c>
      <c r="DW41">
        <f t="shared" si="51"/>
        <v>4.6077869990488281E-9</v>
      </c>
      <c r="DX41">
        <f t="shared" si="79"/>
        <v>3.4470424623557829E-8</v>
      </c>
      <c r="DY41">
        <f t="shared" si="80"/>
        <v>6.620689655172414E-2</v>
      </c>
      <c r="DZ41">
        <f>'[4]Re=1450'!$B$20</f>
        <v>0.25020833333333331</v>
      </c>
      <c r="EA41">
        <f t="shared" si="81"/>
        <v>1.7817100346294067E-11</v>
      </c>
      <c r="EB41">
        <f t="shared" si="52"/>
        <v>5612585553.0021677</v>
      </c>
      <c r="EC41">
        <f t="shared" si="53"/>
        <v>93543092.550036132</v>
      </c>
      <c r="ED41" s="7">
        <f t="shared" si="82"/>
        <v>2598419.2375010038</v>
      </c>
      <c r="EE41">
        <f t="shared" si="54"/>
        <v>187.08618510007224</v>
      </c>
      <c r="EG41">
        <f t="shared" si="83"/>
        <v>2.9238856235846846E-9</v>
      </c>
      <c r="EH41">
        <f t="shared" si="84"/>
        <v>2.9238856235846846</v>
      </c>
      <c r="EI41">
        <f t="shared" si="85"/>
        <v>2118.3365984753118</v>
      </c>
      <c r="EJ41">
        <f t="shared" si="86"/>
        <v>2.9238856235846846E-9</v>
      </c>
      <c r="EK41">
        <f t="shared" si="87"/>
        <v>0.16523510751812825</v>
      </c>
      <c r="EL41">
        <v>36</v>
      </c>
      <c r="EM41">
        <f t="shared" si="56"/>
        <v>36</v>
      </c>
      <c r="EN41">
        <f t="shared" si="57"/>
        <v>3.5835189384561099</v>
      </c>
      <c r="EQ41">
        <f>(1201*10^-6)/60</f>
        <v>2.0016666666666668E-5</v>
      </c>
      <c r="ER41">
        <f t="shared" si="34"/>
        <v>0.1736880652219909</v>
      </c>
      <c r="ET41">
        <f t="shared" si="120"/>
        <v>1.9366895571684919E-6</v>
      </c>
      <c r="EU41">
        <f t="shared" si="117"/>
        <v>5.5406496456556987E-22</v>
      </c>
      <c r="EV41">
        <f t="shared" si="63"/>
        <v>1.1363768429956184E+38</v>
      </c>
      <c r="EX41">
        <v>11.36</v>
      </c>
      <c r="EY41">
        <v>0.98199999999999998</v>
      </c>
      <c r="EZ41" s="6">
        <v>2.176E-4</v>
      </c>
      <c r="FA41">
        <v>1.1299999999999999</v>
      </c>
      <c r="FB41">
        <f t="shared" si="59"/>
        <v>1.1299999999999999</v>
      </c>
      <c r="FC41">
        <f t="shared" si="60"/>
        <v>66.947176457525259</v>
      </c>
      <c r="FD41">
        <v>1.32E-3</v>
      </c>
      <c r="FE41" t="e">
        <f t="shared" si="121"/>
        <v>#DIV/0!</v>
      </c>
      <c r="FG41">
        <f t="shared" si="122"/>
        <v>0.86902654867256646</v>
      </c>
      <c r="FH41" s="6">
        <f t="shared" si="123"/>
        <v>0.16484848484848486</v>
      </c>
      <c r="FI41">
        <f t="shared" si="118"/>
        <v>334.78996309837311</v>
      </c>
      <c r="FJ41">
        <f t="shared" si="119"/>
        <v>1</v>
      </c>
    </row>
    <row r="42" spans="1:168" x14ac:dyDescent="0.25">
      <c r="A42">
        <f>[4]Scaling!A4</f>
        <v>60</v>
      </c>
      <c r="B42">
        <f>[4]Scaling!B4</f>
        <v>20</v>
      </c>
      <c r="C42">
        <f>[4]Scaling!C4</f>
        <v>1600</v>
      </c>
      <c r="D42" s="4">
        <f>[4]Scaling!D4</f>
        <v>44230</v>
      </c>
      <c r="E42">
        <f>[4]Scaling!E4</f>
        <v>1</v>
      </c>
      <c r="F42">
        <f>[4]Scaling!F4</f>
        <v>37</v>
      </c>
      <c r="G42">
        <f>[4]Scaling!G4</f>
        <v>59.462645999999999</v>
      </c>
      <c r="H42">
        <f>[4]Scaling!H4</f>
        <v>59.997177000000001</v>
      </c>
      <c r="I42">
        <f>[4]Scaling!I4</f>
        <v>58.308262999999997</v>
      </c>
      <c r="J42">
        <f>[4]Scaling!J4</f>
        <v>39.671061999999999</v>
      </c>
      <c r="K42">
        <f>[4]Scaling!K4</f>
        <v>40.094369</v>
      </c>
      <c r="L42">
        <f>[4]Scaling!L4</f>
        <v>22.11</v>
      </c>
      <c r="M42">
        <f>[4]Scaling!M4</f>
        <v>59.152720000000002</v>
      </c>
      <c r="N42">
        <f>[4]Scaling!N4</f>
        <v>39.882715500000003</v>
      </c>
      <c r="O42">
        <f>[4]Scaling!O4</f>
        <v>1175.9295836230856</v>
      </c>
      <c r="P42">
        <f>[4]Scaling!P4</f>
        <v>0.26724849622141733</v>
      </c>
      <c r="Q42">
        <f>[4]Scaling!Q4</f>
        <v>0.27026260260154644</v>
      </c>
      <c r="R42">
        <f>[4]Scaling!R4</f>
        <v>0.98884748999263927</v>
      </c>
      <c r="S42">
        <f>[4]Scaling!S4</f>
        <v>-3.0141063801291113E-3</v>
      </c>
      <c r="T42">
        <f>[4]Scaling!T4</f>
        <v>-3.5680887949975926E-3</v>
      </c>
      <c r="U42">
        <f>[4]Scaling!U4</f>
        <v>2.641331777452417E-4</v>
      </c>
      <c r="V42">
        <f>[4]Scaling!V4</f>
        <v>1.688914000000004</v>
      </c>
      <c r="W42">
        <f>[4]Scaling!W4</f>
        <v>0.42330700000000121</v>
      </c>
      <c r="X42">
        <f>[4]Scaling!X4</f>
        <v>19.263075674613731</v>
      </c>
      <c r="Y42">
        <f>[4]Scaling!Y4</f>
        <v>3.754</v>
      </c>
      <c r="Z42">
        <f>[4]Scaling!Z4</f>
        <v>2.2000000000002018E-3</v>
      </c>
      <c r="AA42">
        <f>[4]Scaling!AA4</f>
        <v>6.1864763626712114E-3</v>
      </c>
      <c r="AB42">
        <f>[4]Scaling!AB4</f>
        <v>6.3062146148519351E-3</v>
      </c>
      <c r="AC42">
        <f>[4]Scaling!AC4</f>
        <v>22.702372613466967</v>
      </c>
      <c r="AD42">
        <f>[4]Scaling!AD4</f>
        <v>22.846058516083843</v>
      </c>
      <c r="AE42">
        <f>[4]Scaling!AE4</f>
        <v>3.2195302731493319E-9</v>
      </c>
      <c r="AF42">
        <f>[4]Scaling!AF4</f>
        <v>7.7880468201895316E-4</v>
      </c>
      <c r="AG42">
        <f>[4]Scaling!AG4</f>
        <v>6.6228853569567072E-7</v>
      </c>
      <c r="AH42">
        <f>[4]Scaling!AH4</f>
        <v>3145.0383699911376</v>
      </c>
      <c r="AI42">
        <f>[4]Scaling!AI4</f>
        <v>3145.0383699911376</v>
      </c>
      <c r="AJ42">
        <f>[4]Scaling!AJ4</f>
        <v>4075.4857723962309</v>
      </c>
      <c r="AK42">
        <f>[4]Scaling!AK4</f>
        <v>0.62172201435179619</v>
      </c>
      <c r="AL42">
        <f>[4]Scaling!AL4</f>
        <v>0.62886073171930845</v>
      </c>
      <c r="AM42">
        <f>[4]Scaling!AM4</f>
        <v>1.1536620822407227E-2</v>
      </c>
      <c r="AN42">
        <f>[4]Scaling!AN4</f>
        <v>0.28174822191999999</v>
      </c>
      <c r="AO42">
        <f>[4]Scaling!AO4</f>
        <v>1.4132603500318185E-2</v>
      </c>
      <c r="AP42">
        <f>[4]Scaling!AP4</f>
        <v>4.80215848048048E-4</v>
      </c>
      <c r="AQ42">
        <f>[4]Scaling!AQ4</f>
        <v>992.38270639612324</v>
      </c>
      <c r="AR42">
        <f>[4]Scaling!AR4</f>
        <v>41679.970554935142</v>
      </c>
      <c r="AS42">
        <f>[4]Scaling!AS4</f>
        <v>1587.808402092767</v>
      </c>
      <c r="AT42">
        <f>[4]Scaling!AT4</f>
        <v>1412.6240669860288</v>
      </c>
      <c r="AU42">
        <f>[4]Scaling!AU4</f>
        <v>205.70967796734604</v>
      </c>
      <c r="AV42">
        <f>[4]Scaling!AV4</f>
        <v>2.4490987835494578E-3</v>
      </c>
      <c r="AW42">
        <f>[4]Scaling!AW4</f>
        <v>4.1487894446235108E-4</v>
      </c>
      <c r="AX42">
        <f>[4]Scaling!AX4</f>
        <v>3.9396555874445824</v>
      </c>
      <c r="AY42">
        <f>[4]Scaling!AY4</f>
        <v>3.1121562496806781</v>
      </c>
      <c r="AZ42">
        <f>[4]Scaling!AZ4</f>
        <v>1.5506729712815852E-3</v>
      </c>
      <c r="BA42">
        <f>[4]Scaling!BA4</f>
        <v>12.339214527974296</v>
      </c>
      <c r="BB42">
        <f>[4]Scaling!BB4</f>
        <v>10.252564410867709</v>
      </c>
      <c r="BC42">
        <f>[4]Scaling!BC4</f>
        <v>2357978.6691030045</v>
      </c>
      <c r="BD42">
        <f>[4]Scaling!BD4</f>
        <v>2013.7848443609207</v>
      </c>
      <c r="BE42">
        <f>[4]Scaling!BE4</f>
        <v>1692.4517288221223</v>
      </c>
      <c r="BF42">
        <f>[4]Scaling!BF4</f>
        <v>282.65207000636372</v>
      </c>
      <c r="BG42">
        <f>[4]Scaling!BG4</f>
        <v>1426.6471703346381</v>
      </c>
      <c r="BH42">
        <f>[4]Scaling!BH4</f>
        <v>1426.6471703346381</v>
      </c>
      <c r="BI42">
        <f>[4]Scaling!BI4</f>
        <v>0</v>
      </c>
      <c r="BJ42">
        <f>[4]Scaling!BJ4</f>
        <v>10.422983239169469</v>
      </c>
      <c r="BK42">
        <f>[4]Scaling!BK4</f>
        <v>0.54089158303878282</v>
      </c>
      <c r="BL42">
        <f>[4]Scaling!BL4</f>
        <v>2946.0777881928843</v>
      </c>
      <c r="BM42">
        <f>[4]Scaling!BM4</f>
        <v>14869.919544606482</v>
      </c>
      <c r="BN42">
        <f>[4]Scaling!BN4</f>
        <v>17815.997332799365</v>
      </c>
      <c r="BO42">
        <f>[4]Scaling!BO4</f>
        <v>82581.420126250552</v>
      </c>
      <c r="BP42">
        <f>[4]Scaling!BP4</f>
        <v>0.21573856813750902</v>
      </c>
      <c r="BQ42">
        <f>[4]Scaling!BQ4</f>
        <v>0.83463862655787813</v>
      </c>
      <c r="BR42">
        <f>[4]Scaling!BR4</f>
        <v>0.18006374220585375</v>
      </c>
      <c r="BS42">
        <f>[4]Scaling!BS4</f>
        <v>53.431217565456663</v>
      </c>
      <c r="BT42">
        <f>[4]Scaling!BT4</f>
        <v>48.219725945871929</v>
      </c>
      <c r="BU42">
        <f>[4]Scaling!BU4</f>
        <v>5.7215024345433392</v>
      </c>
      <c r="BV42">
        <f>[4]Scaling!BV4</f>
        <v>0.2675476726207886</v>
      </c>
      <c r="BW42">
        <f>[4]Scaling!BW4</f>
        <v>0.26127252119277239</v>
      </c>
      <c r="BX42">
        <f>[4]Scaling!BX4</f>
        <v>1.0228725738220121</v>
      </c>
      <c r="BY42">
        <f>[4]Scaling!BY4</f>
        <v>0.26884467851869104</v>
      </c>
      <c r="BZ42">
        <f>[4]Scaling!BZ4</f>
        <v>1.1771307393041588</v>
      </c>
      <c r="CA42">
        <f>[4]Scaling!CA4</f>
        <v>4.7620656664004613E-2</v>
      </c>
      <c r="CB42">
        <f>[4]Scaling!CB4</f>
        <v>4.6965410273781205E-2</v>
      </c>
      <c r="CC42">
        <f>[4]Scaling!CC4</f>
        <v>1.6187621049765547E-3</v>
      </c>
      <c r="CD42">
        <f>[4]Scaling!CD4</f>
        <v>1.1000016565630855</v>
      </c>
      <c r="CE42">
        <f>[4]Scaling!CE4</f>
        <v>2.2720876311478025E-5</v>
      </c>
      <c r="CF42">
        <f>[4]Scaling!CF4</f>
        <v>3.1725709225631361E-5</v>
      </c>
      <c r="CG42">
        <f>[4]Scaling!CG4</f>
        <v>1.1841613317086799</v>
      </c>
      <c r="CH42">
        <f>[4]Scaling!CH4</f>
        <v>1.3898885842590929E-2</v>
      </c>
      <c r="CJ42">
        <f t="shared" si="64"/>
        <v>9.7283204663753651</v>
      </c>
      <c r="CK42">
        <f t="shared" si="41"/>
        <v>2.2750412673596019</v>
      </c>
      <c r="CL42">
        <f t="shared" si="65"/>
        <v>1.6094733913059618</v>
      </c>
      <c r="CM42">
        <f t="shared" si="42"/>
        <v>-1.8135150109611642</v>
      </c>
      <c r="CN42">
        <f t="shared" si="61"/>
        <v>37.600976542076715</v>
      </c>
      <c r="CO42">
        <f t="shared" si="66"/>
        <v>3.6109179126442243</v>
      </c>
      <c r="CP42">
        <f t="shared" si="67"/>
        <v>4.1487894446235112</v>
      </c>
      <c r="CR42">
        <f t="shared" si="106"/>
        <v>-37</v>
      </c>
      <c r="CS42">
        <f t="shared" si="107"/>
        <v>0.16316985487442409</v>
      </c>
      <c r="CT42">
        <f t="shared" si="108"/>
        <v>5.8268545259525524E-2</v>
      </c>
      <c r="CU42">
        <f t="shared" si="109"/>
        <v>3.3383071650383428E-7</v>
      </c>
      <c r="CV42">
        <f t="shared" si="110"/>
        <v>18890.456459178178</v>
      </c>
      <c r="CX42">
        <f t="shared" si="111"/>
        <v>0.84004899114025344</v>
      </c>
      <c r="CY42">
        <f t="shared" si="112"/>
        <v>3.2195302731493318</v>
      </c>
      <c r="CZ42">
        <f t="shared" si="68"/>
        <v>1179.3297148340296</v>
      </c>
      <c r="DA42">
        <f t="shared" si="69"/>
        <v>8.5703358162867848E-4</v>
      </c>
      <c r="DB42">
        <f t="shared" si="70"/>
        <v>6.38632740410445</v>
      </c>
      <c r="DC42">
        <f t="shared" si="71"/>
        <v>118.62939688361213</v>
      </c>
      <c r="DD42">
        <f t="shared" si="72"/>
        <v>7.9223749689193603</v>
      </c>
      <c r="DE42">
        <f t="shared" si="43"/>
        <v>1.3029058546869606E-9</v>
      </c>
      <c r="DF42">
        <f t="shared" si="44"/>
        <v>1.3029058546869605</v>
      </c>
      <c r="DG42">
        <f t="shared" si="91"/>
        <v>0.65621038653857877</v>
      </c>
      <c r="DH42">
        <f t="shared" si="73"/>
        <v>2.8904925388693388E-2</v>
      </c>
      <c r="DI42">
        <f t="shared" si="74"/>
        <v>14.550670205072691</v>
      </c>
      <c r="DJ42">
        <f t="shared" si="75"/>
        <v>1.7357680408675742E-5</v>
      </c>
      <c r="DK42">
        <f t="shared" si="113"/>
        <v>1.3607889138625353</v>
      </c>
      <c r="DL42">
        <f t="shared" si="114"/>
        <v>0.36366879090453835</v>
      </c>
      <c r="DM42">
        <f t="shared" si="115"/>
        <v>1.352709649706735</v>
      </c>
      <c r="DN42">
        <f t="shared" si="116"/>
        <v>232.4058522855957</v>
      </c>
      <c r="DO42">
        <f t="shared" si="46"/>
        <v>1.2855762413745058</v>
      </c>
      <c r="DP42">
        <f t="shared" si="47"/>
        <v>17.659296961799917</v>
      </c>
      <c r="DQ42">
        <f t="shared" si="48"/>
        <v>4.4043195518281371E-6</v>
      </c>
      <c r="DR42">
        <f t="shared" si="49"/>
        <v>10.615914860504121</v>
      </c>
      <c r="DT42">
        <f t="shared" si="76"/>
        <v>4.4824097631241259E-29</v>
      </c>
      <c r="DU42">
        <f t="shared" si="77"/>
        <v>2.8418469565924177E-2</v>
      </c>
      <c r="DV42">
        <f t="shared" si="78"/>
        <v>7.3529144116918987E-22</v>
      </c>
      <c r="DW42">
        <f t="shared" si="51"/>
        <v>3.4648363438799668E-9</v>
      </c>
      <c r="DX42">
        <f t="shared" si="79"/>
        <v>2.3409302931888756E-8</v>
      </c>
      <c r="DY42">
        <f t="shared" si="80"/>
        <v>0.06</v>
      </c>
      <c r="DZ42">
        <f>'[4]Re=1600'!$B$20</f>
        <v>0.27604166666666663</v>
      </c>
      <c r="EA42">
        <f t="shared" si="81"/>
        <v>1.3521725265816659E-11</v>
      </c>
      <c r="EB42">
        <f t="shared" si="52"/>
        <v>7395505975.3212929</v>
      </c>
      <c r="EC42">
        <f t="shared" si="53"/>
        <v>123258432.92202155</v>
      </c>
      <c r="ED42" s="7">
        <f t="shared" si="82"/>
        <v>3331308.9978924743</v>
      </c>
      <c r="EE42">
        <f t="shared" si="54"/>
        <v>246.51686584404308</v>
      </c>
      <c r="EG42">
        <f t="shared" si="83"/>
        <v>2.8816268181085254E-9</v>
      </c>
      <c r="EH42">
        <f t="shared" si="84"/>
        <v>2.8816268181085252</v>
      </c>
      <c r="EI42">
        <f t="shared" si="85"/>
        <v>2759.1373455129992</v>
      </c>
      <c r="EJ42">
        <f t="shared" si="86"/>
        <v>2.8816268181085254E-9</v>
      </c>
      <c r="EK42">
        <f t="shared" si="87"/>
        <v>0.16316985487442409</v>
      </c>
      <c r="EL42">
        <v>37</v>
      </c>
      <c r="EM42">
        <f t="shared" si="56"/>
        <v>37</v>
      </c>
      <c r="EN42">
        <f t="shared" si="57"/>
        <v>3.6109179126442243</v>
      </c>
      <c r="EQ42">
        <f>(1325*10^-6)/60</f>
        <v>2.2083333333333333E-5</v>
      </c>
      <c r="ER42">
        <f t="shared" si="34"/>
        <v>0.18003032340330585</v>
      </c>
      <c r="ET42">
        <f t="shared" si="120"/>
        <v>1.9368119502442997E-6</v>
      </c>
      <c r="EU42">
        <f t="shared" si="117"/>
        <v>7.3529144116918987E-22</v>
      </c>
      <c r="EV42">
        <f t="shared" si="63"/>
        <v>8.5634940179994899E+37</v>
      </c>
      <c r="EX42">
        <v>4.97</v>
      </c>
      <c r="EY42">
        <v>0.98899999999999999</v>
      </c>
      <c r="EZ42" s="6">
        <v>2.6410000000000002E-4</v>
      </c>
      <c r="FA42">
        <v>1.177</v>
      </c>
      <c r="FB42">
        <f t="shared" si="59"/>
        <v>1.177</v>
      </c>
      <c r="FC42">
        <f t="shared" si="60"/>
        <v>37.652248291551906</v>
      </c>
      <c r="FD42">
        <v>1.6199999999999999E-3</v>
      </c>
      <c r="FE42" t="e">
        <f t="shared" si="121"/>
        <v>#DIV/0!</v>
      </c>
      <c r="FG42">
        <f t="shared" si="122"/>
        <v>0.84027187765505518</v>
      </c>
      <c r="FH42" s="6">
        <f t="shared" si="123"/>
        <v>0.16302469135802472</v>
      </c>
      <c r="FI42">
        <f t="shared" si="118"/>
        <v>443.89172833858265</v>
      </c>
      <c r="FJ42">
        <f t="shared" si="119"/>
        <v>1</v>
      </c>
    </row>
    <row r="43" spans="1:168" x14ac:dyDescent="0.25">
      <c r="A43">
        <f>[4]Scaling!A5</f>
        <v>60</v>
      </c>
      <c r="B43">
        <f>[4]Scaling!B5</f>
        <v>20</v>
      </c>
      <c r="C43">
        <f>[4]Scaling!C5</f>
        <v>1600</v>
      </c>
      <c r="D43" s="4">
        <f>[4]Scaling!D5</f>
        <v>44230</v>
      </c>
      <c r="E43">
        <f>[4]Scaling!E5</f>
        <v>2</v>
      </c>
      <c r="F43">
        <f>[4]Scaling!F5</f>
        <v>36</v>
      </c>
      <c r="G43">
        <f>[4]Scaling!G5</f>
        <v>59.476283000000002</v>
      </c>
      <c r="H43">
        <f>[4]Scaling!H5</f>
        <v>60.050150000000002</v>
      </c>
      <c r="I43">
        <f>[4]Scaling!I5</f>
        <v>58.317039000000001</v>
      </c>
      <c r="J43">
        <f>[4]Scaling!J5</f>
        <v>39.946272</v>
      </c>
      <c r="K43">
        <f>[4]Scaling!K5</f>
        <v>40.430638999999999</v>
      </c>
      <c r="L43">
        <f>[4]Scaling!L5</f>
        <v>23.15</v>
      </c>
      <c r="M43">
        <f>[4]Scaling!M5</f>
        <v>59.183594499999998</v>
      </c>
      <c r="N43">
        <f>[4]Scaling!N5</f>
        <v>40.188455500000003</v>
      </c>
      <c r="O43">
        <f>[4]Scaling!O5</f>
        <v>1175.9105455804379</v>
      </c>
      <c r="P43">
        <f>[4]Scaling!P5</f>
        <v>0.26721514678848735</v>
      </c>
      <c r="Q43">
        <f>[4]Scaling!Q5</f>
        <v>0.27027057190697629</v>
      </c>
      <c r="R43">
        <f>[4]Scaling!R5</f>
        <v>0.98869493967866917</v>
      </c>
      <c r="S43">
        <f>[4]Scaling!S5</f>
        <v>-3.0554251184889414E-3</v>
      </c>
      <c r="T43">
        <f>[4]Scaling!T5</f>
        <v>-3.6975032406810549E-3</v>
      </c>
      <c r="U43">
        <f>[4]Scaling!U5</f>
        <v>2.6153466055363957E-4</v>
      </c>
      <c r="V43">
        <f>[4]Scaling!V5</f>
        <v>1.733111000000001</v>
      </c>
      <c r="W43">
        <f>[4]Scaling!W5</f>
        <v>0.48436699999999888</v>
      </c>
      <c r="X43">
        <f>[4]Scaling!X5</f>
        <v>18.988295972456825</v>
      </c>
      <c r="Y43">
        <f>[4]Scaling!Y5</f>
        <v>3.8246000000000002</v>
      </c>
      <c r="Z43">
        <f>[4]Scaling!Z5</f>
        <v>0</v>
      </c>
      <c r="AA43">
        <f>[4]Scaling!AA5</f>
        <v>5.8871307322193667E-3</v>
      </c>
      <c r="AB43">
        <f>[4]Scaling!AB5</f>
        <v>6.6853857467575857E-3</v>
      </c>
      <c r="AC43">
        <f>[4]Scaling!AC5</f>
        <v>24.067388688327309</v>
      </c>
      <c r="AD43">
        <f>[4]Scaling!AD5</f>
        <v>23.420802126551365</v>
      </c>
      <c r="AE43">
        <f>[4]Scaling!AE5</f>
        <v>3.2214119003276906E-9</v>
      </c>
      <c r="AF43">
        <f>[4]Scaling!AF5</f>
        <v>7.7841789843178036E-4</v>
      </c>
      <c r="AG43">
        <f>[4]Scaling!AG5</f>
        <v>6.6197033554754596E-7</v>
      </c>
      <c r="AH43">
        <f>[4]Scaling!AH5</f>
        <v>3145.0670727277893</v>
      </c>
      <c r="AI43">
        <f>[4]Scaling!AI5</f>
        <v>3145.0670727277893</v>
      </c>
      <c r="AJ43">
        <f>[4]Scaling!AJ5</f>
        <v>4074.1055104956122</v>
      </c>
      <c r="AK43">
        <f>[4]Scaling!AK5</f>
        <v>0.62175436624805991</v>
      </c>
      <c r="AL43">
        <f>[4]Scaling!AL5</f>
        <v>0.62926477138553027</v>
      </c>
      <c r="AM43">
        <f>[4]Scaling!AM5</f>
        <v>1.1539631173698751E-2</v>
      </c>
      <c r="AN43">
        <f>[4]Scaling!AN5</f>
        <v>0.28176322692700001</v>
      </c>
      <c r="AO43">
        <f>[4]Scaling!AO5</f>
        <v>1.4136263040230246E-2</v>
      </c>
      <c r="AP43">
        <f>[4]Scaling!AP5</f>
        <v>4.7998148211982419E-4</v>
      </c>
      <c r="AQ43">
        <f>[4]Scaling!AQ5</f>
        <v>992.26735745130247</v>
      </c>
      <c r="AR43">
        <f>[4]Scaling!AR5</f>
        <v>41700.005550602189</v>
      </c>
      <c r="AS43">
        <f>[4]Scaling!AS5</f>
        <v>1588.5716400229408</v>
      </c>
      <c r="AT43">
        <f>[4]Scaling!AT5</f>
        <v>1413.1495491495932</v>
      </c>
      <c r="AU43">
        <f>[4]Scaling!AU5</f>
        <v>205.49074630295138</v>
      </c>
      <c r="AV43">
        <f>[4]Scaling!AV5</f>
        <v>2.4485103714138464E-3</v>
      </c>
      <c r="AW43">
        <f>[4]Scaling!AW5</f>
        <v>4.1492651794834131E-4</v>
      </c>
      <c r="AX43">
        <f>[4]Scaling!AX5</f>
        <v>3.9375300505779056</v>
      </c>
      <c r="AY43">
        <f>[4]Scaling!AY5</f>
        <v>3.1075872830677786</v>
      </c>
      <c r="AZ43">
        <f>[4]Scaling!AZ5</f>
        <v>1.5505793200445005E-3</v>
      </c>
      <c r="BA43">
        <f>[4]Scaling!BA5</f>
        <v>12.33895660119086</v>
      </c>
      <c r="BB43">
        <f>[4]Scaling!BB5</f>
        <v>10.248815183481744</v>
      </c>
      <c r="BC43">
        <f>[4]Scaling!BC5</f>
        <v>2357906.8671230879</v>
      </c>
      <c r="BD43">
        <f>[4]Scaling!BD5</f>
        <v>2013.8475372056314</v>
      </c>
      <c r="BE43">
        <f>[4]Scaling!BE5</f>
        <v>1692.9198151441253</v>
      </c>
      <c r="BF43">
        <f>[4]Scaling!BF5</f>
        <v>282.72526080460494</v>
      </c>
      <c r="BG43">
        <f>[4]Scaling!BG5</f>
        <v>1609.7105884920004</v>
      </c>
      <c r="BH43">
        <f>[4]Scaling!BH5</f>
        <v>1609.7105884920004</v>
      </c>
      <c r="BI43">
        <f>[4]Scaling!BI5</f>
        <v>0</v>
      </c>
      <c r="BJ43">
        <f>[4]Scaling!BJ5</f>
        <v>9.792764658654578</v>
      </c>
      <c r="BK43">
        <f>[4]Scaling!BK5</f>
        <v>0.51554056322802277</v>
      </c>
      <c r="BL43">
        <f>[4]Scaling!BL5</f>
        <v>2768.6619421162336</v>
      </c>
      <c r="BM43">
        <f>[4]Scaling!BM5</f>
        <v>15763.516961646525</v>
      </c>
      <c r="BN43">
        <f>[4]Scaling!BN5</f>
        <v>18532.178903762757</v>
      </c>
      <c r="BO43">
        <f>[4]Scaling!BO5</f>
        <v>84741.88541167551</v>
      </c>
      <c r="BP43">
        <f>[4]Scaling!BP5</f>
        <v>0.21868971658741784</v>
      </c>
      <c r="BQ43">
        <f>[4]Scaling!BQ5</f>
        <v>0.85060245983519589</v>
      </c>
      <c r="BR43">
        <f>[4]Scaling!BR5</f>
        <v>0.18601801086991945</v>
      </c>
      <c r="BS43">
        <f>[4]Scaling!BS5</f>
        <v>53.345630859791974</v>
      </c>
      <c r="BT43">
        <f>[4]Scaling!BT5</f>
        <v>48.449248530464686</v>
      </c>
      <c r="BU43">
        <f>[4]Scaling!BU5</f>
        <v>5.8379636402080237</v>
      </c>
      <c r="BV43">
        <f>[4]Scaling!BV5</f>
        <v>0.26759451295689485</v>
      </c>
      <c r="BW43">
        <f>[4]Scaling!BW5</f>
        <v>0.26127252340732715</v>
      </c>
      <c r="BX43">
        <f>[4]Scaling!BX5</f>
        <v>1.0227449228248757</v>
      </c>
      <c r="BY43">
        <f>[4]Scaling!BY5</f>
        <v>0.26882435764976431</v>
      </c>
      <c r="BZ43">
        <f>[4]Scaling!BZ5</f>
        <v>1.1890174465733891</v>
      </c>
      <c r="CA43">
        <f>[4]Scaling!CA5</f>
        <v>5.0812493659689983E-2</v>
      </c>
      <c r="CB43">
        <f>[4]Scaling!CB5</f>
        <v>4.8857774559756408E-2</v>
      </c>
      <c r="CC43">
        <f>[4]Scaling!CC5</f>
        <v>1.7477607256777441E-3</v>
      </c>
      <c r="CD43">
        <f>[4]Scaling!CD5</f>
        <v>1.1058811846991325</v>
      </c>
      <c r="CE43">
        <f>[4]Scaling!CE5</f>
        <v>2.3161531757793178E-5</v>
      </c>
      <c r="CF43">
        <f>[4]Scaling!CF5</f>
        <v>3.1738069236435853E-5</v>
      </c>
      <c r="CG43">
        <f>[4]Scaling!CG5</f>
        <v>1.1961778931733278</v>
      </c>
      <c r="CH43">
        <f>[4]Scaling!CH5</f>
        <v>1.397498521242478E-2</v>
      </c>
      <c r="CJ43">
        <f t="shared" si="64"/>
        <v>10.504924448443665</v>
      </c>
      <c r="CK43">
        <f t="shared" si="41"/>
        <v>2.3518441423095275</v>
      </c>
      <c r="CL43">
        <f t="shared" si="65"/>
        <v>1.6777060863473519</v>
      </c>
      <c r="CM43">
        <f t="shared" si="42"/>
        <v>-1.7537281693913227</v>
      </c>
      <c r="CN43">
        <f t="shared" si="61"/>
        <v>33.363294839403061</v>
      </c>
      <c r="CO43">
        <f t="shared" si="66"/>
        <v>3.5835189384561099</v>
      </c>
      <c r="CP43">
        <f t="shared" si="67"/>
        <v>4.1492651794834128</v>
      </c>
      <c r="CR43">
        <f t="shared" si="106"/>
        <v>-36</v>
      </c>
      <c r="CS43">
        <f t="shared" si="107"/>
        <v>0.149639854421275</v>
      </c>
      <c r="CT43">
        <f t="shared" si="108"/>
        <v>5.8844689673148119E-2</v>
      </c>
      <c r="CU43">
        <f t="shared" si="109"/>
        <v>3.3553442807042921E-7</v>
      </c>
      <c r="CV43">
        <f t="shared" si="110"/>
        <v>19924.589512925668</v>
      </c>
      <c r="CX43">
        <f t="shared" si="111"/>
        <v>0.83152265135215109</v>
      </c>
      <c r="CY43">
        <f t="shared" si="112"/>
        <v>3.2214119003276904</v>
      </c>
      <c r="CZ43">
        <f t="shared" si="68"/>
        <v>1179.3786452252978</v>
      </c>
      <c r="DA43">
        <f t="shared" si="69"/>
        <v>8.5830273533410179E-4</v>
      </c>
      <c r="DB43">
        <f t="shared" si="70"/>
        <v>6.4505967943433298</v>
      </c>
      <c r="DC43">
        <f t="shared" si="71"/>
        <v>126.33973065923324</v>
      </c>
      <c r="DD43">
        <f t="shared" si="72"/>
        <v>8.0390708131229545</v>
      </c>
      <c r="DE43">
        <f t="shared" si="43"/>
        <v>1.2853081213810586E-9</v>
      </c>
      <c r="DF43">
        <f t="shared" si="44"/>
        <v>1.2853081213810587</v>
      </c>
      <c r="DG43">
        <f t="shared" si="91"/>
        <v>0.68945029060103846</v>
      </c>
      <c r="DH43">
        <f t="shared" si="73"/>
        <v>2.8646659574473158E-2</v>
      </c>
      <c r="DI43">
        <f t="shared" si="74"/>
        <v>14.55067020507272</v>
      </c>
      <c r="DJ43">
        <f t="shared" si="75"/>
        <v>1.7201031792348773E-5</v>
      </c>
      <c r="DK43">
        <f t="shared" si="113"/>
        <v>1.3903395871683886</v>
      </c>
      <c r="DL43">
        <f t="shared" si="114"/>
        <v>0.37151979687104586</v>
      </c>
      <c r="DM43">
        <f t="shared" si="115"/>
        <v>1.3820168682596743</v>
      </c>
      <c r="DN43">
        <f t="shared" si="116"/>
        <v>251.38101704925143</v>
      </c>
      <c r="DO43">
        <f t="shared" si="46"/>
        <v>1.3718148230318765</v>
      </c>
      <c r="DP43">
        <f t="shared" si="47"/>
        <v>17.544196406287163</v>
      </c>
      <c r="DQ43">
        <f t="shared" si="48"/>
        <v>4.4594610907239475E-6</v>
      </c>
      <c r="DR43">
        <f t="shared" si="49"/>
        <v>10.747592399671968</v>
      </c>
      <c r="DT43">
        <f t="shared" si="76"/>
        <v>4.4824097631241259E-29</v>
      </c>
      <c r="DU43">
        <f t="shared" si="77"/>
        <v>2.8411526273626385E-2</v>
      </c>
      <c r="DV43">
        <f t="shared" si="78"/>
        <v>7.8038834795138939E-22</v>
      </c>
      <c r="DW43">
        <f t="shared" si="51"/>
        <v>3.2638135381819751E-9</v>
      </c>
      <c r="DX43">
        <f t="shared" si="79"/>
        <v>2.1579102565538204E-8</v>
      </c>
      <c r="DY43">
        <f t="shared" si="80"/>
        <v>0.06</v>
      </c>
      <c r="DZ43">
        <f>'[4]Re=1600'!$B$20</f>
        <v>0.27604166666666663</v>
      </c>
      <c r="EA43">
        <f t="shared" si="81"/>
        <v>1.2483537805368042E-11</v>
      </c>
      <c r="EB43">
        <f t="shared" si="52"/>
        <v>8010549698.2593374</v>
      </c>
      <c r="EC43">
        <f t="shared" si="53"/>
        <v>133509161.63765563</v>
      </c>
      <c r="ED43" s="7">
        <f t="shared" si="82"/>
        <v>3708587.8232682119</v>
      </c>
      <c r="EE43">
        <f t="shared" si="54"/>
        <v>267.01832327531127</v>
      </c>
      <c r="EG43">
        <f t="shared" si="83"/>
        <v>2.8767351337404141E-9</v>
      </c>
      <c r="EH43">
        <f t="shared" si="84"/>
        <v>2.8767351337404139</v>
      </c>
      <c r="EI43">
        <f t="shared" si="85"/>
        <v>2883.1139618596972</v>
      </c>
      <c r="EJ43">
        <f t="shared" si="86"/>
        <v>2.8767351337404141E-9</v>
      </c>
      <c r="EK43">
        <f t="shared" si="87"/>
        <v>0.149639854421275</v>
      </c>
      <c r="EL43">
        <v>36</v>
      </c>
      <c r="EM43">
        <f t="shared" si="56"/>
        <v>36</v>
      </c>
      <c r="EN43">
        <f t="shared" si="57"/>
        <v>3.5835189384561099</v>
      </c>
      <c r="EQ43">
        <f t="shared" ref="EQ43" si="124">(1325*10^-6)/60</f>
        <v>2.2083333333333333E-5</v>
      </c>
      <c r="ER43">
        <f t="shared" si="34"/>
        <v>0.18598348698910111</v>
      </c>
      <c r="ET43">
        <f t="shared" si="120"/>
        <v>1.9368701701293132E-6</v>
      </c>
      <c r="EU43">
        <f t="shared" si="117"/>
        <v>7.8038834795138939E-22</v>
      </c>
      <c r="EV43">
        <f t="shared" si="63"/>
        <v>8.0688712869255756E+37</v>
      </c>
      <c r="EX43">
        <v>18.989999999999998</v>
      </c>
      <c r="EY43">
        <v>0.99890000000000001</v>
      </c>
      <c r="EZ43" s="6">
        <v>2.6200000000000003E-4</v>
      </c>
      <c r="FA43">
        <v>1.19</v>
      </c>
      <c r="FB43">
        <f t="shared" si="59"/>
        <v>1.19</v>
      </c>
      <c r="FC43">
        <f t="shared" si="60"/>
        <v>33.047196321933932</v>
      </c>
      <c r="FD43">
        <v>1.75E-3</v>
      </c>
      <c r="FE43" t="e">
        <f t="shared" si="121"/>
        <v>#DIV/0!</v>
      </c>
      <c r="FG43">
        <f t="shared" si="122"/>
        <v>0.83941176470588241</v>
      </c>
      <c r="FH43" s="6">
        <f t="shared" si="123"/>
        <v>0.14971428571428572</v>
      </c>
      <c r="FI43">
        <f t="shared" si="118"/>
        <v>472.80153156601114</v>
      </c>
      <c r="FJ43">
        <f t="shared" si="119"/>
        <v>1</v>
      </c>
    </row>
    <row r="44" spans="1:168" x14ac:dyDescent="0.25">
      <c r="A44">
        <f>[4]Scaling!A6</f>
        <v>60</v>
      </c>
      <c r="B44">
        <f>[4]Scaling!B6</f>
        <v>20</v>
      </c>
      <c r="C44">
        <f>[4]Scaling!C6</f>
        <v>1750</v>
      </c>
      <c r="D44" s="4">
        <f>[4]Scaling!D6</f>
        <v>44209</v>
      </c>
      <c r="E44">
        <f>[4]Scaling!E6</f>
        <v>3</v>
      </c>
      <c r="F44">
        <f>[4]Scaling!F6</f>
        <v>32</v>
      </c>
      <c r="G44">
        <f>[4]Scaling!G6</f>
        <v>59.510067999999997</v>
      </c>
      <c r="H44">
        <f>[4]Scaling!H6</f>
        <v>60.070158999999997</v>
      </c>
      <c r="I44">
        <f>[4]Scaling!I6</f>
        <v>58.226101999999997</v>
      </c>
      <c r="J44">
        <f>[4]Scaling!J6</f>
        <v>40.153852000000001</v>
      </c>
      <c r="K44">
        <f>[4]Scaling!K6</f>
        <v>40.542346999999999</v>
      </c>
      <c r="L44">
        <f>[4]Scaling!L6</f>
        <v>21.99</v>
      </c>
      <c r="M44">
        <f>[4]Scaling!M6</f>
        <v>59.148130499999994</v>
      </c>
      <c r="N44">
        <f>[4]Scaling!N6</f>
        <v>40.348099500000004</v>
      </c>
      <c r="O44">
        <f>[4]Scaling!O6</f>
        <v>1175.9324129990534</v>
      </c>
      <c r="P44">
        <f>[4]Scaling!P6</f>
        <v>0.26666231220035608</v>
      </c>
      <c r="Q44">
        <f>[4]Scaling!Q6</f>
        <v>0.27026141825416677</v>
      </c>
      <c r="R44">
        <f>[4]Scaling!R6</f>
        <v>0.98668287143218525</v>
      </c>
      <c r="S44">
        <f>[4]Scaling!S6</f>
        <v>-3.5991060538106967E-3</v>
      </c>
      <c r="T44">
        <f>[4]Scaling!T6</f>
        <v>-4.4048716165898229E-3</v>
      </c>
      <c r="U44">
        <f>[4]Scaling!U6</f>
        <v>2.3929536846377733E-4</v>
      </c>
      <c r="V44">
        <f>[4]Scaling!V6</f>
        <v>1.8440569999999994</v>
      </c>
      <c r="W44">
        <f>[4]Scaling!W6</f>
        <v>0.38849499999999892</v>
      </c>
      <c r="X44">
        <f>[4]Scaling!X6</f>
        <v>18.79063603290464</v>
      </c>
      <c r="Y44">
        <f>[4]Scaling!Y6</f>
        <v>3.3363999999999998</v>
      </c>
      <c r="Z44">
        <f>[4]Scaling!Z6</f>
        <v>-0.66719999999999979</v>
      </c>
      <c r="AA44">
        <f>[4]Scaling!AA6</f>
        <v>9.7786239280931581E-3</v>
      </c>
      <c r="AB44">
        <f>[4]Scaling!AB6</f>
        <v>8.2020702743802049E-3</v>
      </c>
      <c r="AC44">
        <f>[4]Scaling!AC6</f>
        <v>29.527452987768736</v>
      </c>
      <c r="AD44">
        <f>[4]Scaling!AD6</f>
        <v>27.444007399823981</v>
      </c>
      <c r="AE44">
        <f>[4]Scaling!AE6</f>
        <v>3.2192506222894067E-9</v>
      </c>
      <c r="AF44">
        <f>[4]Scaling!AF6</f>
        <v>7.7886220987169246E-4</v>
      </c>
      <c r="AG44">
        <f>[4]Scaling!AG6</f>
        <v>6.6233586323665641E-7</v>
      </c>
      <c r="AH44">
        <f>[4]Scaling!AH6</f>
        <v>3145.0341064369427</v>
      </c>
      <c r="AI44">
        <f>[4]Scaling!AI6</f>
        <v>3145.0341064369427</v>
      </c>
      <c r="AJ44">
        <f>[4]Scaling!AJ6</f>
        <v>4073.3830908865248</v>
      </c>
      <c r="AK44">
        <f>[4]Scaling!AK6</f>
        <v>0.62171720412640763</v>
      </c>
      <c r="AL44">
        <f>[4]Scaling!AL6</f>
        <v>0.62947481817168938</v>
      </c>
      <c r="AM44">
        <f>[4]Scaling!AM6</f>
        <v>1.1536173266079182E-2</v>
      </c>
      <c r="AN44">
        <f>[4]Scaling!AN6</f>
        <v>0.281745991423</v>
      </c>
      <c r="AO44">
        <f>[4]Scaling!AO6</f>
        <v>1.4132059426692403E-2</v>
      </c>
      <c r="AP44">
        <f>[4]Scaling!AP6</f>
        <v>4.8025070630096259E-4</v>
      </c>
      <c r="AQ44">
        <f>[4]Scaling!AQ6</f>
        <v>992.20678291525314</v>
      </c>
      <c r="AR44">
        <f>[4]Scaling!AR6</f>
        <v>45577.329683586577</v>
      </c>
      <c r="AS44">
        <f>[4]Scaling!AS6</f>
        <v>1736.2792260413937</v>
      </c>
      <c r="AT44">
        <f>[4]Scaling!AT6</f>
        <v>1544.7586581776281</v>
      </c>
      <c r="AU44">
        <f>[4]Scaling!AU6</f>
        <v>205.74224903484796</v>
      </c>
      <c r="AV44">
        <f>[4]Scaling!AV6</f>
        <v>2.3420467827083794E-3</v>
      </c>
      <c r="AW44">
        <f>[4]Scaling!AW6</f>
        <v>3.9672332781488009E-4</v>
      </c>
      <c r="AX44">
        <f>[4]Scaling!AX6</f>
        <v>3.9399717395680725</v>
      </c>
      <c r="AY44">
        <f>[4]Scaling!AY6</f>
        <v>3.1077416442401438</v>
      </c>
      <c r="AZ44">
        <f>[4]Scaling!AZ6</f>
        <v>1.482852192548025E-3</v>
      </c>
      <c r="BA44">
        <f>[4]Scaling!BA6</f>
        <v>12.712755675364834</v>
      </c>
      <c r="BB44">
        <f>[4]Scaling!BB6</f>
        <v>10.557757685297743</v>
      </c>
      <c r="BC44">
        <f>[4]Scaling!BC6</f>
        <v>2357989.3420783761</v>
      </c>
      <c r="BD44">
        <f>[4]Scaling!BD6</f>
        <v>2074.7314652478608</v>
      </c>
      <c r="BE44">
        <f>[4]Scaling!BE6</f>
        <v>1744.5336823040575</v>
      </c>
      <c r="BF44">
        <f>[4]Scaling!BF6</f>
        <v>282.64118853384809</v>
      </c>
      <c r="BG44">
        <f>[4]Scaling!BG6</f>
        <v>2318.5046527550394</v>
      </c>
      <c r="BH44">
        <f>[4]Scaling!BH6</f>
        <v>2318.5046527550394</v>
      </c>
      <c r="BI44">
        <f>[4]Scaling!BI6</f>
        <v>0</v>
      </c>
      <c r="BJ44">
        <f>[4]Scaling!BJ6</f>
        <v>8.3417534948590788</v>
      </c>
      <c r="BK44">
        <f>[4]Scaling!BK6</f>
        <v>0.44370956063099487</v>
      </c>
      <c r="BL44">
        <f>[4]Scaling!BL6</f>
        <v>2357.7231222433511</v>
      </c>
      <c r="BM44">
        <f>[4]Scaling!BM6</f>
        <v>19340.394289966385</v>
      </c>
      <c r="BN44">
        <f>[4]Scaling!BN6</f>
        <v>21698.117412209736</v>
      </c>
      <c r="BO44">
        <f>[4]Scaling!BO6</f>
        <v>98605.721618163268</v>
      </c>
      <c r="BP44">
        <f>[4]Scaling!BP6</f>
        <v>0.22004927357291326</v>
      </c>
      <c r="BQ44">
        <f>[4]Scaling!BQ6</f>
        <v>0.89133973803106814</v>
      </c>
      <c r="BR44">
        <f>[4]Scaling!BR6</f>
        <v>0.19613866186040735</v>
      </c>
      <c r="BS44">
        <f>[4]Scaling!BS6</f>
        <v>52.85396434336046</v>
      </c>
      <c r="BT44">
        <f>[4]Scaling!BT6</f>
        <v>48.683087595930921</v>
      </c>
      <c r="BU44">
        <f>[4]Scaling!BU6</f>
        <v>6.2941661566395339</v>
      </c>
      <c r="BV44">
        <f>[4]Scaling!BV6</f>
        <v>0.26754070959235637</v>
      </c>
      <c r="BW44">
        <f>[4]Scaling!BW6</f>
        <v>0.26127252086356945</v>
      </c>
      <c r="BX44">
        <f>[4]Scaling!BX6</f>
        <v>1.0206290019286071</v>
      </c>
      <c r="BY44">
        <f>[4]Scaling!BY6</f>
        <v>0.26870812914282793</v>
      </c>
      <c r="BZ44">
        <f>[4]Scaling!BZ6</f>
        <v>1.2284609177093497</v>
      </c>
      <c r="CA44">
        <f>[4]Scaling!CA6</f>
        <v>6.1389305779932957E-2</v>
      </c>
      <c r="CB44">
        <f>[4]Scaling!CB6</f>
        <v>5.4879341193099063E-2</v>
      </c>
      <c r="CC44">
        <f>[4]Scaling!CC6</f>
        <v>2.2680265157023257E-3</v>
      </c>
      <c r="CD44">
        <f>[4]Scaling!CD6</f>
        <v>1.1245449598189783</v>
      </c>
      <c r="CE44">
        <f>[4]Scaling!CE6</f>
        <v>2.6142088354598392E-5</v>
      </c>
      <c r="CF44">
        <f>[4]Scaling!CF6</f>
        <v>3.2684137235660594E-5</v>
      </c>
      <c r="CG44">
        <f>[4]Scaling!CG6</f>
        <v>1.2378855947020477</v>
      </c>
      <c r="CH44">
        <f>[4]Scaling!CH6</f>
        <v>1.3587730160238133E-2</v>
      </c>
      <c r="CJ44">
        <f t="shared" si="64"/>
        <v>13.639092918603474</v>
      </c>
      <c r="CK44">
        <f t="shared" si="41"/>
        <v>2.6129401486353285</v>
      </c>
      <c r="CL44">
        <f t="shared" si="65"/>
        <v>1.878005035911299</v>
      </c>
      <c r="CM44">
        <f t="shared" si="42"/>
        <v>-1.5810346345603177</v>
      </c>
      <c r="CN44">
        <f t="shared" si="61"/>
        <v>23.61942033337354</v>
      </c>
      <c r="CO44">
        <f t="shared" si="66"/>
        <v>3.4657359027997265</v>
      </c>
      <c r="CP44">
        <f t="shared" si="67"/>
        <v>3.9672332781488007</v>
      </c>
      <c r="CR44">
        <f t="shared" si="106"/>
        <v>-32</v>
      </c>
      <c r="CS44">
        <f t="shared" si="107"/>
        <v>0.10550818820108733</v>
      </c>
      <c r="CT44">
        <f t="shared" si="108"/>
        <v>5.9434685913044523E-2</v>
      </c>
      <c r="CU44">
        <f t="shared" si="109"/>
        <v>3.3727077792932973E-7</v>
      </c>
      <c r="CV44">
        <f t="shared" si="110"/>
        <v>24318.947300257456</v>
      </c>
      <c r="CX44">
        <f t="shared" si="111"/>
        <v>0.80318621228260478</v>
      </c>
      <c r="CY44">
        <f t="shared" si="112"/>
        <v>3.2192506222894068</v>
      </c>
      <c r="CZ44">
        <f t="shared" si="68"/>
        <v>1179.6586307444798</v>
      </c>
      <c r="DA44">
        <f t="shared" si="69"/>
        <v>8.6565009384427342E-4</v>
      </c>
      <c r="DB44">
        <f t="shared" si="70"/>
        <v>6.6632835060446469</v>
      </c>
      <c r="DC44">
        <f t="shared" si="71"/>
        <v>159.8976371563536</v>
      </c>
      <c r="DD44">
        <f t="shared" si="72"/>
        <v>8.4318000962700275</v>
      </c>
      <c r="DE44">
        <f t="shared" si="43"/>
        <v>1.2260845454824798E-9</v>
      </c>
      <c r="DF44">
        <f t="shared" si="44"/>
        <v>1.2260845454824798</v>
      </c>
      <c r="DG44">
        <f t="shared" si="91"/>
        <v>0.83257106734480624</v>
      </c>
      <c r="DH44">
        <f t="shared" si="73"/>
        <v>2.8196508100095365E-2</v>
      </c>
      <c r="DI44">
        <f t="shared" si="74"/>
        <v>14.991111458962894</v>
      </c>
      <c r="DJ44">
        <f t="shared" si="75"/>
        <v>1.7173050433186174E-5</v>
      </c>
      <c r="DK44">
        <f t="shared" si="113"/>
        <v>1.4991133242064194</v>
      </c>
      <c r="DL44">
        <f t="shared" si="114"/>
        <v>0.3997570252832458</v>
      </c>
      <c r="DM44">
        <f t="shared" si="115"/>
        <v>1.4876997825055032</v>
      </c>
      <c r="DN44">
        <f t="shared" si="116"/>
        <v>335.48496836816884</v>
      </c>
      <c r="DO44">
        <f t="shared" si="46"/>
        <v>1.7468368085971193</v>
      </c>
      <c r="DP44">
        <f t="shared" si="47"/>
        <v>16.903383786309249</v>
      </c>
      <c r="DQ44">
        <f t="shared" si="48"/>
        <v>4.4491955659656705E-6</v>
      </c>
      <c r="DR44">
        <f t="shared" si="49"/>
        <v>11.214857443527404</v>
      </c>
      <c r="DT44">
        <f t="shared" si="76"/>
        <v>4.4824097631241259E-29</v>
      </c>
      <c r="DU44">
        <f t="shared" si="77"/>
        <v>2.8371622317004755E-2</v>
      </c>
      <c r="DV44">
        <f t="shared" si="78"/>
        <v>9.2609626541663933E-22</v>
      </c>
      <c r="DW44">
        <f t="shared" si="51"/>
        <v>2.7464366636269453E-9</v>
      </c>
      <c r="DX44">
        <f t="shared" si="79"/>
        <v>1.7047833432726995E-8</v>
      </c>
      <c r="DY44">
        <f t="shared" si="80"/>
        <v>5.4857142857142854E-2</v>
      </c>
      <c r="DZ44">
        <f>'[4]Re=1750'!$B$22</f>
        <v>0.301875</v>
      </c>
      <c r="EA44">
        <f t="shared" si="81"/>
        <v>1.0878409845707214E-11</v>
      </c>
      <c r="EB44">
        <f t="shared" si="52"/>
        <v>9192519993.1184368</v>
      </c>
      <c r="EC44">
        <f t="shared" si="53"/>
        <v>153208666.55197394</v>
      </c>
      <c r="ED44" s="7">
        <f t="shared" si="82"/>
        <v>4787770.8297491856</v>
      </c>
      <c r="EE44">
        <f t="shared" si="54"/>
        <v>306.41733310394784</v>
      </c>
      <c r="EG44">
        <f t="shared" si="83"/>
        <v>2.8487271169470252E-9</v>
      </c>
      <c r="EH44">
        <f t="shared" si="84"/>
        <v>2.8487271169470252</v>
      </c>
      <c r="EI44">
        <f t="shared" si="85"/>
        <v>3580.8374615806883</v>
      </c>
      <c r="EJ44">
        <f t="shared" si="86"/>
        <v>2.8487271169470252E-9</v>
      </c>
      <c r="EK44">
        <f t="shared" si="87"/>
        <v>0.10550818820108733</v>
      </c>
      <c r="EL44">
        <v>32</v>
      </c>
      <c r="EM44">
        <f t="shared" si="56"/>
        <v>32</v>
      </c>
      <c r="EN44">
        <f t="shared" si="57"/>
        <v>3.4657359027997265</v>
      </c>
      <c r="EQ44">
        <f>(1449*10^-6)/60</f>
        <v>2.4150000000000001E-5</v>
      </c>
      <c r="ER44">
        <f t="shared" si="34"/>
        <v>0.19610225964454522</v>
      </c>
      <c r="ET44">
        <f t="shared" si="120"/>
        <v>1.937014421121614E-6</v>
      </c>
      <c r="EU44">
        <f t="shared" si="117"/>
        <v>9.2609626541663933E-22</v>
      </c>
      <c r="EV44">
        <f t="shared" si="63"/>
        <v>6.7998569210822989E+37</v>
      </c>
      <c r="EX44">
        <v>3.76</v>
      </c>
      <c r="EY44">
        <v>0.98699999999999999</v>
      </c>
      <c r="EZ44" s="6">
        <v>2.3900000000000001E-4</v>
      </c>
      <c r="FA44">
        <v>1.23</v>
      </c>
      <c r="FB44">
        <f t="shared" si="59"/>
        <v>1.23</v>
      </c>
      <c r="FC44">
        <f t="shared" si="60"/>
        <v>23.3345728439723</v>
      </c>
      <c r="FD44">
        <v>2.2699999999999999E-3</v>
      </c>
      <c r="FE44" t="e">
        <f t="shared" si="121"/>
        <v>#DIV/0!</v>
      </c>
      <c r="FG44">
        <f t="shared" si="122"/>
        <v>0.80243902439024395</v>
      </c>
      <c r="FH44" s="6">
        <f t="shared" si="123"/>
        <v>0.10528634361233481</v>
      </c>
      <c r="FI44">
        <f t="shared" si="118"/>
        <v>599.62593077725546</v>
      </c>
      <c r="FJ44">
        <f t="shared" si="119"/>
        <v>1</v>
      </c>
    </row>
    <row r="45" spans="1:168" x14ac:dyDescent="0.25">
      <c r="A45">
        <f>[4]Scaling!A7</f>
        <v>60</v>
      </c>
      <c r="B45">
        <f>[4]Scaling!B7</f>
        <v>20</v>
      </c>
      <c r="C45">
        <f>[4]Scaling!C7</f>
        <v>1750</v>
      </c>
      <c r="D45" s="4">
        <f>[4]Scaling!D7</f>
        <v>44209</v>
      </c>
      <c r="E45">
        <f>[4]Scaling!E7</f>
        <v>3</v>
      </c>
      <c r="F45">
        <f>[4]Scaling!F7</f>
        <v>33</v>
      </c>
      <c r="G45">
        <f>[4]Scaling!G7</f>
        <v>59.507942</v>
      </c>
      <c r="H45">
        <f>[4]Scaling!H7</f>
        <v>60.066940000000002</v>
      </c>
      <c r="I45">
        <f>[4]Scaling!I7</f>
        <v>58.169426000000001</v>
      </c>
      <c r="J45">
        <f>[4]Scaling!J7</f>
        <v>40.109237999999998</v>
      </c>
      <c r="K45">
        <f>[4]Scaling!K7</f>
        <v>40.435712000000002</v>
      </c>
      <c r="L45">
        <f>[4]Scaling!L7</f>
        <v>24.84</v>
      </c>
      <c r="M45">
        <f>[4]Scaling!M7</f>
        <v>59.118183000000002</v>
      </c>
      <c r="N45">
        <f>[4]Scaling!N7</f>
        <v>40.272475</v>
      </c>
      <c r="O45">
        <f>[4]Scaling!O7</f>
        <v>1175.9508712820573</v>
      </c>
      <c r="P45">
        <f>[4]Scaling!P7</f>
        <v>0.26800750640696142</v>
      </c>
      <c r="Q45">
        <f>[4]Scaling!Q7</f>
        <v>0.27025369197741722</v>
      </c>
      <c r="R45">
        <f>[4]Scaling!R7</f>
        <v>0.99168860357088662</v>
      </c>
      <c r="S45">
        <f>[4]Scaling!S7</f>
        <v>-2.2461855704558054E-3</v>
      </c>
      <c r="T45">
        <f>[4]Scaling!T7</f>
        <v>-2.8868691407274326E-3</v>
      </c>
      <c r="U45">
        <f>[4]Scaling!U7</f>
        <v>2.7034376572997556E-4</v>
      </c>
      <c r="V45">
        <f>[4]Scaling!V7</f>
        <v>1.897514000000001</v>
      </c>
      <c r="W45">
        <f>[4]Scaling!W7</f>
        <v>0.32647400000000459</v>
      </c>
      <c r="X45">
        <f>[4]Scaling!X7</f>
        <v>18.83478901863068</v>
      </c>
      <c r="Y45">
        <f>[4]Scaling!Y7</f>
        <v>3.3363999999999998</v>
      </c>
      <c r="Z45">
        <f>[4]Scaling!Z7</f>
        <v>-0.66970000000000018</v>
      </c>
      <c r="AA45">
        <f>[4]Scaling!AA7</f>
        <v>1.1874043341256029E-2</v>
      </c>
      <c r="AB45">
        <f>[4]Scaling!AB7</f>
        <v>7.9426373946552865E-3</v>
      </c>
      <c r="AC45">
        <f>[4]Scaling!AC7</f>
        <v>28.593494620759031</v>
      </c>
      <c r="AD45">
        <f>[4]Scaling!AD7</f>
        <v>27.084792643281787</v>
      </c>
      <c r="AE45">
        <f>[4]Scaling!AE7</f>
        <v>3.2174261778178534E-9</v>
      </c>
      <c r="AF45">
        <f>[4]Scaling!AF7</f>
        <v>7.792377977099735E-4</v>
      </c>
      <c r="AG45">
        <f>[4]Scaling!AG7</f>
        <v>6.6264485765500126E-7</v>
      </c>
      <c r="AH45">
        <f>[4]Scaling!AH7</f>
        <v>3145.0063055859487</v>
      </c>
      <c r="AI45">
        <f>[4]Scaling!AI7</f>
        <v>3145.0063055859487</v>
      </c>
      <c r="AJ45">
        <f>[4]Scaling!AJ7</f>
        <v>4073.7254522274779</v>
      </c>
      <c r="AK45">
        <f>[4]Scaling!AK7</f>
        <v>0.62168580928982053</v>
      </c>
      <c r="AL45">
        <f>[4]Scaling!AL7</f>
        <v>0.62937539661931097</v>
      </c>
      <c r="AM45">
        <f>[4]Scaling!AM7</f>
        <v>1.153325243589162E-2</v>
      </c>
      <c r="AN45">
        <f>[4]Scaling!AN7</f>
        <v>0.28173143693800001</v>
      </c>
      <c r="AO45">
        <f>[4]Scaling!AO7</f>
        <v>1.412850870261298E-2</v>
      </c>
      <c r="AP45">
        <f>[4]Scaling!AP7</f>
        <v>4.8047828937575893E-4</v>
      </c>
      <c r="AQ45">
        <f>[4]Scaling!AQ7</f>
        <v>992.23550695685742</v>
      </c>
      <c r="AR45">
        <f>[4]Scaling!AR7</f>
        <v>45556.076760074684</v>
      </c>
      <c r="AS45">
        <f>[4]Scaling!AS7</f>
        <v>1735.4695908599879</v>
      </c>
      <c r="AT45">
        <f>[4]Scaling!AT7</f>
        <v>1544.0716677095234</v>
      </c>
      <c r="AU45">
        <f>[4]Scaling!AU7</f>
        <v>205.95495313102262</v>
      </c>
      <c r="AV45">
        <f>[4]Scaling!AV7</f>
        <v>2.3425930274763823E-3</v>
      </c>
      <c r="AW45">
        <f>[4]Scaling!AW7</f>
        <v>3.9667920359602989E-4</v>
      </c>
      <c r="AX45">
        <f>[4]Scaling!AX7</f>
        <v>3.9420359138458179</v>
      </c>
      <c r="AY45">
        <f>[4]Scaling!AY7</f>
        <v>3.1099668769808599</v>
      </c>
      <c r="AZ45">
        <f>[4]Scaling!AZ7</f>
        <v>1.4829391157036148E-3</v>
      </c>
      <c r="BA45">
        <f>[4]Scaling!BA7</f>
        <v>12.713013566138581</v>
      </c>
      <c r="BB45">
        <f>[4]Scaling!BB7</f>
        <v>10.558711270656094</v>
      </c>
      <c r="BC45">
        <f>[4]Scaling!BC7</f>
        <v>2358058.9830432758</v>
      </c>
      <c r="BD45">
        <f>[4]Scaling!BD7</f>
        <v>2074.6687834365493</v>
      </c>
      <c r="BE45">
        <f>[4]Scaling!BE7</f>
        <v>1744.4156871114667</v>
      </c>
      <c r="BF45">
        <f>[4]Scaling!BF7</f>
        <v>282.57017405225963</v>
      </c>
      <c r="BG45">
        <f>[4]Scaling!BG7</f>
        <v>2167.4290404661674</v>
      </c>
      <c r="BH45">
        <f>[4]Scaling!BH7</f>
        <v>2167.4290404661674</v>
      </c>
      <c r="BI45">
        <f>[4]Scaling!BI7</f>
        <v>0</v>
      </c>
      <c r="BJ45">
        <f>[4]Scaling!BJ7</f>
        <v>8.6412090582186192</v>
      </c>
      <c r="BK45">
        <f>[4]Scaling!BK7</f>
        <v>0.45852398106871967</v>
      </c>
      <c r="BL45">
        <f>[4]Scaling!BL7</f>
        <v>2441.7479476027979</v>
      </c>
      <c r="BM45">
        <f>[4]Scaling!BM7</f>
        <v>18729.207457522338</v>
      </c>
      <c r="BN45">
        <f>[4]Scaling!BN7</f>
        <v>21170.955405125136</v>
      </c>
      <c r="BO45">
        <f>[4]Scaling!BO7</f>
        <v>101464.87892231098</v>
      </c>
      <c r="BP45">
        <f>[4]Scaling!BP7</f>
        <v>0.20865303965261897</v>
      </c>
      <c r="BQ45">
        <f>[4]Scaling!BQ7</f>
        <v>0.88466519810382804</v>
      </c>
      <c r="BR45">
        <f>[4]Scaling!BR7</f>
        <v>0.18458808265925006</v>
      </c>
      <c r="BS45">
        <f>[4]Scaling!BS7</f>
        <v>52.911022898103305</v>
      </c>
      <c r="BT45">
        <f>[4]Scaling!BT7</f>
        <v>48.590418368993994</v>
      </c>
      <c r="BU45">
        <f>[4]Scaling!BU7</f>
        <v>6.2071601018966973</v>
      </c>
      <c r="BV45">
        <f>[4]Scaling!BV7</f>
        <v>0.26749527299899717</v>
      </c>
      <c r="BW45">
        <f>[4]Scaling!BW7</f>
        <v>0.26127251871539059</v>
      </c>
      <c r="BX45">
        <f>[4]Scaling!BX7</f>
        <v>1.0257776352625412</v>
      </c>
      <c r="BY45">
        <f>[4]Scaling!BY7</f>
        <v>0.2687215732323755</v>
      </c>
      <c r="BZ45">
        <f>[4]Scaling!BZ7</f>
        <v>1.2263825123772674</v>
      </c>
      <c r="CA45">
        <f>[4]Scaling!CA7</f>
        <v>6.083386487831699E-2</v>
      </c>
      <c r="CB45">
        <f>[4]Scaling!CB7</f>
        <v>6.230640179810424E-2</v>
      </c>
      <c r="CC45">
        <f>[4]Scaling!CC7</f>
        <v>2.1810468595906962E-3</v>
      </c>
      <c r="CD45">
        <f>[4]Scaling!CD7</f>
        <v>1.1260800738199044</v>
      </c>
      <c r="CE45">
        <f>[4]Scaling!CE7</f>
        <v>2.5804299299740796E-5</v>
      </c>
      <c r="CF45">
        <f>[4]Scaling!CF7</f>
        <v>3.2671787357943139E-5</v>
      </c>
      <c r="CG45">
        <f>[4]Scaling!CG7</f>
        <v>1.2296500293177326</v>
      </c>
      <c r="CH45">
        <f>[4]Scaling!CH7</f>
        <v>1.3604718568832238E-2</v>
      </c>
      <c r="CJ45">
        <f t="shared" si="64"/>
        <v>13.114885337022381</v>
      </c>
      <c r="CK45">
        <f t="shared" si="41"/>
        <v>2.5737478703925034</v>
      </c>
      <c r="CL45">
        <f t="shared" si="65"/>
        <v>1.8683244167595894</v>
      </c>
      <c r="CM45">
        <f t="shared" si="42"/>
        <v>-1.5892981402140931</v>
      </c>
      <c r="CN45">
        <f t="shared" si="61"/>
        <v>24.013022333589401</v>
      </c>
      <c r="CO45">
        <f t="shared" si="66"/>
        <v>3.4965075614664802</v>
      </c>
      <c r="CP45">
        <f t="shared" si="67"/>
        <v>3.9667920359602991</v>
      </c>
      <c r="CR45">
        <f t="shared" si="106"/>
        <v>-33</v>
      </c>
      <c r="CS45">
        <f t="shared" si="107"/>
        <v>0.1239513789175118</v>
      </c>
      <c r="CT45">
        <f t="shared" si="108"/>
        <v>5.9200509128786882E-2</v>
      </c>
      <c r="CU45">
        <f t="shared" si="109"/>
        <v>3.3658259935688359E-7</v>
      </c>
      <c r="CV45">
        <f t="shared" si="110"/>
        <v>23597.884768349504</v>
      </c>
      <c r="CX45">
        <f t="shared" si="111"/>
        <v>0.8086291133168223</v>
      </c>
      <c r="CY45">
        <f t="shared" si="112"/>
        <v>3.2174261778178534</v>
      </c>
      <c r="CZ45">
        <f t="shared" si="68"/>
        <v>1179.6262344195948</v>
      </c>
      <c r="DA45">
        <f t="shared" si="69"/>
        <v>8.6479248628717272E-4</v>
      </c>
      <c r="DB45">
        <f t="shared" si="70"/>
        <v>6.652160172673101</v>
      </c>
      <c r="DC45">
        <f t="shared" si="71"/>
        <v>155.15794915835883</v>
      </c>
      <c r="DD45">
        <f t="shared" si="72"/>
        <v>8.411150478762405</v>
      </c>
      <c r="DE45">
        <f t="shared" si="43"/>
        <v>1.2291985078026293E-9</v>
      </c>
      <c r="DF45">
        <f t="shared" si="44"/>
        <v>1.2291985078026293</v>
      </c>
      <c r="DG45">
        <f t="shared" si="91"/>
        <v>0.80992159402314712</v>
      </c>
      <c r="DH45">
        <f t="shared" si="73"/>
        <v>2.8325379767855995E-2</v>
      </c>
      <c r="DI45">
        <f t="shared" si="74"/>
        <v>14.9911114589629</v>
      </c>
      <c r="DJ45">
        <f t="shared" si="75"/>
        <v>1.7202115107143945E-5</v>
      </c>
      <c r="DK45">
        <f t="shared" si="113"/>
        <v>1.4790735331807021</v>
      </c>
      <c r="DL45">
        <f t="shared" si="114"/>
        <v>0.3964028094202941</v>
      </c>
      <c r="DM45">
        <f t="shared" si="115"/>
        <v>1.4751432296710578</v>
      </c>
      <c r="DN45">
        <f t="shared" si="116"/>
        <v>323.6754078595153</v>
      </c>
      <c r="DO45">
        <f t="shared" si="46"/>
        <v>1.6895795781117928</v>
      </c>
      <c r="DP45">
        <f t="shared" si="47"/>
        <v>16.923437635718816</v>
      </c>
      <c r="DQ45">
        <f t="shared" si="48"/>
        <v>4.4352631958833352E-6</v>
      </c>
      <c r="DR45">
        <f t="shared" si="49"/>
        <v>11.180982405117758</v>
      </c>
      <c r="DT45">
        <f t="shared" si="76"/>
        <v>4.4824097631241259E-29</v>
      </c>
      <c r="DU45">
        <f t="shared" si="77"/>
        <v>2.8376254718505824E-2</v>
      </c>
      <c r="DV45">
        <f t="shared" si="78"/>
        <v>9.1863575153196308E-22</v>
      </c>
      <c r="DW45">
        <f t="shared" si="51"/>
        <v>2.7691933604589729E-9</v>
      </c>
      <c r="DX45">
        <f t="shared" si="79"/>
        <v>1.7241404215524435E-8</v>
      </c>
      <c r="DY45">
        <f t="shared" si="80"/>
        <v>5.4857142857142854E-2</v>
      </c>
      <c r="DZ45">
        <f>'[4]Re=1750'!$B$22</f>
        <v>0.301875</v>
      </c>
      <c r="EA45">
        <f t="shared" si="81"/>
        <v>1.0990727935263882E-11</v>
      </c>
      <c r="EB45">
        <f t="shared" si="52"/>
        <v>9098578418.9188061</v>
      </c>
      <c r="EC45">
        <f t="shared" si="53"/>
        <v>151642973.64864677</v>
      </c>
      <c r="ED45" s="7">
        <f t="shared" si="82"/>
        <v>4595241.6257165689</v>
      </c>
      <c r="EE45">
        <f t="shared" si="54"/>
        <v>303.28594729729355</v>
      </c>
      <c r="EG45">
        <f t="shared" si="83"/>
        <v>2.8519693548275752E-9</v>
      </c>
      <c r="EH45">
        <f t="shared" si="84"/>
        <v>2.8519693548275753</v>
      </c>
      <c r="EI45">
        <f t="shared" si="85"/>
        <v>3479.0736548676323</v>
      </c>
      <c r="EJ45">
        <f t="shared" si="86"/>
        <v>2.8519693548275752E-9</v>
      </c>
      <c r="EK45">
        <f t="shared" si="87"/>
        <v>0.1239513789175118</v>
      </c>
      <c r="EL45">
        <v>33</v>
      </c>
      <c r="EM45">
        <f t="shared" si="56"/>
        <v>33</v>
      </c>
      <c r="EN45">
        <f t="shared" si="57"/>
        <v>3.4965075614664802</v>
      </c>
      <c r="EQ45">
        <f t="shared" ref="EQ45" si="125">(1449*10^-6)/60</f>
        <v>2.4150000000000001E-5</v>
      </c>
      <c r="ER45">
        <f t="shared" si="34"/>
        <v>0.18455382416494398</v>
      </c>
      <c r="ET45">
        <f t="shared" si="120"/>
        <v>1.9369674286998396E-6</v>
      </c>
      <c r="EU45">
        <f t="shared" si="117"/>
        <v>9.1863575153196308E-22</v>
      </c>
      <c r="EV45">
        <f t="shared" si="63"/>
        <v>6.8549142736682938E+37</v>
      </c>
      <c r="EX45">
        <v>1.79</v>
      </c>
      <c r="EY45">
        <v>0.99199999999999999</v>
      </c>
      <c r="EZ45" s="6">
        <v>2.7E-4</v>
      </c>
      <c r="FA45">
        <v>1.23</v>
      </c>
      <c r="FB45">
        <f t="shared" si="59"/>
        <v>1.23</v>
      </c>
      <c r="FC45">
        <f t="shared" si="60"/>
        <v>23.3345728439723</v>
      </c>
      <c r="FD45">
        <v>2.1800000000000001E-3</v>
      </c>
      <c r="FE45" t="e">
        <f t="shared" si="121"/>
        <v>#DIV/0!</v>
      </c>
      <c r="FG45">
        <f t="shared" si="122"/>
        <v>0.80650406504065042</v>
      </c>
      <c r="FH45" s="6">
        <f t="shared" si="123"/>
        <v>0.1238532110091743</v>
      </c>
      <c r="FI45">
        <f t="shared" si="118"/>
        <v>578.93135620894202</v>
      </c>
      <c r="FJ45">
        <f t="shared" si="119"/>
        <v>1</v>
      </c>
    </row>
    <row r="46" spans="1:168" x14ac:dyDescent="0.25">
      <c r="A46">
        <f>[4]Scaling!A8</f>
        <v>60</v>
      </c>
      <c r="B46">
        <f>[4]Scaling!B8</f>
        <v>20</v>
      </c>
      <c r="C46">
        <f>[4]Scaling!C8</f>
        <v>1750</v>
      </c>
      <c r="D46" s="4">
        <f>[4]Scaling!D8</f>
        <v>44424</v>
      </c>
      <c r="E46">
        <f>[4]Scaling!E8</f>
        <v>2</v>
      </c>
      <c r="F46">
        <f>[4]Scaling!F8</f>
        <v>30</v>
      </c>
      <c r="G46">
        <f>[4]Scaling!G8</f>
        <v>25.225529000000002</v>
      </c>
      <c r="H46">
        <f>[4]Scaling!H8</f>
        <v>60.093598</v>
      </c>
      <c r="I46">
        <f>[4]Scaling!I8</f>
        <v>58.730066000000001</v>
      </c>
      <c r="J46">
        <f>[4]Scaling!J8</f>
        <v>40.106634999999997</v>
      </c>
      <c r="K46">
        <f>[4]Scaling!K8</f>
        <v>40.547207999999998</v>
      </c>
      <c r="L46">
        <f>[4]Scaling!L8</f>
        <v>19.829999999999998</v>
      </c>
      <c r="M46">
        <f>[4]Scaling!M8</f>
        <v>59.411832000000004</v>
      </c>
      <c r="N46">
        <f>[4]Scaling!N8</f>
        <v>40.326921499999997</v>
      </c>
      <c r="O46">
        <f>[4]Scaling!O8</f>
        <v>1175.7695784118191</v>
      </c>
      <c r="P46">
        <f>[4]Scaling!P8</f>
        <v>0.26568656183064515</v>
      </c>
      <c r="Q46">
        <f>[4]Scaling!Q8</f>
        <v>0.27032959026597292</v>
      </c>
      <c r="R46">
        <f>[4]Scaling!R8</f>
        <v>0.98282456452229461</v>
      </c>
      <c r="S46">
        <f>[4]Scaling!S8</f>
        <v>-4.6430284353277673E-3</v>
      </c>
      <c r="T46">
        <f>[4]Scaling!T8</f>
        <v>-5.2757059175481567E-3</v>
      </c>
      <c r="U46">
        <f>[4]Scaling!U8</f>
        <v>2.5031068937061046E-4</v>
      </c>
      <c r="V46">
        <f>[4]Scaling!V8</f>
        <v>1.3635319999999993</v>
      </c>
      <c r="W46">
        <f>[4]Scaling!W8</f>
        <v>0.44057300000000055</v>
      </c>
      <c r="X46">
        <f>[4]Scaling!X8</f>
        <v>19.081190343811929</v>
      </c>
      <c r="Y46">
        <f>[4]Scaling!Y8</f>
        <v>2.7656000000000001</v>
      </c>
      <c r="Z46">
        <f>[4]Scaling!Z8</f>
        <v>-1.1999999999998678E-3</v>
      </c>
      <c r="AA46">
        <f>[4]Scaling!AA8</f>
        <v>6.086694485853918E-3</v>
      </c>
      <c r="AB46">
        <f>[4]Scaling!AB8</f>
        <v>7.0246441279363317E-3</v>
      </c>
      <c r="AC46">
        <f>[4]Scaling!AC8</f>
        <v>25.288718860570793</v>
      </c>
      <c r="AD46">
        <f>[4]Scaling!AD8</f>
        <v>24.929504104028585</v>
      </c>
      <c r="AE46">
        <f>[4]Scaling!AE8</f>
        <v>3.2353410808065064E-9</v>
      </c>
      <c r="AF46">
        <f>[4]Scaling!AF8</f>
        <v>7.7557040224817591E-4</v>
      </c>
      <c r="AG46">
        <f>[4]Scaling!AG8</f>
        <v>6.596278866950991E-7</v>
      </c>
      <c r="AH46">
        <f>[4]Scaling!AH8</f>
        <v>3145.2803866478716</v>
      </c>
      <c r="AI46">
        <f>[4]Scaling!AI8</f>
        <v>3145.2803866478716</v>
      </c>
      <c r="AJ46">
        <f>[4]Scaling!AJ8</f>
        <v>4073.478992776963</v>
      </c>
      <c r="AK46">
        <f>[4]Scaling!AK8</f>
        <v>0.62199312191688849</v>
      </c>
      <c r="AL46">
        <f>[4]Scaling!AL8</f>
        <v>0.6294469903646438</v>
      </c>
      <c r="AM46">
        <f>[4]Scaling!AM8</f>
        <v>1.156186066340535E-2</v>
      </c>
      <c r="AN46">
        <f>[4]Scaling!AN8</f>
        <v>0.28187415035200003</v>
      </c>
      <c r="AO46">
        <f>[4]Scaling!AO8</f>
        <v>1.416328606608684E-2</v>
      </c>
      <c r="AP46">
        <f>[4]Scaling!AP8</f>
        <v>4.7825611252475051E-4</v>
      </c>
      <c r="AQ46">
        <f>[4]Scaling!AQ8</f>
        <v>992.21483218436742</v>
      </c>
      <c r="AR46">
        <f>[4]Scaling!AR8</f>
        <v>45764.438722029983</v>
      </c>
      <c r="AS46">
        <f>[4]Scaling!AS8</f>
        <v>1743.407189410666</v>
      </c>
      <c r="AT46">
        <f>[4]Scaling!AT8</f>
        <v>1551.2137443756769</v>
      </c>
      <c r="AU46">
        <f>[4]Scaling!AU8</f>
        <v>203.88202363216274</v>
      </c>
      <c r="AV46">
        <f>[4]Scaling!AV8</f>
        <v>2.3372541208932099E-3</v>
      </c>
      <c r="AW46">
        <f>[4]Scaling!AW8</f>
        <v>3.9711194953878567E-4</v>
      </c>
      <c r="AX46">
        <f>[4]Scaling!AX8</f>
        <v>3.9218864143352086</v>
      </c>
      <c r="AY46">
        <f>[4]Scaling!AY8</f>
        <v>3.0950441536119793</v>
      </c>
      <c r="AZ46">
        <f>[4]Scaling!AZ8</f>
        <v>1.4820889307490647E-3</v>
      </c>
      <c r="BA46">
        <f>[4]Scaling!BA8</f>
        <v>12.710489825049816</v>
      </c>
      <c r="BB46">
        <f>[4]Scaling!BB8</f>
        <v>10.558024675649126</v>
      </c>
      <c r="BC46">
        <f>[4]Scaling!BC8</f>
        <v>2357375.9301667046</v>
      </c>
      <c r="BD46">
        <f>[4]Scaling!BD8</f>
        <v>2075.2822774360898</v>
      </c>
      <c r="BE46">
        <f>[4]Scaling!BE8</f>
        <v>1744.5006747742841</v>
      </c>
      <c r="BF46">
        <f>[4]Scaling!BF8</f>
        <v>283.26572132173681</v>
      </c>
      <c r="BG46">
        <f>[4]Scaling!BG8</f>
        <v>1694.674617883931</v>
      </c>
      <c r="BH46">
        <f>[4]Scaling!BH8</f>
        <v>1694.6746178839314</v>
      </c>
      <c r="BI46">
        <f>[4]Scaling!BI8</f>
        <v>0</v>
      </c>
      <c r="BJ46">
        <f>[4]Scaling!BJ8</f>
        <v>9.7716262522781037</v>
      </c>
      <c r="BK46">
        <f>[4]Scaling!BK8</f>
        <v>0.51200796840404883</v>
      </c>
      <c r="BL46">
        <f>[4]Scaling!BL8</f>
        <v>2767.9667588379766</v>
      </c>
      <c r="BM46">
        <f>[4]Scaling!BM8</f>
        <v>16559.726985183988</v>
      </c>
      <c r="BN46">
        <f>[4]Scaling!BN8</f>
        <v>19327.693744021966</v>
      </c>
      <c r="BO46">
        <f>[4]Scaling!BO8</f>
        <v>72906.621666338018</v>
      </c>
      <c r="BP46">
        <f>[4]Scaling!BP8</f>
        <v>0.26510203466121962</v>
      </c>
      <c r="BQ46">
        <f>[4]Scaling!BQ8</f>
        <v>0.85678753008521225</v>
      </c>
      <c r="BR46">
        <f>[4]Scaling!BR8</f>
        <v>0.22713611749795068</v>
      </c>
      <c r="BS46">
        <f>[4]Scaling!BS8</f>
        <v>53.519295488327806</v>
      </c>
      <c r="BT46">
        <f>[4]Scaling!BT8</f>
        <v>48.633482362188758</v>
      </c>
      <c r="BU46">
        <f>[4]Scaling!BU8</f>
        <v>5.8925365116721977</v>
      </c>
      <c r="BV46">
        <f>[4]Scaling!BV8</f>
        <v>0.26794070267975129</v>
      </c>
      <c r="BW46">
        <f>[4]Scaling!BW8</f>
        <v>0.26127253977500448</v>
      </c>
      <c r="BX46">
        <f>[4]Scaling!BX8</f>
        <v>1.0168943206180099</v>
      </c>
      <c r="BY46">
        <f>[4]Scaling!BY8</f>
        <v>0.26886561825464173</v>
      </c>
      <c r="BZ46">
        <f>[4]Scaling!BZ8</f>
        <v>1.1856537763008859</v>
      </c>
      <c r="CA46">
        <f>[4]Scaling!CA8</f>
        <v>4.9915917346446625E-2</v>
      </c>
      <c r="CB46">
        <f>[4]Scaling!CB8</f>
        <v>4.946277004009049E-2</v>
      </c>
      <c r="CC46">
        <f>[4]Scaling!CC8</f>
        <v>2.0680495661889787E-3</v>
      </c>
      <c r="CD46">
        <f>[4]Scaling!CD8</f>
        <v>1.1012740484594479</v>
      </c>
      <c r="CE46">
        <f>[4]Scaling!CE8</f>
        <v>2.4278216028505624E-5</v>
      </c>
      <c r="CF46">
        <f>[4]Scaling!CF8</f>
        <v>3.2792954616235284E-5</v>
      </c>
      <c r="CG46">
        <f>[4]Scaling!CG8</f>
        <v>1.1998406445723333</v>
      </c>
      <c r="CH46">
        <f>[4]Scaling!CH8</f>
        <v>1.3319050889376264E-2</v>
      </c>
      <c r="CJ46">
        <f t="shared" si="64"/>
        <v>12.434011549324442</v>
      </c>
      <c r="CK46">
        <f t="shared" si="41"/>
        <v>2.5204355846969992</v>
      </c>
      <c r="CL46">
        <f t="shared" si="65"/>
        <v>1.6589596340450763</v>
      </c>
      <c r="CM46">
        <f t="shared" si="42"/>
        <v>-1.770226971904499</v>
      </c>
      <c r="CN46">
        <f t="shared" si="61"/>
        <v>34.482568787189251</v>
      </c>
      <c r="CO46">
        <f t="shared" si="66"/>
        <v>3.4011973816621555</v>
      </c>
      <c r="CP46">
        <f t="shared" si="67"/>
        <v>3.9711194953878568</v>
      </c>
      <c r="CR46">
        <f t="shared" si="106"/>
        <v>-30</v>
      </c>
      <c r="CS46">
        <f t="shared" si="107"/>
        <v>0.1210370841506886</v>
      </c>
      <c r="CT46">
        <f t="shared" si="108"/>
        <v>5.9309273114555881E-2</v>
      </c>
      <c r="CU46">
        <f t="shared" si="109"/>
        <v>3.3690238867839958E-7</v>
      </c>
      <c r="CV46">
        <f t="shared" si="110"/>
        <v>20850.680683780844</v>
      </c>
      <c r="CX46">
        <f t="shared" si="111"/>
        <v>0.82893048895656796</v>
      </c>
      <c r="CY46">
        <f t="shared" si="112"/>
        <v>3.2353410808065064</v>
      </c>
      <c r="CZ46">
        <f t="shared" si="68"/>
        <v>1179.2793007582939</v>
      </c>
      <c r="DA46">
        <f t="shared" si="69"/>
        <v>8.557305311311901E-4</v>
      </c>
      <c r="DB46">
        <f t="shared" si="70"/>
        <v>6.4327937439819758</v>
      </c>
      <c r="DC46">
        <f t="shared" si="71"/>
        <v>133.70278540373525</v>
      </c>
      <c r="DD46">
        <f t="shared" si="72"/>
        <v>8.0074924912187804</v>
      </c>
      <c r="DE46">
        <f t="shared" si="43"/>
        <v>1.290070132324208E-9</v>
      </c>
      <c r="DF46">
        <f t="shared" si="44"/>
        <v>1.2900701323242081</v>
      </c>
      <c r="DG46">
        <f t="shared" si="91"/>
        <v>0.73227288297783732</v>
      </c>
      <c r="DH46">
        <f t="shared" si="73"/>
        <v>2.8956503768151311E-2</v>
      </c>
      <c r="DI46">
        <f t="shared" si="74"/>
        <v>14.991111458962905</v>
      </c>
      <c r="DJ46">
        <f t="shared" si="75"/>
        <v>1.7765443217653625E-5</v>
      </c>
      <c r="DK46">
        <f t="shared" si="113"/>
        <v>1.3983577267182083</v>
      </c>
      <c r="DL46">
        <f t="shared" si="114"/>
        <v>0.37152485662107765</v>
      </c>
      <c r="DM46">
        <f t="shared" si="115"/>
        <v>1.3818236003281301</v>
      </c>
      <c r="DN46">
        <f t="shared" si="116"/>
        <v>266.52004532564524</v>
      </c>
      <c r="DO46">
        <f t="shared" si="46"/>
        <v>1.4596958572902088</v>
      </c>
      <c r="DP46">
        <f t="shared" si="47"/>
        <v>17.324649333126818</v>
      </c>
      <c r="DQ46">
        <f t="shared" si="48"/>
        <v>4.2573828178938204E-6</v>
      </c>
      <c r="DR46">
        <f t="shared" si="49"/>
        <v>10.720863028268063</v>
      </c>
      <c r="DT46">
        <f t="shared" si="76"/>
        <v>4.4824097631241259E-29</v>
      </c>
      <c r="DU46">
        <f t="shared" si="77"/>
        <v>2.842561403826482E-2</v>
      </c>
      <c r="DV46">
        <f t="shared" si="78"/>
        <v>7.6802680797365509E-22</v>
      </c>
      <c r="DW46">
        <f t="shared" si="51"/>
        <v>3.3179896473688468E-9</v>
      </c>
      <c r="DX46">
        <f t="shared" si="79"/>
        <v>2.2068479499754111E-8</v>
      </c>
      <c r="DY46">
        <f t="shared" si="80"/>
        <v>5.4857142857142854E-2</v>
      </c>
      <c r="DZ46">
        <f>'[4]Re=1750'!$B$22</f>
        <v>0.301875</v>
      </c>
      <c r="EA46">
        <f t="shared" si="81"/>
        <v>1.3916294412878458E-11</v>
      </c>
      <c r="EB46">
        <f t="shared" si="52"/>
        <v>7185820954.4243126</v>
      </c>
      <c r="EC46">
        <f t="shared" si="53"/>
        <v>119763682.57373855</v>
      </c>
      <c r="ED46" s="7">
        <f t="shared" si="82"/>
        <v>3992122.7524579517</v>
      </c>
      <c r="EE46">
        <f t="shared" si="54"/>
        <v>239.52736514747707</v>
      </c>
      <c r="EG46">
        <f t="shared" si="83"/>
        <v>2.8866659019506001E-9</v>
      </c>
      <c r="EH46">
        <f t="shared" si="84"/>
        <v>2.8866659019506002</v>
      </c>
      <c r="EI46">
        <f t="shared" si="85"/>
        <v>3212.993751330946</v>
      </c>
      <c r="EJ46">
        <f t="shared" si="86"/>
        <v>2.8866659019506001E-9</v>
      </c>
      <c r="EK46">
        <f t="shared" si="87"/>
        <v>0.1210370841506886</v>
      </c>
      <c r="EL46">
        <v>30</v>
      </c>
      <c r="EM46">
        <f t="shared" si="56"/>
        <v>30</v>
      </c>
      <c r="EN46">
        <f t="shared" si="57"/>
        <v>3.4011973816621555</v>
      </c>
      <c r="EQ46">
        <f>(1449*10^-6)/60</f>
        <v>2.4150000000000001E-5</v>
      </c>
      <c r="ER46">
        <f t="shared" si="34"/>
        <v>0.22709396233129039</v>
      </c>
      <c r="ET46">
        <f t="shared" si="120"/>
        <v>1.9370113222352846E-6</v>
      </c>
      <c r="EU46">
        <f t="shared" si="117"/>
        <v>7.6802680797365509E-22</v>
      </c>
      <c r="EV46">
        <f t="shared" si="63"/>
        <v>8.1993388251328162E+37</v>
      </c>
      <c r="EX46">
        <v>5.66</v>
      </c>
      <c r="EY46">
        <v>0.98299999999999998</v>
      </c>
      <c r="EZ46" s="6">
        <v>2.5000000000000001E-4</v>
      </c>
      <c r="FA46">
        <v>1.19</v>
      </c>
      <c r="FB46">
        <f t="shared" si="59"/>
        <v>1.19</v>
      </c>
      <c r="FC46">
        <f t="shared" si="60"/>
        <v>33.047196321933932</v>
      </c>
      <c r="FD46">
        <v>2.0699999999999998E-3</v>
      </c>
      <c r="FE46" t="e">
        <f t="shared" si="121"/>
        <v>#DIV/0!</v>
      </c>
      <c r="FG46">
        <f t="shared" si="122"/>
        <v>0.82605042016806729</v>
      </c>
      <c r="FH46" s="6">
        <f t="shared" si="123"/>
        <v>0.12077294685990339</v>
      </c>
      <c r="FI46">
        <f t="shared" si="118"/>
        <v>503.23503184538396</v>
      </c>
      <c r="FJ46">
        <f t="shared" si="119"/>
        <v>1</v>
      </c>
    </row>
    <row r="47" spans="1:168" x14ac:dyDescent="0.25">
      <c r="A47">
        <f>[4]Scaling!A12</f>
        <v>60</v>
      </c>
      <c r="B47">
        <f>[4]Scaling!B12</f>
        <v>20</v>
      </c>
      <c r="C47">
        <f>[4]Scaling!C12</f>
        <v>1900</v>
      </c>
      <c r="D47" s="4">
        <f>[4]Scaling!D12</f>
        <v>44230</v>
      </c>
      <c r="E47">
        <f>[4]Scaling!E12</f>
        <v>3</v>
      </c>
      <c r="F47">
        <f>[4]Scaling!F12</f>
        <v>35</v>
      </c>
      <c r="G47">
        <f>[4]Scaling!G12</f>
        <v>59.535356</v>
      </c>
      <c r="H47">
        <f>[4]Scaling!H12</f>
        <v>60.068238000000001</v>
      </c>
      <c r="I47">
        <f>[4]Scaling!I12</f>
        <v>58.101444999999998</v>
      </c>
      <c r="J47">
        <f>[4]Scaling!J12</f>
        <v>40.030017000000001</v>
      </c>
      <c r="K47">
        <f>[4]Scaling!K12</f>
        <v>40.375340999999999</v>
      </c>
      <c r="L47">
        <f>[4]Scaling!L12</f>
        <v>24.04</v>
      </c>
      <c r="M47">
        <f>[4]Scaling!M12</f>
        <v>59.084841499999996</v>
      </c>
      <c r="N47">
        <f>[4]Scaling!N12</f>
        <v>40.202679000000003</v>
      </c>
      <c r="O47">
        <f>[4]Scaling!O12</f>
        <v>1175.9714132727293</v>
      </c>
      <c r="P47">
        <f>[4]Scaling!P12</f>
        <v>0.26762243616630099</v>
      </c>
      <c r="Q47">
        <f>[4]Scaling!Q12</f>
        <v>0.2702450938456159</v>
      </c>
      <c r="R47">
        <f>[4]Scaling!R12</f>
        <v>0.99029526256334865</v>
      </c>
      <c r="S47">
        <f>[4]Scaling!S12</f>
        <v>-2.6226576793149103E-3</v>
      </c>
      <c r="T47">
        <f>[4]Scaling!T12</f>
        <v>-3.3061977305620439E-3</v>
      </c>
      <c r="U47">
        <f>[4]Scaling!U12</f>
        <v>2.640844901327401E-4</v>
      </c>
      <c r="V47">
        <f>[4]Scaling!V12</f>
        <v>1.9667930000000027</v>
      </c>
      <c r="W47">
        <f>[4]Scaling!W12</f>
        <v>0.34532399999999797</v>
      </c>
      <c r="X47">
        <f>[4]Scaling!X12</f>
        <v>18.870553415255923</v>
      </c>
      <c r="Y47">
        <f>[4]Scaling!Y12</f>
        <v>3.8540999999999999</v>
      </c>
      <c r="Z47">
        <f>[4]Scaling!Z12</f>
        <v>0</v>
      </c>
      <c r="AA47">
        <f>[4]Scaling!AA12</f>
        <v>7.88276826856491E-3</v>
      </c>
      <c r="AB47">
        <f>[4]Scaling!AB12</f>
        <v>7.0446005032997836E-3</v>
      </c>
      <c r="AC47">
        <f>[4]Scaling!AC12</f>
        <v>25.360561811879222</v>
      </c>
      <c r="AD47">
        <f>[4]Scaling!AD12</f>
        <v>25.863462471038311</v>
      </c>
      <c r="AE47">
        <f>[4]Scaling!AE12</f>
        <v>3.2153956578105675E-9</v>
      </c>
      <c r="AF47">
        <f>[4]Scaling!AF12</f>
        <v>7.7965637163155072E-4</v>
      </c>
      <c r="AG47">
        <f>[4]Scaling!AG12</f>
        <v>6.6298922136360998E-7</v>
      </c>
      <c r="AH47">
        <f>[4]Scaling!AH12</f>
        <v>3144.9753943744581</v>
      </c>
      <c r="AI47">
        <f>[4]Scaling!AI12</f>
        <v>3144.9753943744581</v>
      </c>
      <c r="AJ47">
        <f>[4]Scaling!AJ12</f>
        <v>4074.0411939756059</v>
      </c>
      <c r="AK47">
        <f>[4]Scaling!AK12</f>
        <v>0.62165084203125753</v>
      </c>
      <c r="AL47">
        <f>[4]Scaling!AL12</f>
        <v>0.62928351127882587</v>
      </c>
      <c r="AM47">
        <f>[4]Scaling!AM12</f>
        <v>1.152999971270598E-2</v>
      </c>
      <c r="AN47">
        <f>[4]Scaling!AN12</f>
        <v>0.28171523296900003</v>
      </c>
      <c r="AO47">
        <f>[4]Scaling!AO12</f>
        <v>1.4124554500126294E-2</v>
      </c>
      <c r="AP47">
        <f>[4]Scaling!AP12</f>
        <v>4.8073192042155525E-4</v>
      </c>
      <c r="AQ47">
        <f>[4]Scaling!AQ12</f>
        <v>992.26197014385275</v>
      </c>
      <c r="AR47">
        <f>[4]Scaling!AR12</f>
        <v>49460.331495619284</v>
      </c>
      <c r="AS47">
        <f>[4]Scaling!AS12</f>
        <v>1884.2031045950205</v>
      </c>
      <c r="AT47">
        <f>[4]Scaling!AT12</f>
        <v>1675.8242679419793</v>
      </c>
      <c r="AU47">
        <f>[4]Scaling!AU12</f>
        <v>206.19211192660927</v>
      </c>
      <c r="AV47">
        <f>[4]Scaling!AV12</f>
        <v>2.248233904688902E-3</v>
      </c>
      <c r="AW47">
        <f>[4]Scaling!AW12</f>
        <v>3.8055503936203466E-4</v>
      </c>
      <c r="AX47">
        <f>[4]Scaling!AX12</f>
        <v>3.9443364973761348</v>
      </c>
      <c r="AY47">
        <f>[4]Scaling!AY12</f>
        <v>3.1123040918016809</v>
      </c>
      <c r="AZ47">
        <f>[4]Scaling!AZ12</f>
        <v>1.4229299052254815E-3</v>
      </c>
      <c r="BA47">
        <f>[4]Scaling!BA12</f>
        <v>13.068841901443045</v>
      </c>
      <c r="BB47">
        <f>[4]Scaling!BB12</f>
        <v>10.853588236400956</v>
      </c>
      <c r="BC47">
        <f>[4]Scaling!BC12</f>
        <v>2358136.5113239987</v>
      </c>
      <c r="BD47">
        <f>[4]Scaling!BD12</f>
        <v>2132.6173502564307</v>
      </c>
      <c r="BE47">
        <f>[4]Scaling!BE12</f>
        <v>1792.8708302864502</v>
      </c>
      <c r="BF47">
        <f>[4]Scaling!BF12</f>
        <v>282.49109000252588</v>
      </c>
      <c r="BG47">
        <f>[4]Scaling!BG12</f>
        <v>1695.958304314519</v>
      </c>
      <c r="BH47">
        <f>[4]Scaling!BH12</f>
        <v>1695.9583043145185</v>
      </c>
      <c r="BI47">
        <f>[4]Scaling!BI12</f>
        <v>0</v>
      </c>
      <c r="BJ47">
        <f>[4]Scaling!BJ12</f>
        <v>9.7951285784923918</v>
      </c>
      <c r="BK47">
        <f>[4]Scaling!BK12</f>
        <v>0.51875035915469936</v>
      </c>
      <c r="BL47">
        <f>[4]Scaling!BL12</f>
        <v>2767.0365488532075</v>
      </c>
      <c r="BM47">
        <f>[4]Scaling!BM12</f>
        <v>16612.129654522636</v>
      </c>
      <c r="BN47">
        <f>[4]Scaling!BN12</f>
        <v>19379.166203375844</v>
      </c>
      <c r="BO47">
        <f>[4]Scaling!BO12</f>
        <v>114242.8600137694</v>
      </c>
      <c r="BP47">
        <f>[4]Scaling!BP12</f>
        <v>0.16963131176022836</v>
      </c>
      <c r="BQ47">
        <f>[4]Scaling!BQ12</f>
        <v>0.85721591322276858</v>
      </c>
      <c r="BR47">
        <f>[4]Scaling!BR12</f>
        <v>0.14541065982172033</v>
      </c>
      <c r="BS47">
        <f>[4]Scaling!BS12</f>
        <v>53.305924312720784</v>
      </c>
      <c r="BT47">
        <f>[4]Scaling!BT12</f>
        <v>48.408360023474586</v>
      </c>
      <c r="BU47">
        <f>[4]Scaling!BU12</f>
        <v>5.7789171872792124</v>
      </c>
      <c r="BV47">
        <f>[4]Scaling!BV12</f>
        <v>0.26744468435480023</v>
      </c>
      <c r="BW47">
        <f>[4]Scaling!BW12</f>
        <v>0.26127251632363863</v>
      </c>
      <c r="BX47">
        <f>[4]Scaling!BX12</f>
        <v>1.0243038186029361</v>
      </c>
      <c r="BY47">
        <f>[4]Scaling!BY12</f>
        <v>0.26881493902040815</v>
      </c>
      <c r="BZ47">
        <f>[4]Scaling!BZ12</f>
        <v>1.1900476698406615</v>
      </c>
      <c r="CA47">
        <f>[4]Scaling!CA12</f>
        <v>5.1087652779188086E-2</v>
      </c>
      <c r="CB47">
        <f>[4]Scaling!CB12</f>
        <v>5.1744448643252415E-2</v>
      </c>
      <c r="CC47">
        <f>[4]Scaling!CC12</f>
        <v>1.7930821441438189E-3</v>
      </c>
      <c r="CD47">
        <f>[4]Scaling!CD12</f>
        <v>1.1071757442217987</v>
      </c>
      <c r="CE47">
        <f>[4]Scaling!CE12</f>
        <v>2.5064326927315612E-5</v>
      </c>
      <c r="CF47">
        <f>[4]Scaling!CF12</f>
        <v>3.3571356865111342E-5</v>
      </c>
      <c r="CG47">
        <f>[4]Scaling!CG12</f>
        <v>1.1953504212210679</v>
      </c>
      <c r="CH47">
        <f>[4]Scaling!CH12</f>
        <v>1.2832696010644008E-2</v>
      </c>
      <c r="CJ47">
        <f t="shared" si="64"/>
        <v>10.777818378550318</v>
      </c>
      <c r="CK47">
        <f t="shared" si="41"/>
        <v>2.3774901682420562</v>
      </c>
      <c r="CL47">
        <f t="shared" si="65"/>
        <v>1.683396594377258</v>
      </c>
      <c r="CM47">
        <f t="shared" si="42"/>
        <v>-1.7487381126168304</v>
      </c>
      <c r="CN47">
        <f t="shared" si="61"/>
        <v>33.031981391423813</v>
      </c>
      <c r="CO47">
        <f t="shared" si="66"/>
        <v>3.5553480614894135</v>
      </c>
      <c r="CP47">
        <f t="shared" si="67"/>
        <v>3.8055503936203467</v>
      </c>
      <c r="CR47">
        <f t="shared" si="106"/>
        <v>-35</v>
      </c>
      <c r="CS47">
        <f t="shared" si="107"/>
        <v>0.14727963857943505</v>
      </c>
      <c r="CT47">
        <f t="shared" si="108"/>
        <v>5.8741837199772808E-2</v>
      </c>
      <c r="CU47">
        <f t="shared" si="109"/>
        <v>3.3523087622123915E-7</v>
      </c>
      <c r="CV47">
        <f t="shared" si="110"/>
        <v>21014.175611469109</v>
      </c>
      <c r="CX47">
        <f t="shared" si="111"/>
        <v>0.83214755816961672</v>
      </c>
      <c r="CY47">
        <f t="shared" si="112"/>
        <v>3.2153956578105674</v>
      </c>
      <c r="CZ47">
        <f t="shared" si="68"/>
        <v>1179.4013263438665</v>
      </c>
      <c r="DA47">
        <f t="shared" si="69"/>
        <v>8.588925287763738E-4</v>
      </c>
      <c r="DB47">
        <f t="shared" si="70"/>
        <v>6.4560838649774865</v>
      </c>
      <c r="DC47">
        <f t="shared" si="71"/>
        <v>137.37869749652532</v>
      </c>
      <c r="DD47">
        <f t="shared" si="72"/>
        <v>8.0488981449885859</v>
      </c>
      <c r="DE47">
        <f t="shared" si="43"/>
        <v>1.2838261597357213E-9</v>
      </c>
      <c r="DF47">
        <f t="shared" si="44"/>
        <v>1.2838261597357212</v>
      </c>
      <c r="DG47">
        <f t="shared" si="91"/>
        <v>0.74884119537381466</v>
      </c>
      <c r="DH47">
        <f t="shared" si="73"/>
        <v>2.9527784160642986E-2</v>
      </c>
      <c r="DI47">
        <f t="shared" si="74"/>
        <v>15.410353955553099</v>
      </c>
      <c r="DJ47">
        <f t="shared" si="75"/>
        <v>1.8203298658005341E-5</v>
      </c>
      <c r="DK47">
        <f t="shared" si="113"/>
        <v>1.3883681106852628</v>
      </c>
      <c r="DL47">
        <f t="shared" si="114"/>
        <v>0.37155845607719462</v>
      </c>
      <c r="DM47">
        <f t="shared" si="115"/>
        <v>1.382209104267774</v>
      </c>
      <c r="DN47">
        <f t="shared" si="116"/>
        <v>273.11691913246705</v>
      </c>
      <c r="DO47">
        <f t="shared" si="46"/>
        <v>1.488740277255453</v>
      </c>
      <c r="DP47">
        <f t="shared" si="47"/>
        <v>17.034913476400561</v>
      </c>
      <c r="DQ47">
        <f t="shared" si="48"/>
        <v>4.0930512055146544E-6</v>
      </c>
      <c r="DR47">
        <f t="shared" si="49"/>
        <v>10.755477610745285</v>
      </c>
      <c r="DT47">
        <f t="shared" si="76"/>
        <v>4.4824097631241259E-29</v>
      </c>
      <c r="DU47">
        <f t="shared" si="77"/>
        <v>2.8408304747290333E-2</v>
      </c>
      <c r="DV47">
        <f t="shared" si="78"/>
        <v>7.8419688121309254E-22</v>
      </c>
      <c r="DW47">
        <f t="shared" si="51"/>
        <v>3.2475942101702324E-9</v>
      </c>
      <c r="DX47">
        <f t="shared" si="79"/>
        <v>2.1433110380635437E-8</v>
      </c>
      <c r="DY47">
        <f t="shared" si="80"/>
        <v>5.0526315789473683E-2</v>
      </c>
      <c r="DZ47">
        <f>'[4]Re=1900'!$B$20</f>
        <v>0.32791666666666663</v>
      </c>
      <c r="EA47">
        <f t="shared" si="81"/>
        <v>1.4744846773959723E-11</v>
      </c>
      <c r="EB47">
        <f t="shared" si="52"/>
        <v>6782030463.4569654</v>
      </c>
      <c r="EC47">
        <f t="shared" si="53"/>
        <v>113033841.05761608</v>
      </c>
      <c r="ED47" s="7">
        <f t="shared" si="82"/>
        <v>3229538.3159318883</v>
      </c>
      <c r="EE47">
        <f t="shared" si="54"/>
        <v>226.06768211523217</v>
      </c>
      <c r="EG47">
        <f t="shared" si="83"/>
        <v>2.874467348073153E-9</v>
      </c>
      <c r="EH47">
        <f t="shared" si="84"/>
        <v>2.8744673480731531</v>
      </c>
      <c r="EI47">
        <f t="shared" si="85"/>
        <v>3410.2171064714184</v>
      </c>
      <c r="EJ47">
        <f t="shared" si="86"/>
        <v>2.874467348073153E-9</v>
      </c>
      <c r="EK47">
        <f t="shared" si="87"/>
        <v>0.14727963857943505</v>
      </c>
      <c r="EL47">
        <v>35</v>
      </c>
      <c r="EM47">
        <f t="shared" si="56"/>
        <v>35</v>
      </c>
      <c r="EN47">
        <f t="shared" si="57"/>
        <v>3.5553480614894135</v>
      </c>
      <c r="EQ47">
        <f>(1574*10^-6)/60</f>
        <v>2.6233333333333332E-5</v>
      </c>
      <c r="ER47">
        <f t="shared" si="34"/>
        <v>0.14538367243342429</v>
      </c>
      <c r="ET47">
        <f t="shared" si="120"/>
        <v>1.9367965359405654E-6</v>
      </c>
      <c r="EU47">
        <f t="shared" si="117"/>
        <v>7.8419688121309254E-22</v>
      </c>
      <c r="EV47">
        <f t="shared" si="63"/>
        <v>8.0293787136653119E+37</v>
      </c>
      <c r="EX47">
        <v>8.24</v>
      </c>
      <c r="EY47">
        <v>0.99</v>
      </c>
      <c r="EZ47" s="6">
        <v>2.6400000000000002E-4</v>
      </c>
      <c r="FA47">
        <v>1.19</v>
      </c>
      <c r="FB47">
        <f t="shared" si="59"/>
        <v>1.19</v>
      </c>
      <c r="FC47">
        <f t="shared" si="60"/>
        <v>33.047196321933932</v>
      </c>
      <c r="FD47">
        <v>1.7899999999999999E-3</v>
      </c>
      <c r="FE47" t="e">
        <f t="shared" si="121"/>
        <v>#DIV/0!</v>
      </c>
      <c r="FG47">
        <f t="shared" si="122"/>
        <v>0.83193277310924374</v>
      </c>
      <c r="FH47" s="6">
        <f t="shared" si="123"/>
        <v>0.14748603351955308</v>
      </c>
      <c r="FI47">
        <f t="shared" si="118"/>
        <v>513.33027030348842</v>
      </c>
      <c r="FJ47">
        <f t="shared" si="119"/>
        <v>1</v>
      </c>
    </row>
    <row r="48" spans="1:168" x14ac:dyDescent="0.25">
      <c r="A48">
        <f>[4]Scaling!A13</f>
        <v>60</v>
      </c>
      <c r="B48">
        <f>[4]Scaling!B13</f>
        <v>20</v>
      </c>
      <c r="C48">
        <f>[4]Scaling!C13</f>
        <v>1900</v>
      </c>
      <c r="D48" s="4">
        <f>[4]Scaling!D13</f>
        <v>44230</v>
      </c>
      <c r="E48">
        <f>[4]Scaling!E13</f>
        <v>4</v>
      </c>
      <c r="F48" s="13">
        <f>[4]Scaling!F13</f>
        <v>15</v>
      </c>
      <c r="G48">
        <f>[4]Scaling!G13</f>
        <v>59.442703000000002</v>
      </c>
      <c r="H48">
        <f>[4]Scaling!H13</f>
        <v>59.906716000000003</v>
      </c>
      <c r="I48">
        <f>[4]Scaling!I13</f>
        <v>58.033735</v>
      </c>
      <c r="J48">
        <f>[4]Scaling!J13</f>
        <v>39.466296999999997</v>
      </c>
      <c r="K48">
        <f>[4]Scaling!K13</f>
        <v>39.890425</v>
      </c>
      <c r="L48">
        <f>[4]Scaling!L13</f>
        <v>10.93</v>
      </c>
      <c r="M48">
        <f>[4]Scaling!M13</f>
        <v>58.970225499999998</v>
      </c>
      <c r="N48">
        <f>[4]Scaling!N13</f>
        <v>39.678360999999995</v>
      </c>
      <c r="O48">
        <f>[4]Scaling!O13</f>
        <v>1176.0419632942767</v>
      </c>
      <c r="P48">
        <f>[4]Scaling!P13</f>
        <v>0.26152639475456685</v>
      </c>
      <c r="Q48">
        <f>[4]Scaling!Q13</f>
        <v>0.2702155669348687</v>
      </c>
      <c r="R48">
        <f>[4]Scaling!R13</f>
        <v>0.9678435543930145</v>
      </c>
      <c r="S48">
        <f>[4]Scaling!S13</f>
        <v>-8.6891721803018518E-3</v>
      </c>
      <c r="T48">
        <f>[4]Scaling!T13</f>
        <v>-9.3293521501994665E-3</v>
      </c>
      <c r="U48">
        <f>[4]Scaling!U13</f>
        <v>2.21488174978172E-4</v>
      </c>
      <c r="V48">
        <f>[4]Scaling!V13</f>
        <v>1.8729810000000029</v>
      </c>
      <c r="W48">
        <f>[4]Scaling!W13</f>
        <v>0.42412800000000317</v>
      </c>
      <c r="X48">
        <f>[4]Scaling!X13</f>
        <v>19.282793470225702</v>
      </c>
      <c r="Y48">
        <f>[4]Scaling!Y13</f>
        <v>3.8771</v>
      </c>
      <c r="Z48">
        <f>[4]Scaling!Z13</f>
        <v>0</v>
      </c>
      <c r="AA48">
        <f>[4]Scaling!AA13</f>
        <v>7.4836407612958082E-3</v>
      </c>
      <c r="AB48">
        <f>[4]Scaling!AB13</f>
        <v>7.2042515062074302E-3</v>
      </c>
      <c r="AC48">
        <f>[4]Scaling!AC13</f>
        <v>25.935305422346747</v>
      </c>
      <c r="AD48">
        <f>[4]Scaling!AD13</f>
        <v>27.192557070244447</v>
      </c>
      <c r="AE48">
        <f>[4]Scaling!AE13</f>
        <v>3.2084210251310555E-9</v>
      </c>
      <c r="AF48">
        <f>[4]Scaling!AF13</f>
        <v>7.8109865321529049E-4</v>
      </c>
      <c r="AG48">
        <f>[4]Scaling!AG13</f>
        <v>6.6417583521196093E-7</v>
      </c>
      <c r="AH48">
        <f>[4]Scaling!AH13</f>
        <v>3144.8694571500873</v>
      </c>
      <c r="AI48">
        <f>[4]Scaling!AI13</f>
        <v>3144.8694571500873</v>
      </c>
      <c r="AJ48">
        <f>[4]Scaling!AJ13</f>
        <v>4076.405934251804</v>
      </c>
      <c r="AK48">
        <f>[4]Scaling!AK13</f>
        <v>0.62153052159305133</v>
      </c>
      <c r="AL48">
        <f>[4]Scaling!AL13</f>
        <v>0.62858937661340331</v>
      </c>
      <c r="AM48">
        <f>[4]Scaling!AM13</f>
        <v>1.1518811022627293E-2</v>
      </c>
      <c r="AN48">
        <f>[4]Scaling!AN13</f>
        <v>0.281659529593</v>
      </c>
      <c r="AO48">
        <f>[4]Scaling!AO13</f>
        <v>1.4110952780681266E-2</v>
      </c>
      <c r="AP48">
        <f>[4]Scaling!AP13</f>
        <v>4.8160586624494065E-4</v>
      </c>
      <c r="AQ48">
        <f>[4]Scaling!AQ13</f>
        <v>992.45932164835585</v>
      </c>
      <c r="AR48">
        <f>[4]Scaling!AR13</f>
        <v>49371.965868348314</v>
      </c>
      <c r="AS48">
        <f>[4]Scaling!AS13</f>
        <v>1880.8367949846975</v>
      </c>
      <c r="AT48">
        <f>[4]Scaling!AT13</f>
        <v>1673.115935081355</v>
      </c>
      <c r="AU48">
        <f>[4]Scaling!AU13</f>
        <v>207.01018663372932</v>
      </c>
      <c r="AV48">
        <f>[4]Scaling!AV13</f>
        <v>2.2502449425537883E-3</v>
      </c>
      <c r="AW48">
        <f>[4]Scaling!AW13</f>
        <v>3.8039303405628132E-4</v>
      </c>
      <c r="AX48">
        <f>[4]Scaling!AX13</f>
        <v>3.9522649526875591</v>
      </c>
      <c r="AY48">
        <f>[4]Scaling!AY13</f>
        <v>3.1232169746622716</v>
      </c>
      <c r="AZ48">
        <f>[4]Scaling!AZ13</f>
        <v>1.4232497315160226E-3</v>
      </c>
      <c r="BA48">
        <f>[4]Scaling!BA13</f>
        <v>13.06985811821572</v>
      </c>
      <c r="BB48">
        <f>[4]Scaling!BB13</f>
        <v>10.860402114032638</v>
      </c>
      <c r="BC48">
        <f>[4]Scaling!BC13</f>
        <v>2358402.9835956106</v>
      </c>
      <c r="BD48">
        <f>[4]Scaling!BD13</f>
        <v>2132.3703800074704</v>
      </c>
      <c r="BE48">
        <f>[4]Scaling!BE13</f>
        <v>1792.0175160905492</v>
      </c>
      <c r="BF48">
        <f>[4]Scaling!BF13</f>
        <v>282.21905561362536</v>
      </c>
      <c r="BG48">
        <f>[4]Scaling!BG13</f>
        <v>1698.9840212342533</v>
      </c>
      <c r="BH48">
        <f>[4]Scaling!BH13</f>
        <v>1698.9840212342533</v>
      </c>
      <c r="BI48">
        <f>[4]Scaling!BI13</f>
        <v>0</v>
      </c>
      <c r="BJ48">
        <f>[4]Scaling!BJ13</f>
        <v>10.00040496818195</v>
      </c>
      <c r="BK48">
        <f>[4]Scaling!BK13</f>
        <v>0.51837420733397488</v>
      </c>
      <c r="BL48">
        <f>[4]Scaling!BL13</f>
        <v>2822.3048458741173</v>
      </c>
      <c r="BM48">
        <f>[4]Scaling!BM13</f>
        <v>16990.528246812773</v>
      </c>
      <c r="BN48">
        <f>[4]Scaling!BN13</f>
        <v>19812.833092686891</v>
      </c>
      <c r="BO48">
        <f>[4]Scaling!BO13</f>
        <v>108796.57141672676</v>
      </c>
      <c r="BP48">
        <f>[4]Scaling!BP13</f>
        <v>0.18210898408551135</v>
      </c>
      <c r="BQ48">
        <f>[4]Scaling!BQ13</f>
        <v>0.85755167710387381</v>
      </c>
      <c r="BR48">
        <f>[4]Scaling!BR13</f>
        <v>0.15616786471821292</v>
      </c>
      <c r="BS48">
        <f>[4]Scaling!BS13</f>
        <v>53.0637594646781</v>
      </c>
      <c r="BT48">
        <f>[4]Scaling!BT13</f>
        <v>48.063556980587123</v>
      </c>
      <c r="BU48">
        <f>[4]Scaling!BU13</f>
        <v>5.9064660353218983</v>
      </c>
      <c r="BV48">
        <f>[4]Scaling!BV13</f>
        <v>0.26727075764215519</v>
      </c>
      <c r="BW48">
        <f>[4]Scaling!BW13</f>
        <v>0.26127250810072561</v>
      </c>
      <c r="BX48">
        <f>[4]Scaling!BX13</f>
        <v>1.0009717312230315</v>
      </c>
      <c r="BY48">
        <f>[4]Scaling!BY13</f>
        <v>0.26875761824730976</v>
      </c>
      <c r="BZ48">
        <f>[4]Scaling!BZ13</f>
        <v>1.1681975727079081</v>
      </c>
      <c r="CA48">
        <f>[4]Scaling!CA13</f>
        <v>4.5204379035956088E-2</v>
      </c>
      <c r="CB48">
        <f>[4]Scaling!CB13</f>
        <v>4.5924012694781156E-2</v>
      </c>
      <c r="CC48">
        <f>[4]Scaling!CC13</f>
        <v>3.7988817306724913E-3</v>
      </c>
      <c r="CD48">
        <f>[4]Scaling!CD13</f>
        <v>1.0845846519654698</v>
      </c>
      <c r="CE48">
        <f>[4]Scaling!CE13</f>
        <v>2.570748386644861E-5</v>
      </c>
      <c r="CF48">
        <f>[4]Scaling!CF13</f>
        <v>3.3522792056065722E-5</v>
      </c>
      <c r="CG48">
        <f>[4]Scaling!CG13</f>
        <v>1.2004983190240051</v>
      </c>
      <c r="CH48">
        <f>[4]Scaling!CH13</f>
        <v>1.2565195051859089E-2</v>
      </c>
      <c r="CJ48">
        <f t="shared" si="64"/>
        <v>22.880209594256524</v>
      </c>
      <c r="CK48">
        <f t="shared" si="41"/>
        <v>3.1302723270577739</v>
      </c>
      <c r="CL48">
        <f t="shared" si="65"/>
        <v>1.5548668413443429</v>
      </c>
      <c r="CM48">
        <f t="shared" si="42"/>
        <v>-1.8613537905854529</v>
      </c>
      <c r="CN48">
        <f t="shared" si="61"/>
        <v>41.376272196281782</v>
      </c>
      <c r="CO48">
        <f t="shared" si="66"/>
        <v>2.7080502011022101</v>
      </c>
      <c r="CP48">
        <f t="shared" si="67"/>
        <v>3.8039303405628133</v>
      </c>
      <c r="CR48">
        <f t="shared" si="106"/>
        <v>-15</v>
      </c>
      <c r="CS48">
        <f t="shared" si="107"/>
        <v>5.8303519477813114E-2</v>
      </c>
      <c r="CT48">
        <f t="shared" si="108"/>
        <v>5.7878208532673434E-2</v>
      </c>
      <c r="CU48">
        <f t="shared" si="109"/>
        <v>3.3267183138660833E-7</v>
      </c>
      <c r="CV48">
        <f t="shared" si="110"/>
        <v>21655.730442158008</v>
      </c>
      <c r="CX48">
        <f t="shared" si="111"/>
        <v>0.82849303662695639</v>
      </c>
      <c r="CY48">
        <f t="shared" si="112"/>
        <v>3.2084210251310554</v>
      </c>
      <c r="CZ48">
        <f t="shared" si="68"/>
        <v>1179.5393901487714</v>
      </c>
      <c r="DA48">
        <f t="shared" si="69"/>
        <v>8.6250318809962543E-4</v>
      </c>
      <c r="DB48">
        <f t="shared" si="70"/>
        <v>6.3369360507425334</v>
      </c>
      <c r="DC48">
        <f t="shared" si="71"/>
        <v>137.84585372018367</v>
      </c>
      <c r="DD48">
        <f t="shared" si="72"/>
        <v>7.8310266522006184</v>
      </c>
      <c r="DE48">
        <f t="shared" si="43"/>
        <v>1.3166811808481469E-9</v>
      </c>
      <c r="DF48">
        <f t="shared" si="44"/>
        <v>1.3166811808481469</v>
      </c>
      <c r="DG48">
        <f t="shared" si="91"/>
        <v>0.77070696719784326</v>
      </c>
      <c r="DH48">
        <f t="shared" si="73"/>
        <v>2.9716517875813243E-2</v>
      </c>
      <c r="DI48">
        <f t="shared" si="74"/>
        <v>15.410353955553136</v>
      </c>
      <c r="DJ48">
        <f t="shared" si="75"/>
        <v>1.8512555187600318E-5</v>
      </c>
      <c r="DK48">
        <f t="shared" si="113"/>
        <v>1.3908583427851702</v>
      </c>
      <c r="DL48">
        <f t="shared" si="114"/>
        <v>0.36374616800291709</v>
      </c>
      <c r="DM48">
        <f t="shared" si="115"/>
        <v>1.3534357477011096</v>
      </c>
      <c r="DN48">
        <f t="shared" si="116"/>
        <v>268.7214646344608</v>
      </c>
      <c r="DO48">
        <f t="shared" si="46"/>
        <v>1.5024427608087203</v>
      </c>
      <c r="DP48">
        <f t="shared" si="47"/>
        <v>17.262092173406021</v>
      </c>
      <c r="DQ48">
        <f t="shared" si="48"/>
        <v>4.0026379413487759E-6</v>
      </c>
      <c r="DR48">
        <f t="shared" si="49"/>
        <v>10.522374446942589</v>
      </c>
      <c r="DT48">
        <f t="shared" si="76"/>
        <v>4.4824097631241259E-29</v>
      </c>
      <c r="DU48">
        <f t="shared" si="77"/>
        <v>2.8388652981193651E-2</v>
      </c>
      <c r="DV48">
        <f t="shared" si="78"/>
        <v>7.0015543476762174E-22</v>
      </c>
      <c r="DW48">
        <f t="shared" si="51"/>
        <v>3.6348950237622239E-9</v>
      </c>
      <c r="DX48">
        <f t="shared" si="79"/>
        <v>2.4986773690933081E-8</v>
      </c>
      <c r="DY48">
        <f t="shared" si="80"/>
        <v>5.0526315789473683E-2</v>
      </c>
      <c r="DZ48">
        <f>'[4]Re=1900'!$B$20</f>
        <v>0.32791666666666663</v>
      </c>
      <c r="EA48">
        <f t="shared" si="81"/>
        <v>1.7263862457830246E-11</v>
      </c>
      <c r="EB48">
        <f t="shared" si="52"/>
        <v>5792446519.0953674</v>
      </c>
      <c r="EC48">
        <f t="shared" si="53"/>
        <v>96540775.318256125</v>
      </c>
      <c r="ED48" s="7">
        <f t="shared" si="82"/>
        <v>6436051.6878837412</v>
      </c>
      <c r="EE48">
        <f t="shared" si="54"/>
        <v>193.08155063651225</v>
      </c>
      <c r="EG48">
        <f t="shared" si="83"/>
        <v>2.8606588088484618E-9</v>
      </c>
      <c r="EH48">
        <f t="shared" si="84"/>
        <v>2.8606588088484619</v>
      </c>
      <c r="EI48">
        <f t="shared" si="85"/>
        <v>3584.5138079554144</v>
      </c>
      <c r="EJ48">
        <f t="shared" si="86"/>
        <v>2.8606588088484618E-9</v>
      </c>
      <c r="EK48">
        <f t="shared" si="87"/>
        <v>5.8303519477813114E-2</v>
      </c>
      <c r="EL48">
        <v>15</v>
      </c>
      <c r="EM48">
        <f t="shared" si="56"/>
        <v>15</v>
      </c>
      <c r="EN48">
        <f t="shared" si="57"/>
        <v>2.7080502011022101</v>
      </c>
      <c r="EQ48">
        <f>(1574*10^-6)/60</f>
        <v>2.6233333333333332E-5</v>
      </c>
      <c r="ER48">
        <f t="shared" si="34"/>
        <v>0.15613888085410227</v>
      </c>
      <c r="ET48">
        <f t="shared" si="120"/>
        <v>1.9367813872881739E-6</v>
      </c>
      <c r="EU48">
        <f t="shared" si="117"/>
        <v>7.0015543476762174E-22</v>
      </c>
      <c r="EV48">
        <f t="shared" si="63"/>
        <v>8.9930952238713898E+37</v>
      </c>
      <c r="EX48">
        <v>11.06</v>
      </c>
      <c r="EY48">
        <v>0.96799999999999997</v>
      </c>
      <c r="EZ48" s="6">
        <v>2.2100000000000001E-4</v>
      </c>
      <c r="FA48">
        <v>1.1679999999999999</v>
      </c>
      <c r="FB48">
        <f t="shared" si="59"/>
        <v>1.1679999999999999</v>
      </c>
      <c r="FC48">
        <f t="shared" si="60"/>
        <v>41.466452901227676</v>
      </c>
      <c r="FD48">
        <v>3.8E-3</v>
      </c>
      <c r="FE48" t="e">
        <f t="shared" si="121"/>
        <v>#DIV/0!</v>
      </c>
      <c r="FG48">
        <f t="shared" si="122"/>
        <v>0.82876712328767121</v>
      </c>
      <c r="FH48" s="6">
        <f t="shared" si="123"/>
        <v>5.815789473684211E-2</v>
      </c>
      <c r="FI48">
        <f t="shared" si="118"/>
        <v>527.08199434151618</v>
      </c>
      <c r="FJ48">
        <f t="shared" si="119"/>
        <v>1</v>
      </c>
    </row>
    <row r="49" spans="1:166" x14ac:dyDescent="0.25">
      <c r="A49">
        <f>[4]Scaling!A14</f>
        <v>60</v>
      </c>
      <c r="B49">
        <f>[4]Scaling!B14</f>
        <v>20</v>
      </c>
      <c r="C49">
        <f>[4]Scaling!C14</f>
        <v>2050</v>
      </c>
      <c r="D49" s="4">
        <f>[4]Scaling!D14</f>
        <v>44230</v>
      </c>
      <c r="E49">
        <f>[4]Scaling!E14</f>
        <v>5</v>
      </c>
      <c r="F49">
        <f>[4]Scaling!F14</f>
        <v>33</v>
      </c>
      <c r="G49">
        <f>[4]Scaling!G14</f>
        <v>59.996766000000001</v>
      </c>
      <c r="H49">
        <f>[4]Scaling!H14</f>
        <v>60.13053</v>
      </c>
      <c r="I49">
        <f>[4]Scaling!I14</f>
        <v>58.893230000000003</v>
      </c>
      <c r="J49">
        <f>[4]Scaling!J14</f>
        <v>40.000411</v>
      </c>
      <c r="K49">
        <f>[4]Scaling!K14</f>
        <v>40.387124</v>
      </c>
      <c r="L49">
        <f>[4]Scaling!L14</f>
        <v>27.18</v>
      </c>
      <c r="M49">
        <f>[4]Scaling!M14</f>
        <v>59.511880000000005</v>
      </c>
      <c r="N49">
        <f>[4]Scaling!N14</f>
        <v>40.1937675</v>
      </c>
      <c r="O49">
        <f>[4]Scaling!O14</f>
        <v>1175.7076577604457</v>
      </c>
      <c r="P49">
        <f>[4]Scaling!P14</f>
        <v>0.26918417821815632</v>
      </c>
      <c r="Q49">
        <f>[4]Scaling!Q14</f>
        <v>0.27035551977213834</v>
      </c>
      <c r="R49">
        <f>[4]Scaling!R14</f>
        <v>0.99566740285173672</v>
      </c>
      <c r="S49">
        <f>[4]Scaling!S14</f>
        <v>-1.1713415539820193E-3</v>
      </c>
      <c r="T49">
        <f>[4]Scaling!T14</f>
        <v>-1.9533446884881789E-3</v>
      </c>
      <c r="U49">
        <f>[4]Scaling!U14</f>
        <v>3.3330435360738473E-4</v>
      </c>
      <c r="V49">
        <f>[4]Scaling!V14</f>
        <v>1.2372999999999976</v>
      </c>
      <c r="W49">
        <f>[4]Scaling!W14</f>
        <v>0.38671300000000031</v>
      </c>
      <c r="X49">
        <f>[4]Scaling!X14</f>
        <v>19.314991112504547</v>
      </c>
      <c r="Y49">
        <f>[4]Scaling!Y14</f>
        <v>3.8933</v>
      </c>
      <c r="Z49">
        <f>[4]Scaling!Z14</f>
        <v>2.2999999999999687E-3</v>
      </c>
      <c r="AA49">
        <f>[4]Scaling!AA14</f>
        <v>9.1799326671895068E-3</v>
      </c>
      <c r="AB49">
        <f>[4]Scaling!AB14</f>
        <v>7.862811893201465E-3</v>
      </c>
      <c r="AC49">
        <f>[4]Scaling!AC14</f>
        <v>28.306122815525274</v>
      </c>
      <c r="AD49">
        <f>[4]Scaling!AD14</f>
        <v>28.234279864216816</v>
      </c>
      <c r="AE49">
        <f>[4]Scaling!AE14</f>
        <v>3.2414577103543022E-9</v>
      </c>
      <c r="AF49">
        <f>[4]Scaling!AF14</f>
        <v>7.7432873979463605E-4</v>
      </c>
      <c r="AG49">
        <f>[4]Scaling!AG14</f>
        <v>6.58606529168672E-7</v>
      </c>
      <c r="AH49">
        <f>[4]Scaling!AH14</f>
        <v>3145.3745210314232</v>
      </c>
      <c r="AI49">
        <f>[4]Scaling!AI14</f>
        <v>3145.3745210314232</v>
      </c>
      <c r="AJ49">
        <f>[4]Scaling!AJ14</f>
        <v>4074.0814915213618</v>
      </c>
      <c r="AK49">
        <f>[4]Scaling!AK14</f>
        <v>0.62209755653597454</v>
      </c>
      <c r="AL49">
        <f>[4]Scaling!AL14</f>
        <v>0.62927177069624152</v>
      </c>
      <c r="AM49">
        <f>[4]Scaling!AM14</f>
        <v>1.1571591506789375E-2</v>
      </c>
      <c r="AN49">
        <f>[4]Scaling!AN14</f>
        <v>0.28192277368000002</v>
      </c>
      <c r="AO49">
        <f>[4]Scaling!AO14</f>
        <v>1.4175115088787703E-2</v>
      </c>
      <c r="AP49">
        <f>[4]Scaling!AP14</f>
        <v>4.7750377449920977E-4</v>
      </c>
      <c r="AQ49">
        <f>[4]Scaling!AQ14</f>
        <v>992.26534569215903</v>
      </c>
      <c r="AR49">
        <f>[4]Scaling!AR14</f>
        <v>53711.887801434626</v>
      </c>
      <c r="AS49">
        <f>[4]Scaling!AS14</f>
        <v>2046.1671543403668</v>
      </c>
      <c r="AT49">
        <f>[4]Scaling!AT14</f>
        <v>1820.7467504547633</v>
      </c>
      <c r="AU49">
        <f>[4]Scaling!AU14</f>
        <v>203.18220628480267</v>
      </c>
      <c r="AV49">
        <f>[4]Scaling!AV14</f>
        <v>2.1574204744707341E-3</v>
      </c>
      <c r="AW49">
        <f>[4]Scaling!AW14</f>
        <v>3.6697761346098296E-4</v>
      </c>
      <c r="AX49">
        <f>[4]Scaling!AX14</f>
        <v>3.9150674415349132</v>
      </c>
      <c r="AY49">
        <f>[4]Scaling!AY14</f>
        <v>3.0914930248124666</v>
      </c>
      <c r="AZ49">
        <f>[4]Scaling!AZ14</f>
        <v>1.3688474357876606E-3</v>
      </c>
      <c r="BA49">
        <f>[4]Scaling!BA14</f>
        <v>13.399525729391513</v>
      </c>
      <c r="BB49">
        <f>[4]Scaling!BB14</f>
        <v>11.132920636957225</v>
      </c>
      <c r="BC49">
        <f>[4]Scaling!BC14</f>
        <v>2357143.112635701</v>
      </c>
      <c r="BD49">
        <f>[4]Scaling!BD14</f>
        <v>2188.1507064362877</v>
      </c>
      <c r="BE49">
        <f>[4]Scaling!BE14</f>
        <v>1838.9785790876854</v>
      </c>
      <c r="BF49">
        <f>[4]Scaling!BF14</f>
        <v>283.50230177575406</v>
      </c>
      <c r="BG49">
        <f>[4]Scaling!BG14</f>
        <v>1929.8449738036797</v>
      </c>
      <c r="BH49">
        <f>[4]Scaling!BH14</f>
        <v>1929.8449738036811</v>
      </c>
      <c r="BI49">
        <f>[4]Scaling!BI14</f>
        <v>0</v>
      </c>
      <c r="BJ49">
        <f>[4]Scaling!BJ14</f>
        <v>9.6037625568857266</v>
      </c>
      <c r="BK49">
        <f>[4]Scaling!BK14</f>
        <v>0.49713772796828487</v>
      </c>
      <c r="BL49">
        <f>[4]Scaling!BL14</f>
        <v>2722.6887905849048</v>
      </c>
      <c r="BM49">
        <f>[4]Scaling!BM14</f>
        <v>18533.77290000991</v>
      </c>
      <c r="BN49">
        <f>[4]Scaling!BN14</f>
        <v>21256.461690594813</v>
      </c>
      <c r="BO49">
        <f>[4]Scaling!BO14</f>
        <v>77523.983176382855</v>
      </c>
      <c r="BP49">
        <f>[4]Scaling!BP14</f>
        <v>0.27419207346753627</v>
      </c>
      <c r="BQ49">
        <f>[4]Scaling!BQ14</f>
        <v>0.87191241749375481</v>
      </c>
      <c r="BR49">
        <f>[4]Scaling!BR14</f>
        <v>0.23907147363470477</v>
      </c>
      <c r="BS49">
        <f>[4]Scaling!BS14</f>
        <v>53.434113850670791</v>
      </c>
      <c r="BT49">
        <f>[4]Scaling!BT14</f>
        <v>48.632232572227927</v>
      </c>
      <c r="BU49">
        <f>[4]Scaling!BU14</f>
        <v>6.0777661493292143</v>
      </c>
      <c r="BV49">
        <f>[4]Scaling!BV14</f>
        <v>0.26809241400216172</v>
      </c>
      <c r="BW49">
        <f>[4]Scaling!BW14</f>
        <v>0.26127254694797525</v>
      </c>
      <c r="BX49">
        <f>[4]Scaling!BX14</f>
        <v>1.0302811426711298</v>
      </c>
      <c r="BY49">
        <f>[4]Scaling!BY14</f>
        <v>0.26884536664295383</v>
      </c>
      <c r="BZ49">
        <f>[4]Scaling!BZ14</f>
        <v>1.2146475193430115</v>
      </c>
      <c r="CA49">
        <f>[4]Scaling!CA14</f>
        <v>5.7706991036772459E-2</v>
      </c>
      <c r="CB49">
        <f>[4]Scaling!CB14</f>
        <v>5.8375164838525763E-2</v>
      </c>
      <c r="CC49">
        <f>[4]Scaling!CC14</f>
        <v>2.109026170613152E-3</v>
      </c>
      <c r="CD49">
        <f>[4]Scaling!CD14</f>
        <v>1.1224643310070705</v>
      </c>
      <c r="CE49">
        <f>[4]Scaling!CE14</f>
        <v>2.7025515740246553E-5</v>
      </c>
      <c r="CF49">
        <f>[4]Scaling!CF14</f>
        <v>3.4616554580710648E-5</v>
      </c>
      <c r="CG49">
        <f>[4]Scaling!CG14</f>
        <v>1.2131186901151254</v>
      </c>
      <c r="CH49">
        <f>[4]Scaling!CH14</f>
        <v>1.2544993697838264E-2</v>
      </c>
      <c r="CJ49">
        <f t="shared" si="64"/>
        <v>12.680901376549018</v>
      </c>
      <c r="CK49">
        <f t="shared" si="41"/>
        <v>2.5400970329611852</v>
      </c>
      <c r="CL49">
        <f t="shared" si="65"/>
        <v>1.8122322379132667</v>
      </c>
      <c r="CM49">
        <f t="shared" si="42"/>
        <v>-1.6375600223047453</v>
      </c>
      <c r="CN49">
        <f t="shared" si="61"/>
        <v>26.446400037779711</v>
      </c>
      <c r="CO49">
        <f t="shared" si="66"/>
        <v>3.4965075614664802</v>
      </c>
      <c r="CP49">
        <f t="shared" si="67"/>
        <v>3.6697761346098297</v>
      </c>
      <c r="CR49">
        <f t="shared" si="106"/>
        <v>-33</v>
      </c>
      <c r="CS49">
        <f t="shared" si="107"/>
        <v>0.15803708756752124</v>
      </c>
      <c r="CT49">
        <f t="shared" si="108"/>
        <v>5.930611514430726E-2</v>
      </c>
      <c r="CU49">
        <f t="shared" si="109"/>
        <v>3.3689310756374981E-7</v>
      </c>
      <c r="CV49">
        <f t="shared" si="110"/>
        <v>23339.188949461059</v>
      </c>
      <c r="CX49">
        <f t="shared" si="111"/>
        <v>0.81971715003401269</v>
      </c>
      <c r="CY49">
        <f t="shared" si="112"/>
        <v>3.2414577103543021</v>
      </c>
      <c r="CZ49">
        <f t="shared" si="68"/>
        <v>1179.3280580159137</v>
      </c>
      <c r="DA49">
        <f t="shared" si="69"/>
        <v>8.5699068402481744E-4</v>
      </c>
      <c r="DB49">
        <f t="shared" si="70"/>
        <v>6.5898760749991387</v>
      </c>
      <c r="DC49">
        <f t="shared" si="71"/>
        <v>156.32610098618278</v>
      </c>
      <c r="DD49">
        <f t="shared" si="72"/>
        <v>8.2973379566760652</v>
      </c>
      <c r="DE49">
        <f t="shared" si="43"/>
        <v>1.2463614361332493E-9</v>
      </c>
      <c r="DF49">
        <f t="shared" si="44"/>
        <v>1.2463614361332493</v>
      </c>
      <c r="DG49">
        <f t="shared" si="91"/>
        <v>0.82720400981724296</v>
      </c>
      <c r="DH49">
        <f t="shared" si="73"/>
        <v>2.922350104986968E-2</v>
      </c>
      <c r="DI49">
        <f t="shared" si="74"/>
        <v>15.804845932194612</v>
      </c>
      <c r="DJ49">
        <f t="shared" si="75"/>
        <v>1.830429200024947E-5</v>
      </c>
      <c r="DK49">
        <f t="shared" si="113"/>
        <v>1.4394228713898278</v>
      </c>
      <c r="DL49">
        <f t="shared" si="114"/>
        <v>0.38746986274348971</v>
      </c>
      <c r="DM49">
        <f t="shared" si="115"/>
        <v>1.4412368997903462</v>
      </c>
      <c r="DN49">
        <f t="shared" si="116"/>
        <v>322.3239788655651</v>
      </c>
      <c r="DO49">
        <f t="shared" si="46"/>
        <v>1.7055865021632579</v>
      </c>
      <c r="DP49">
        <f t="shared" si="47"/>
        <v>16.596122670778399</v>
      </c>
      <c r="DQ49">
        <f t="shared" si="48"/>
        <v>4.0543381098734158E-6</v>
      </c>
      <c r="DR49">
        <f t="shared" si="49"/>
        <v>11.047916715237108</v>
      </c>
      <c r="DT49">
        <f t="shared" si="76"/>
        <v>4.4824097631241259E-29</v>
      </c>
      <c r="DU49">
        <f t="shared" si="77"/>
        <v>2.8418704514010993E-2</v>
      </c>
      <c r="DV49">
        <f t="shared" si="78"/>
        <v>8.7675780952188765E-22</v>
      </c>
      <c r="DW49">
        <f t="shared" si="51"/>
        <v>2.905803111999825E-9</v>
      </c>
      <c r="DX49">
        <f t="shared" si="79"/>
        <v>1.8414550693959557E-8</v>
      </c>
      <c r="DY49">
        <f t="shared" si="80"/>
        <v>4.6829268292682927E-2</v>
      </c>
      <c r="DZ49">
        <f>'[4]Re=2050'!$B$20</f>
        <v>0.35374999999999995</v>
      </c>
      <c r="EA49">
        <f t="shared" si="81"/>
        <v>1.3633022168625179E-11</v>
      </c>
      <c r="EB49">
        <f t="shared" si="52"/>
        <v>7335130740.8667183</v>
      </c>
      <c r="EC49">
        <f t="shared" si="53"/>
        <v>122252179.0144453</v>
      </c>
      <c r="ED49" s="7">
        <f t="shared" si="82"/>
        <v>3704611.4852862214</v>
      </c>
      <c r="EE49">
        <f t="shared" si="54"/>
        <v>244.50435802889061</v>
      </c>
      <c r="EG49">
        <f t="shared" si="83"/>
        <v>2.8817924385009415E-9</v>
      </c>
      <c r="EH49">
        <f t="shared" si="84"/>
        <v>2.8817924385009412</v>
      </c>
      <c r="EI49">
        <f t="shared" si="85"/>
        <v>3853.4736244666165</v>
      </c>
      <c r="EJ49">
        <f t="shared" si="86"/>
        <v>2.8817924385009415E-9</v>
      </c>
      <c r="EK49">
        <f t="shared" si="87"/>
        <v>0.15803708756752124</v>
      </c>
      <c r="EL49">
        <v>33</v>
      </c>
      <c r="EM49">
        <f t="shared" si="56"/>
        <v>33</v>
      </c>
      <c r="EN49">
        <f t="shared" si="57"/>
        <v>3.4965075614664802</v>
      </c>
      <c r="EQ49">
        <f>(1698*10^-6)/60</f>
        <v>2.8299999999999997E-5</v>
      </c>
      <c r="ER49">
        <f t="shared" si="34"/>
        <v>0.23902710333408589</v>
      </c>
      <c r="ET49">
        <f t="shared" si="120"/>
        <v>1.9371313765073519E-6</v>
      </c>
      <c r="EU49">
        <f t="shared" si="117"/>
        <v>8.7675780952188765E-22</v>
      </c>
      <c r="EV49">
        <f t="shared" si="63"/>
        <v>7.1829440911413838E+37</v>
      </c>
      <c r="EX49">
        <v>2.21</v>
      </c>
      <c r="EY49">
        <v>0.996</v>
      </c>
      <c r="EZ49" s="6">
        <v>3.3300000000000002E-4</v>
      </c>
      <c r="FA49">
        <v>1.2150000000000001</v>
      </c>
      <c r="FB49">
        <f t="shared" si="59"/>
        <v>1.2150000000000001</v>
      </c>
      <c r="FC49">
        <f t="shared" si="60"/>
        <v>26.367653645206875</v>
      </c>
      <c r="FD49">
        <v>2.1099999999999999E-3</v>
      </c>
      <c r="FE49" t="e">
        <f t="shared" si="121"/>
        <v>#DIV/0!</v>
      </c>
      <c r="FG49">
        <f t="shared" si="122"/>
        <v>0.81975308641975297</v>
      </c>
      <c r="FH49" s="6">
        <f t="shared" si="123"/>
        <v>0.15781990521327016</v>
      </c>
      <c r="FI49">
        <f t="shared" si="118"/>
        <v>580.74030212686034</v>
      </c>
      <c r="FJ49">
        <f t="shared" si="119"/>
        <v>1</v>
      </c>
    </row>
    <row r="50" spans="1:166" x14ac:dyDescent="0.25">
      <c r="A50">
        <f>[4]Scaling!A15</f>
        <v>60</v>
      </c>
      <c r="B50">
        <f>[4]Scaling!B15</f>
        <v>20</v>
      </c>
      <c r="C50">
        <f>[4]Scaling!C15</f>
        <v>2050</v>
      </c>
      <c r="D50" s="4">
        <f>[4]Scaling!D15</f>
        <v>44230</v>
      </c>
      <c r="E50">
        <f>[4]Scaling!E15</f>
        <v>6</v>
      </c>
      <c r="F50">
        <f>[4]Scaling!F15</f>
        <v>23</v>
      </c>
      <c r="G50">
        <f>[4]Scaling!G15</f>
        <v>59.856690999999998</v>
      </c>
      <c r="H50">
        <f>[4]Scaling!H15</f>
        <v>60.080165999999998</v>
      </c>
      <c r="I50">
        <f>[4]Scaling!I15</f>
        <v>58.698407000000003</v>
      </c>
      <c r="J50">
        <f>[4]Scaling!J15</f>
        <v>40.068187000000002</v>
      </c>
      <c r="K50">
        <f>[4]Scaling!K15</f>
        <v>40.510342999999999</v>
      </c>
      <c r="L50">
        <f>[4]Scaling!L15</f>
        <v>19.809999999999999</v>
      </c>
      <c r="M50">
        <f>[4]Scaling!M15</f>
        <v>59.389286499999997</v>
      </c>
      <c r="N50">
        <f>[4]Scaling!N15</f>
        <v>40.289265</v>
      </c>
      <c r="O50">
        <f>[4]Scaling!O15</f>
        <v>1175.7835212936204</v>
      </c>
      <c r="P50">
        <f>[4]Scaling!P15</f>
        <v>0.26567394753830748</v>
      </c>
      <c r="Q50">
        <f>[4]Scaling!Q15</f>
        <v>0.27032375208074888</v>
      </c>
      <c r="R50">
        <f>[4]Scaling!R15</f>
        <v>0.98279912694814753</v>
      </c>
      <c r="S50">
        <f>[4]Scaling!S15</f>
        <v>-4.6498045424414047E-3</v>
      </c>
      <c r="T50">
        <f>[4]Scaling!T15</f>
        <v>-5.4713965280852039E-3</v>
      </c>
      <c r="U50">
        <f>[4]Scaling!U15</f>
        <v>3.3212823933131237E-4</v>
      </c>
      <c r="V50">
        <f>[4]Scaling!V15</f>
        <v>1.3817589999999953</v>
      </c>
      <c r="W50">
        <f>[4]Scaling!W15</f>
        <v>0.44215599999999711</v>
      </c>
      <c r="X50">
        <f>[4]Scaling!X15</f>
        <v>19.096168990032957</v>
      </c>
      <c r="Y50">
        <f>[4]Scaling!Y15</f>
        <v>3.8816999999999999</v>
      </c>
      <c r="Z50">
        <f>[4]Scaling!Z15</f>
        <v>-2.2999999999999687E-3</v>
      </c>
      <c r="AA50">
        <f>[4]Scaling!AA15</f>
        <v>1.0077969558545003E-2</v>
      </c>
      <c r="AB50">
        <f>[4]Scaling!AB15</f>
        <v>8.1222447729263798E-3</v>
      </c>
      <c r="AC50">
        <f>[4]Scaling!AC15</f>
        <v>29.240081182534968</v>
      </c>
      <c r="AD50">
        <f>[4]Scaling!AD15</f>
        <v>31.215762343517074</v>
      </c>
      <c r="AE50">
        <f>[4]Scaling!AE15</f>
        <v>3.2339636238334824E-9</v>
      </c>
      <c r="AF50">
        <f>[4]Scaling!AF15</f>
        <v>7.7585075719391523E-4</v>
      </c>
      <c r="AG50">
        <f>[4]Scaling!AG15</f>
        <v>6.5985850553536321E-7</v>
      </c>
      <c r="AH50">
        <f>[4]Scaling!AH15</f>
        <v>3145.2592266222546</v>
      </c>
      <c r="AI50">
        <f>[4]Scaling!AI15</f>
        <v>3145.2592266222546</v>
      </c>
      <c r="AJ50">
        <f>[4]Scaling!AJ15</f>
        <v>4073.6494645507109</v>
      </c>
      <c r="AK50">
        <f>[4]Scaling!AK15</f>
        <v>0.62196956905394185</v>
      </c>
      <c r="AL50">
        <f>[4]Scaling!AL15</f>
        <v>0.62939748229170922</v>
      </c>
      <c r="AM50">
        <f>[4]Scaling!AM15</f>
        <v>1.1559666717730231E-2</v>
      </c>
      <c r="AN50">
        <f>[4]Scaling!AN15</f>
        <v>0.281863193239</v>
      </c>
      <c r="AO50">
        <f>[4]Scaling!AO15</f>
        <v>1.4160619044527829E-2</v>
      </c>
      <c r="AP50">
        <f>[4]Scaling!AP15</f>
        <v>4.7842598431159619E-4</v>
      </c>
      <c r="AQ50">
        <f>[4]Scaling!AQ15</f>
        <v>992.22913428157426</v>
      </c>
      <c r="AR50">
        <f>[4]Scaling!AR15</f>
        <v>53609.978053248233</v>
      </c>
      <c r="AS50">
        <f>[4]Scaling!AS15</f>
        <v>2042.2848782189803</v>
      </c>
      <c r="AT50">
        <f>[4]Scaling!AT15</f>
        <v>1817.170777016185</v>
      </c>
      <c r="AU50">
        <f>[4]Scaling!AU15</f>
        <v>204.04017555187551</v>
      </c>
      <c r="AV50">
        <f>[4]Scaling!AV15</f>
        <v>2.1594700723054205E-3</v>
      </c>
      <c r="AW50">
        <f>[4]Scaling!AW15</f>
        <v>3.6681066993517821E-4</v>
      </c>
      <c r="AX50">
        <f>[4]Scaling!AX15</f>
        <v>3.9234262799349073</v>
      </c>
      <c r="AY50">
        <f>[4]Scaling!AY15</f>
        <v>3.0965166046132961</v>
      </c>
      <c r="AZ50">
        <f>[4]Scaling!AZ15</f>
        <v>1.3691741488505501E-3</v>
      </c>
      <c r="BA50">
        <f>[4]Scaling!BA15</f>
        <v>13.400633445837615</v>
      </c>
      <c r="BB50">
        <f>[4]Scaling!BB15</f>
        <v>11.131650458240554</v>
      </c>
      <c r="BC50">
        <f>[4]Scaling!BC15</f>
        <v>2357428.3880351274</v>
      </c>
      <c r="BD50">
        <f>[4]Scaling!BD15</f>
        <v>2187.8813799563336</v>
      </c>
      <c r="BE50">
        <f>[4]Scaling!BE15</f>
        <v>1839.1361026940885</v>
      </c>
      <c r="BF50">
        <f>[4]Scaling!BF15</f>
        <v>283.21238089055657</v>
      </c>
      <c r="BG50">
        <f>[4]Scaling!BG15</f>
        <v>2089.8194080093735</v>
      </c>
      <c r="BH50">
        <f>[4]Scaling!BH15</f>
        <v>2089.8194080093735</v>
      </c>
      <c r="BI50">
        <f>[4]Scaling!BI15</f>
        <v>0</v>
      </c>
      <c r="BJ50">
        <f>[4]Scaling!BJ15</f>
        <v>9.1623277728602144</v>
      </c>
      <c r="BK50">
        <f>[4]Scaling!BK15</f>
        <v>0.47970248477784255</v>
      </c>
      <c r="BL50">
        <f>[4]Scaling!BL15</f>
        <v>2594.8846630514117</v>
      </c>
      <c r="BM50">
        <f>[4]Scaling!BM15</f>
        <v>19147.610402266575</v>
      </c>
      <c r="BN50">
        <f>[4]Scaling!BN15</f>
        <v>21742.495065317988</v>
      </c>
      <c r="BO50">
        <f>[4]Scaling!BO15</f>
        <v>86577.585632099392</v>
      </c>
      <c r="BP50">
        <f>[4]Scaling!BP15</f>
        <v>0.25113307222160247</v>
      </c>
      <c r="BQ50">
        <f>[4]Scaling!BQ15</f>
        <v>0.88065377707314829</v>
      </c>
      <c r="BR50">
        <f>[4]Scaling!BR15</f>
        <v>0.22116128859993794</v>
      </c>
      <c r="BS50">
        <f>[4]Scaling!BS15</f>
        <v>53.250961983434621</v>
      </c>
      <c r="BT50">
        <f>[4]Scaling!BT15</f>
        <v>48.669798097004517</v>
      </c>
      <c r="BU50">
        <f>[4]Scaling!BU15</f>
        <v>6.1383245165653761</v>
      </c>
      <c r="BV50">
        <f>[4]Scaling!BV15</f>
        <v>0.26790651155890088</v>
      </c>
      <c r="BW50">
        <f>[4]Scaling!BW15</f>
        <v>0.26127253815844625</v>
      </c>
      <c r="BX50">
        <f>[4]Scaling!BX15</f>
        <v>1.0168460467023597</v>
      </c>
      <c r="BY50">
        <f>[4]Scaling!BY15</f>
        <v>0.26880191094141276</v>
      </c>
      <c r="BZ50">
        <f>[4]Scaling!BZ15</f>
        <v>1.2070257568658578</v>
      </c>
      <c r="CA50">
        <f>[4]Scaling!CA15</f>
        <v>5.5648919059634872E-2</v>
      </c>
      <c r="CB50">
        <f>[4]Scaling!CB15</f>
        <v>5.5261169986000322E-2</v>
      </c>
      <c r="CC50">
        <f>[4]Scaling!CC15</f>
        <v>2.9407504307786439E-3</v>
      </c>
      <c r="CD50">
        <f>[4]Scaling!CD15</f>
        <v>1.1119359017841086</v>
      </c>
      <c r="CE50">
        <f>[4]Scaling!CE15</f>
        <v>2.7396592804025293E-5</v>
      </c>
      <c r="CF50">
        <f>[4]Scaling!CF15</f>
        <v>3.4563179516793582E-5</v>
      </c>
      <c r="CG50">
        <f>[4]Scaling!CG15</f>
        <v>1.2212369071463627</v>
      </c>
      <c r="CH50">
        <f>[4]Scaling!CH15</f>
        <v>1.242196987995599E-2</v>
      </c>
      <c r="CJ50">
        <f t="shared" si="64"/>
        <v>17.696543703190311</v>
      </c>
      <c r="CK50">
        <f t="shared" si="41"/>
        <v>2.8733693495057211</v>
      </c>
      <c r="CL50">
        <f t="shared" si="65"/>
        <v>1.77373483483431</v>
      </c>
      <c r="CM50">
        <f t="shared" si="42"/>
        <v>-1.6704664330411672</v>
      </c>
      <c r="CN50">
        <f t="shared" si="61"/>
        <v>28.245463654098302</v>
      </c>
      <c r="CO50">
        <f t="shared" si="66"/>
        <v>3.1354942159291497</v>
      </c>
      <c r="CP50">
        <f t="shared" si="67"/>
        <v>3.6681066993517821</v>
      </c>
      <c r="CR50">
        <f t="shared" si="106"/>
        <v>-23</v>
      </c>
      <c r="CS50">
        <f t="shared" si="107"/>
        <v>0.11293996112528745</v>
      </c>
      <c r="CT50">
        <f t="shared" si="108"/>
        <v>5.9401073734168773E-2</v>
      </c>
      <c r="CU50">
        <f t="shared" si="109"/>
        <v>3.3717208189031842E-7</v>
      </c>
      <c r="CV50">
        <f t="shared" si="110"/>
        <v>24089.315839525923</v>
      </c>
      <c r="CX50">
        <f t="shared" si="111"/>
        <v>0.81423210843492422</v>
      </c>
      <c r="CY50">
        <f t="shared" si="112"/>
        <v>3.2339636238334823</v>
      </c>
      <c r="CZ50">
        <f t="shared" si="68"/>
        <v>1179.4327016288833</v>
      </c>
      <c r="DA50">
        <f t="shared" si="69"/>
        <v>8.5970996454202931E-4</v>
      </c>
      <c r="DB50">
        <f t="shared" si="70"/>
        <v>6.5480478948300673</v>
      </c>
      <c r="DC50">
        <f t="shared" si="71"/>
        <v>160.23765740818567</v>
      </c>
      <c r="DD50">
        <f t="shared" si="72"/>
        <v>8.2182948310169763</v>
      </c>
      <c r="DE50">
        <f t="shared" si="43"/>
        <v>1.2582811394826399E-9</v>
      </c>
      <c r="DF50">
        <f t="shared" si="44"/>
        <v>1.2582811394826399</v>
      </c>
      <c r="DG50">
        <f t="shared" si="91"/>
        <v>0.8560870745743594</v>
      </c>
      <c r="DH50">
        <f t="shared" si="73"/>
        <v>2.9277862439236257E-2</v>
      </c>
      <c r="DI50">
        <f t="shared" si="74"/>
        <v>15.804845932194658</v>
      </c>
      <c r="DJ50">
        <f t="shared" si="75"/>
        <v>1.8420810064843464E-5</v>
      </c>
      <c r="DK50">
        <f t="shared" si="113"/>
        <v>1.453315131151808</v>
      </c>
      <c r="DL50">
        <f t="shared" si="114"/>
        <v>0.38610796791025387</v>
      </c>
      <c r="DM50">
        <f t="shared" si="115"/>
        <v>1.4364033594776369</v>
      </c>
      <c r="DN50">
        <f t="shared" si="116"/>
        <v>328.32747311638775</v>
      </c>
      <c r="DO50">
        <f t="shared" si="46"/>
        <v>1.7541251570259246</v>
      </c>
      <c r="DP50">
        <f t="shared" si="47"/>
        <v>16.669324344056953</v>
      </c>
      <c r="DQ50">
        <f t="shared" si="48"/>
        <v>4.0227340635665541E-6</v>
      </c>
      <c r="DR50">
        <f t="shared" si="49"/>
        <v>10.966785846980518</v>
      </c>
      <c r="DT50">
        <f t="shared" si="76"/>
        <v>4.4824097631241259E-29</v>
      </c>
      <c r="DU50">
        <f t="shared" si="77"/>
        <v>2.8403845154196784E-2</v>
      </c>
      <c r="DV50">
        <f t="shared" si="78"/>
        <v>8.4790060478094833E-22</v>
      </c>
      <c r="DW50">
        <f t="shared" si="51"/>
        <v>3.0031273031661431E-9</v>
      </c>
      <c r="DX50">
        <f t="shared" si="79"/>
        <v>1.9262518654492065E-8</v>
      </c>
      <c r="DY50">
        <f t="shared" si="80"/>
        <v>4.6829268292682927E-2</v>
      </c>
      <c r="DZ50">
        <f>'[4]Re=2050'!$B$20</f>
        <v>0.35374999999999995</v>
      </c>
      <c r="EA50">
        <f t="shared" si="81"/>
        <v>1.430732623307822E-11</v>
      </c>
      <c r="EB50">
        <f t="shared" si="52"/>
        <v>6989426142.3075838</v>
      </c>
      <c r="EC50">
        <f t="shared" si="53"/>
        <v>116490435.70512639</v>
      </c>
      <c r="ED50" s="7">
        <f t="shared" si="82"/>
        <v>5064801.5523967994</v>
      </c>
      <c r="EE50">
        <f t="shared" si="54"/>
        <v>232.98087141025277</v>
      </c>
      <c r="EG50">
        <f t="shared" si="83"/>
        <v>2.8713299548876211E-9</v>
      </c>
      <c r="EH50">
        <f t="shared" si="84"/>
        <v>2.8713299548876212</v>
      </c>
      <c r="EI50">
        <f t="shared" si="85"/>
        <v>4027.5197188211837</v>
      </c>
      <c r="EJ50">
        <f t="shared" si="86"/>
        <v>2.8713299548876211E-9</v>
      </c>
      <c r="EK50">
        <f t="shared" si="87"/>
        <v>0.11293996112528745</v>
      </c>
      <c r="EL50">
        <v>23</v>
      </c>
      <c r="EM50">
        <f t="shared" si="56"/>
        <v>23</v>
      </c>
      <c r="EN50">
        <f t="shared" si="57"/>
        <v>3.1354942159291497</v>
      </c>
      <c r="EQ50">
        <f>(1698*10^-6)/60</f>
        <v>2.8299999999999997E-5</v>
      </c>
      <c r="ER50">
        <f t="shared" si="34"/>
        <v>0.22112024232741012</v>
      </c>
      <c r="ET50">
        <f t="shared" si="120"/>
        <v>1.937087543777895E-6</v>
      </c>
      <c r="EU50">
        <f t="shared" si="117"/>
        <v>8.4790060478094833E-22</v>
      </c>
      <c r="EV50">
        <f t="shared" si="63"/>
        <v>7.4272382748146853E+37</v>
      </c>
      <c r="EX50">
        <v>6.06</v>
      </c>
      <c r="EY50">
        <v>0.98299999999999998</v>
      </c>
      <c r="EZ50" s="6">
        <v>3.3199999999999999E-4</v>
      </c>
      <c r="FA50">
        <v>1.2070000000000001</v>
      </c>
      <c r="FB50">
        <f t="shared" si="59"/>
        <v>1.2070000000000001</v>
      </c>
      <c r="FC50">
        <f t="shared" si="60"/>
        <v>28.251871440932135</v>
      </c>
      <c r="FD50">
        <v>2.9399999999999999E-3</v>
      </c>
      <c r="FE50" t="e">
        <f t="shared" si="121"/>
        <v>#DIV/0!</v>
      </c>
      <c r="FG50">
        <f t="shared" si="122"/>
        <v>0.81441590720795354</v>
      </c>
      <c r="FH50" s="6">
        <f t="shared" si="123"/>
        <v>0.11292517006802721</v>
      </c>
      <c r="FI50">
        <f t="shared" si="118"/>
        <v>603.13650959351617</v>
      </c>
      <c r="FJ50">
        <f t="shared" si="119"/>
        <v>1</v>
      </c>
    </row>
    <row r="51" spans="1:166" x14ac:dyDescent="0.25">
      <c r="A51">
        <f>[5]Scaling!A2</f>
        <v>60</v>
      </c>
      <c r="B51">
        <f>[5]Scaling!B2</f>
        <v>25</v>
      </c>
      <c r="C51">
        <f>[5]Scaling!C2</f>
        <v>1300</v>
      </c>
      <c r="D51" s="4">
        <f>[5]Scaling!D2</f>
        <v>44245</v>
      </c>
      <c r="E51">
        <f>[5]Scaling!E2</f>
        <v>3</v>
      </c>
      <c r="F51">
        <f>[5]Scaling!F2</f>
        <v>22</v>
      </c>
      <c r="G51">
        <f>[5]Scaling!G2</f>
        <v>59.476832999999999</v>
      </c>
      <c r="H51">
        <f>[5]Scaling!H2</f>
        <v>60.042949999999998</v>
      </c>
      <c r="I51">
        <f>[5]Scaling!I2</f>
        <v>58.264747999999997</v>
      </c>
      <c r="J51">
        <f>[5]Scaling!J2</f>
        <v>35.064234999999996</v>
      </c>
      <c r="K51">
        <f>[5]Scaling!K2</f>
        <v>36.124594000000002</v>
      </c>
      <c r="L51">
        <f>[5]Scaling!L2</f>
        <v>12.89</v>
      </c>
      <c r="M51">
        <f>[5]Scaling!M2</f>
        <v>59.153848999999994</v>
      </c>
      <c r="N51">
        <f>[5]Scaling!N2</f>
        <v>35.594414499999999</v>
      </c>
      <c r="O51">
        <f>[5]Scaling!O2</f>
        <v>1175.9288875819884</v>
      </c>
      <c r="P51">
        <f>[5]Scaling!P2</f>
        <v>0.2624434549388569</v>
      </c>
      <c r="Q51">
        <f>[5]Scaling!Q2</f>
        <v>0.27026289395817016</v>
      </c>
      <c r="R51">
        <f>[5]Scaling!R2</f>
        <v>0.9710672859866456</v>
      </c>
      <c r="S51">
        <f>[5]Scaling!S2</f>
        <v>-7.8194390193132568E-3</v>
      </c>
      <c r="T51">
        <f>[5]Scaling!T2</f>
        <v>-8.4608588543697797E-3</v>
      </c>
      <c r="U51">
        <f>[5]Scaling!U2</f>
        <v>2.0702514866893784E-4</v>
      </c>
      <c r="V51">
        <f>[5]Scaling!V2</f>
        <v>1.7782020000000003</v>
      </c>
      <c r="W51">
        <f>[5]Scaling!W2</f>
        <v>1.0603590000000054</v>
      </c>
      <c r="X51">
        <f>[5]Scaling!X2</f>
        <v>23.557611697088298</v>
      </c>
      <c r="Y51">
        <f>[5]Scaling!Y2</f>
        <v>3.9121000000000001</v>
      </c>
      <c r="Z51">
        <f>[5]Scaling!Z2</f>
        <v>0</v>
      </c>
      <c r="AA51">
        <f>[5]Scaling!AA2</f>
        <v>7.6832045149303769E-3</v>
      </c>
      <c r="AB51">
        <f>[5]Scaling!AB2</f>
        <v>6.98473137720942E-3</v>
      </c>
      <c r="AC51">
        <f>[5]Scaling!AC2</f>
        <v>25.145032957953912</v>
      </c>
      <c r="AD51">
        <f>[5]Scaling!AD2</f>
        <v>25.468326238841897</v>
      </c>
      <c r="AE51">
        <f>[5]Scaling!AE2</f>
        <v>3.2195990683416122E-9</v>
      </c>
      <c r="AF51">
        <f>[5]Scaling!AF2</f>
        <v>7.787905316655663E-4</v>
      </c>
      <c r="AG51">
        <f>[5]Scaling!AG2</f>
        <v>6.6227689436812754E-7</v>
      </c>
      <c r="AH51">
        <f>[5]Scaling!AH2</f>
        <v>3145.03941893315</v>
      </c>
      <c r="AI51">
        <f>[5]Scaling!AI2</f>
        <v>3145.03941893315</v>
      </c>
      <c r="AJ51">
        <f>[5]Scaling!AJ2</f>
        <v>4094.392528722085</v>
      </c>
      <c r="AK51">
        <f>[5]Scaling!AK2</f>
        <v>0.62172319760538786</v>
      </c>
      <c r="AL51">
        <f>[5]Scaling!AL2</f>
        <v>0.62294840939900731</v>
      </c>
      <c r="AM51">
        <f>[5]Scaling!AM2</f>
        <v>1.1536730916945234E-2</v>
      </c>
      <c r="AN51">
        <f>[5]Scaling!AN2</f>
        <v>0.281748770614</v>
      </c>
      <c r="AO51">
        <f>[5]Scaling!AO2</f>
        <v>1.4132737337147186E-2</v>
      </c>
      <c r="AP51">
        <f>[5]Scaling!AP2</f>
        <v>4.8020727382898777E-4</v>
      </c>
      <c r="AQ51">
        <f>[5]Scaling!AQ2</f>
        <v>993.90926925432302</v>
      </c>
      <c r="AR51">
        <f>[5]Scaling!AR2</f>
        <v>33879.333841787447</v>
      </c>
      <c r="AS51">
        <f>[5]Scaling!AS2</f>
        <v>1290.6412892109504</v>
      </c>
      <c r="AT51">
        <f>[5]Scaling!AT2</f>
        <v>1149.5328849868977</v>
      </c>
      <c r="AU51">
        <f>[5]Scaling!AU2</f>
        <v>205.70166667033504</v>
      </c>
      <c r="AV51">
        <f>[5]Scaling!AV2</f>
        <v>2.7164553635690872E-3</v>
      </c>
      <c r="AW51">
        <f>[5]Scaling!AW2</f>
        <v>4.6017529880192776E-4</v>
      </c>
      <c r="AX51">
        <f>[5]Scaling!AX2</f>
        <v>3.9395778227575748</v>
      </c>
      <c r="AY51">
        <f>[5]Scaling!AY2</f>
        <v>3.1562117256231028</v>
      </c>
      <c r="AZ51">
        <f>[5]Scaling!AZ2</f>
        <v>1.7199639534057657E-3</v>
      </c>
      <c r="BA51">
        <f>[5]Scaling!BA2</f>
        <v>11.51561467601552</v>
      </c>
      <c r="BB51">
        <f>[5]Scaling!BB2</f>
        <v>9.6168391289790254</v>
      </c>
      <c r="BC51">
        <f>[5]Scaling!BC2</f>
        <v>2357976.0435746545</v>
      </c>
      <c r="BD51">
        <f>[5]Scaling!BD2</f>
        <v>1879.3752544255242</v>
      </c>
      <c r="BE51">
        <f>[5]Scaling!BE2</f>
        <v>1572.5835926964501</v>
      </c>
      <c r="BF51">
        <f>[5]Scaling!BF2</f>
        <v>282.65474674294376</v>
      </c>
      <c r="BG51">
        <f>[5]Scaling!BG2</f>
        <v>1280.5416986024354</v>
      </c>
      <c r="BH51">
        <f>[5]Scaling!BH2</f>
        <v>1280.5416986024354</v>
      </c>
      <c r="BI51">
        <f>[5]Scaling!BI2</f>
        <v>0</v>
      </c>
      <c r="BJ51">
        <f>[5]Scaling!BJ2</f>
        <v>12.8616110480736</v>
      </c>
      <c r="BK51">
        <f>[5]Scaling!BK2</f>
        <v>0.54592189163426663</v>
      </c>
      <c r="BL51">
        <f>[5]Scaling!BL2</f>
        <v>3635.395413499491</v>
      </c>
      <c r="BM51">
        <f>[5]Scaling!BM2</f>
        <v>16469.829258264017</v>
      </c>
      <c r="BN51">
        <f>[5]Scaling!BN2</f>
        <v>20105.224671763506</v>
      </c>
      <c r="BO51">
        <f>[5]Scaling!BO2</f>
        <v>70673.340335013607</v>
      </c>
      <c r="BP51">
        <f>[5]Scaling!BP2</f>
        <v>0.28448103027900606</v>
      </c>
      <c r="BQ51">
        <f>[5]Scaling!BQ2</f>
        <v>0.81918155738865395</v>
      </c>
      <c r="BR51">
        <f>[5]Scaling!BR2</f>
        <v>0.233041613431485</v>
      </c>
      <c r="BS51">
        <f>[5]Scaling!BS2</f>
        <v>52.219202588906299</v>
      </c>
      <c r="BT51">
        <f>[5]Scaling!BT2</f>
        <v>45.7883970648695</v>
      </c>
      <c r="BU51">
        <f>[5]Scaling!BU2</f>
        <v>6.934646411093695</v>
      </c>
      <c r="BV51">
        <f>[5]Scaling!BV2</f>
        <v>0.26754938549189783</v>
      </c>
      <c r="BW51">
        <f>[5]Scaling!BW2</f>
        <v>0.26127252127375472</v>
      </c>
      <c r="BX51">
        <f>[5]Scaling!BX2</f>
        <v>1.0044816563923127</v>
      </c>
      <c r="BY51">
        <f>[5]Scaling!BY2</f>
        <v>0.26855935307714496</v>
      </c>
      <c r="BZ51">
        <f>[5]Scaling!BZ2</f>
        <v>1.194315311582687</v>
      </c>
      <c r="CA51">
        <f>[5]Scaling!CA2</f>
        <v>5.2185194371630272E-2</v>
      </c>
      <c r="CB51">
        <f>[5]Scaling!CB2</f>
        <v>5.0816352422561918E-2</v>
      </c>
      <c r="CC51">
        <f>[5]Scaling!CC2</f>
        <v>2.9144579652428367E-3</v>
      </c>
      <c r="CD51">
        <f>[5]Scaling!CD2</f>
        <v>1.0993984839874997</v>
      </c>
      <c r="CE51">
        <f>[5]Scaling!CE2</f>
        <v>2.4827000978601648E-5</v>
      </c>
      <c r="CF51">
        <f>[5]Scaling!CF2</f>
        <v>2.9608572382459286E-5</v>
      </c>
      <c r="CG51">
        <f>[5]Scaling!CG2</f>
        <v>1.2221472527234527</v>
      </c>
      <c r="CH51">
        <f>[5]Scaling!CH2</f>
        <v>1.5402465190188751E-2</v>
      </c>
      <c r="CJ51">
        <f t="shared" si="64"/>
        <v>17.537861150580653</v>
      </c>
      <c r="CK51">
        <f t="shared" si="41"/>
        <v>2.8643620382646224</v>
      </c>
      <c r="CL51">
        <f t="shared" si="65"/>
        <v>1.7058098774594204</v>
      </c>
      <c r="CM51">
        <f t="shared" si="42"/>
        <v>-1.7283731482186799</v>
      </c>
      <c r="CN51">
        <f t="shared" si="61"/>
        <v>31.713621738911705</v>
      </c>
      <c r="CO51">
        <f t="shared" si="66"/>
        <v>3.0910424533583161</v>
      </c>
      <c r="CP51">
        <f t="shared" si="67"/>
        <v>4.6017529880192773</v>
      </c>
      <c r="CQ51" t="e">
        <f>#REF!</f>
        <v>#REF!</v>
      </c>
      <c r="CR51" t="e">
        <f t="shared" si="106"/>
        <v>#REF!</v>
      </c>
      <c r="CS51">
        <f t="shared" si="107"/>
        <v>7.1033842703471003E-2</v>
      </c>
      <c r="CT51">
        <f t="shared" si="108"/>
        <v>5.2345311807730791E-2</v>
      </c>
      <c r="CU51">
        <f t="shared" si="109"/>
        <v>3.1581969344598469E-7</v>
      </c>
      <c r="CV51">
        <f t="shared" si="110"/>
        <v>22116.199597933031</v>
      </c>
      <c r="CX51">
        <f t="shared" si="111"/>
        <v>0.81307446749535783</v>
      </c>
      <c r="CY51">
        <f t="shared" si="112"/>
        <v>3.219599068341612</v>
      </c>
      <c r="CZ51">
        <f t="shared" si="68"/>
        <v>1180.0173249851348</v>
      </c>
      <c r="DA51">
        <f t="shared" si="69"/>
        <v>8.7527818167147512E-4</v>
      </c>
      <c r="DB51">
        <f t="shared" si="70"/>
        <v>6.4764565859697365</v>
      </c>
      <c r="DC51">
        <f t="shared" si="71"/>
        <v>126.69322465092317</v>
      </c>
      <c r="DD51">
        <f t="shared" si="72"/>
        <v>8.0800852279019324</v>
      </c>
      <c r="DE51">
        <f t="shared" si="43"/>
        <v>1.2791231476323886E-9</v>
      </c>
      <c r="DF51">
        <f t="shared" si="44"/>
        <v>1.2791231476323885</v>
      </c>
      <c r="DG51">
        <f t="shared" si="91"/>
        <v>0.68842499923772849</v>
      </c>
      <c r="DH51">
        <f t="shared" si="73"/>
        <v>2.7378170487542149E-2</v>
      </c>
      <c r="DI51">
        <f t="shared" si="74"/>
        <v>13.579473724664338</v>
      </c>
      <c r="DJ51">
        <f t="shared" si="75"/>
        <v>1.6001394945300169E-5</v>
      </c>
      <c r="DK51">
        <f t="shared" si="113"/>
        <v>1.4476134587768772</v>
      </c>
      <c r="DL51">
        <f t="shared" si="114"/>
        <v>0.37991667753739217</v>
      </c>
      <c r="DM51">
        <f t="shared" si="115"/>
        <v>1.4146469790916545</v>
      </c>
      <c r="DN51">
        <f t="shared" si="116"/>
        <v>255.27928792435904</v>
      </c>
      <c r="DO51">
        <f t="shared" si="46"/>
        <v>1.3871352953478888</v>
      </c>
      <c r="DP51">
        <f t="shared" si="47"/>
        <v>18.127311043330941</v>
      </c>
      <c r="DQ51">
        <f t="shared" si="48"/>
        <v>4.97523415911015E-6</v>
      </c>
      <c r="DR51">
        <f t="shared" si="49"/>
        <v>10.811606298867488</v>
      </c>
      <c r="DT51">
        <f t="shared" si="76"/>
        <v>4.4824097631241259E-29</v>
      </c>
      <c r="DU51">
        <f t="shared" si="77"/>
        <v>2.8320061593387721E-2</v>
      </c>
      <c r="DV51">
        <f t="shared" si="78"/>
        <v>7.9766656962984939E-22</v>
      </c>
      <c r="DW51">
        <f t="shared" si="51"/>
        <v>3.1828366741603363E-9</v>
      </c>
      <c r="DX51">
        <f t="shared" si="79"/>
        <v>2.0853794350792858E-8</v>
      </c>
      <c r="DY51">
        <f t="shared" si="80"/>
        <v>7.3846153846153853E-2</v>
      </c>
      <c r="DZ51">
        <f>'[5]Re=1300'!$B$22</f>
        <v>0.22437499999999996</v>
      </c>
      <c r="EA51">
        <f t="shared" si="81"/>
        <v>1.0009362050730951E-11</v>
      </c>
      <c r="EB51">
        <f t="shared" si="52"/>
        <v>9990646705.8704643</v>
      </c>
      <c r="EC51">
        <f t="shared" si="53"/>
        <v>166510778.4311744</v>
      </c>
      <c r="ED51" s="7">
        <f t="shared" si="82"/>
        <v>7568671.7468715636</v>
      </c>
      <c r="EE51">
        <f t="shared" si="54"/>
        <v>333.0215568623488</v>
      </c>
      <c r="EG51">
        <f t="shared" si="83"/>
        <v>2.8128020219616083E-9</v>
      </c>
      <c r="EH51">
        <f t="shared" si="84"/>
        <v>2.8128020219616081</v>
      </c>
      <c r="EI51">
        <f t="shared" si="85"/>
        <v>2612.0206381690145</v>
      </c>
      <c r="EJ51">
        <f t="shared" si="86"/>
        <v>2.8128020219616083E-9</v>
      </c>
      <c r="EK51">
        <f t="shared" si="87"/>
        <v>7.1033842703471003E-2</v>
      </c>
      <c r="EL51">
        <v>22</v>
      </c>
      <c r="EM51">
        <f t="shared" si="56"/>
        <v>22</v>
      </c>
      <c r="EN51">
        <f t="shared" si="57"/>
        <v>3.0910424533583161</v>
      </c>
      <c r="EQ51">
        <f t="shared" ref="EQ51:EQ53" si="126">(1077*10^-6)/60</f>
        <v>1.7949999999999999E-5</v>
      </c>
      <c r="ER51">
        <f t="shared" si="34"/>
        <v>0.2329983622384946</v>
      </c>
      <c r="ET51">
        <f t="shared" si="120"/>
        <v>1.937244682377509E-6</v>
      </c>
      <c r="EU51">
        <f t="shared" si="117"/>
        <v>7.9766656962984939E-22</v>
      </c>
      <c r="EV51">
        <f t="shared" si="63"/>
        <v>7.8956182064067352E+37</v>
      </c>
      <c r="EX51">
        <v>15.39</v>
      </c>
      <c r="EY51">
        <v>0.97099999999999997</v>
      </c>
      <c r="EZ51" s="6">
        <v>2.0699999999999999E-4</v>
      </c>
      <c r="FA51">
        <v>1.194</v>
      </c>
      <c r="FB51">
        <f t="shared" si="59"/>
        <v>1.194</v>
      </c>
      <c r="FC51">
        <f t="shared" si="60"/>
        <v>31.80814670524056</v>
      </c>
      <c r="FD51">
        <v>2.9099999999999998E-3</v>
      </c>
      <c r="FE51" t="e">
        <f t="shared" si="121"/>
        <v>#DIV/0!</v>
      </c>
      <c r="FG51">
        <f t="shared" si="122"/>
        <v>0.81323283082077058</v>
      </c>
      <c r="FH51" s="6">
        <f t="shared" si="123"/>
        <v>7.1134020618556698E-2</v>
      </c>
      <c r="FI51">
        <f t="shared" si="118"/>
        <v>482.74484376240076</v>
      </c>
      <c r="FJ51">
        <f t="shared" si="119"/>
        <v>1</v>
      </c>
    </row>
    <row r="52" spans="1:166" x14ac:dyDescent="0.25">
      <c r="A52">
        <f>[5]Scaling!A3</f>
        <v>60</v>
      </c>
      <c r="B52">
        <f>[5]Scaling!B3</f>
        <v>25</v>
      </c>
      <c r="C52">
        <f>[5]Scaling!C3</f>
        <v>1300</v>
      </c>
      <c r="D52" s="4">
        <f>[5]Scaling!D3</f>
        <v>44245</v>
      </c>
      <c r="E52">
        <f>[5]Scaling!E3</f>
        <v>4</v>
      </c>
      <c r="DQ52">
        <f t="shared" si="48"/>
        <v>0</v>
      </c>
      <c r="ED52" s="7"/>
      <c r="EY52">
        <v>0.96299999999999997</v>
      </c>
      <c r="EZ52" s="6">
        <v>1.8200000000000001E-4</v>
      </c>
      <c r="FA52">
        <v>1.1930000000000001</v>
      </c>
      <c r="FB52">
        <f t="shared" si="59"/>
        <v>1.1930000000000001</v>
      </c>
      <c r="FC52">
        <f t="shared" si="60"/>
        <v>32.110909176669253</v>
      </c>
      <c r="FD52">
        <v>4.2700000000000004E-3</v>
      </c>
      <c r="FE52" t="e">
        <f t="shared" si="121"/>
        <v>#DIV/0!</v>
      </c>
      <c r="FG52">
        <f t="shared" si="122"/>
        <v>0.80720871751885992</v>
      </c>
      <c r="FH52" s="6">
        <f t="shared" si="123"/>
        <v>4.2622950819672129E-2</v>
      </c>
      <c r="FI52" t="e">
        <f t="shared" si="118"/>
        <v>#DIV/0!</v>
      </c>
      <c r="FJ52" t="e">
        <f t="shared" si="119"/>
        <v>#DIV/0!</v>
      </c>
    </row>
    <row r="53" spans="1:166" x14ac:dyDescent="0.25">
      <c r="A53">
        <f>[5]Scaling!A4</f>
        <v>60</v>
      </c>
      <c r="B53">
        <f>[5]Scaling!B4</f>
        <v>25</v>
      </c>
      <c r="C53">
        <f>[5]Scaling!C4</f>
        <v>1300</v>
      </c>
      <c r="D53" s="4">
        <f>[5]Scaling!D4</f>
        <v>44252</v>
      </c>
      <c r="E53">
        <f>[5]Scaling!E4</f>
        <v>6</v>
      </c>
      <c r="F53">
        <f>[5]Scaling!F4</f>
        <v>20</v>
      </c>
      <c r="G53">
        <f>[5]Scaling!G4</f>
        <v>59.427211</v>
      </c>
      <c r="H53">
        <f>[5]Scaling!H4</f>
        <v>60.025067</v>
      </c>
      <c r="I53">
        <f>[5]Scaling!I4</f>
        <v>58.095483999999999</v>
      </c>
      <c r="J53">
        <f>[5]Scaling!J4</f>
        <v>34.071725000000001</v>
      </c>
      <c r="K53">
        <f>[5]Scaling!K4</f>
        <v>35.254266000000001</v>
      </c>
      <c r="L53">
        <f>[5]Scaling!L4</f>
        <v>11.68</v>
      </c>
      <c r="M53">
        <f>[5]Scaling!M4</f>
        <v>59.060275500000003</v>
      </c>
      <c r="N53">
        <f>[5]Scaling!N4</f>
        <v>34.662995500000001</v>
      </c>
      <c r="O53">
        <f>[5]Scaling!O4</f>
        <v>1175.9865430726659</v>
      </c>
      <c r="P53">
        <f>[5]Scaling!P4</f>
        <v>0.26187931343870702</v>
      </c>
      <c r="Q53">
        <f>[5]Scaling!Q4</f>
        <v>0.2702387612926303</v>
      </c>
      <c r="R53">
        <f>[5]Scaling!R4</f>
        <v>0.96906643660614178</v>
      </c>
      <c r="S53">
        <f>[5]Scaling!S4</f>
        <v>-8.3594478539232853E-3</v>
      </c>
      <c r="T53">
        <f>[5]Scaling!T4</f>
        <v>-9.0445396673738514E-3</v>
      </c>
      <c r="U53">
        <f>[5]Scaling!U4</f>
        <v>3.3138722514870593E-4</v>
      </c>
      <c r="V53">
        <f>[5]Scaling!V4</f>
        <v>1.9295830000000009</v>
      </c>
      <c r="W53">
        <f>[5]Scaling!W4</f>
        <v>1.1825410000000005</v>
      </c>
      <c r="X53">
        <f>[5]Scaling!X4</f>
        <v>24.395373685592507</v>
      </c>
      <c r="Y53">
        <f>[5]Scaling!Y4</f>
        <v>3.9889000000000001</v>
      </c>
      <c r="Z53">
        <f>[5]Scaling!Z4</f>
        <v>-2.3999999999997357E-3</v>
      </c>
      <c r="AA53">
        <f>[5]Scaling!AA4</f>
        <v>7.5834226381130835E-3</v>
      </c>
      <c r="AB53">
        <f>[5]Scaling!AB4</f>
        <v>7.3439461337516197E-3</v>
      </c>
      <c r="AC53">
        <f>[5]Scaling!AC4</f>
        <v>26.438206081505832</v>
      </c>
      <c r="AD53">
        <f>[5]Scaling!AD4</f>
        <v>24.893582628374375</v>
      </c>
      <c r="AE53">
        <f>[5]Scaling!AE4</f>
        <v>3.2139000380873339E-9</v>
      </c>
      <c r="AF53">
        <f>[5]Scaling!AF4</f>
        <v>7.7996505988341472E-4</v>
      </c>
      <c r="AG53">
        <f>[5]Scaling!AG4</f>
        <v>6.6324318460778469E-7</v>
      </c>
      <c r="AH53">
        <f>[5]Scaling!AH4</f>
        <v>3144.9526462158706</v>
      </c>
      <c r="AI53">
        <f>[5]Scaling!AI4</f>
        <v>3144.9526462158706</v>
      </c>
      <c r="AJ53">
        <f>[5]Scaling!AJ4</f>
        <v>4098.3873436412168</v>
      </c>
      <c r="AK53">
        <f>[5]Scaling!AK4</f>
        <v>0.62162506847021948</v>
      </c>
      <c r="AL53">
        <f>[5]Scaling!AL4</f>
        <v>0.62160372421713894</v>
      </c>
      <c r="AM53">
        <f>[5]Scaling!AM4</f>
        <v>1.15276025206892E-2</v>
      </c>
      <c r="AN53">
        <f>[5]Scaling!AN4</f>
        <v>0.28170329389300003</v>
      </c>
      <c r="AO53">
        <f>[5]Scaling!AO4</f>
        <v>1.4121640324610442E-2</v>
      </c>
      <c r="AP53">
        <f>[5]Scaling!AP4</f>
        <v>4.8091896795942159E-4</v>
      </c>
      <c r="AQ53">
        <f>[5]Scaling!AQ4</f>
        <v>994.21830306223285</v>
      </c>
      <c r="AR53">
        <f>[5]Scaling!AR4</f>
        <v>33829.974465954947</v>
      </c>
      <c r="AS53">
        <f>[5]Scaling!AS4</f>
        <v>1288.7609320363788</v>
      </c>
      <c r="AT53">
        <f>[5]Scaling!AT4</f>
        <v>1148.1886264855632</v>
      </c>
      <c r="AU53">
        <f>[5]Scaling!AU4</f>
        <v>206.36708570515964</v>
      </c>
      <c r="AV53">
        <f>[5]Scaling!AV4</f>
        <v>2.7184363533710107E-3</v>
      </c>
      <c r="AW53">
        <f>[5]Scaling!AW4</f>
        <v>4.6001538738867846E-4</v>
      </c>
      <c r="AX53">
        <f>[5]Scaling!AX4</f>
        <v>3.9460332336223662</v>
      </c>
      <c r="AY53">
        <f>[5]Scaling!AY4</f>
        <v>3.1708178938023566</v>
      </c>
      <c r="AZ53">
        <f>[5]Scaling!AZ4</f>
        <v>1.720279140018776E-3</v>
      </c>
      <c r="BA53">
        <f>[5]Scaling!BA4</f>
        <v>11.516344884794663</v>
      </c>
      <c r="BB53">
        <f>[5]Scaling!BB4</f>
        <v>9.6278952216656659</v>
      </c>
      <c r="BC53">
        <f>[5]Scaling!BC4</f>
        <v>2358193.6306085237</v>
      </c>
      <c r="BD53">
        <f>[5]Scaling!BD4</f>
        <v>1879.1977778535002</v>
      </c>
      <c r="BE53">
        <f>[5]Scaling!BE4</f>
        <v>1570.9930756169408</v>
      </c>
      <c r="BF53">
        <f>[5]Scaling!BF4</f>
        <v>282.4328064922089</v>
      </c>
      <c r="BG53">
        <f>[5]Scaling!BG4</f>
        <v>1312.2176993776079</v>
      </c>
      <c r="BH53">
        <f>[5]Scaling!BH4</f>
        <v>1312.2176993776077</v>
      </c>
      <c r="BI53">
        <f>[5]Scaling!BI4</f>
        <v>0</v>
      </c>
      <c r="BJ53">
        <f>[5]Scaling!BJ4</f>
        <v>13.19784590953117</v>
      </c>
      <c r="BK53">
        <f>[5]Scaling!BK4</f>
        <v>0.54095562741138226</v>
      </c>
      <c r="BL53">
        <f>[5]Scaling!BL4</f>
        <v>3727.5046598806075</v>
      </c>
      <c r="BM53">
        <f>[5]Scaling!BM4</f>
        <v>17318.446996145161</v>
      </c>
      <c r="BN53">
        <f>[5]Scaling!BN4</f>
        <v>21045.951656025769</v>
      </c>
      <c r="BO53">
        <f>[5]Scaling!BO4</f>
        <v>76691.511747087905</v>
      </c>
      <c r="BP53">
        <f>[5]Scaling!BP4</f>
        <v>0.27442348151162788</v>
      </c>
      <c r="BQ53">
        <f>[5]Scaling!BQ4</f>
        <v>0.82288733145439075</v>
      </c>
      <c r="BR53">
        <f>[5]Scaling!BR4</f>
        <v>0.22581960638952681</v>
      </c>
      <c r="BS53">
        <f>[5]Scaling!BS4</f>
        <v>51.830644813604088</v>
      </c>
      <c r="BT53">
        <f>[5]Scaling!BT4</f>
        <v>45.231721858838505</v>
      </c>
      <c r="BU53">
        <f>[5]Scaling!BU4</f>
        <v>7.2296306863959146</v>
      </c>
      <c r="BV53">
        <f>[5]Scaling!BV4</f>
        <v>0.2674074088834546</v>
      </c>
      <c r="BW53">
        <f>[5]Scaling!BW4</f>
        <v>0.2612725145613185</v>
      </c>
      <c r="BX53">
        <f>[5]Scaling!BX4</f>
        <v>1.0023224749775435</v>
      </c>
      <c r="BY53">
        <f>[5]Scaling!BY4</f>
        <v>0.2684689941930738</v>
      </c>
      <c r="BZ53">
        <f>[5]Scaling!BZ4</f>
        <v>1.2048001014792569</v>
      </c>
      <c r="CA53">
        <f>[5]Scaling!CA4</f>
        <v>5.4982477254775508E-2</v>
      </c>
      <c r="CB53">
        <f>[5]Scaling!CB4</f>
        <v>4.7135564691085527E-2</v>
      </c>
      <c r="CC53">
        <f>[5]Scaling!CC4</f>
        <v>3.3643832883402613E-3</v>
      </c>
      <c r="CD53">
        <f>[5]Scaling!CD4</f>
        <v>1.1035612882284003</v>
      </c>
      <c r="CE53">
        <f>[5]Scaling!CE4</f>
        <v>2.5957161931456189E-5</v>
      </c>
      <c r="CF53">
        <f>[5]Scaling!CF4</f>
        <v>2.9573621867042479E-5</v>
      </c>
      <c r="CG53">
        <f>[5]Scaling!CG4</f>
        <v>1.2351165397550703</v>
      </c>
      <c r="CH53">
        <f>[5]Scaling!CH4</f>
        <v>1.5454443454014614E-2</v>
      </c>
      <c r="CJ53">
        <f t="shared" ref="CJ53:CJ64" si="127">(CC53/(1-CC53))*100*60</f>
        <v>20.254443441069331</v>
      </c>
      <c r="CK53">
        <f t="shared" si="41"/>
        <v>3.008374198670094</v>
      </c>
      <c r="CL53">
        <f>LN((CA53/(1-CA53))*100)</f>
        <v>1.7609812551811879</v>
      </c>
      <c r="CM53">
        <f t="shared" si="42"/>
        <v>-1.6803236691594443</v>
      </c>
      <c r="CN53">
        <f t="shared" si="61"/>
        <v>28.807833258980992</v>
      </c>
      <c r="CO53">
        <f t="shared" ref="CO53:CO64" si="128">LN(F53)</f>
        <v>2.9957322735539909</v>
      </c>
      <c r="CP53">
        <f t="shared" ref="CP53:CP64" si="129">AW53*10^4</f>
        <v>4.6001538738867849</v>
      </c>
      <c r="CQ53" t="e">
        <f>#REF!</f>
        <v>#REF!</v>
      </c>
      <c r="CR53" t="e">
        <f t="shared" ref="CR53:CR64" si="130">CQ53-F53</f>
        <v>#REF!</v>
      </c>
      <c r="CS53">
        <f t="shared" ref="CS53:CS64" si="131">U53/CC53</f>
        <v>9.8498653912939854E-2</v>
      </c>
      <c r="CT53">
        <f t="shared" ref="CT53:CT64" si="132">0.000018958*BT53^2.072</f>
        <v>5.1035299145467512E-2</v>
      </c>
      <c r="CU53">
        <f t="shared" ref="CU53:CU64" si="133">((3*1.17403*0.000053/2*0.8045*0.0000001)*SQRT(PI()*8.314*BT53/8*0.018)+(1.17403*0.000053/0.8045)*(101325/CT53)*(8.314*BT53/0.018))^(-1)</f>
        <v>3.1170545373518913E-7</v>
      </c>
      <c r="CV53">
        <f t="shared" ref="CV53:CV64" si="134">AB53/CU53</f>
        <v>23560.53141114016</v>
      </c>
      <c r="CX53">
        <f t="shared" ref="CX53:CX64" si="135">R53/BZ53</f>
        <v>0.80433794404260039</v>
      </c>
      <c r="CY53">
        <f t="shared" ref="CY53:CY64" si="136">AE53*10^9</f>
        <v>3.2139000380873339</v>
      </c>
      <c r="CZ53">
        <f t="shared" ref="CZ53:CZ64" si="137">(-(3.8861*10^-3)*(BS53^2))-((1.5676*10^-1)*BS53)+(1.1988*10^3)</f>
        <v>1180.235347904834</v>
      </c>
      <c r="DA53">
        <f t="shared" ref="DA53:DA64" si="138">((1.9908*10^-7)*(BS53^2))-((3.6086*10^-5)*BS53)+2.2168*10^-3</f>
        <v>8.8125099713262894E-4</v>
      </c>
      <c r="DB53">
        <f t="shared" ref="DB53:DB64" si="139">(BY53+CA53)*CZ53/58.44</f>
        <v>6.5323213541167515</v>
      </c>
      <c r="DC53">
        <f t="shared" ref="DC53:DC64" si="140">(P53*CG53-P53)/AW53</f>
        <v>133.84804008114284</v>
      </c>
      <c r="DD53">
        <f t="shared" ref="DD53:DD64" si="141">((BY53+CA53)/(1-(BY53+CA53)))/0.05844</f>
        <v>8.1808790161520228</v>
      </c>
      <c r="DE53">
        <f t="shared" si="43"/>
        <v>1.2639234443642749E-9</v>
      </c>
      <c r="DF53">
        <f t="shared" si="44"/>
        <v>1.2639234443642748</v>
      </c>
      <c r="DG53">
        <f t="shared" si="91"/>
        <v>0.71879310778415606</v>
      </c>
      <c r="DH53">
        <f t="shared" ref="DH53:DH64" si="142">DG53/AC53</f>
        <v>2.7187665667186448E-2</v>
      </c>
      <c r="DI53">
        <f t="shared" ref="DI53:DI64" si="143">CF53/AE53^(2/3)</f>
        <v>13.579473724664329</v>
      </c>
      <c r="DJ53">
        <f t="shared" ref="DJ53:DJ64" si="144">DI53*DE53^(2/3)</f>
        <v>1.5874380485602579E-5</v>
      </c>
      <c r="DK53">
        <f t="shared" ref="DK53:DK64" si="145">EXP(AB53/(CZ53*DJ53))</f>
        <v>1.4799083415059524</v>
      </c>
      <c r="DL53">
        <f t="shared" ref="DL53:DL64" si="146">DK53*P53</f>
        <v>0.38755738042579435</v>
      </c>
      <c r="DM53">
        <f t="shared" ref="DM53:DM64" si="147">DL53/BY53</f>
        <v>1.4435833888030891</v>
      </c>
      <c r="DN53">
        <f>(DL53-P53)/AW53</f>
        <v>273.2040501960401</v>
      </c>
      <c r="DO53">
        <f t="shared" si="46"/>
        <v>1.4671652134807525</v>
      </c>
      <c r="DP53">
        <f t="shared" si="47"/>
        <v>18.019924299311143</v>
      </c>
      <c r="DQ53">
        <f t="shared" si="48"/>
        <v>5.0288842686367921E-6</v>
      </c>
      <c r="DR53">
        <f t="shared" si="49"/>
        <v>10.93199142138209</v>
      </c>
      <c r="DT53">
        <f t="shared" si="76"/>
        <v>4.4824097631241259E-29</v>
      </c>
      <c r="DU53">
        <f t="shared" ref="DU53:DU64" si="148">(0.414*(1.3806*10^-23)*(BS53+273.15)*LN(2165/(BY53*CZ53)))/(DT53^(2/3))</f>
        <v>2.8288475704706325E-2</v>
      </c>
      <c r="DV53">
        <f t="shared" ref="DV53:DV64" si="149">(1.3806*10^-23)*(BS53+273.15)*LN(BZ53)</f>
        <v>8.3593030071492215E-22</v>
      </c>
      <c r="DW53">
        <f t="shared" si="51"/>
        <v>3.0337586656263137E-9</v>
      </c>
      <c r="DX53">
        <f t="shared" ref="DX53:DX64" si="150">2*DW53*(2165/(CA53*CZ53))^(1/3)</f>
        <v>1.953286816353072E-8</v>
      </c>
      <c r="DY53">
        <f t="shared" ref="DY53:DY64" si="151">96/C53</f>
        <v>7.3846153846153853E-2</v>
      </c>
      <c r="DZ53">
        <f>'[5]Re=1300'!$B$22</f>
        <v>0.22437499999999996</v>
      </c>
      <c r="EA53">
        <f t="shared" ref="EA53:EA64" si="152">(DX53*DY53*CZ53*(DZ53^2))/8*DA53</f>
        <v>9.4410670802219942E-12</v>
      </c>
      <c r="EB53">
        <f t="shared" si="52"/>
        <v>10592023036.197794</v>
      </c>
      <c r="EC53">
        <f t="shared" si="53"/>
        <v>176533717.26996323</v>
      </c>
      <c r="ED53" s="7">
        <f t="shared" ref="ED53:ED64" si="153">EC53/F53</f>
        <v>8826685.8634981625</v>
      </c>
      <c r="EE53">
        <f t="shared" si="54"/>
        <v>353.06743453992647</v>
      </c>
      <c r="EG53">
        <f t="shared" ref="EG53:EG64" si="154">((3.2784*10^-13)*(BS53^2))+((2.2149*10^-11)*BS53)+7.6223*10^-10</f>
        <v>2.7909414887662569E-9</v>
      </c>
      <c r="EH53">
        <f t="shared" si="84"/>
        <v>2.7909414887662569</v>
      </c>
      <c r="EI53">
        <f t="shared" ref="EI53:EI64" si="155">DG53/(CH53/58.44)</f>
        <v>2718.0706535241857</v>
      </c>
      <c r="EJ53">
        <f t="shared" ref="EJ53:EJ64" si="156">((3.2784*10^-13)*(BS53^2))+((2.2149*10^-11)*BS53)+7.6223*10^-10</f>
        <v>2.7909414887662569E-9</v>
      </c>
      <c r="EK53">
        <f t="shared" ref="EK53:EK64" si="157">U53/CC53</f>
        <v>9.8498653912939854E-2</v>
      </c>
      <c r="EL53">
        <v>20</v>
      </c>
      <c r="EM53">
        <f t="shared" si="56"/>
        <v>20</v>
      </c>
      <c r="EN53">
        <f t="shared" si="57"/>
        <v>2.9957322735539909</v>
      </c>
      <c r="EQ53">
        <f t="shared" si="126"/>
        <v>1.7949999999999999E-5</v>
      </c>
      <c r="ER53">
        <f t="shared" si="34"/>
        <v>0.22577769555981211</v>
      </c>
      <c r="ET53">
        <f t="shared" ref="ET53:ET59" si="158">(0.414*(1.3806*10^-23)*LN(2165/(0.05844*BY53*O53)))/((0.05844/(2165/O53*6.022*10^23))^(2/3))</f>
        <v>1.9372982437328149E-6</v>
      </c>
      <c r="EU53">
        <f t="shared" ref="EU53:EU59" si="159">(1.3806*10^-23)*(BS53+273.15)*LN(BZ53)</f>
        <v>8.3593030071492215E-22</v>
      </c>
      <c r="EV53">
        <f t="shared" si="63"/>
        <v>7.5344138319072238E+37</v>
      </c>
      <c r="EX53">
        <v>44.17</v>
      </c>
      <c r="EY53">
        <v>0.96899999999999997</v>
      </c>
      <c r="EZ53" s="6">
        <v>3.3E-4</v>
      </c>
      <c r="FA53">
        <v>1.204</v>
      </c>
      <c r="FB53">
        <f t="shared" si="59"/>
        <v>1.204</v>
      </c>
      <c r="FC53">
        <f t="shared" si="60"/>
        <v>29.014370237769285</v>
      </c>
      <c r="FD53">
        <v>3.3600000000000001E-3</v>
      </c>
      <c r="FE53" t="e">
        <f t="shared" si="121"/>
        <v>#DIV/0!</v>
      </c>
      <c r="FG53">
        <f t="shared" si="122"/>
        <v>0.80481727574750828</v>
      </c>
      <c r="FH53" s="6">
        <f t="shared" si="123"/>
        <v>9.8214285714285712E-2</v>
      </c>
      <c r="FI53">
        <f t="shared" si="118"/>
        <v>511.10581558963042</v>
      </c>
      <c r="FJ53">
        <f t="shared" si="119"/>
        <v>1</v>
      </c>
    </row>
    <row r="54" spans="1:166" x14ac:dyDescent="0.25">
      <c r="A54">
        <f>[5]Scaling!A5</f>
        <v>60</v>
      </c>
      <c r="B54">
        <f>[5]Scaling!B5</f>
        <v>25</v>
      </c>
      <c r="C54">
        <f>[5]Scaling!C5</f>
        <v>1450</v>
      </c>
      <c r="D54" s="4">
        <f>[5]Scaling!D5</f>
        <v>44245</v>
      </c>
      <c r="E54">
        <f>[5]Scaling!E5</f>
        <v>5</v>
      </c>
      <c r="F54">
        <f>[5]Scaling!F5</f>
        <v>15</v>
      </c>
      <c r="G54">
        <f>[5]Scaling!G5</f>
        <v>59.130687999999999</v>
      </c>
      <c r="H54">
        <f>[5]Scaling!H5</f>
        <v>59.775410000000001</v>
      </c>
      <c r="I54">
        <f>[5]Scaling!I5</f>
        <v>57.802106000000002</v>
      </c>
      <c r="J54">
        <f>[5]Scaling!J5</f>
        <v>34.634487</v>
      </c>
      <c r="K54">
        <f>[5]Scaling!K5</f>
        <v>35.563335000000002</v>
      </c>
      <c r="L54">
        <f>[5]Scaling!L5</f>
        <v>6.39</v>
      </c>
      <c r="M54">
        <f>[5]Scaling!M5</f>
        <v>58.788758000000001</v>
      </c>
      <c r="N54">
        <f>[5]Scaling!N5</f>
        <v>35.098911000000001</v>
      </c>
      <c r="O54">
        <f>[5]Scaling!O5</f>
        <v>1176.153453875042</v>
      </c>
      <c r="P54">
        <f>[5]Scaling!P5</f>
        <v>0.25946014733762496</v>
      </c>
      <c r="Q54">
        <f>[5]Scaling!Q5</f>
        <v>0.27016891417596134</v>
      </c>
      <c r="R54">
        <f>[5]Scaling!R5</f>
        <v>0.96036269801431795</v>
      </c>
      <c r="S54">
        <f>[5]Scaling!S5</f>
        <v>-1.0708766838336381E-2</v>
      </c>
      <c r="T54">
        <f>[5]Scaling!T5</f>
        <v>-1.1399705101038738E-2</v>
      </c>
      <c r="U54">
        <f>[5]Scaling!U5</f>
        <v>1.300589902958819E-4</v>
      </c>
      <c r="V54">
        <f>[5]Scaling!V5</f>
        <v>1.9733039999999988</v>
      </c>
      <c r="W54">
        <f>[5]Scaling!W5</f>
        <v>0.92884800000000212</v>
      </c>
      <c r="X54">
        <f>[5]Scaling!X5</f>
        <v>23.68600910502234</v>
      </c>
      <c r="Y54">
        <f>[5]Scaling!Y5</f>
        <v>3.9074</v>
      </c>
      <c r="Z54">
        <f>[5]Scaling!Z5</f>
        <v>-2.2999999999999687E-3</v>
      </c>
      <c r="AA54">
        <f>[5]Scaling!AA5</f>
        <v>8.1821138990167443E-3</v>
      </c>
      <c r="AB54">
        <f>[5]Scaling!AB5</f>
        <v>7.9226810192918277E-3</v>
      </c>
      <c r="AC54">
        <f>[5]Scaling!AC5</f>
        <v>28.521651669450581</v>
      </c>
      <c r="AD54">
        <f>[5]Scaling!AD5</f>
        <v>22.953822943046497</v>
      </c>
      <c r="AE54">
        <f>[5]Scaling!AE5</f>
        <v>3.1973959480871317E-9</v>
      </c>
      <c r="AF54">
        <f>[5]Scaling!AF5</f>
        <v>7.8339286362670438E-4</v>
      </c>
      <c r="AG54">
        <f>[5]Scaling!AG5</f>
        <v>6.66063480956231E-7</v>
      </c>
      <c r="AH54">
        <f>[5]Scaling!AH5</f>
        <v>3144.702758018253</v>
      </c>
      <c r="AI54">
        <f>[5]Scaling!AI5</f>
        <v>3144.702758018253</v>
      </c>
      <c r="AJ54">
        <f>[5]Scaling!AJ5</f>
        <v>4096.5226853887843</v>
      </c>
      <c r="AK54">
        <f>[5]Scaling!AK5</f>
        <v>0.62133965597736118</v>
      </c>
      <c r="AL54">
        <f>[5]Scaling!AL5</f>
        <v>0.62223574252274527</v>
      </c>
      <c r="AM54">
        <f>[5]Scaling!AM5</f>
        <v>1.1501074102013256E-2</v>
      </c>
      <c r="AN54">
        <f>[5]Scaling!AN5</f>
        <v>0.28157133638800003</v>
      </c>
      <c r="AO54">
        <f>[5]Scaling!AO5</f>
        <v>1.4089390318774651E-2</v>
      </c>
      <c r="AP54">
        <f>[5]Scaling!AP5</f>
        <v>4.8299606232782375E-4</v>
      </c>
      <c r="AQ54">
        <f>[5]Scaling!AQ5</f>
        <v>994.0746726690262</v>
      </c>
      <c r="AR54">
        <f>[5]Scaling!AR5</f>
        <v>37565.238222357257</v>
      </c>
      <c r="AS54">
        <f>[5]Scaling!AS5</f>
        <v>1431.0566941850382</v>
      </c>
      <c r="AT54">
        <f>[5]Scaling!AT5</f>
        <v>1275.068217316131</v>
      </c>
      <c r="AU54">
        <f>[5]Scaling!AU5</f>
        <v>208.31435698625594</v>
      </c>
      <c r="AV54">
        <f>[5]Scaling!AV5</f>
        <v>2.579745898755119E-3</v>
      </c>
      <c r="AW54">
        <f>[5]Scaling!AW5</f>
        <v>4.3518160529034831E-4</v>
      </c>
      <c r="AX54">
        <f>[5]Scaling!AX5</f>
        <v>3.9648808428034323</v>
      </c>
      <c r="AY54">
        <f>[5]Scaling!AY5</f>
        <v>3.1798307153772338</v>
      </c>
      <c r="AZ54">
        <f>[5]Scaling!AZ5</f>
        <v>1.6299222339307762E-3</v>
      </c>
      <c r="BA54">
        <f>[5]Scaling!BA5</f>
        <v>11.94457067252325</v>
      </c>
      <c r="BB54">
        <f>[5]Scaling!BB5</f>
        <v>9.9796577727829625</v>
      </c>
      <c r="BC54">
        <f>[5]Scaling!BC5</f>
        <v>2358824.747139506</v>
      </c>
      <c r="BD54">
        <f>[5]Scaling!BD5</f>
        <v>1948.1793010215044</v>
      </c>
      <c r="BE54">
        <f>[5]Scaling!BE5</f>
        <v>1630.0461881472543</v>
      </c>
      <c r="BF54">
        <f>[5]Scaling!BF5</f>
        <v>281.78780637549306</v>
      </c>
      <c r="BG54">
        <f>[5]Scaling!BG5</f>
        <v>1517.4165950500035</v>
      </c>
      <c r="BH54">
        <f>[5]Scaling!BH5</f>
        <v>1517.4165950500035</v>
      </c>
      <c r="BI54">
        <f>[5]Scaling!BI5</f>
        <v>0</v>
      </c>
      <c r="BJ54">
        <f>[5]Scaling!BJ5</f>
        <v>12.315811038946872</v>
      </c>
      <c r="BK54">
        <f>[5]Scaling!BK5</f>
        <v>0.5198771878495827</v>
      </c>
      <c r="BL54">
        <f>[5]Scaling!BL5</f>
        <v>3470.4453763999213</v>
      </c>
      <c r="BM54">
        <f>[5]Scaling!BM5</f>
        <v>18688.21605199801</v>
      </c>
      <c r="BN54">
        <f>[5]Scaling!BN5</f>
        <v>22158.661428397932</v>
      </c>
      <c r="BO54">
        <f>[5]Scaling!BO5</f>
        <v>87464.589432242705</v>
      </c>
      <c r="BP54">
        <f>[5]Scaling!BP5</f>
        <v>0.25334437138773586</v>
      </c>
      <c r="BQ54">
        <f>[5]Scaling!BQ5</f>
        <v>0.84338199364550537</v>
      </c>
      <c r="BR54">
        <f>[5]Scaling!BR5</f>
        <v>0.21366608101985599</v>
      </c>
      <c r="BS54">
        <f>[5]Scaling!BS5</f>
        <v>51.56176776073935</v>
      </c>
      <c r="BT54">
        <f>[5]Scaling!BT5</f>
        <v>45.403862241265912</v>
      </c>
      <c r="BU54">
        <f>[5]Scaling!BU5</f>
        <v>7.2269902392606511</v>
      </c>
      <c r="BV54">
        <f>[5]Scaling!BV5</f>
        <v>0.2669953180777524</v>
      </c>
      <c r="BW54">
        <f>[5]Scaling!BW5</f>
        <v>0.26127249507870615</v>
      </c>
      <c r="BX54">
        <f>[5]Scaling!BX5</f>
        <v>0.99306338104768654</v>
      </c>
      <c r="BY54">
        <f>[5]Scaling!BY5</f>
        <v>0.26840678337262253</v>
      </c>
      <c r="BZ54">
        <f>[5]Scaling!BZ5</f>
        <v>1.2050281878381588</v>
      </c>
      <c r="CA54">
        <f>[5]Scaling!CA5</f>
        <v>5.5030956398358033E-2</v>
      </c>
      <c r="CB54">
        <f>[5]Scaling!CB5</f>
        <v>5.174174392131714E-2</v>
      </c>
      <c r="CC54">
        <f>[5]Scaling!CC5</f>
        <v>4.4766231316380727E-3</v>
      </c>
      <c r="CD54">
        <f>[5]Scaling!CD5</f>
        <v>1.0990457844429227</v>
      </c>
      <c r="CE54">
        <f>[5]Scaling!CE5</f>
        <v>2.7629600864871214E-5</v>
      </c>
      <c r="CF54">
        <f>[5]Scaling!CF5</f>
        <v>3.0562554715361315E-5</v>
      </c>
      <c r="CG54">
        <f>[5]Scaling!CG5</f>
        <v>1.2465796504389715</v>
      </c>
      <c r="CH54">
        <f>[5]Scaling!CH5</f>
        <v>1.4561438892218639E-2</v>
      </c>
      <c r="CJ54">
        <f t="shared" si="127"/>
        <v>26.980520411606673</v>
      </c>
      <c r="CK54">
        <f t="shared" si="41"/>
        <v>3.2951151393855285</v>
      </c>
      <c r="CL54">
        <f>LN((CA54/(1-CA54))*100)</f>
        <v>1.7619138876263349</v>
      </c>
      <c r="CM54">
        <f t="shared" si="42"/>
        <v>-1.679308173719402</v>
      </c>
      <c r="CN54">
        <f t="shared" si="61"/>
        <v>28.74938418721435</v>
      </c>
      <c r="CO54">
        <f t="shared" si="128"/>
        <v>2.7080502011022101</v>
      </c>
      <c r="CP54">
        <f t="shared" si="129"/>
        <v>4.3518160529034828</v>
      </c>
      <c r="CQ54" t="e">
        <f>#REF!</f>
        <v>#REF!</v>
      </c>
      <c r="CR54" t="e">
        <f t="shared" si="130"/>
        <v>#REF!</v>
      </c>
      <c r="CS54">
        <f t="shared" si="131"/>
        <v>2.9052923704187512E-2</v>
      </c>
      <c r="CT54">
        <f t="shared" si="132"/>
        <v>5.1438559145012823E-2</v>
      </c>
      <c r="CU54">
        <f t="shared" si="133"/>
        <v>3.1297731065299E-7</v>
      </c>
      <c r="CV54">
        <f t="shared" si="134"/>
        <v>25313.914937674217</v>
      </c>
      <c r="CX54">
        <f t="shared" si="135"/>
        <v>0.79696284925685024</v>
      </c>
      <c r="CY54">
        <f t="shared" si="136"/>
        <v>3.1973959480871317</v>
      </c>
      <c r="CZ54">
        <f t="shared" si="137"/>
        <v>1180.3855300577734</v>
      </c>
      <c r="DA54">
        <f t="shared" si="138"/>
        <v>8.8541930088540007E-4</v>
      </c>
      <c r="DB54">
        <f t="shared" si="139"/>
        <v>6.5328752207436187</v>
      </c>
      <c r="DC54">
        <f t="shared" si="140"/>
        <v>147.01354941386015</v>
      </c>
      <c r="DD54">
        <f t="shared" si="141"/>
        <v>8.1803656743325153</v>
      </c>
      <c r="DE54">
        <f t="shared" si="43"/>
        <v>1.2640008563106567E-9</v>
      </c>
      <c r="DF54">
        <f t="shared" si="44"/>
        <v>1.2640008563106566</v>
      </c>
      <c r="DG54">
        <f t="shared" si="91"/>
        <v>0.78964358036893845</v>
      </c>
      <c r="DH54">
        <f t="shared" si="142"/>
        <v>2.7685759209194829E-2</v>
      </c>
      <c r="DI54">
        <f t="shared" si="143"/>
        <v>14.081817356009871</v>
      </c>
      <c r="DJ54">
        <f t="shared" si="144"/>
        <v>1.6462291438485869E-5</v>
      </c>
      <c r="DK54">
        <f t="shared" si="145"/>
        <v>1.5033804978395182</v>
      </c>
      <c r="DL54">
        <f t="shared" si="146"/>
        <v>0.39006732547395334</v>
      </c>
      <c r="DM54">
        <f t="shared" si="147"/>
        <v>1.4532692526344704</v>
      </c>
      <c r="DN54">
        <f t="shared" ref="DN54:DN64" si="160">(DL54-P54)/AW54</f>
        <v>300.12109093900864</v>
      </c>
      <c r="DO54">
        <f t="shared" si="46"/>
        <v>1.6120193937101672</v>
      </c>
      <c r="DP54">
        <f t="shared" si="47"/>
        <v>17.693119438101888</v>
      </c>
      <c r="DQ54">
        <f t="shared" si="48"/>
        <v>4.758706896077414E-6</v>
      </c>
      <c r="DR54">
        <f t="shared" si="49"/>
        <v>10.934990905469126</v>
      </c>
      <c r="DT54">
        <f t="shared" si="76"/>
        <v>4.4824097631241259E-29</v>
      </c>
      <c r="DU54">
        <f t="shared" si="148"/>
        <v>2.8266608034523414E-2</v>
      </c>
      <c r="DV54">
        <f t="shared" si="149"/>
        <v>8.3608729455926535E-22</v>
      </c>
      <c r="DW54">
        <f t="shared" si="51"/>
        <v>3.0308442826210035E-9</v>
      </c>
      <c r="DX54">
        <f t="shared" si="150"/>
        <v>1.9507544546047474E-8</v>
      </c>
      <c r="DY54">
        <f t="shared" si="151"/>
        <v>6.620689655172414E-2</v>
      </c>
      <c r="DZ54">
        <f>'[5]Re=1450'!$B$22</f>
        <v>0.25020833333333331</v>
      </c>
      <c r="EA54">
        <f t="shared" si="152"/>
        <v>1.0563120958268815E-11</v>
      </c>
      <c r="EB54">
        <f t="shared" si="52"/>
        <v>9466899072.2595081</v>
      </c>
      <c r="EC54">
        <f t="shared" si="53"/>
        <v>157781651.20432514</v>
      </c>
      <c r="ED54" s="7">
        <f t="shared" si="153"/>
        <v>10518776.746955009</v>
      </c>
      <c r="EE54">
        <f t="shared" si="54"/>
        <v>315.56330240865026</v>
      </c>
      <c r="EG54">
        <f t="shared" si="154"/>
        <v>2.7758722290223516E-9</v>
      </c>
      <c r="EH54">
        <f t="shared" si="84"/>
        <v>2.7758722290223514</v>
      </c>
      <c r="EI54">
        <f t="shared" si="155"/>
        <v>3169.1078868188456</v>
      </c>
      <c r="EJ54">
        <f t="shared" si="156"/>
        <v>2.7758722290223516E-9</v>
      </c>
      <c r="EK54">
        <f t="shared" si="157"/>
        <v>2.9052923704187512E-2</v>
      </c>
      <c r="EL54">
        <v>15</v>
      </c>
      <c r="EN54" t="e">
        <f t="shared" si="57"/>
        <v>#NUM!</v>
      </c>
      <c r="EQ54">
        <f>(1201*10^-6)/60</f>
        <v>2.0016666666666668E-5</v>
      </c>
      <c r="ER54">
        <f t="shared" si="34"/>
        <v>0.213626425815064</v>
      </c>
      <c r="ET54">
        <f t="shared" si="158"/>
        <v>1.93715147232718E-6</v>
      </c>
      <c r="EU54">
        <f t="shared" si="159"/>
        <v>8.3608729455926535E-22</v>
      </c>
      <c r="EV54">
        <f t="shared" si="63"/>
        <v>7.5324283728203136E+37</v>
      </c>
      <c r="EX54">
        <v>65.12</v>
      </c>
      <c r="EY54">
        <v>0.96</v>
      </c>
      <c r="EZ54" s="6">
        <v>1.2999999999999999E-4</v>
      </c>
      <c r="FA54">
        <v>1.2050000000000001</v>
      </c>
      <c r="FB54">
        <f t="shared" si="59"/>
        <v>1.2050000000000001</v>
      </c>
      <c r="FC54">
        <f t="shared" si="60"/>
        <v>28.756597324055797</v>
      </c>
      <c r="FD54">
        <v>4.4770000000000001E-3</v>
      </c>
      <c r="FE54" t="e">
        <f t="shared" si="121"/>
        <v>#DIV/0!</v>
      </c>
      <c r="FG54">
        <f t="shared" si="122"/>
        <v>0.79668049792531115</v>
      </c>
      <c r="FH54" s="6">
        <f t="shared" si="123"/>
        <v>2.9037301764574489E-2</v>
      </c>
      <c r="FI54">
        <f t="shared" si="118"/>
        <v>566.61321949593037</v>
      </c>
      <c r="FJ54">
        <f t="shared" si="119"/>
        <v>1</v>
      </c>
    </row>
    <row r="55" spans="1:166" x14ac:dyDescent="0.25">
      <c r="A55">
        <f>[5]Scaling!A7</f>
        <v>60</v>
      </c>
      <c r="B55">
        <f>[5]Scaling!B7</f>
        <v>25</v>
      </c>
      <c r="C55">
        <f>[5]Scaling!C7</f>
        <v>1450</v>
      </c>
      <c r="D55" s="4">
        <f>[5]Scaling!D7</f>
        <v>44252</v>
      </c>
      <c r="E55">
        <f>[5]Scaling!E7</f>
        <v>5</v>
      </c>
      <c r="F55">
        <f>[5]Scaling!F7</f>
        <v>18</v>
      </c>
      <c r="G55">
        <f>[5]Scaling!G7</f>
        <v>59.475256999999999</v>
      </c>
      <c r="H55">
        <f>[5]Scaling!H7</f>
        <v>59.908703000000003</v>
      </c>
      <c r="I55">
        <f>[5]Scaling!I7</f>
        <v>58.366515</v>
      </c>
      <c r="J55">
        <f>[5]Scaling!J7</f>
        <v>35.740143000000003</v>
      </c>
      <c r="K55">
        <f>[5]Scaling!K7</f>
        <v>36.679473999999999</v>
      </c>
      <c r="L55">
        <f>[5]Scaling!L7</f>
        <v>10.86</v>
      </c>
      <c r="M55">
        <f>[5]Scaling!M7</f>
        <v>59.137608999999998</v>
      </c>
      <c r="N55">
        <f>[5]Scaling!N7</f>
        <v>36.209808500000001</v>
      </c>
      <c r="O55">
        <f>[5]Scaling!O7</f>
        <v>1175.9388987695318</v>
      </c>
      <c r="P55">
        <f>[5]Scaling!P7</f>
        <v>0.26151802580332861</v>
      </c>
      <c r="Q55">
        <f>[5]Scaling!Q7</f>
        <v>0.27025870340397334</v>
      </c>
      <c r="R55">
        <f>[5]Scaling!R7</f>
        <v>0.9676581087285856</v>
      </c>
      <c r="S55">
        <f>[5]Scaling!S7</f>
        <v>-8.7406776006447306E-3</v>
      </c>
      <c r="T55">
        <f>[5]Scaling!T7</f>
        <v>-9.3650378703828748E-3</v>
      </c>
      <c r="U55">
        <f>[5]Scaling!U7</f>
        <v>3.1792982717133815E-4</v>
      </c>
      <c r="V55">
        <f>[5]Scaling!V7</f>
        <v>1.542188000000003</v>
      </c>
      <c r="W55">
        <f>[5]Scaling!W7</f>
        <v>0.9393309999999957</v>
      </c>
      <c r="X55">
        <f>[5]Scaling!X7</f>
        <v>22.926479493379727</v>
      </c>
      <c r="Y55">
        <f>[5]Scaling!Y7</f>
        <v>4.0011999999999999</v>
      </c>
      <c r="Z55">
        <f>[5]Scaling!Z7</f>
        <v>0</v>
      </c>
      <c r="AA55">
        <f>[5]Scaling!AA7</f>
        <v>7.88276826856491E-3</v>
      </c>
      <c r="AB55">
        <f>[5]Scaling!AB7</f>
        <v>8.5812414062858625E-3</v>
      </c>
      <c r="AC55">
        <f>[5]Scaling!AC7</f>
        <v>30.892469062629104</v>
      </c>
      <c r="AD55">
        <f>[5]Scaling!AD7</f>
        <v>29.742981841694061</v>
      </c>
      <c r="AE55">
        <f>[5]Scaling!AE7</f>
        <v>3.218609570474979E-9</v>
      </c>
      <c r="AF55">
        <f>[5]Scaling!AF7</f>
        <v>7.7899412501899806E-4</v>
      </c>
      <c r="AG55">
        <f>[5]Scaling!AG7</f>
        <v>6.6244438876383364E-7</v>
      </c>
      <c r="AH55">
        <f>[5]Scaling!AH7</f>
        <v>3145.0243352134207</v>
      </c>
      <c r="AI55">
        <f>[5]Scaling!AI7</f>
        <v>3145.0243352134207</v>
      </c>
      <c r="AJ55">
        <f>[5]Scaling!AJ7</f>
        <v>4091.7312545056652</v>
      </c>
      <c r="AK55">
        <f>[5]Scaling!AK7</f>
        <v>0.62170617552558594</v>
      </c>
      <c r="AL55">
        <f>[5]Scaling!AL7</f>
        <v>0.62382499964289695</v>
      </c>
      <c r="AM55">
        <f>[5]Scaling!AM7</f>
        <v>1.1535147170712648E-2</v>
      </c>
      <c r="AN55">
        <f>[5]Scaling!AN7</f>
        <v>0.28174087797399999</v>
      </c>
      <c r="AO55">
        <f>[5]Scaling!AO7</f>
        <v>1.4130812048978725E-2</v>
      </c>
      <c r="AP55">
        <f>[5]Scaling!AP7</f>
        <v>4.8033063864543336E-4</v>
      </c>
      <c r="AQ55">
        <f>[5]Scaling!AQ7</f>
        <v>993.70067646417954</v>
      </c>
      <c r="AR55">
        <f>[5]Scaling!AR7</f>
        <v>37770.466106632608</v>
      </c>
      <c r="AS55">
        <f>[5]Scaling!AS7</f>
        <v>1438.8748993002898</v>
      </c>
      <c r="AT55">
        <f>[5]Scaling!AT7</f>
        <v>1281.6613788068375</v>
      </c>
      <c r="AU55">
        <f>[5]Scaling!AU7</f>
        <v>205.81694494435837</v>
      </c>
      <c r="AV55">
        <f>[5]Scaling!AV7</f>
        <v>2.5727277574997764E-3</v>
      </c>
      <c r="AW55">
        <f>[5]Scaling!AW7</f>
        <v>4.3574604741975658E-4</v>
      </c>
      <c r="AX55">
        <f>[5]Scaling!AX7</f>
        <v>3.940696709505676</v>
      </c>
      <c r="AY55">
        <f>[5]Scaling!AY7</f>
        <v>3.1505372304207957</v>
      </c>
      <c r="AZ55">
        <f>[5]Scaling!AZ7</f>
        <v>1.6288065050121237E-3</v>
      </c>
      <c r="BA55">
        <f>[5]Scaling!BA7</f>
        <v>11.941741591446812</v>
      </c>
      <c r="BB55">
        <f>[5]Scaling!BB7</f>
        <v>9.9660366406987873</v>
      </c>
      <c r="BC55">
        <f>[5]Scaling!BC7</f>
        <v>2358013.8096475136</v>
      </c>
      <c r="BD55">
        <f>[5]Scaling!BD7</f>
        <v>1948.8668046574708</v>
      </c>
      <c r="BE55">
        <f>[5]Scaling!BE7</f>
        <v>1631.9789860040676</v>
      </c>
      <c r="BF55">
        <f>[5]Scaling!BF7</f>
        <v>282.61624097957451</v>
      </c>
      <c r="BG55">
        <f>[5]Scaling!BG7</f>
        <v>1846.8731298764947</v>
      </c>
      <c r="BH55">
        <f>[5]Scaling!BH7</f>
        <v>1846.8731298764951</v>
      </c>
      <c r="BI55">
        <f>[5]Scaling!BI7</f>
        <v>0</v>
      </c>
      <c r="BJ55">
        <f>[5]Scaling!BJ7</f>
        <v>10.956186114037111</v>
      </c>
      <c r="BK55">
        <f>[5]Scaling!BK7</f>
        <v>0.47785595980029189</v>
      </c>
      <c r="BL55">
        <f>[5]Scaling!BL7</f>
        <v>3096.3961350217801</v>
      </c>
      <c r="BM55">
        <f>[5]Scaling!BM7</f>
        <v>20234.685739941113</v>
      </c>
      <c r="BN55">
        <f>[5]Scaling!BN7</f>
        <v>23331.081874962892</v>
      </c>
      <c r="BO55">
        <f>[5]Scaling!BO7</f>
        <v>68350.353042695453</v>
      </c>
      <c r="BP55">
        <f>[5]Scaling!BP7</f>
        <v>0.3413454479216661</v>
      </c>
      <c r="BQ55">
        <f>[5]Scaling!BQ7</f>
        <v>0.86728450263831991</v>
      </c>
      <c r="BR55">
        <f>[5]Scaling!BR7</f>
        <v>0.29604361702859672</v>
      </c>
      <c r="BS55">
        <f>[5]Scaling!BS7</f>
        <v>51.763794918120205</v>
      </c>
      <c r="BT55">
        <f>[5]Scaling!BT7</f>
        <v>46.28570186110165</v>
      </c>
      <c r="BU55">
        <f>[5]Scaling!BU7</f>
        <v>7.373814081879793</v>
      </c>
      <c r="BV55">
        <f>[5]Scaling!BV7</f>
        <v>0.26752474654226238</v>
      </c>
      <c r="BW55">
        <f>[5]Scaling!BW7</f>
        <v>0.26127252010885782</v>
      </c>
      <c r="BX55">
        <f>[5]Scaling!BX7</f>
        <v>1.0009396537162367</v>
      </c>
      <c r="BY55">
        <f>[5]Scaling!BY7</f>
        <v>0.2684535027774515</v>
      </c>
      <c r="BZ55">
        <f>[5]Scaling!BZ7</f>
        <v>1.2355830597091237</v>
      </c>
      <c r="CA55">
        <f>[5]Scaling!CA7</f>
        <v>6.3243097573943752E-2</v>
      </c>
      <c r="CB55">
        <f>[5]Scaling!CB7</f>
        <v>5.9673093710094646E-2</v>
      </c>
      <c r="CC55">
        <f>[5]Scaling!CC7</f>
        <v>4.1752747446863652E-3</v>
      </c>
      <c r="CD55">
        <f>[5]Scaling!CD7</f>
        <v>1.1182613567126802</v>
      </c>
      <c r="CE55">
        <f>[5]Scaling!CE7</f>
        <v>2.7891446749370327E-5</v>
      </c>
      <c r="CF55">
        <f>[5]Scaling!CF7</f>
        <v>3.0697587033273494E-5</v>
      </c>
      <c r="CG55">
        <f>[5]Scaling!CG7</f>
        <v>1.2683508118895161</v>
      </c>
      <c r="CH55">
        <f>[5]Scaling!CH7</f>
        <v>1.483567654761824E-2</v>
      </c>
      <c r="CJ55">
        <f t="shared" si="127"/>
        <v>25.156684537728609</v>
      </c>
      <c r="CK55">
        <f t="shared" si="41"/>
        <v>3.2251236480191112</v>
      </c>
      <c r="CL55">
        <f>LN((CA55/(1-CA55))*100)</f>
        <v>1.9097323722457491</v>
      </c>
      <c r="CM55">
        <f t="shared" si="42"/>
        <v>-1.5533271248004601</v>
      </c>
      <c r="CN55">
        <f t="shared" si="61"/>
        <v>22.346154533755985</v>
      </c>
      <c r="CO55">
        <f t="shared" si="128"/>
        <v>2.8903717578961645</v>
      </c>
      <c r="CP55">
        <f t="shared" si="129"/>
        <v>4.3574604741975662</v>
      </c>
      <c r="CQ55" t="e">
        <f>#REF!</f>
        <v>#REF!</v>
      </c>
      <c r="CR55" t="e">
        <f t="shared" si="130"/>
        <v>#REF!</v>
      </c>
      <c r="CS55">
        <f t="shared" si="131"/>
        <v>7.6145845869412393E-2</v>
      </c>
      <c r="CT55">
        <f t="shared" si="132"/>
        <v>5.3530142514676707E-2</v>
      </c>
      <c r="CU55">
        <f t="shared" si="133"/>
        <v>3.1949819044808416E-7</v>
      </c>
      <c r="CV55">
        <f t="shared" si="134"/>
        <v>26858.497678033778</v>
      </c>
      <c r="CX55">
        <f t="shared" si="135"/>
        <v>0.78315909329186495</v>
      </c>
      <c r="CY55">
        <f t="shared" si="136"/>
        <v>3.2186095704749791</v>
      </c>
      <c r="CZ55">
        <f t="shared" si="137"/>
        <v>1180.2727396152216</v>
      </c>
      <c r="DA55">
        <f t="shared" si="138"/>
        <v>8.8228465822257616E-4</v>
      </c>
      <c r="DB55">
        <f t="shared" si="139"/>
        <v>6.6990495417145199</v>
      </c>
      <c r="DC55">
        <f t="shared" si="140"/>
        <v>161.05384079471233</v>
      </c>
      <c r="DD55">
        <f t="shared" si="141"/>
        <v>8.4929221409636817</v>
      </c>
      <c r="DE55">
        <f t="shared" si="43"/>
        <v>1.2168673411426769E-9</v>
      </c>
      <c r="DF55">
        <f t="shared" si="44"/>
        <v>1.2168673411426769</v>
      </c>
      <c r="DG55">
        <f t="shared" si="91"/>
        <v>0.83272039012707733</v>
      </c>
      <c r="DH55">
        <f t="shared" si="142"/>
        <v>2.6955449512270503E-2</v>
      </c>
      <c r="DI55">
        <f t="shared" si="143"/>
        <v>14.081817356009902</v>
      </c>
      <c r="DJ55">
        <f t="shared" si="144"/>
        <v>1.6050461742225375E-5</v>
      </c>
      <c r="DK55">
        <f t="shared" si="145"/>
        <v>1.5729946704843392</v>
      </c>
      <c r="DL55">
        <f t="shared" si="146"/>
        <v>0.41136646082422179</v>
      </c>
      <c r="DM55">
        <f t="shared" si="147"/>
        <v>1.5323564660850986</v>
      </c>
      <c r="DN55">
        <f t="shared" si="160"/>
        <v>343.88937296898382</v>
      </c>
      <c r="DO55">
        <f t="shared" si="46"/>
        <v>1.7780618668033032</v>
      </c>
      <c r="DP55">
        <f t="shared" si="47"/>
        <v>17.374237443250088</v>
      </c>
      <c r="DQ55">
        <f t="shared" si="48"/>
        <v>4.9355384718523658E-6</v>
      </c>
      <c r="DR55">
        <f t="shared" si="49"/>
        <v>11.32663968170877</v>
      </c>
      <c r="DT55">
        <f t="shared" si="76"/>
        <v>4.4824097631241259E-29</v>
      </c>
      <c r="DU55">
        <f t="shared" si="148"/>
        <v>2.8283039640135874E-2</v>
      </c>
      <c r="DV55">
        <f t="shared" si="149"/>
        <v>9.4893096998338349E-22</v>
      </c>
      <c r="DW55">
        <f t="shared" si="51"/>
        <v>2.6719788272057695E-9</v>
      </c>
      <c r="DX55">
        <f t="shared" si="150"/>
        <v>1.6419142491716693E-8</v>
      </c>
      <c r="DY55">
        <f t="shared" si="151"/>
        <v>6.620689655172414E-2</v>
      </c>
      <c r="DZ55">
        <f>'[5]Re=1450'!$B$22</f>
        <v>0.25020833333333331</v>
      </c>
      <c r="EA55">
        <f t="shared" si="152"/>
        <v>8.8584626762341479E-12</v>
      </c>
      <c r="EB55">
        <f t="shared" si="52"/>
        <v>11288640439.642441</v>
      </c>
      <c r="EC55">
        <f t="shared" si="53"/>
        <v>188144007.32737401</v>
      </c>
      <c r="ED55" s="7">
        <f t="shared" si="153"/>
        <v>10452444.851520779</v>
      </c>
      <c r="EE55">
        <f t="shared" si="54"/>
        <v>376.288014654748</v>
      </c>
      <c r="EG55">
        <f t="shared" si="154"/>
        <v>2.7871904474658204E-9</v>
      </c>
      <c r="EH55">
        <f t="shared" si="84"/>
        <v>2.7871904474658202</v>
      </c>
      <c r="EI55">
        <f t="shared" si="155"/>
        <v>3280.2130353023285</v>
      </c>
      <c r="EJ55">
        <f t="shared" si="156"/>
        <v>2.7871904474658204E-9</v>
      </c>
      <c r="EK55">
        <f t="shared" si="157"/>
        <v>7.6145845869412393E-2</v>
      </c>
      <c r="EL55">
        <v>18</v>
      </c>
      <c r="EM55">
        <f t="shared" si="56"/>
        <v>18</v>
      </c>
      <c r="EN55">
        <f t="shared" si="57"/>
        <v>2.8903717578961645</v>
      </c>
      <c r="EQ55">
        <f>(1201*10^-6)/60</f>
        <v>2.0016666666666668E-5</v>
      </c>
      <c r="ET55">
        <f t="shared" si="158"/>
        <v>1.9373905043923255E-6</v>
      </c>
      <c r="EU55">
        <f t="shared" si="159"/>
        <v>9.4893096998338349E-22</v>
      </c>
      <c r="EV55">
        <f t="shared" si="63"/>
        <v>6.6375162820674268E+37</v>
      </c>
      <c r="EX55">
        <v>66.62</v>
      </c>
      <c r="EY55">
        <v>0.96799999999999997</v>
      </c>
      <c r="EZ55" s="6">
        <v>3.2000000000000003E-4</v>
      </c>
      <c r="FA55">
        <v>1.236</v>
      </c>
      <c r="FB55">
        <f t="shared" si="59"/>
        <v>1.236</v>
      </c>
      <c r="FC55">
        <f t="shared" si="60"/>
        <v>22.275045490317495</v>
      </c>
      <c r="FD55">
        <v>4.1799999999999997E-3</v>
      </c>
      <c r="FE55" t="e">
        <f t="shared" si="121"/>
        <v>#DIV/0!</v>
      </c>
      <c r="FG55">
        <f t="shared" si="122"/>
        <v>0.78317152103559873</v>
      </c>
      <c r="FH55" s="6">
        <f t="shared" si="123"/>
        <v>7.6555023923444987E-2</v>
      </c>
      <c r="FI55">
        <f t="shared" si="118"/>
        <v>615.84221699436853</v>
      </c>
      <c r="FJ55">
        <f t="shared" si="119"/>
        <v>1</v>
      </c>
    </row>
    <row r="56" spans="1:166" x14ac:dyDescent="0.25">
      <c r="A56">
        <f>[5]Scaling!A9</f>
        <v>60</v>
      </c>
      <c r="B56">
        <f>[5]Scaling!B9</f>
        <v>25</v>
      </c>
      <c r="C56">
        <f>[5]Scaling!C9</f>
        <v>1600</v>
      </c>
      <c r="D56" s="4">
        <f>[5]Scaling!D9</f>
        <v>44228</v>
      </c>
      <c r="E56">
        <f>[5]Scaling!E9</f>
        <v>2</v>
      </c>
      <c r="F56">
        <f>[5]Scaling!F9</f>
        <v>14</v>
      </c>
      <c r="G56">
        <f>[5]Scaling!G9</f>
        <v>59.106836999999999</v>
      </c>
      <c r="H56">
        <f>[5]Scaling!H9</f>
        <v>59.542892999999999</v>
      </c>
      <c r="I56">
        <f>[5]Scaling!I9</f>
        <v>57.637227000000003</v>
      </c>
      <c r="J56">
        <f>[5]Scaling!J9</f>
        <v>34.311850999999997</v>
      </c>
      <c r="K56">
        <f>[5]Scaling!K9</f>
        <v>35.051008000000003</v>
      </c>
      <c r="L56">
        <f>[5]Scaling!L9</f>
        <v>10.96</v>
      </c>
      <c r="M56">
        <f>[5]Scaling!M9</f>
        <v>58.590060000000001</v>
      </c>
      <c r="N56">
        <f>[5]Scaling!N9</f>
        <v>34.6814295</v>
      </c>
      <c r="O56">
        <f>[5]Scaling!O9</f>
        <v>1176.2752370365843</v>
      </c>
      <c r="P56">
        <f>[5]Scaling!P9</f>
        <v>0.26148713850512351</v>
      </c>
      <c r="Q56">
        <f>[5]Scaling!Q9</f>
        <v>0.27011796689437229</v>
      </c>
      <c r="R56">
        <f>[5]Scaling!R9</f>
        <v>0.96804792924928318</v>
      </c>
      <c r="S56">
        <f>[5]Scaling!S9</f>
        <v>-8.6308283892487792E-3</v>
      </c>
      <c r="T56">
        <f>[5]Scaling!T9</f>
        <v>-9.4160522830593514E-3</v>
      </c>
      <c r="U56">
        <f>[5]Scaling!U9</f>
        <v>2.1917962793409945E-4</v>
      </c>
      <c r="V56">
        <f>[5]Scaling!V9</f>
        <v>1.9056659999999965</v>
      </c>
      <c r="W56">
        <f>[5]Scaling!W9</f>
        <v>0.73915700000000584</v>
      </c>
      <c r="X56">
        <f>[5]Scaling!X9</f>
        <v>23.903886887772828</v>
      </c>
      <c r="Y56">
        <f>[5]Scaling!Y9</f>
        <v>3.7324000000000002</v>
      </c>
      <c r="Z56">
        <f>[5]Scaling!Z9</f>
        <v>0</v>
      </c>
      <c r="AA56">
        <f>[5]Scaling!AA9</f>
        <v>7.383858884478533E-3</v>
      </c>
      <c r="AB56">
        <f>[5]Scaling!AB9</f>
        <v>8.9404561628280595E-3</v>
      </c>
      <c r="AC56">
        <f>[5]Scaling!AC9</f>
        <v>32.185642186181013</v>
      </c>
      <c r="AD56">
        <f>[5]Scaling!AD9</f>
        <v>33.227364980153403</v>
      </c>
      <c r="AE56">
        <f>[5]Scaling!AE9</f>
        <v>3.1853487946226523E-9</v>
      </c>
      <c r="AF56">
        <f>[5]Scaling!AF9</f>
        <v>7.8591994948038033E-4</v>
      </c>
      <c r="AG56">
        <f>[5]Scaling!AG9</f>
        <v>6.6814290119748297E-7</v>
      </c>
      <c r="AH56">
        <f>[5]Scaling!AH9</f>
        <v>3144.5216753075929</v>
      </c>
      <c r="AI56">
        <f>[5]Scaling!AI9</f>
        <v>3144.5216753075929</v>
      </c>
      <c r="AJ56">
        <f>[5]Scaling!AJ9</f>
        <v>4098.308667816329</v>
      </c>
      <c r="AK56">
        <f>[5]Scaling!AK9</f>
        <v>0.62113015227181478</v>
      </c>
      <c r="AL56">
        <f>[5]Scaling!AL9</f>
        <v>0.62163054682836483</v>
      </c>
      <c r="AM56">
        <f>[5]Scaling!AM9</f>
        <v>1.1481621618917774E-2</v>
      </c>
      <c r="AN56">
        <f>[5]Scaling!AN9</f>
        <v>0.28147476916000003</v>
      </c>
      <c r="AO56">
        <f>[5]Scaling!AO9</f>
        <v>1.4065741888014398E-2</v>
      </c>
      <c r="AP56">
        <f>[5]Scaling!AP9</f>
        <v>4.8452740869423991E-4</v>
      </c>
      <c r="AQ56">
        <f>[5]Scaling!AQ9</f>
        <v>994.21226489099865</v>
      </c>
      <c r="AR56">
        <f>[5]Scaling!AR9</f>
        <v>41314.764576848662</v>
      </c>
      <c r="AS56">
        <f>[5]Scaling!AS9</f>
        <v>1573.8957934037585</v>
      </c>
      <c r="AT56">
        <f>[5]Scaling!AT9</f>
        <v>1402.6349924068902</v>
      </c>
      <c r="AU56">
        <f>[5]Scaling!AU9</f>
        <v>209.75502033730456</v>
      </c>
      <c r="AV56">
        <f>[5]Scaling!AV9</f>
        <v>2.4598994939385413E-3</v>
      </c>
      <c r="AW56">
        <f>[5]Scaling!AW9</f>
        <v>4.1401229798487739E-4</v>
      </c>
      <c r="AX56">
        <f>[5]Scaling!AX9</f>
        <v>3.9787833631303289</v>
      </c>
      <c r="AY56">
        <f>[5]Scaling!AY9</f>
        <v>3.1944100703829497</v>
      </c>
      <c r="AZ56">
        <f>[5]Scaling!AZ9</f>
        <v>1.552389150063232E-3</v>
      </c>
      <c r="BA56">
        <f>[5]Scaling!BA9</f>
        <v>12.343935938532965</v>
      </c>
      <c r="BB56">
        <f>[5]Scaling!BB9</f>
        <v>10.317669688203415</v>
      </c>
      <c r="BC56">
        <f>[5]Scaling!BC9</f>
        <v>2359286.3709795065</v>
      </c>
      <c r="BD56">
        <f>[5]Scaling!BD9</f>
        <v>2012.6375873978081</v>
      </c>
      <c r="BE56">
        <f>[5]Scaling!BE9</f>
        <v>1683.6168956964875</v>
      </c>
      <c r="BF56">
        <f>[5]Scaling!BF9</f>
        <v>281.31483776028796</v>
      </c>
      <c r="BG56">
        <f>[5]Scaling!BG9</f>
        <v>1790.3500679838742</v>
      </c>
      <c r="BH56">
        <f>[5]Scaling!BH9</f>
        <v>1790.3500679838742</v>
      </c>
      <c r="BI56">
        <f>[5]Scaling!BI9</f>
        <v>0</v>
      </c>
      <c r="BJ56">
        <f>[5]Scaling!BJ9</f>
        <v>11.781548621411824</v>
      </c>
      <c r="BK56">
        <f>[5]Scaling!BK9</f>
        <v>0.49277388018572721</v>
      </c>
      <c r="BL56">
        <f>[5]Scaling!BL9</f>
        <v>3314.3244389974116</v>
      </c>
      <c r="BM56">
        <f>[5]Scaling!BM9</f>
        <v>21093.096375299978</v>
      </c>
      <c r="BN56">
        <f>[5]Scaling!BN9</f>
        <v>24407.420814297388</v>
      </c>
      <c r="BO56">
        <f>[5]Scaling!BO9</f>
        <v>93191.838422994275</v>
      </c>
      <c r="BP56">
        <f>[5]Scaling!BP9</f>
        <v>0.26190513275972749</v>
      </c>
      <c r="BQ56">
        <f>[5]Scaling!BQ9</f>
        <v>0.8642083297447003</v>
      </c>
      <c r="BR56">
        <f>[5]Scaling!BR9</f>
        <v>0.22634059733384809</v>
      </c>
      <c r="BS56">
        <f>[5]Scaling!BS9</f>
        <v>51.040599249575088</v>
      </c>
      <c r="BT56">
        <f>[5]Scaling!BT9</f>
        <v>45.149824938869173</v>
      </c>
      <c r="BU56">
        <f>[5]Scaling!BU9</f>
        <v>7.5494607504249132</v>
      </c>
      <c r="BV56">
        <f>[5]Scaling!BV9</f>
        <v>0.26669363024600745</v>
      </c>
      <c r="BW56">
        <f>[5]Scaling!BW9</f>
        <v>0.26127248081605292</v>
      </c>
      <c r="BX56">
        <f>[5]Scaling!BX9</f>
        <v>1.0008215855278755</v>
      </c>
      <c r="BY56">
        <f>[5]Scaling!BY9</f>
        <v>0.26828693613072796</v>
      </c>
      <c r="BZ56">
        <f>[5]Scaling!BZ9</f>
        <v>1.2406217979135488</v>
      </c>
      <c r="CA56">
        <f>[5]Scaling!CA9</f>
        <v>6.4555684928493173E-2</v>
      </c>
      <c r="CB56">
        <f>[5]Scaling!CB9</f>
        <v>6.5055250316200117E-2</v>
      </c>
      <c r="CC56">
        <f>[5]Scaling!CC9</f>
        <v>5.4235367203607854E-3</v>
      </c>
      <c r="CD56">
        <f>[5]Scaling!CD9</f>
        <v>1.1207216917207121</v>
      </c>
      <c r="CE56">
        <f>[5]Scaling!CE9</f>
        <v>3.0501657359832334E-5</v>
      </c>
      <c r="CF56">
        <f>[5]Scaling!CF9</f>
        <v>3.1500757228733425E-5</v>
      </c>
      <c r="CG56">
        <f>[5]Scaling!CG9</f>
        <v>1.2728833355323881</v>
      </c>
      <c r="CH56">
        <f>[5]Scaling!CH9</f>
        <v>1.4126252536628707E-2</v>
      </c>
      <c r="CJ56">
        <f t="shared" si="127"/>
        <v>32.71867123706032</v>
      </c>
      <c r="CK56">
        <f t="shared" si="41"/>
        <v>3.4879459007956397</v>
      </c>
      <c r="CL56">
        <f>LN((CA56/(1-CA56))*100)</f>
        <v>1.9316767498572105</v>
      </c>
      <c r="CM56">
        <f t="shared" si="42"/>
        <v>-1.5342715183843878</v>
      </c>
      <c r="CN56">
        <f t="shared" si="61"/>
        <v>21.510539767723628</v>
      </c>
      <c r="CO56">
        <f t="shared" si="128"/>
        <v>2.6390573296152584</v>
      </c>
      <c r="CP56">
        <f t="shared" si="129"/>
        <v>4.1401229798487735</v>
      </c>
      <c r="CQ56" t="e">
        <f>#REF!</f>
        <v>#REF!</v>
      </c>
      <c r="CR56" t="e">
        <f t="shared" si="130"/>
        <v>#REF!</v>
      </c>
      <c r="CS56">
        <f t="shared" si="131"/>
        <v>4.0412675203482191E-2</v>
      </c>
      <c r="CT56">
        <f t="shared" si="132"/>
        <v>5.0844021947514147E-2</v>
      </c>
      <c r="CU56">
        <f t="shared" si="133"/>
        <v>3.1110048168636263E-7</v>
      </c>
      <c r="CV56">
        <f t="shared" si="134"/>
        <v>28738.162391665537</v>
      </c>
      <c r="CX56">
        <f t="shared" si="135"/>
        <v>0.78029253627279926</v>
      </c>
      <c r="CY56">
        <f t="shared" si="136"/>
        <v>3.1853487946226524</v>
      </c>
      <c r="CZ56">
        <f t="shared" si="137"/>
        <v>1180.6750303363169</v>
      </c>
      <c r="DA56">
        <f t="shared" si="138"/>
        <v>8.9358075848096265E-4</v>
      </c>
      <c r="DB56">
        <f t="shared" si="139"/>
        <v>6.7244861689992321</v>
      </c>
      <c r="DC56">
        <f t="shared" si="140"/>
        <v>172.35111831558208</v>
      </c>
      <c r="DD56">
        <f t="shared" si="141"/>
        <v>8.5369046796808234</v>
      </c>
      <c r="DE56">
        <f t="shared" si="43"/>
        <v>1.2102347743041318E-9</v>
      </c>
      <c r="DF56">
        <f t="shared" si="44"/>
        <v>1.2102347743041317</v>
      </c>
      <c r="DG56">
        <f t="shared" si="91"/>
        <v>0.88657731076279411</v>
      </c>
      <c r="DH56">
        <f t="shared" si="142"/>
        <v>2.7545739359006741E-2</v>
      </c>
      <c r="DI56">
        <f t="shared" si="143"/>
        <v>14.550670205072729</v>
      </c>
      <c r="DJ56">
        <f t="shared" si="144"/>
        <v>1.6524541411977018E-5</v>
      </c>
      <c r="DK56">
        <f t="shared" si="145"/>
        <v>1.5812999582926135</v>
      </c>
      <c r="DL56">
        <f t="shared" si="146"/>
        <v>0.41348960121220663</v>
      </c>
      <c r="DM56">
        <f t="shared" si="147"/>
        <v>1.5412215263836995</v>
      </c>
      <c r="DN56">
        <f t="shared" si="160"/>
        <v>367.1448008837537</v>
      </c>
      <c r="DO56">
        <f t="shared" si="46"/>
        <v>1.8885995832765743</v>
      </c>
      <c r="DP56">
        <f t="shared" si="47"/>
        <v>17.042067821672084</v>
      </c>
      <c r="DQ56">
        <f t="shared" si="48"/>
        <v>4.7054237487060427E-6</v>
      </c>
      <c r="DR56">
        <f t="shared" si="49"/>
        <v>11.365420234154294</v>
      </c>
      <c r="DT56">
        <f t="shared" si="76"/>
        <v>4.4824097631241259E-29</v>
      </c>
      <c r="DU56">
        <f t="shared" si="148"/>
        <v>2.822419683323556E-2</v>
      </c>
      <c r="DV56">
        <f t="shared" si="149"/>
        <v>9.6503403873314015E-22</v>
      </c>
      <c r="DW56">
        <f t="shared" si="51"/>
        <v>2.6219264888876412E-9</v>
      </c>
      <c r="DX56">
        <f t="shared" si="150"/>
        <v>1.5999810898866338E-8</v>
      </c>
      <c r="DY56">
        <f t="shared" si="151"/>
        <v>0.06</v>
      </c>
      <c r="DZ56">
        <f>'[5]Re=1600'!$B$22</f>
        <v>0.27604166666666663</v>
      </c>
      <c r="EA56">
        <f t="shared" si="152"/>
        <v>9.64694010415597E-12</v>
      </c>
      <c r="EB56">
        <f t="shared" si="52"/>
        <v>10365981225.167894</v>
      </c>
      <c r="EC56">
        <f t="shared" si="53"/>
        <v>172766353.75279823</v>
      </c>
      <c r="ED56" s="7">
        <f t="shared" si="153"/>
        <v>12340453.839485588</v>
      </c>
      <c r="EE56">
        <f t="shared" si="54"/>
        <v>345.53270750559642</v>
      </c>
      <c r="EG56">
        <f t="shared" si="154"/>
        <v>2.7467982390712355E-9</v>
      </c>
      <c r="EH56">
        <f t="shared" si="84"/>
        <v>2.7467982390712353</v>
      </c>
      <c r="EI56">
        <f t="shared" si="155"/>
        <v>3667.7510830726483</v>
      </c>
      <c r="EJ56">
        <f t="shared" si="156"/>
        <v>2.7467982390712355E-9</v>
      </c>
      <c r="EK56">
        <f t="shared" si="157"/>
        <v>4.0412675203482191E-2</v>
      </c>
      <c r="EL56">
        <v>14</v>
      </c>
      <c r="EM56">
        <f t="shared" si="56"/>
        <v>14</v>
      </c>
      <c r="EN56">
        <f t="shared" si="57"/>
        <v>2.6390573296152584</v>
      </c>
      <c r="EQ56">
        <f>(1325*10^-6)/60</f>
        <v>2.2083333333333333E-5</v>
      </c>
      <c r="ER56">
        <f t="shared" si="34"/>
        <v>0.22629858981118853</v>
      </c>
      <c r="ET56">
        <f t="shared" si="158"/>
        <v>1.9371572221395833E-6</v>
      </c>
      <c r="EU56">
        <f t="shared" si="159"/>
        <v>9.6503403873314015E-22</v>
      </c>
      <c r="EV56">
        <f t="shared" si="63"/>
        <v>6.5259732815873151E+37</v>
      </c>
      <c r="EX56">
        <v>190.65</v>
      </c>
      <c r="EY56">
        <v>0.96799999999999997</v>
      </c>
      <c r="EZ56" s="6">
        <v>2.1900000000000001E-4</v>
      </c>
      <c r="FA56">
        <v>1.2410000000000001</v>
      </c>
      <c r="FB56">
        <f t="shared" si="59"/>
        <v>1.2410000000000001</v>
      </c>
      <c r="FC56">
        <f t="shared" si="60"/>
        <v>21.449851446223743</v>
      </c>
      <c r="FD56">
        <v>5.4200000000000003E-3</v>
      </c>
      <c r="FE56" t="e">
        <f t="shared" si="121"/>
        <v>#DIV/0!</v>
      </c>
      <c r="FG56">
        <f t="shared" si="122"/>
        <v>0.78001611603545518</v>
      </c>
      <c r="FH56" s="6">
        <f t="shared" si="123"/>
        <v>4.0405904059040591E-2</v>
      </c>
      <c r="FI56">
        <f t="shared" si="118"/>
        <v>659.11891231394213</v>
      </c>
      <c r="FJ56">
        <f t="shared" si="119"/>
        <v>1</v>
      </c>
    </row>
    <row r="57" spans="1:166" x14ac:dyDescent="0.25">
      <c r="A57">
        <f>[5]Scaling!A10</f>
        <v>60</v>
      </c>
      <c r="B57">
        <f>[5]Scaling!B10</f>
        <v>25</v>
      </c>
      <c r="C57">
        <f>[5]Scaling!C10</f>
        <v>1600</v>
      </c>
      <c r="D57" s="4">
        <f>[5]Scaling!D10</f>
        <v>44252</v>
      </c>
      <c r="E57">
        <f>[5]Scaling!E10</f>
        <v>4</v>
      </c>
      <c r="F57">
        <f>[5]Scaling!F10</f>
        <v>18</v>
      </c>
      <c r="G57">
        <f>[5]Scaling!G10</f>
        <v>59.312973</v>
      </c>
      <c r="H57">
        <f>[5]Scaling!H10</f>
        <v>59.923366999999999</v>
      </c>
      <c r="I57">
        <f>[5]Scaling!I10</f>
        <v>58.021953000000003</v>
      </c>
      <c r="J57">
        <f>[5]Scaling!J10</f>
        <v>34.503253999999998</v>
      </c>
      <c r="K57">
        <f>[5]Scaling!K10</f>
        <v>35.468902999999997</v>
      </c>
      <c r="L57">
        <f>[5]Scaling!L10</f>
        <v>14.66</v>
      </c>
      <c r="M57">
        <f>[5]Scaling!M10</f>
        <v>58.972660000000005</v>
      </c>
      <c r="N57">
        <f>[5]Scaling!N10</f>
        <v>34.986078499999998</v>
      </c>
      <c r="O57">
        <f>[5]Scaling!O10</f>
        <v>1176.0404658385673</v>
      </c>
      <c r="P57">
        <f>[5]Scaling!P10</f>
        <v>0.26322809851515599</v>
      </c>
      <c r="Q57">
        <f>[5]Scaling!Q10</f>
        <v>0.2702161936121158</v>
      </c>
      <c r="R57">
        <f>[5]Scaling!R10</f>
        <v>0.9741388737530996</v>
      </c>
      <c r="S57">
        <f>[5]Scaling!S10</f>
        <v>-6.988095096959801E-3</v>
      </c>
      <c r="T57">
        <f>[5]Scaling!T10</f>
        <v>-7.838724497769534E-3</v>
      </c>
      <c r="U57">
        <f>[5]Scaling!U10</f>
        <v>4.119484130411296E-4</v>
      </c>
      <c r="V57">
        <f>[5]Scaling!V10</f>
        <v>1.9014139999999955</v>
      </c>
      <c r="W57">
        <f>[5]Scaling!W10</f>
        <v>0.96564899999999909</v>
      </c>
      <c r="X57">
        <f>[5]Scaling!X10</f>
        <v>23.983539017688212</v>
      </c>
      <c r="Y57">
        <f>[5]Scaling!Y10</f>
        <v>3.9889000000000001</v>
      </c>
      <c r="Z57">
        <f>[5]Scaling!Z10</f>
        <v>0</v>
      </c>
      <c r="AA57">
        <f>[5]Scaling!AA10</f>
        <v>1.0277533312179571E-2</v>
      </c>
      <c r="AB57">
        <f>[5]Scaling!AB10</f>
        <v>9.1200635410991597E-3</v>
      </c>
      <c r="AC57">
        <f>[5]Scaling!AC10</f>
        <v>32.832228747956975</v>
      </c>
      <c r="AD57">
        <f>[5]Scaling!AD10</f>
        <v>33.191443504499169</v>
      </c>
      <c r="AE57">
        <f>[5]Scaling!AE10</f>
        <v>3.2085690802116013E-9</v>
      </c>
      <c r="AF57">
        <f>[5]Scaling!AF10</f>
        <v>7.8106796407784217E-4</v>
      </c>
      <c r="AG57">
        <f>[5]Scaling!AG10</f>
        <v>6.6415058560158231E-7</v>
      </c>
      <c r="AH57">
        <f>[5]Scaling!AH10</f>
        <v>3144.8717020855452</v>
      </c>
      <c r="AI57">
        <f>[5]Scaling!AI10</f>
        <v>3144.8717020855452</v>
      </c>
      <c r="AJ57">
        <f>[5]Scaling!AJ10</f>
        <v>4097.0061718872603</v>
      </c>
      <c r="AK57">
        <f>[5]Scaling!AK10</f>
        <v>0.62153307912091449</v>
      </c>
      <c r="AL57">
        <f>[5]Scaling!AL10</f>
        <v>0.62207260456873836</v>
      </c>
      <c r="AM57">
        <f>[5]Scaling!AM10</f>
        <v>1.1519048788854052E-2</v>
      </c>
      <c r="AN57">
        <f>[5]Scaling!AN10</f>
        <v>0.28166071275999999</v>
      </c>
      <c r="AO57">
        <f>[5]Scaling!AO10</f>
        <v>1.4111241826595764E-2</v>
      </c>
      <c r="AP57">
        <f>[5]Scaling!AP10</f>
        <v>4.8158727012611929E-4</v>
      </c>
      <c r="AQ57">
        <f>[5]Scaling!AQ10</f>
        <v>994.11201897993351</v>
      </c>
      <c r="AR57">
        <f>[5]Scaling!AR10</f>
        <v>41563.11424714476</v>
      </c>
      <c r="AS57">
        <f>[5]Scaling!AS10</f>
        <v>1583.3567332245623</v>
      </c>
      <c r="AT57">
        <f>[5]Scaling!AT10</f>
        <v>1411.0559292735848</v>
      </c>
      <c r="AU57">
        <f>[5]Scaling!AU10</f>
        <v>206.99276499846542</v>
      </c>
      <c r="AV57">
        <f>[5]Scaling!AV10</f>
        <v>2.452539235116926E-3</v>
      </c>
      <c r="AW57">
        <f>[5]Scaling!AW10</f>
        <v>4.1460153775426946E-4</v>
      </c>
      <c r="AX57">
        <f>[5]Scaling!AX10</f>
        <v>3.9520962281013352</v>
      </c>
      <c r="AY57">
        <f>[5]Scaling!AY10</f>
        <v>3.1717616296202387</v>
      </c>
      <c r="AZ57">
        <f>[5]Scaling!AZ10</f>
        <v>1.5512202315912536E-3</v>
      </c>
      <c r="BA57">
        <f>[5]Scaling!BA10</f>
        <v>12.340721135586769</v>
      </c>
      <c r="BB57">
        <f>[5]Scaling!BB10</f>
        <v>10.313785570784809</v>
      </c>
      <c r="BC57">
        <f>[5]Scaling!BC10</f>
        <v>2358397.3242683746</v>
      </c>
      <c r="BD57">
        <f>[5]Scaling!BD10</f>
        <v>2013.4186815681205</v>
      </c>
      <c r="BE57">
        <f>[5]Scaling!BE10</f>
        <v>1684.1799064076642</v>
      </c>
      <c r="BF57">
        <f>[5]Scaling!BF10</f>
        <v>282.22483653191529</v>
      </c>
      <c r="BG57">
        <f>[5]Scaling!BG10</f>
        <v>1843.3448629431361</v>
      </c>
      <c r="BH57">
        <f>[5]Scaling!BH10</f>
        <v>1843.3448629431361</v>
      </c>
      <c r="BI57">
        <f>[5]Scaling!BI10</f>
        <v>0</v>
      </c>
      <c r="BJ57">
        <f>[5]Scaling!BJ10</f>
        <v>11.668317678844081</v>
      </c>
      <c r="BK57">
        <f>[5]Scaling!BK10</f>
        <v>0.48645188055847299</v>
      </c>
      <c r="BL57">
        <f>[5]Scaling!BL10</f>
        <v>3293.089049514228</v>
      </c>
      <c r="BM57">
        <f>[5]Scaling!BM10</f>
        <v>21508.733452485816</v>
      </c>
      <c r="BN57">
        <f>[5]Scaling!BN10</f>
        <v>24801.822502000043</v>
      </c>
      <c r="BO57">
        <f>[5]Scaling!BO10</f>
        <v>92975.694715155361</v>
      </c>
      <c r="BP57">
        <f>[5]Scaling!BP10</f>
        <v>0.2667559793770195</v>
      </c>
      <c r="BQ57">
        <f>[5]Scaling!BQ10</f>
        <v>0.86722390867652288</v>
      </c>
      <c r="BR57">
        <f>[5]Scaling!BR10</f>
        <v>0.23133716309817279</v>
      </c>
      <c r="BS57">
        <f>[5]Scaling!BS10</f>
        <v>51.340248068723525</v>
      </c>
      <c r="BT57">
        <f>[5]Scaling!BT10</f>
        <v>45.506089229301487</v>
      </c>
      <c r="BU57">
        <f>[5]Scaling!BU10</f>
        <v>7.6324119312764793</v>
      </c>
      <c r="BV57">
        <f>[5]Scaling!BV10</f>
        <v>0.2672744522735937</v>
      </c>
      <c r="BW57">
        <f>[5]Scaling!BW10</f>
        <v>0.26127250827539938</v>
      </c>
      <c r="BX57">
        <f>[5]Scaling!BX10</f>
        <v>1.0074848680125783</v>
      </c>
      <c r="BY57">
        <f>[5]Scaling!BY10</f>
        <v>0.2683557241850239</v>
      </c>
      <c r="BZ57">
        <f>[5]Scaling!BZ10</f>
        <v>1.2531988860189411</v>
      </c>
      <c r="CA57">
        <f>[5]Scaling!CA10</f>
        <v>6.7947370420454289E-2</v>
      </c>
      <c r="CB57">
        <f>[5]Scaling!CB10</f>
        <v>6.7202441068610425E-2</v>
      </c>
      <c r="CC57">
        <f>[5]Scaling!CC10</f>
        <v>4.4138060410541524E-3</v>
      </c>
      <c r="CD57">
        <f>[5]Scaling!CD10</f>
        <v>1.1303418770157596</v>
      </c>
      <c r="CE57">
        <f>[5]Scaling!CE10</f>
        <v>3.0476625153762566E-5</v>
      </c>
      <c r="CF57">
        <f>[5]Scaling!CF10</f>
        <v>3.1653659534098766E-5</v>
      </c>
      <c r="CG57">
        <f>[5]Scaling!CG10</f>
        <v>1.2776109256668688</v>
      </c>
      <c r="CH57">
        <f>[5]Scaling!CH10</f>
        <v>1.4267315030123033E-2</v>
      </c>
      <c r="CJ57">
        <f t="shared" si="127"/>
        <v>26.600244566485983</v>
      </c>
      <c r="CK57">
        <f t="shared" si="41"/>
        <v>3.2809204099741831</v>
      </c>
      <c r="CL57">
        <f>LN((CA57/(1-CA57))*100)</f>
        <v>1.9865143444968349</v>
      </c>
      <c r="CM57">
        <f t="shared" si="42"/>
        <v>-1.4885512926090505</v>
      </c>
      <c r="CN57">
        <f t="shared" si="61"/>
        <v>19.630855433769074</v>
      </c>
      <c r="CO57">
        <f t="shared" si="128"/>
        <v>2.8903717578961645</v>
      </c>
      <c r="CP57">
        <f t="shared" si="129"/>
        <v>4.1460153775426942</v>
      </c>
      <c r="CQ57" t="e">
        <f>#REF!</f>
        <v>#REF!</v>
      </c>
      <c r="CR57" t="e">
        <f t="shared" si="130"/>
        <v>#REF!</v>
      </c>
      <c r="CS57">
        <f t="shared" si="131"/>
        <v>9.3331788757700748E-2</v>
      </c>
      <c r="CT57">
        <f t="shared" si="132"/>
        <v>5.1678815639137454E-2</v>
      </c>
      <c r="CU57">
        <f t="shared" si="133"/>
        <v>3.1373277780024921E-7</v>
      </c>
      <c r="CV57">
        <f t="shared" si="134"/>
        <v>29069.527274277414</v>
      </c>
      <c r="CX57">
        <f t="shared" si="135"/>
        <v>0.77732184780953939</v>
      </c>
      <c r="CY57">
        <f t="shared" si="136"/>
        <v>3.2085690802116011</v>
      </c>
      <c r="CZ57">
        <f t="shared" si="137"/>
        <v>1180.5088384457881</v>
      </c>
      <c r="DA57">
        <f t="shared" si="138"/>
        <v>8.8887506715763917E-4</v>
      </c>
      <c r="DB57">
        <f t="shared" si="139"/>
        <v>6.7934424294735978</v>
      </c>
      <c r="DC57">
        <f t="shared" si="140"/>
        <v>176.25355778017658</v>
      </c>
      <c r="DD57">
        <f t="shared" si="141"/>
        <v>8.67063418554409</v>
      </c>
      <c r="DE57">
        <f t="shared" si="43"/>
        <v>1.1900683648199512E-9</v>
      </c>
      <c r="DF57">
        <f t="shared" si="44"/>
        <v>1.1900683648199513</v>
      </c>
      <c r="DG57">
        <f t="shared" si="91"/>
        <v>0.89141830230403551</v>
      </c>
      <c r="DH57">
        <f t="shared" si="142"/>
        <v>2.7150709418699001E-2</v>
      </c>
      <c r="DI57">
        <f t="shared" si="143"/>
        <v>14.550670205072688</v>
      </c>
      <c r="DJ57">
        <f t="shared" si="144"/>
        <v>1.6340459736675639E-5</v>
      </c>
      <c r="DK57">
        <f t="shared" si="145"/>
        <v>1.6044575417876255</v>
      </c>
      <c r="DL57">
        <f t="shared" si="146"/>
        <v>0.42233830787305809</v>
      </c>
      <c r="DM57">
        <f t="shared" si="147"/>
        <v>1.5738002576828487</v>
      </c>
      <c r="DN57">
        <f>(DL57-P57)/AW57</f>
        <v>383.76656830492817</v>
      </c>
      <c r="DO57">
        <f t="shared" si="46"/>
        <v>1.9409341128085909</v>
      </c>
      <c r="DP57">
        <f t="shared" si="47"/>
        <v>16.915684325032412</v>
      </c>
      <c r="DQ57">
        <f t="shared" si="48"/>
        <v>4.785234665081362E-6</v>
      </c>
      <c r="DR57">
        <f t="shared" si="49"/>
        <v>11.541767768158948</v>
      </c>
      <c r="DT57">
        <f t="shared" si="76"/>
        <v>4.4824097631241259E-29</v>
      </c>
      <c r="DU57">
        <f t="shared" si="148"/>
        <v>2.8248585387110649E-2</v>
      </c>
      <c r="DV57">
        <f t="shared" si="149"/>
        <v>1.0111134933114862E-21</v>
      </c>
      <c r="DW57">
        <f t="shared" si="51"/>
        <v>2.5045998450467298E-9</v>
      </c>
      <c r="DX57">
        <f t="shared" si="150"/>
        <v>1.5025894880772256E-8</v>
      </c>
      <c r="DY57">
        <f t="shared" si="151"/>
        <v>0.06</v>
      </c>
      <c r="DZ57">
        <f>'[5]Re=1600'!$B$22</f>
        <v>0.27604166666666663</v>
      </c>
      <c r="EA57">
        <f t="shared" si="152"/>
        <v>9.0107483061403042E-12</v>
      </c>
      <c r="EB57">
        <f t="shared" si="52"/>
        <v>11097857425.654181</v>
      </c>
      <c r="EC57">
        <f t="shared" si="53"/>
        <v>184964290.42756969</v>
      </c>
      <c r="ED57" s="7">
        <f t="shared" si="153"/>
        <v>10275793.91264276</v>
      </c>
      <c r="EE57">
        <f t="shared" si="54"/>
        <v>369.92858085513933</v>
      </c>
      <c r="EG57">
        <f t="shared" si="154"/>
        <v>2.763492734639323E-9</v>
      </c>
      <c r="EH57">
        <f t="shared" si="84"/>
        <v>2.763492734639323</v>
      </c>
      <c r="EI57">
        <f t="shared" si="155"/>
        <v>3651.3166967056586</v>
      </c>
      <c r="EJ57">
        <f t="shared" si="156"/>
        <v>2.763492734639323E-9</v>
      </c>
      <c r="EK57">
        <f t="shared" si="157"/>
        <v>9.3331788757700748E-2</v>
      </c>
      <c r="EL57">
        <v>18</v>
      </c>
      <c r="EM57">
        <f t="shared" si="56"/>
        <v>18</v>
      </c>
      <c r="EN57">
        <f t="shared" si="57"/>
        <v>2.8903717578961645</v>
      </c>
      <c r="EQ57">
        <f>(1325*10^-6)/60</f>
        <v>2.2083333333333333E-5</v>
      </c>
      <c r="ER57">
        <f t="shared" si="34"/>
        <v>0.23129422824143339</v>
      </c>
      <c r="ET57">
        <f t="shared" si="158"/>
        <v>1.9373919474086222E-6</v>
      </c>
      <c r="EU57">
        <f t="shared" si="159"/>
        <v>1.0111134933114862E-21</v>
      </c>
      <c r="EV57">
        <f t="shared" si="63"/>
        <v>6.2293199495401232E+37</v>
      </c>
      <c r="EX57">
        <v>101.84</v>
      </c>
      <c r="EY57">
        <v>0.97399999999999998</v>
      </c>
      <c r="EZ57" s="6">
        <v>4.1199999999999999E-4</v>
      </c>
      <c r="FA57">
        <v>1.2529999999999999</v>
      </c>
      <c r="FB57">
        <f t="shared" si="59"/>
        <v>1.2529999999999999</v>
      </c>
      <c r="FC57">
        <f t="shared" si="60"/>
        <v>19.658494021216242</v>
      </c>
      <c r="FD57">
        <v>4.4099999999999999E-3</v>
      </c>
      <c r="FE57" t="e">
        <f t="shared" si="121"/>
        <v>#DIV/0!</v>
      </c>
      <c r="FG57">
        <f t="shared" si="122"/>
        <v>0.77733439744612931</v>
      </c>
      <c r="FH57" s="6">
        <f t="shared" si="123"/>
        <v>9.3424036281179137E-2</v>
      </c>
      <c r="FI57">
        <f t="shared" si="118"/>
        <v>669.58489148539127</v>
      </c>
      <c r="FJ57">
        <f t="shared" si="119"/>
        <v>1</v>
      </c>
    </row>
    <row r="58" spans="1:166" x14ac:dyDescent="0.25">
      <c r="A58">
        <f>[5]Scaling!A11</f>
        <v>60</v>
      </c>
      <c r="B58">
        <f>[5]Scaling!B11</f>
        <v>25</v>
      </c>
      <c r="C58">
        <f>[5]Scaling!C11</f>
        <v>1750</v>
      </c>
      <c r="D58" s="4">
        <f>[5]Scaling!D11</f>
        <v>44209</v>
      </c>
      <c r="E58">
        <f>[5]Scaling!E11</f>
        <v>4</v>
      </c>
      <c r="F58">
        <f>[5]Scaling!F11</f>
        <v>20</v>
      </c>
      <c r="G58">
        <f>[5]Scaling!G11</f>
        <v>58.936957</v>
      </c>
      <c r="H58">
        <f>[5]Scaling!H11</f>
        <v>59.666040000000002</v>
      </c>
      <c r="I58">
        <f>[5]Scaling!I11</f>
        <v>57.605839000000003</v>
      </c>
      <c r="J58">
        <f>[5]Scaling!J11</f>
        <v>35.099597000000003</v>
      </c>
      <c r="K58">
        <f>[5]Scaling!K11</f>
        <v>35.848965999999997</v>
      </c>
      <c r="L58">
        <f>[5]Scaling!L11</f>
        <v>17.239999999999998</v>
      </c>
      <c r="M58">
        <f>[5]Scaling!M11</f>
        <v>58.635939500000006</v>
      </c>
      <c r="N58">
        <f>[5]Scaling!N11</f>
        <v>35.474281500000004</v>
      </c>
      <c r="O58">
        <f>[5]Scaling!O11</f>
        <v>1176.2471444701689</v>
      </c>
      <c r="P58">
        <f>[5]Scaling!P11</f>
        <v>0.2643700593531893</v>
      </c>
      <c r="Q58">
        <f>[5]Scaling!Q11</f>
        <v>0.27012971810677461</v>
      </c>
      <c r="R58">
        <f>[5]Scaling!R11</f>
        <v>0.97867817434545035</v>
      </c>
      <c r="S58">
        <f>[5]Scaling!S11</f>
        <v>-5.7596587535853061E-3</v>
      </c>
      <c r="T58">
        <f>[5]Scaling!T11</f>
        <v>-6.6268994686289658E-3</v>
      </c>
      <c r="U58">
        <f>[5]Scaling!U11</f>
        <v>2.7422447842373465E-4</v>
      </c>
      <c r="V58">
        <f>[5]Scaling!V11</f>
        <v>2.0602009999999993</v>
      </c>
      <c r="W58">
        <f>[5]Scaling!W11</f>
        <v>0.7493689999999944</v>
      </c>
      <c r="X58">
        <f>[5]Scaling!X11</f>
        <v>23.155474477521665</v>
      </c>
      <c r="Y58">
        <f>[5]Scaling!Y11</f>
        <v>3.3466999999999998</v>
      </c>
      <c r="Z58">
        <f>[5]Scaling!Z11</f>
        <v>-0.66930000000000023</v>
      </c>
      <c r="AA58">
        <f>[5]Scaling!AA11</f>
        <v>1.1275352080352342E-2</v>
      </c>
      <c r="AB58">
        <f>[5]Scaling!AB11</f>
        <v>9.0202816642818758E-3</v>
      </c>
      <c r="AC58">
        <f>[5]Scaling!AC11</f>
        <v>32.473013991414753</v>
      </c>
      <c r="AD58">
        <f>[5]Scaling!AD11</f>
        <v>33.658422688004016</v>
      </c>
      <c r="AE58">
        <f>[5]Scaling!AE11</f>
        <v>3.1881281917849654E-9</v>
      </c>
      <c r="AF58">
        <f>[5]Scaling!AF11</f>
        <v>7.8533504788356762E-4</v>
      </c>
      <c r="AG58">
        <f>[5]Scaling!AG11</f>
        <v>6.6766159779908792E-7</v>
      </c>
      <c r="AH58">
        <f>[5]Scaling!AH11</f>
        <v>3144.5633533371065</v>
      </c>
      <c r="AI58">
        <f>[5]Scaling!AI11</f>
        <v>3144.5633533371065</v>
      </c>
      <c r="AJ58">
        <f>[5]Scaling!AJ11</f>
        <v>4094.9100137255641</v>
      </c>
      <c r="AK58">
        <f>[5]Scaling!AK11</f>
        <v>0.62117857463863413</v>
      </c>
      <c r="AL58">
        <f>[5]Scaling!AL11</f>
        <v>0.62277618736273155</v>
      </c>
      <c r="AM58">
        <f>[5]Scaling!AM11</f>
        <v>1.1486116135360987E-2</v>
      </c>
      <c r="AN58">
        <f>[5]Scaling!AN11</f>
        <v>0.28149706659700002</v>
      </c>
      <c r="AO58">
        <f>[5]Scaling!AO11</f>
        <v>1.4071205918806732E-2</v>
      </c>
      <c r="AP58">
        <f>[5]Scaling!AP11</f>
        <v>4.8417297053140291E-4</v>
      </c>
      <c r="AQ58">
        <f>[5]Scaling!AQ11</f>
        <v>993.94957972949192</v>
      </c>
      <c r="AR58">
        <f>[5]Scaling!AR11</f>
        <v>45213.773114271571</v>
      </c>
      <c r="AS58">
        <f>[5]Scaling!AS11</f>
        <v>1722.4294519722503</v>
      </c>
      <c r="AT58">
        <f>[5]Scaling!AT11</f>
        <v>1534.9360007650282</v>
      </c>
      <c r="AU58">
        <f>[5]Scaling!AU11</f>
        <v>209.4211893735924</v>
      </c>
      <c r="AV58">
        <f>[5]Scaling!AV11</f>
        <v>2.3514439382237933E-3</v>
      </c>
      <c r="AW58">
        <f>[5]Scaling!AW11</f>
        <v>3.9596891030403323E-4</v>
      </c>
      <c r="AX58">
        <f>[5]Scaling!AX11</f>
        <v>3.9755650186462757</v>
      </c>
      <c r="AY58">
        <f>[5]Scaling!AY11</f>
        <v>3.1835590146761934</v>
      </c>
      <c r="AZ58">
        <f>[5]Scaling!AZ11</f>
        <v>1.4843455295117313E-3</v>
      </c>
      <c r="BA58">
        <f>[5]Scaling!BA11</f>
        <v>12.717182318479932</v>
      </c>
      <c r="BB58">
        <f>[5]Scaling!BB11</f>
        <v>10.620319137600591</v>
      </c>
      <c r="BC58">
        <f>[5]Scaling!BC11</f>
        <v>2359179.7990414929</v>
      </c>
      <c r="BD58">
        <f>[5]Scaling!BD11</f>
        <v>2073.6558113284136</v>
      </c>
      <c r="BE58">
        <f>[5]Scaling!BE11</f>
        <v>1736.1964885362165</v>
      </c>
      <c r="BF58">
        <f>[5]Scaling!BF11</f>
        <v>281.42411837613469</v>
      </c>
      <c r="BG58">
        <f>[5]Scaling!BG11</f>
        <v>1873.621369712256</v>
      </c>
      <c r="BH58">
        <f>[5]Scaling!BH11</f>
        <v>1873.6213697122564</v>
      </c>
      <c r="BI58">
        <f>[5]Scaling!BI11</f>
        <v>0</v>
      </c>
      <c r="BJ58">
        <f>[5]Scaling!BJ11</f>
        <v>11.357933159839201</v>
      </c>
      <c r="BK58">
        <f>[5]Scaling!BK11</f>
        <v>0.4903765162165506</v>
      </c>
      <c r="BL58">
        <f>[5]Scaling!BL11</f>
        <v>3196.3963260828127</v>
      </c>
      <c r="BM58">
        <f>[5]Scaling!BM11</f>
        <v>21280.466284038179</v>
      </c>
      <c r="BN58">
        <f>[5]Scaling!BN11</f>
        <v>24476.862610120992</v>
      </c>
      <c r="BO58">
        <f>[5]Scaling!BO11</f>
        <v>110176.40018872888</v>
      </c>
      <c r="BP58">
        <f>[5]Scaling!BP11</f>
        <v>0.22216066751312313</v>
      </c>
      <c r="BQ58">
        <f>[5]Scaling!BQ11</f>
        <v>0.86941151825719987</v>
      </c>
      <c r="BR58">
        <f>[5]Scaling!BR11</f>
        <v>0.19314904323961737</v>
      </c>
      <c r="BS58">
        <f>[5]Scaling!BS11</f>
        <v>51.298406024997846</v>
      </c>
      <c r="BT58">
        <f>[5]Scaling!BT11</f>
        <v>45.619439445078243</v>
      </c>
      <c r="BU58">
        <f>[5]Scaling!BU11</f>
        <v>7.3375334750021608</v>
      </c>
      <c r="BV58">
        <f>[5]Scaling!BV11</f>
        <v>0.26676329899702356</v>
      </c>
      <c r="BW58">
        <f>[5]Scaling!BW11</f>
        <v>0.26127248410969756</v>
      </c>
      <c r="BX58">
        <f>[5]Scaling!BX11</f>
        <v>1.0118557269972264</v>
      </c>
      <c r="BY58">
        <f>[5]Scaling!BY11</f>
        <v>0.26834609952485466</v>
      </c>
      <c r="BZ58">
        <f>[5]Scaling!BZ11</f>
        <v>1.2476069915519881</v>
      </c>
      <c r="CA58">
        <f>[5]Scaling!CA11</f>
        <v>6.6444370398059616E-2</v>
      </c>
      <c r="CB58">
        <f>[5]Scaling!CB11</f>
        <v>6.597039462317579E-2</v>
      </c>
      <c r="CC58">
        <f>[5]Scaling!CC11</f>
        <v>3.8784897807161295E-3</v>
      </c>
      <c r="CD58">
        <f>[5]Scaling!CD11</f>
        <v>1.1297313592746072</v>
      </c>
      <c r="CE58">
        <f>[5]Scaling!CE11</f>
        <v>3.0957813930401039E-5</v>
      </c>
      <c r="CF58">
        <f>[5]Scaling!CF11</f>
        <v>3.247314488828587E-5</v>
      </c>
      <c r="CG58">
        <f>[5]Scaling!CG11</f>
        <v>1.2663705971168457</v>
      </c>
      <c r="CH58">
        <f>[5]Scaling!CH11</f>
        <v>1.3620095699128693E-2</v>
      </c>
      <c r="CJ58">
        <f t="shared" si="127"/>
        <v>23.361546202504922</v>
      </c>
      <c r="CK58">
        <f t="shared" si="41"/>
        <v>3.1510913459452778</v>
      </c>
      <c r="CM58">
        <f t="shared" si="42"/>
        <v>-1.5085645552138551</v>
      </c>
      <c r="CN58">
        <f t="shared" si="61"/>
        <v>20.432547812505657</v>
      </c>
      <c r="CO58">
        <f t="shared" si="128"/>
        <v>2.9957322735539909</v>
      </c>
      <c r="CP58">
        <f t="shared" si="129"/>
        <v>3.9596891030403323</v>
      </c>
      <c r="CQ58" t="e">
        <f>#REF!</f>
        <v>#REF!</v>
      </c>
      <c r="CR58" t="e">
        <f t="shared" si="130"/>
        <v>#REF!</v>
      </c>
      <c r="CS58">
        <f t="shared" si="131"/>
        <v>7.0703932181845661E-2</v>
      </c>
      <c r="CT58">
        <f t="shared" si="132"/>
        <v>5.1945891489482657E-2</v>
      </c>
      <c r="CU58">
        <f t="shared" si="133"/>
        <v>3.1457058951665458E-7</v>
      </c>
      <c r="CV58">
        <f t="shared" si="134"/>
        <v>28674.904663343637</v>
      </c>
      <c r="CX58">
        <f t="shared" si="135"/>
        <v>0.78444428491700113</v>
      </c>
      <c r="CY58">
        <f t="shared" si="136"/>
        <v>3.1881281917849655</v>
      </c>
      <c r="CZ58">
        <f t="shared" si="137"/>
        <v>1180.5320868925737</v>
      </c>
      <c r="DA58">
        <f t="shared" si="138"/>
        <v>8.8953000797918538E-4</v>
      </c>
      <c r="DB58">
        <f t="shared" si="139"/>
        <v>6.7630200569788403</v>
      </c>
      <c r="DC58">
        <f t="shared" si="140"/>
        <v>177.8432819780086</v>
      </c>
      <c r="DD58">
        <f t="shared" si="141"/>
        <v>8.6120078539065634</v>
      </c>
      <c r="DE58">
        <f t="shared" si="43"/>
        <v>1.1989092156308903E-9</v>
      </c>
      <c r="DF58">
        <f t="shared" si="44"/>
        <v>1.1989092156308903</v>
      </c>
      <c r="DG58">
        <f t="shared" ref="DG58" si="161">DC58*DE58*CZ58*3600</f>
        <v>0.90615827204654809</v>
      </c>
      <c r="DH58">
        <f t="shared" si="142"/>
        <v>2.7904963557929027E-2</v>
      </c>
      <c r="DI58">
        <f t="shared" si="143"/>
        <v>14.991111458962896</v>
      </c>
      <c r="DJ58">
        <f t="shared" si="144"/>
        <v>1.6918351048864826E-5</v>
      </c>
      <c r="DK58">
        <f t="shared" si="145"/>
        <v>1.5708730502386301</v>
      </c>
      <c r="DL58">
        <f t="shared" si="146"/>
        <v>0.41529180152791217</v>
      </c>
      <c r="DM58">
        <f t="shared" si="147"/>
        <v>1.5475976817373012</v>
      </c>
      <c r="DN58">
        <f t="shared" si="160"/>
        <v>381.14543401612514</v>
      </c>
      <c r="DO58">
        <f t="shared" si="46"/>
        <v>1.9420361795234504</v>
      </c>
      <c r="DP58">
        <f t="shared" si="47"/>
        <v>16.721116904929751</v>
      </c>
      <c r="DQ58">
        <f t="shared" si="48"/>
        <v>4.5312618909882958E-6</v>
      </c>
      <c r="DR58">
        <f t="shared" si="49"/>
        <v>11.443478952701357</v>
      </c>
      <c r="DT58">
        <f t="shared" si="76"/>
        <v>4.4824097631241259E-29</v>
      </c>
      <c r="DU58">
        <f t="shared" si="148"/>
        <v>2.8245180492599796E-2</v>
      </c>
      <c r="DV58">
        <f t="shared" si="149"/>
        <v>9.9095116367292633E-22</v>
      </c>
      <c r="DW58">
        <f t="shared" ref="DW58" si="162">2*DU58*DT58/DV58</f>
        <v>2.5552515087013957E-9</v>
      </c>
      <c r="DX58">
        <f t="shared" si="150"/>
        <v>1.5444396899144128E-8</v>
      </c>
      <c r="DY58">
        <f t="shared" si="151"/>
        <v>5.4857142857142854E-2</v>
      </c>
      <c r="DZ58">
        <f>'[5]Re=1600'!$B$22</f>
        <v>0.27604166666666663</v>
      </c>
      <c r="EA58">
        <f t="shared" si="152"/>
        <v>8.4742609294128349E-12</v>
      </c>
      <c r="EB58">
        <f t="shared" ref="EB58" si="163">0.1/EA58</f>
        <v>11800439098.22456</v>
      </c>
      <c r="EC58">
        <f t="shared" ref="EC58" si="164">EB58/60</f>
        <v>196673984.97040933</v>
      </c>
      <c r="ED58" s="7">
        <f t="shared" si="153"/>
        <v>9833699.2485204674</v>
      </c>
      <c r="EE58">
        <f t="shared" ref="EE58" si="165">EC58*2*10^-6</f>
        <v>393.34796994081864</v>
      </c>
      <c r="EG58">
        <f t="shared" si="154"/>
        <v>2.7611580299253802E-9</v>
      </c>
      <c r="EH58">
        <f t="shared" ref="EH58" si="166">EG58*10^9</f>
        <v>2.76115802992538</v>
      </c>
      <c r="EI58">
        <f t="shared" si="155"/>
        <v>3888.0702888003916</v>
      </c>
      <c r="EJ58">
        <f t="shared" si="156"/>
        <v>2.7611580299253802E-9</v>
      </c>
      <c r="EK58">
        <f t="shared" si="157"/>
        <v>7.0703932181845661E-2</v>
      </c>
      <c r="EL58">
        <v>19</v>
      </c>
      <c r="EM58">
        <f t="shared" ref="EM58" si="167">EL58</f>
        <v>19</v>
      </c>
      <c r="EN58">
        <f t="shared" ref="EN58" si="168">LN(EM58)</f>
        <v>2.9444389791664403</v>
      </c>
      <c r="EQ58">
        <f>(1449*10^-6)/60</f>
        <v>2.4150000000000001E-5</v>
      </c>
      <c r="ET58">
        <f t="shared" si="158"/>
        <v>1.9371081413137222E-6</v>
      </c>
      <c r="EU58">
        <f t="shared" si="159"/>
        <v>9.9095116367292633E-22</v>
      </c>
      <c r="EV58">
        <f t="shared" ref="EV58" si="169">2*ET58*(58.44/2165*6.022*10^23)/EU58</f>
        <v>6.3551333501165539E+37</v>
      </c>
      <c r="EX58">
        <v>425.72</v>
      </c>
      <c r="EY58">
        <v>0.97899999999999998</v>
      </c>
      <c r="EZ58" s="6">
        <v>2.7399999999999999E-4</v>
      </c>
      <c r="FA58">
        <v>1.333</v>
      </c>
      <c r="FB58">
        <f t="shared" si="59"/>
        <v>1.333</v>
      </c>
      <c r="FC58">
        <f t="shared" si="60"/>
        <v>12.104020259454927</v>
      </c>
      <c r="FD58" s="6"/>
      <c r="FE58">
        <f t="shared" si="121"/>
        <v>425.72</v>
      </c>
      <c r="FG58">
        <f t="shared" si="122"/>
        <v>0.73443360840210048</v>
      </c>
      <c r="FH58" s="6"/>
    </row>
    <row r="59" spans="1:166" x14ac:dyDescent="0.25">
      <c r="A59">
        <f>[5]Scaling!A12</f>
        <v>60</v>
      </c>
      <c r="B59">
        <f>[5]Scaling!B12</f>
        <v>25</v>
      </c>
      <c r="C59">
        <f>[5]Scaling!C12</f>
        <v>1750</v>
      </c>
      <c r="D59" s="4">
        <f>[5]Scaling!D12</f>
        <v>44209</v>
      </c>
      <c r="E59">
        <f>[5]Scaling!E12</f>
        <v>5</v>
      </c>
      <c r="F59">
        <f>[5]Scaling!F12</f>
        <v>16</v>
      </c>
      <c r="G59">
        <f>[5]Scaling!G12</f>
        <v>59.465314999999997</v>
      </c>
      <c r="H59">
        <f>[5]Scaling!H12</f>
        <v>60.015748000000002</v>
      </c>
      <c r="I59">
        <f>[5]Scaling!I12</f>
        <v>57.974735000000003</v>
      </c>
      <c r="J59">
        <f>[5]Scaling!J12</f>
        <v>33.960911000000003</v>
      </c>
      <c r="K59">
        <f>[5]Scaling!K12</f>
        <v>34.805947000000003</v>
      </c>
      <c r="L59">
        <f>[5]Scaling!L12</f>
        <v>17.82</v>
      </c>
      <c r="M59">
        <f>[5]Scaling!M12</f>
        <v>58.995241500000006</v>
      </c>
      <c r="N59">
        <f>[5]Scaling!N12</f>
        <v>34.383429000000007</v>
      </c>
      <c r="O59">
        <f>[5]Scaling!O12</f>
        <v>1176.0265738112744</v>
      </c>
      <c r="P59">
        <f>[5]Scaling!P12</f>
        <v>0.26488987153808274</v>
      </c>
      <c r="Q59">
        <f>[5]Scaling!Q12</f>
        <v>0.27022200744397912</v>
      </c>
      <c r="R59">
        <f>[5]Scaling!R12</f>
        <v>0.9802675734802917</v>
      </c>
      <c r="S59">
        <f>[5]Scaling!S12</f>
        <v>-5.3321359058963735E-3</v>
      </c>
      <c r="T59">
        <f>[5]Scaling!T12</f>
        <v>-6.2905633942979874E-3</v>
      </c>
      <c r="U59">
        <f>[5]Scaling!U12</f>
        <v>3.8878816819474735E-4</v>
      </c>
      <c r="V59">
        <f>[5]Scaling!V12</f>
        <v>2.0410129999999995</v>
      </c>
      <c r="W59">
        <f>[5]Scaling!W12</f>
        <v>0.84503600000000034</v>
      </c>
      <c r="X59">
        <f>[5]Scaling!X12</f>
        <v>24.606968666625932</v>
      </c>
      <c r="Y59">
        <f>[5]Scaling!Y12</f>
        <v>3.3549000000000002</v>
      </c>
      <c r="Z59">
        <f>[5]Scaling!Z12</f>
        <v>0</v>
      </c>
      <c r="AA59">
        <f>[5]Scaling!AA12</f>
        <v>1.2672298355794231E-2</v>
      </c>
      <c r="AB59">
        <f>[5]Scaling!AB12</f>
        <v>1.0217664186089211E-2</v>
      </c>
      <c r="AC59">
        <f>[5]Scaling!AC12</f>
        <v>36.783591069921158</v>
      </c>
      <c r="AD59">
        <f>[5]Scaling!AD12</f>
        <v>43.213535212026507</v>
      </c>
      <c r="AE59">
        <f>[5]Scaling!AE12</f>
        <v>3.2099425682633672E-9</v>
      </c>
      <c r="AF59">
        <f>[5]Scaling!AF12</f>
        <v>7.8078341572159209E-4</v>
      </c>
      <c r="AG59">
        <f>[5]Scaling!AG12</f>
        <v>6.6391647358037517E-7</v>
      </c>
      <c r="AH59">
        <f>[5]Scaling!AH12</f>
        <v>3144.8925360602248</v>
      </c>
      <c r="AI59">
        <f>[5]Scaling!AI12</f>
        <v>3144.8925360602248</v>
      </c>
      <c r="AJ59">
        <f>[5]Scaling!AJ12</f>
        <v>4099.5786114233615</v>
      </c>
      <c r="AK59">
        <f>[5]Scaling!AK12</f>
        <v>0.62155679792771679</v>
      </c>
      <c r="AL59">
        <f>[5]Scaling!AL12</f>
        <v>0.62119590043061446</v>
      </c>
      <c r="AM59">
        <f>[5]Scaling!AM12</f>
        <v>1.1521253984484503E-2</v>
      </c>
      <c r="AN59">
        <f>[5]Scaling!AN12</f>
        <v>0.281671687369</v>
      </c>
      <c r="AO59">
        <f>[5]Scaling!AO12</f>
        <v>1.4113922619861196E-2</v>
      </c>
      <c r="AP59">
        <f>[5]Scaling!AP12</f>
        <v>4.8141484799689546E-4</v>
      </c>
      <c r="AQ59">
        <f>[5]Scaling!AQ12</f>
        <v>994.30949063503317</v>
      </c>
      <c r="AR59">
        <f>[5]Scaling!AR12</f>
        <v>45468.82206010729</v>
      </c>
      <c r="AS59">
        <f>[5]Scaling!AS12</f>
        <v>1732.1456022898014</v>
      </c>
      <c r="AT59">
        <f>[5]Scaling!AT12</f>
        <v>1544.2889453288649</v>
      </c>
      <c r="AU59">
        <f>[5]Scaling!AU12</f>
        <v>206.83126238597006</v>
      </c>
      <c r="AV59">
        <f>[5]Scaling!AV12</f>
        <v>2.3448396689602041E-3</v>
      </c>
      <c r="AW59">
        <f>[5]Scaling!AW12</f>
        <v>3.9649808289798113E-4</v>
      </c>
      <c r="AX59">
        <f>[5]Scaling!AX12</f>
        <v>3.9505318654209294</v>
      </c>
      <c r="AY59">
        <f>[5]Scaling!AY12</f>
        <v>3.1770943959894109</v>
      </c>
      <c r="AZ59">
        <f>[5]Scaling!AZ12</f>
        <v>1.4832964692465009E-3</v>
      </c>
      <c r="BA59">
        <f>[5]Scaling!BA12</f>
        <v>12.714073481338463</v>
      </c>
      <c r="BB59">
        <f>[5]Scaling!BB12</f>
        <v>10.634638590427624</v>
      </c>
      <c r="BC59">
        <f>[5]Scaling!BC12</f>
        <v>2358344.8290973445</v>
      </c>
      <c r="BD59">
        <f>[5]Scaling!BD12</f>
        <v>2074.4111854405887</v>
      </c>
      <c r="BE59">
        <f>[5]Scaling!BE12</f>
        <v>1734.1258974203977</v>
      </c>
      <c r="BF59">
        <f>[5]Scaling!BF12</f>
        <v>282.27845239722393</v>
      </c>
      <c r="BG59">
        <f>[5]Scaling!BG12</f>
        <v>2106.5400947637731</v>
      </c>
      <c r="BH59">
        <f>[5]Scaling!BH12</f>
        <v>2106.5400947637731</v>
      </c>
      <c r="BI59">
        <f>[5]Scaling!BI12</f>
        <v>0</v>
      </c>
      <c r="BJ59">
        <f>[5]Scaling!BJ12</f>
        <v>11.439030075247073</v>
      </c>
      <c r="BK59">
        <f>[5]Scaling!BK12</f>
        <v>0.46477804408948237</v>
      </c>
      <c r="BL59">
        <f>[5]Scaling!BL12</f>
        <v>3228.9917065660438</v>
      </c>
      <c r="BM59">
        <f>[5]Scaling!BM12</f>
        <v>24096.775498716619</v>
      </c>
      <c r="BN59">
        <f>[5]Scaling!BN12</f>
        <v>27325.767205282664</v>
      </c>
      <c r="BO59">
        <f>[5]Scaling!BO12</f>
        <v>109141.21139788353</v>
      </c>
      <c r="BP59">
        <f>[5]Scaling!BP12</f>
        <v>0.25037075230605849</v>
      </c>
      <c r="BQ59">
        <f>[5]Scaling!BQ12</f>
        <v>0.88183344744509828</v>
      </c>
      <c r="BR59">
        <f>[5]Scaling!BR12</f>
        <v>0.22078530364547436</v>
      </c>
      <c r="BS59">
        <f>[5]Scaling!BS12</f>
        <v>50.964270897233092</v>
      </c>
      <c r="BT59">
        <f>[5]Scaling!BT12</f>
        <v>45.244755859609555</v>
      </c>
      <c r="BU59">
        <f>[5]Scaling!BU12</f>
        <v>8.0309706027669137</v>
      </c>
      <c r="BV59">
        <f>[5]Scaling!BV12</f>
        <v>0.26730872156622743</v>
      </c>
      <c r="BW59">
        <f>[5]Scaling!BW12</f>
        <v>0.26127250989557604</v>
      </c>
      <c r="BX59">
        <f>[5]Scaling!BX12</f>
        <v>1.0138451674229043</v>
      </c>
      <c r="BY59">
        <f>[5]Scaling!BY12</f>
        <v>0.26826946538632407</v>
      </c>
      <c r="BZ59">
        <f>[5]Scaling!BZ12</f>
        <v>1.2887359592651322</v>
      </c>
      <c r="CA59">
        <f>[5]Scaling!CA12</f>
        <v>7.7459041429864428E-2</v>
      </c>
      <c r="CB59">
        <f>[5]Scaling!CB12</f>
        <v>9.9049537464958745E-2</v>
      </c>
      <c r="CC59">
        <f>[5]Scaling!CC12</f>
        <v>5.5487325469222581E-3</v>
      </c>
      <c r="CD59">
        <f>[5]Scaling!CD12</f>
        <v>1.1512905633440182</v>
      </c>
      <c r="CE59">
        <f>[5]Scaling!CE12</f>
        <v>3.3511913337211042E-5</v>
      </c>
      <c r="CF59">
        <f>[5]Scaling!CF12</f>
        <v>3.2621105483946127E-5</v>
      </c>
      <c r="CG59">
        <f>[5]Scaling!CG12</f>
        <v>1.3051782795948985</v>
      </c>
      <c r="CH59">
        <f>[5]Scaling!CH12</f>
        <v>1.3896498709383224E-2</v>
      </c>
      <c r="CJ59">
        <f t="shared" si="127"/>
        <v>33.478156618775103</v>
      </c>
      <c r="CK59">
        <f t="shared" si="41"/>
        <v>3.5108931849290914</v>
      </c>
      <c r="CL59">
        <f t="shared" ref="CL59:CL64" si="170">LN((CA59/(1-CA59))*100)</f>
        <v>2.127787710501027</v>
      </c>
      <c r="CM59">
        <f t="shared" si="42"/>
        <v>-1.3717531530347429</v>
      </c>
      <c r="CN59">
        <f t="shared" si="61"/>
        <v>15.541382517454203</v>
      </c>
      <c r="CO59">
        <f t="shared" si="128"/>
        <v>2.7725887222397811</v>
      </c>
      <c r="CP59">
        <f t="shared" si="129"/>
        <v>3.9649808289798112</v>
      </c>
      <c r="CQ59" t="e">
        <f>#REF!</f>
        <v>#REF!</v>
      </c>
      <c r="CR59" t="e">
        <f t="shared" si="130"/>
        <v>#REF!</v>
      </c>
      <c r="CS59">
        <f t="shared" si="131"/>
        <v>7.0067923603634188E-2</v>
      </c>
      <c r="CT59">
        <f t="shared" si="132"/>
        <v>5.106577543644697E-2</v>
      </c>
      <c r="CU59">
        <f t="shared" si="133"/>
        <v>3.1180174309803188E-7</v>
      </c>
      <c r="CV59">
        <f t="shared" si="134"/>
        <v>32769.746841590721</v>
      </c>
      <c r="CX59">
        <f t="shared" si="135"/>
        <v>0.76064267969931054</v>
      </c>
      <c r="CY59">
        <f t="shared" si="136"/>
        <v>3.2099425682633673</v>
      </c>
      <c r="CZ59">
        <f t="shared" si="137"/>
        <v>1180.7172522136348</v>
      </c>
      <c r="DA59">
        <f t="shared" si="138"/>
        <v>8.947851336643187E-4</v>
      </c>
      <c r="DB59">
        <f t="shared" si="139"/>
        <v>6.9850720838455338</v>
      </c>
      <c r="DC59">
        <f t="shared" si="140"/>
        <v>203.88152872584132</v>
      </c>
      <c r="DD59">
        <f t="shared" si="141"/>
        <v>9.0420516786788863</v>
      </c>
      <c r="DE59">
        <f t="shared" si="43"/>
        <v>1.134058606855224E-9</v>
      </c>
      <c r="DF59">
        <f t="shared" si="44"/>
        <v>1.1340586068552241</v>
      </c>
      <c r="DG59">
        <f t="shared" si="91"/>
        <v>0.98279240160948467</v>
      </c>
      <c r="DH59">
        <f t="shared" si="142"/>
        <v>2.6718228781450814E-2</v>
      </c>
      <c r="DI59">
        <f t="shared" si="143"/>
        <v>14.991111458962909</v>
      </c>
      <c r="DJ59">
        <f t="shared" si="144"/>
        <v>1.6302623509991526E-5</v>
      </c>
      <c r="DK59">
        <f t="shared" si="145"/>
        <v>1.7003279563625531</v>
      </c>
      <c r="DL59">
        <f t="shared" si="146"/>
        <v>0.45039965393348746</v>
      </c>
      <c r="DM59">
        <f t="shared" si="147"/>
        <v>1.6789076359655208</v>
      </c>
      <c r="DN59">
        <f t="shared" si="160"/>
        <v>467.87056582852722</v>
      </c>
      <c r="DO59">
        <f t="shared" si="46"/>
        <v>2.2553275910115644</v>
      </c>
      <c r="DP59">
        <f t="shared" si="47"/>
        <v>16.309644424392868</v>
      </c>
      <c r="DQ59">
        <f t="shared" si="48"/>
        <v>4.7750905089098922E-6</v>
      </c>
      <c r="DR59">
        <f t="shared" si="49"/>
        <v>12.043161656694622</v>
      </c>
      <c r="DT59">
        <f t="shared" si="76"/>
        <v>4.4824097631241259E-29</v>
      </c>
      <c r="DU59">
        <f t="shared" si="148"/>
        <v>2.821798270893049E-2</v>
      </c>
      <c r="DV59">
        <f t="shared" si="149"/>
        <v>1.1350662165807276E-21</v>
      </c>
      <c r="DW59">
        <f t="shared" si="51"/>
        <v>2.2286728182466704E-9</v>
      </c>
      <c r="DX59">
        <f t="shared" si="150"/>
        <v>1.2798417396126833E-8</v>
      </c>
      <c r="DY59">
        <f t="shared" si="151"/>
        <v>5.4857142857142854E-2</v>
      </c>
      <c r="DZ59">
        <f>'[5]Re=1750'!$B$22</f>
        <v>0.301875</v>
      </c>
      <c r="EA59">
        <f t="shared" si="152"/>
        <v>8.4492552896606822E-12</v>
      </c>
      <c r="EB59">
        <f t="shared" si="52"/>
        <v>11835362593.715162</v>
      </c>
      <c r="EC59">
        <f t="shared" si="53"/>
        <v>197256043.22858605</v>
      </c>
      <c r="ED59" s="7">
        <f t="shared" si="153"/>
        <v>12328502.701786628</v>
      </c>
      <c r="EE59">
        <f t="shared" si="54"/>
        <v>394.51208645717207</v>
      </c>
      <c r="EG59">
        <f t="shared" si="154"/>
        <v>2.7425551248499141E-9</v>
      </c>
      <c r="EH59">
        <f t="shared" si="84"/>
        <v>2.7425551248499143</v>
      </c>
      <c r="EI59">
        <f t="shared" si="155"/>
        <v>4133.011426200278</v>
      </c>
      <c r="EJ59">
        <f t="shared" si="156"/>
        <v>2.7425551248499141E-9</v>
      </c>
      <c r="EK59">
        <f t="shared" si="157"/>
        <v>7.0067923603634188E-2</v>
      </c>
      <c r="EL59">
        <v>16</v>
      </c>
      <c r="EM59">
        <f t="shared" ref="EM59:EM66" si="171">EL59</f>
        <v>16</v>
      </c>
      <c r="EN59">
        <f t="shared" ref="EN59:EN66" si="172">LN(EM59)</f>
        <v>2.7725887222397811</v>
      </c>
      <c r="EQ59">
        <f t="shared" ref="EQ59:EQ60" si="173">(1449*10^-6)/60</f>
        <v>2.4150000000000001E-5</v>
      </c>
      <c r="ER59">
        <f t="shared" si="34"/>
        <v>0.22074432715360751</v>
      </c>
      <c r="ET59">
        <f t="shared" si="158"/>
        <v>1.9375427077675797E-6</v>
      </c>
      <c r="EU59">
        <f t="shared" si="159"/>
        <v>1.1350662165807276E-21</v>
      </c>
      <c r="EV59">
        <f t="shared" si="63"/>
        <v>5.5494908507652298E+37</v>
      </c>
      <c r="EX59">
        <v>135.46</v>
      </c>
      <c r="EY59">
        <v>0.98</v>
      </c>
      <c r="EZ59" s="6">
        <v>3.8999999999999999E-4</v>
      </c>
      <c r="FA59">
        <v>1.2889999999999999</v>
      </c>
      <c r="FB59">
        <f t="shared" ref="FB59:FB66" si="174">FA59</f>
        <v>1.2889999999999999</v>
      </c>
      <c r="FC59">
        <f t="shared" ref="FC59" si="175">1/(LN(FB59))^2</f>
        <v>15.516309817678112</v>
      </c>
      <c r="FD59">
        <v>5.5500000000000002E-3</v>
      </c>
      <c r="FE59" t="e">
        <f t="shared" si="121"/>
        <v>#DIV/0!</v>
      </c>
      <c r="FG59">
        <f t="shared" si="122"/>
        <v>0.76027928626842511</v>
      </c>
      <c r="FH59" s="6">
        <f>EZ59/FD59</f>
        <v>7.027027027027026E-2</v>
      </c>
      <c r="FI59">
        <f>(CG59-1)/AW59</f>
        <v>769.68412397953716</v>
      </c>
      <c r="FJ59">
        <f>EL59/F59</f>
        <v>1</v>
      </c>
    </row>
    <row r="60" spans="1:166" x14ac:dyDescent="0.25">
      <c r="A60">
        <f>[5]Scaling!A13</f>
        <v>60</v>
      </c>
      <c r="B60">
        <f>[5]Scaling!B13</f>
        <v>25</v>
      </c>
      <c r="C60">
        <f>[5]Scaling!C13</f>
        <v>1750</v>
      </c>
      <c r="D60" s="4">
        <f>[5]Scaling!D13</f>
        <v>44252</v>
      </c>
      <c r="E60">
        <f>[5]Scaling!E13</f>
        <v>3</v>
      </c>
      <c r="F60">
        <f>[5]Scaling!F13</f>
        <v>17</v>
      </c>
      <c r="G60">
        <f>[5]Scaling!G13</f>
        <v>59.474502000000001</v>
      </c>
      <c r="H60">
        <f>[5]Scaling!H13</f>
        <v>60.016497000000001</v>
      </c>
      <c r="I60">
        <f>[5]Scaling!I13</f>
        <v>58.343829999999997</v>
      </c>
      <c r="J60">
        <f>[5]Scaling!J13</f>
        <v>34.033211000000001</v>
      </c>
      <c r="K60">
        <f>[5]Scaling!K13</f>
        <v>34.867486999999997</v>
      </c>
      <c r="L60">
        <f>[5]Scaling!L13</f>
        <v>14.86</v>
      </c>
      <c r="M60">
        <f>[5]Scaling!M13</f>
        <v>59.180163499999999</v>
      </c>
      <c r="N60">
        <f>[5]Scaling!N13</f>
        <v>34.450349000000003</v>
      </c>
      <c r="O60">
        <f>[5]Scaling!O13</f>
        <v>1175.9126615927332</v>
      </c>
      <c r="P60">
        <f>[5]Scaling!P13</f>
        <v>0.26334931104135212</v>
      </c>
      <c r="Q60">
        <f>[5]Scaling!Q13</f>
        <v>0.27026968613101038</v>
      </c>
      <c r="R60">
        <f>[5]Scaling!R13</f>
        <v>0.97439455682682929</v>
      </c>
      <c r="S60">
        <f>[5]Scaling!S13</f>
        <v>-6.9203750896582594E-3</v>
      </c>
      <c r="T60">
        <f>[5]Scaling!T13</f>
        <v>-7.7445921122132333E-3</v>
      </c>
      <c r="U60">
        <f>[5]Scaling!U13</f>
        <v>2.9701680694216304E-4</v>
      </c>
      <c r="V60">
        <f>[5]Scaling!V13</f>
        <v>1.6726670000000041</v>
      </c>
      <c r="W60">
        <f>[5]Scaling!W13</f>
        <v>0.83427599999999558</v>
      </c>
      <c r="X60">
        <f>[5]Scaling!X13</f>
        <v>24.727445721834862</v>
      </c>
      <c r="Y60">
        <f>[5]Scaling!Y13</f>
        <v>3.9864000000000002</v>
      </c>
      <c r="Z60">
        <f>[5]Scaling!Z13</f>
        <v>0.6644000000000001</v>
      </c>
      <c r="AA60">
        <f>[5]Scaling!AA13</f>
        <v>9.6788420512759002E-3</v>
      </c>
      <c r="AB60">
        <f>[5]Scaling!AB13</f>
        <v>9.2398017932798903E-3</v>
      </c>
      <c r="AC60">
        <f>[5]Scaling!AC13</f>
        <v>33.263286455807602</v>
      </c>
      <c r="AD60">
        <f>[5]Scaling!AD13</f>
        <v>34.161323347163098</v>
      </c>
      <c r="AE60">
        <f>[5]Scaling!AE13</f>
        <v>3.2212027693000465E-9</v>
      </c>
      <c r="AF60">
        <f>[5]Scaling!AF13</f>
        <v>7.7846086190461053E-4</v>
      </c>
      <c r="AG60">
        <f>[5]Scaling!AG13</f>
        <v>6.6200568063465874E-7</v>
      </c>
      <c r="AH60">
        <f>[5]Scaling!AH13</f>
        <v>3145.0638812692332</v>
      </c>
      <c r="AI60">
        <f>[5]Scaling!AI13</f>
        <v>3145.0638812692332</v>
      </c>
      <c r="AJ60">
        <f>[5]Scaling!AJ13</f>
        <v>4099.2937839840306</v>
      </c>
      <c r="AK60">
        <f>[5]Scaling!AK13</f>
        <v>0.62175077171123094</v>
      </c>
      <c r="AL60">
        <f>[5]Scaling!AL13</f>
        <v>0.62129369862113859</v>
      </c>
      <c r="AM60">
        <f>[5]Scaling!AM13</f>
        <v>1.1539296680257424E-2</v>
      </c>
      <c r="AN60">
        <f>[5]Scaling!AN13</f>
        <v>0.28176155946100001</v>
      </c>
      <c r="AO60">
        <f>[5]Scaling!AO13</f>
        <v>1.4135856413050693E-2</v>
      </c>
      <c r="AP60">
        <f>[5]Scaling!AP13</f>
        <v>4.8000751516853973E-4</v>
      </c>
      <c r="AQ60">
        <f>[5]Scaling!AQ13</f>
        <v>994.28772897302213</v>
      </c>
      <c r="AR60">
        <f>[5]Scaling!AR13</f>
        <v>45600.061877202505</v>
      </c>
      <c r="AS60">
        <f>[5]Scaling!AS13</f>
        <v>1737.1452143696192</v>
      </c>
      <c r="AT60">
        <f>[5]Scaling!AT13</f>
        <v>1548.7827444901704</v>
      </c>
      <c r="AU60">
        <f>[5]Scaling!AU13</f>
        <v>205.51506007133781</v>
      </c>
      <c r="AV60">
        <f>[5]Scaling!AV13</f>
        <v>2.3414629403234522E-3</v>
      </c>
      <c r="AW60">
        <f>[5]Scaling!AW13</f>
        <v>3.9677052692613988E-4</v>
      </c>
      <c r="AX60">
        <f>[5]Scaling!AX13</f>
        <v>3.9377661454596669</v>
      </c>
      <c r="AY60">
        <f>[5]Scaling!AY13</f>
        <v>3.1670880093633507</v>
      </c>
      <c r="AZ60">
        <f>[5]Scaling!AZ13</f>
        <v>1.4827592706785427E-3</v>
      </c>
      <c r="BA60">
        <f>[5]Scaling!BA13</f>
        <v>12.712479953584337</v>
      </c>
      <c r="BB60">
        <f>[5]Scaling!BB13</f>
        <v>10.633756699751403</v>
      </c>
      <c r="BC60">
        <f>[5]Scaling!BC13</f>
        <v>2357914.8465161659</v>
      </c>
      <c r="BD60">
        <f>[5]Scaling!BD13</f>
        <v>2074.7984831449612</v>
      </c>
      <c r="BE60">
        <f>[5]Scaling!BE13</f>
        <v>1734.2550829342888</v>
      </c>
      <c r="BF60">
        <f>[5]Scaling!BF13</f>
        <v>282.7171282610139</v>
      </c>
      <c r="BG60">
        <f>[5]Scaling!BG13</f>
        <v>1739.7588074497257</v>
      </c>
      <c r="BH60">
        <f>[5]Scaling!BH13</f>
        <v>1739.7588074497257</v>
      </c>
      <c r="BI60">
        <f>[5]Scaling!BI13</f>
        <v>0</v>
      </c>
      <c r="BJ60">
        <f>[5]Scaling!BJ13</f>
        <v>12.522808181197222</v>
      </c>
      <c r="BK60">
        <f>[5]Scaling!BK13</f>
        <v>0.50638504309028376</v>
      </c>
      <c r="BL60">
        <f>[5]Scaling!BL13</f>
        <v>3540.4123667516092</v>
      </c>
      <c r="BM60">
        <f>[5]Scaling!BM13</f>
        <v>21786.665827241348</v>
      </c>
      <c r="BN60">
        <f>[5]Scaling!BN13</f>
        <v>25327.078193992958</v>
      </c>
      <c r="BO60">
        <f>[5]Scaling!BO13</f>
        <v>89440.471584998289</v>
      </c>
      <c r="BP60">
        <f>[5]Scaling!BP13</f>
        <v>0.28317245811840097</v>
      </c>
      <c r="BQ60">
        <f>[5]Scaling!BQ13</f>
        <v>0.86021236482022156</v>
      </c>
      <c r="BR60">
        <f>[5]Scaling!BR13</f>
        <v>0.24358844984998484</v>
      </c>
      <c r="BS60">
        <f>[5]Scaling!BS13</f>
        <v>51.50542026355798</v>
      </c>
      <c r="BT60">
        <f>[5]Scaling!BT13</f>
        <v>45.24401617295937</v>
      </c>
      <c r="BU60">
        <f>[5]Scaling!BU13</f>
        <v>7.6747432364420192</v>
      </c>
      <c r="BV60">
        <f>[5]Scaling!BV13</f>
        <v>0.26758930783455437</v>
      </c>
      <c r="BW60">
        <f>[5]Scaling!BW13</f>
        <v>0.26127252316123484</v>
      </c>
      <c r="BX60">
        <f>[5]Scaling!BX13</f>
        <v>1.0079487420069644</v>
      </c>
      <c r="BY60">
        <f>[5]Scaling!BY13</f>
        <v>0.26839377889694599</v>
      </c>
      <c r="BZ60">
        <f>[5]Scaling!BZ13</f>
        <v>1.2477449419112063</v>
      </c>
      <c r="CA60">
        <f>[5]Scaling!CA13</f>
        <v>6.6493201162153015E-2</v>
      </c>
      <c r="CB60">
        <f>[5]Scaling!CB13</f>
        <v>6.7278526970891525E-2</v>
      </c>
      <c r="CC60">
        <f>[5]Scaling!CC13</f>
        <v>4.5949737392483184E-3</v>
      </c>
      <c r="CD60">
        <f>[5]Scaling!CD13</f>
        <v>1.1278468419590855</v>
      </c>
      <c r="CE60">
        <f>[5]Scaling!CE13</f>
        <v>3.1845014550660248E-5</v>
      </c>
      <c r="CF60">
        <f>[5]Scaling!CF13</f>
        <v>3.2697348963391124E-5</v>
      </c>
      <c r="CG60">
        <f>[5]Scaling!CG13</f>
        <v>1.2716455521940355</v>
      </c>
      <c r="CH60">
        <f>[5]Scaling!CH13</f>
        <v>1.3622741603577326E-2</v>
      </c>
      <c r="CJ60">
        <f t="shared" si="127"/>
        <v>27.697109928263352</v>
      </c>
      <c r="CK60">
        <f t="shared" ref="CK60" si="176">LN(CJ60)</f>
        <v>3.3213280730303127</v>
      </c>
      <c r="CL60">
        <f t="shared" si="170"/>
        <v>1.9633216441362991</v>
      </c>
      <c r="CM60">
        <f t="shared" si="42"/>
        <v>-1.5080648961334213</v>
      </c>
      <c r="CN60">
        <f t="shared" si="61"/>
        <v>20.412139395353154</v>
      </c>
      <c r="CO60">
        <f t="shared" si="128"/>
        <v>2.8332133440562162</v>
      </c>
      <c r="CP60">
        <f t="shared" si="129"/>
        <v>3.967705269261399</v>
      </c>
      <c r="CQ60" t="e">
        <f>#REF!</f>
        <v>#REF!</v>
      </c>
      <c r="CR60" t="e">
        <f t="shared" si="130"/>
        <v>#REF!</v>
      </c>
      <c r="CS60">
        <f t="shared" si="131"/>
        <v>6.4639500418723031E-2</v>
      </c>
      <c r="CT60">
        <f t="shared" si="132"/>
        <v>5.1064045638377666E-2</v>
      </c>
      <c r="CU60">
        <f t="shared" si="133"/>
        <v>3.1179627857073104E-7</v>
      </c>
      <c r="CV60">
        <f t="shared" si="134"/>
        <v>29634.09902015184</v>
      </c>
      <c r="CX60">
        <f t="shared" si="135"/>
        <v>0.78092446949480032</v>
      </c>
      <c r="CY60">
        <f t="shared" si="136"/>
        <v>3.2212027693000467</v>
      </c>
      <c r="CZ60">
        <f t="shared" si="137"/>
        <v>1180.4169319206342</v>
      </c>
      <c r="DA60">
        <f t="shared" si="138"/>
        <v>8.8629648402318868E-4</v>
      </c>
      <c r="DB60">
        <f t="shared" si="139"/>
        <v>6.7643097457482586</v>
      </c>
      <c r="DC60">
        <f t="shared" si="140"/>
        <v>180.2998563728093</v>
      </c>
      <c r="DD60">
        <f t="shared" si="141"/>
        <v>8.6157404311954906</v>
      </c>
      <c r="DE60">
        <f t="shared" si="43"/>
        <v>1.1983463429757201E-9</v>
      </c>
      <c r="DF60">
        <f t="shared" si="44"/>
        <v>1.1983463429757202</v>
      </c>
      <c r="DG60">
        <f t="shared" ref="DG60:DG61" si="177">DC60*DE60*CZ60*3600</f>
        <v>0.91815428795808174</v>
      </c>
      <c r="DH60">
        <f t="shared" si="142"/>
        <v>2.7602632986307839E-2</v>
      </c>
      <c r="DI60">
        <f t="shared" si="143"/>
        <v>14.991111458962898</v>
      </c>
      <c r="DJ60">
        <f t="shared" si="144"/>
        <v>1.6913055333752936E-5</v>
      </c>
      <c r="DK60">
        <f t="shared" si="145"/>
        <v>1.5885355906452761</v>
      </c>
      <c r="DL60">
        <f t="shared" si="146"/>
        <v>0.4183397533611008</v>
      </c>
      <c r="DM60">
        <f t="shared" si="147"/>
        <v>1.5586790240832256</v>
      </c>
      <c r="DN60">
        <f t="shared" si="160"/>
        <v>390.62992788423685</v>
      </c>
      <c r="DO60">
        <f t="shared" si="46"/>
        <v>1.9892336605641185</v>
      </c>
      <c r="DP60">
        <f t="shared" si="47"/>
        <v>16.721658754947171</v>
      </c>
      <c r="DQ60">
        <f t="shared" si="48"/>
        <v>4.5531089400732822E-6</v>
      </c>
      <c r="DR60">
        <f t="shared" si="49"/>
        <v>11.475421260110023</v>
      </c>
      <c r="DT60">
        <f t="shared" si="76"/>
        <v>4.4824097631241259E-29</v>
      </c>
      <c r="DU60">
        <f t="shared" si="148"/>
        <v>2.8262024211375587E-2</v>
      </c>
      <c r="DV60">
        <f t="shared" si="149"/>
        <v>9.9207901732787905E-22</v>
      </c>
      <c r="DW60">
        <f t="shared" ref="DW60:DW61" si="178">2*DU60*DT60/DV60</f>
        <v>2.553868614053196E-9</v>
      </c>
      <c r="DX60">
        <f t="shared" si="150"/>
        <v>1.5432760724129697E-8</v>
      </c>
      <c r="DY60">
        <f t="shared" si="151"/>
        <v>5.4857142857142854E-2</v>
      </c>
      <c r="DZ60">
        <f>'[5]Re=1750'!$B$22</f>
        <v>0.301875</v>
      </c>
      <c r="EA60">
        <f t="shared" si="152"/>
        <v>1.0089173096806897E-11</v>
      </c>
      <c r="EB60">
        <f t="shared" ref="EB60:EB61" si="179">0.1/EA60</f>
        <v>9911615059.0823746</v>
      </c>
      <c r="EC60">
        <f t="shared" ref="EC60:EC61" si="180">EB60/60</f>
        <v>165193584.31803957</v>
      </c>
      <c r="ED60" s="7">
        <f t="shared" si="153"/>
        <v>9717269.6657670327</v>
      </c>
      <c r="EE60">
        <f t="shared" ref="EE60:EE61" si="181">EC60*2*10^-6</f>
        <v>330.38716863607914</v>
      </c>
      <c r="EG60">
        <f t="shared" si="154"/>
        <v>2.7727202319073411E-9</v>
      </c>
      <c r="EH60">
        <f t="shared" ref="EH60:EH61" si="182">EG60*10^9</f>
        <v>2.772720231907341</v>
      </c>
      <c r="EI60">
        <f t="shared" si="155"/>
        <v>3938.7766537522816</v>
      </c>
      <c r="EJ60">
        <f t="shared" si="156"/>
        <v>2.7727202319073411E-9</v>
      </c>
      <c r="EK60">
        <f t="shared" si="157"/>
        <v>6.4639500418723031E-2</v>
      </c>
      <c r="EQ60">
        <f t="shared" si="173"/>
        <v>2.4150000000000001E-5</v>
      </c>
      <c r="ER60">
        <f t="shared" si="34"/>
        <v>0.24354324122436835</v>
      </c>
      <c r="EX60">
        <v>131.44</v>
      </c>
      <c r="EZ60" s="6"/>
      <c r="FH60" s="6"/>
    </row>
    <row r="61" spans="1:166" x14ac:dyDescent="0.25">
      <c r="A61">
        <f>[5]Scaling!A17</f>
        <v>60</v>
      </c>
      <c r="B61">
        <f>[5]Scaling!B17</f>
        <v>25</v>
      </c>
      <c r="C61">
        <f>[5]Scaling!C17</f>
        <v>1900</v>
      </c>
      <c r="D61" s="4">
        <f>[5]Scaling!D17</f>
        <v>44228</v>
      </c>
      <c r="E61">
        <f>[5]Scaling!E17</f>
        <v>3</v>
      </c>
      <c r="F61">
        <f>[5]Scaling!F17</f>
        <v>11</v>
      </c>
      <c r="G61">
        <f>[5]Scaling!G17</f>
        <v>58.939076999999997</v>
      </c>
      <c r="H61">
        <f>[5]Scaling!H17</f>
        <v>59.667960999999998</v>
      </c>
      <c r="I61">
        <f>[5]Scaling!I17</f>
        <v>57.746597000000001</v>
      </c>
      <c r="J61">
        <f>[5]Scaling!J17</f>
        <v>34.101533000000003</v>
      </c>
      <c r="K61">
        <f>[5]Scaling!K17</f>
        <v>34.849671000000001</v>
      </c>
      <c r="L61">
        <f>[5]Scaling!L17</f>
        <v>9.73</v>
      </c>
      <c r="M61">
        <f>[5]Scaling!M17</f>
        <v>58.707279</v>
      </c>
      <c r="N61">
        <f>[5]Scaling!N17</f>
        <v>34.475602000000002</v>
      </c>
      <c r="O61">
        <f>[5]Scaling!O17</f>
        <v>1176.2034299444285</v>
      </c>
      <c r="P61">
        <f>[5]Scaling!P17</f>
        <v>0.26094727658457606</v>
      </c>
      <c r="Q61">
        <f>[5]Scaling!Q17</f>
        <v>0.27014800540921258</v>
      </c>
      <c r="R61">
        <f>[5]Scaling!R17</f>
        <v>0.96594189614430237</v>
      </c>
      <c r="S61">
        <f>[5]Scaling!S17</f>
        <v>-9.2007288246365171E-3</v>
      </c>
      <c r="T61">
        <f>[5]Scaling!T17</f>
        <v>-1.0084251631070818E-2</v>
      </c>
      <c r="U61">
        <f>[5]Scaling!U17</f>
        <v>2.6594600272700724E-4</v>
      </c>
      <c r="V61">
        <f>[5]Scaling!V17</f>
        <v>1.921363999999997</v>
      </c>
      <c r="W61">
        <f>[5]Scaling!W17</f>
        <v>0.74813799999999731</v>
      </c>
      <c r="X61">
        <f>[5]Scaling!X17</f>
        <v>24.226942582777379</v>
      </c>
      <c r="Y61">
        <f>[5]Scaling!Y17</f>
        <v>3.7692000000000001</v>
      </c>
      <c r="Z61">
        <f>[5]Scaling!Z17</f>
        <v>-2.1999999999997577E-3</v>
      </c>
      <c r="AA61">
        <f>[5]Scaling!AA17</f>
        <v>1.1375133957169634E-2</v>
      </c>
      <c r="AB61">
        <f>[5]Scaling!AB17</f>
        <v>9.6389293005490016E-3</v>
      </c>
      <c r="AC61">
        <f>[5]Scaling!AC17</f>
        <v>34.700145481976406</v>
      </c>
      <c r="AD61">
        <f>[5]Scaling!AD17</f>
        <v>33.155522028844949</v>
      </c>
      <c r="AE61">
        <f>[5]Scaling!AE17</f>
        <v>3.1924527067212864E-9</v>
      </c>
      <c r="AF61">
        <f>[5]Scaling!AF17</f>
        <v>7.8442723048379056E-4</v>
      </c>
      <c r="AG61">
        <f>[5]Scaling!AG17</f>
        <v>6.6691459190937067E-7</v>
      </c>
      <c r="AH61">
        <f>[5]Scaling!AH17</f>
        <v>3144.6283197646194</v>
      </c>
      <c r="AI61">
        <f>[5]Scaling!AI17</f>
        <v>3144.6283197646194</v>
      </c>
      <c r="AJ61">
        <f>[5]Scaling!AJ17</f>
        <v>4099.1862477147633</v>
      </c>
      <c r="AK61">
        <f>[5]Scaling!AK17</f>
        <v>0.62125381108559219</v>
      </c>
      <c r="AL61">
        <f>[5]Scaling!AL17</f>
        <v>0.62133057486768306</v>
      </c>
      <c r="AM61">
        <f>[5]Scaling!AM17</f>
        <v>1.1493101311221441E-2</v>
      </c>
      <c r="AN61">
        <f>[5]Scaling!AN17</f>
        <v>0.28153173759400002</v>
      </c>
      <c r="AO61">
        <f>[5]Scaling!AO17</f>
        <v>1.407969782709388E-2</v>
      </c>
      <c r="AP61">
        <f>[5]Scaling!AP17</f>
        <v>4.8362285624163051E-4</v>
      </c>
      <c r="AQ61">
        <f>[5]Scaling!AQ17</f>
        <v>994.27950618054081</v>
      </c>
      <c r="AR61">
        <f>[5]Scaling!AR17</f>
        <v>49169.214565817805</v>
      </c>
      <c r="AS61">
        <f>[5]Scaling!AS17</f>
        <v>1873.1129358406786</v>
      </c>
      <c r="AT61">
        <f>[5]Scaling!AT17</f>
        <v>1669.1937846067558</v>
      </c>
      <c r="AU61">
        <f>[5]Scaling!AU17</f>
        <v>208.90351500126229</v>
      </c>
      <c r="AV61">
        <f>[5]Scaling!AV17</f>
        <v>2.2548796589419852E-3</v>
      </c>
      <c r="AW61">
        <f>[5]Scaling!AW17</f>
        <v>3.8002145790733111E-4</v>
      </c>
      <c r="AX61">
        <f>[5]Scaling!AX17</f>
        <v>3.9705705458183602</v>
      </c>
      <c r="AY61">
        <f>[5]Scaling!AY17</f>
        <v>3.1906689314434677</v>
      </c>
      <c r="AZ61">
        <f>[5]Scaling!AZ17</f>
        <v>1.4239860344110178E-3</v>
      </c>
      <c r="BA61">
        <f>[5]Scaling!BA17</f>
        <v>13.072196063202922</v>
      </c>
      <c r="BB61">
        <f>[5]Scaling!BB17</f>
        <v>10.929476042558958</v>
      </c>
      <c r="BC61">
        <f>[5]Scaling!BC17</f>
        <v>2359014.0662818933</v>
      </c>
      <c r="BD61">
        <f>[5]Scaling!BD17</f>
        <v>2131.8023011747587</v>
      </c>
      <c r="BE61">
        <f>[5]Scaling!BE17</f>
        <v>1782.5896285380034</v>
      </c>
      <c r="BF61">
        <f>[5]Scaling!BF17</f>
        <v>281.59395654187762</v>
      </c>
      <c r="BG61">
        <f>[5]Scaling!BG17</f>
        <v>1897.6148408013783</v>
      </c>
      <c r="BH61">
        <f>[5]Scaling!BH17</f>
        <v>1897.6148408013783</v>
      </c>
      <c r="BI61">
        <f>[5]Scaling!BI17</f>
        <v>0</v>
      </c>
      <c r="BJ61">
        <f>[5]Scaling!BJ17</f>
        <v>11.982605381758706</v>
      </c>
      <c r="BK61">
        <f>[5]Scaling!BK17</f>
        <v>0.49450169634395125</v>
      </c>
      <c r="BL61">
        <f>[5]Scaling!BL17</f>
        <v>3374.2292591294299</v>
      </c>
      <c r="BM61">
        <f>[5]Scaling!BM17</f>
        <v>22738.369803891786</v>
      </c>
      <c r="BN61">
        <f>[5]Scaling!BN17</f>
        <v>26112.599063021218</v>
      </c>
      <c r="BO61">
        <f>[5]Scaling!BO17</f>
        <v>111613.77791061391</v>
      </c>
      <c r="BP61">
        <f>[5]Scaling!BP17</f>
        <v>0.23395497896266482</v>
      </c>
      <c r="BQ61">
        <f>[5]Scaling!BQ17</f>
        <v>0.87078156214990599</v>
      </c>
      <c r="BR61">
        <f>[5]Scaling!BR17</f>
        <v>0.20372368205385766</v>
      </c>
      <c r="BS61">
        <f>[5]Scaling!BS17</f>
        <v>51.073205914007517</v>
      </c>
      <c r="BT61">
        <f>[5]Scaling!BT17</f>
        <v>45.081903223128165</v>
      </c>
      <c r="BU61">
        <f>[5]Scaling!BU17</f>
        <v>7.6340730859924832</v>
      </c>
      <c r="BV61">
        <f>[5]Scaling!BV17</f>
        <v>0.26687161862827802</v>
      </c>
      <c r="BW61">
        <f>[5]Scaling!BW17</f>
        <v>0.26127248923062729</v>
      </c>
      <c r="BX61">
        <f>[5]Scaling!BX17</f>
        <v>0.99875527405503395</v>
      </c>
      <c r="BY61">
        <f>[5]Scaling!BY17</f>
        <v>0.26829440580524921</v>
      </c>
      <c r="BZ61">
        <f>[5]Scaling!BZ17</f>
        <v>1.2429741897765776</v>
      </c>
      <c r="CA61">
        <f>[5]Scaling!CA17</f>
        <v>6.5188615872118716E-2</v>
      </c>
      <c r="CB61">
        <f>[5]Scaling!CB17</f>
        <v>6.2120192077655158E-2</v>
      </c>
      <c r="CC61">
        <f>[5]Scaling!CC17</f>
        <v>6.99477856400564E-3</v>
      </c>
      <c r="CD61">
        <f>[5]Scaling!CD17</f>
        <v>1.1208647319158058</v>
      </c>
      <c r="CE61">
        <f>[5]Scaling!CE17</f>
        <v>3.3495891471734984E-5</v>
      </c>
      <c r="CF61">
        <f>[5]Scaling!CF17</f>
        <v>3.3411470914582417E-5</v>
      </c>
      <c r="CG61">
        <f>[5]Scaling!CG17</f>
        <v>1.2779708837822732</v>
      </c>
      <c r="CH61">
        <f>[5]Scaling!CH17</f>
        <v>1.2967874279607623E-2</v>
      </c>
      <c r="CJ61">
        <f t="shared" si="127"/>
        <v>42.264300809357827</v>
      </c>
      <c r="CK61">
        <f t="shared" si="41"/>
        <v>3.7439427772263754</v>
      </c>
      <c r="CL61">
        <f t="shared" si="170"/>
        <v>1.9421102557540828</v>
      </c>
      <c r="CM61">
        <f t="shared" si="42"/>
        <v>-1.5255240250552797</v>
      </c>
      <c r="CN61">
        <f t="shared" si="61"/>
        <v>21.137485962292043</v>
      </c>
      <c r="CO61">
        <f t="shared" si="128"/>
        <v>2.3978952727983707</v>
      </c>
      <c r="CP61">
        <f t="shared" si="129"/>
        <v>3.8002145790733111</v>
      </c>
      <c r="CQ61" t="e">
        <f>#REF!</f>
        <v>#REF!</v>
      </c>
      <c r="CR61" t="e">
        <f t="shared" si="130"/>
        <v>#REF!</v>
      </c>
      <c r="CS61">
        <f t="shared" si="131"/>
        <v>3.8020646442695996E-2</v>
      </c>
      <c r="CT61">
        <f t="shared" si="132"/>
        <v>5.0685666900771642E-2</v>
      </c>
      <c r="CU61">
        <f t="shared" si="133"/>
        <v>3.1059880431252127E-7</v>
      </c>
      <c r="CV61">
        <f t="shared" si="134"/>
        <v>31033.375424235091</v>
      </c>
      <c r="CX61">
        <f t="shared" si="135"/>
        <v>0.77712144313948206</v>
      </c>
      <c r="CY61">
        <f t="shared" si="136"/>
        <v>3.1924527067212862</v>
      </c>
      <c r="CZ61">
        <f t="shared" si="137"/>
        <v>1180.6569797936518</v>
      </c>
      <c r="DA61">
        <f t="shared" si="138"/>
        <v>8.9306696928069919E-4</v>
      </c>
      <c r="DB61">
        <f t="shared" si="139"/>
        <v>6.737321307085252</v>
      </c>
      <c r="DC61">
        <f t="shared" si="140"/>
        <v>190.87276148095785</v>
      </c>
      <c r="DD61">
        <f t="shared" si="141"/>
        <v>8.5615481590235696</v>
      </c>
      <c r="DE61">
        <f t="shared" si="43"/>
        <v>1.2065185376192458E-9</v>
      </c>
      <c r="DF61">
        <f t="shared" si="44"/>
        <v>1.2065185376192458</v>
      </c>
      <c r="DG61">
        <f t="shared" si="177"/>
        <v>0.97882306718963441</v>
      </c>
      <c r="DH61">
        <f t="shared" si="142"/>
        <v>2.8208039291882644E-2</v>
      </c>
      <c r="DI61">
        <f t="shared" si="143"/>
        <v>15.410353955553118</v>
      </c>
      <c r="DJ61">
        <f t="shared" si="144"/>
        <v>1.7465000940627607E-5</v>
      </c>
      <c r="DK61">
        <f t="shared" si="145"/>
        <v>1.5959216016245976</v>
      </c>
      <c r="DL61">
        <f t="shared" si="146"/>
        <v>0.41645139558643346</v>
      </c>
      <c r="DM61">
        <f t="shared" si="147"/>
        <v>1.5522179612225278</v>
      </c>
      <c r="DN61">
        <f t="shared" si="160"/>
        <v>409.19825911456121</v>
      </c>
      <c r="DO61">
        <f t="shared" si="46"/>
        <v>2.0984277272853946</v>
      </c>
      <c r="DP61">
        <f t="shared" si="47"/>
        <v>16.536259519819549</v>
      </c>
      <c r="DQ61">
        <f t="shared" si="48"/>
        <v>4.3344359977567125E-6</v>
      </c>
      <c r="DR61">
        <f t="shared" si="49"/>
        <v>11.405766457571119</v>
      </c>
      <c r="DT61">
        <f t="shared" si="76"/>
        <v>4.4824097631241259E-29</v>
      </c>
      <c r="DU61">
        <f t="shared" si="148"/>
        <v>2.8226851227907086E-2</v>
      </c>
      <c r="DV61">
        <f t="shared" si="149"/>
        <v>9.7361061161574172E-22</v>
      </c>
      <c r="DW61">
        <f t="shared" si="178"/>
        <v>2.5990742503566454E-9</v>
      </c>
      <c r="DX61">
        <f t="shared" si="150"/>
        <v>1.5808942367875985E-8</v>
      </c>
      <c r="DY61">
        <f t="shared" si="151"/>
        <v>5.0526315789473683E-2</v>
      </c>
      <c r="DZ61">
        <f>'[5]Re=1750'!$B$22</f>
        <v>0.301875</v>
      </c>
      <c r="EA61">
        <f t="shared" si="152"/>
        <v>9.5938411508093075E-12</v>
      </c>
      <c r="EB61">
        <f t="shared" si="179"/>
        <v>10423353735.804173</v>
      </c>
      <c r="EC61">
        <f t="shared" si="180"/>
        <v>173722562.26340288</v>
      </c>
      <c r="ED61" s="7">
        <f t="shared" si="153"/>
        <v>15792960.205763899</v>
      </c>
      <c r="EE61">
        <f t="shared" si="181"/>
        <v>347.44512452680573</v>
      </c>
      <c r="EG61">
        <f t="shared" si="154"/>
        <v>2.7486120170571317E-9</v>
      </c>
      <c r="EH61">
        <f t="shared" si="182"/>
        <v>2.7486120170571318</v>
      </c>
      <c r="EI61">
        <f t="shared" si="155"/>
        <v>4411.0868761671127</v>
      </c>
      <c r="EJ61">
        <f t="shared" si="156"/>
        <v>2.7486120170571317E-9</v>
      </c>
      <c r="EK61">
        <f t="shared" si="157"/>
        <v>3.8020646442695996E-2</v>
      </c>
      <c r="EL61">
        <v>13</v>
      </c>
      <c r="EM61">
        <f t="shared" si="171"/>
        <v>13</v>
      </c>
      <c r="EN61">
        <f t="shared" si="172"/>
        <v>2.5649493574615367</v>
      </c>
      <c r="EQ61">
        <f>(1574*10^-6)/60</f>
        <v>2.6233333333333332E-5</v>
      </c>
      <c r="ER61">
        <f t="shared" si="34"/>
        <v>0.2036858721015514</v>
      </c>
      <c r="ET61">
        <f>(0.414*(1.3806*10^-23)*LN(2165/(0.05844*BY61*O61)))/((0.05844/(2165/O61*6.022*10^23))^(2/3))</f>
        <v>1.9372495622222609E-6</v>
      </c>
      <c r="EU61">
        <f>(1.3806*10^-23)*(BS61+273.15)*LN(BZ61)</f>
        <v>9.7361061161574172E-22</v>
      </c>
      <c r="EV61">
        <f t="shared" ref="EV61:EV66" si="183">2*ET61*(58.44/2165*6.022*10^23)/EU61</f>
        <v>6.4687940735948571E+37</v>
      </c>
      <c r="EX61">
        <v>73.41</v>
      </c>
      <c r="EY61">
        <v>0.96899999999999997</v>
      </c>
      <c r="EZ61" s="6">
        <v>2.9399999999999999E-4</v>
      </c>
      <c r="FA61">
        <v>1.2609999999999999</v>
      </c>
      <c r="FB61">
        <f t="shared" si="174"/>
        <v>1.2609999999999999</v>
      </c>
      <c r="FC61">
        <f t="shared" ref="FC61:FC66" si="184">1/(LN(FB61))^2</f>
        <v>18.594288365520303</v>
      </c>
      <c r="FD61">
        <v>6.3E-3</v>
      </c>
      <c r="FE61">
        <f>EX61/(F61-EL61)</f>
        <v>-36.704999999999998</v>
      </c>
      <c r="FG61">
        <f t="shared" si="122"/>
        <v>0.76843774781919116</v>
      </c>
      <c r="FH61" s="6">
        <f>EZ61/FD61</f>
        <v>4.6666666666666662E-2</v>
      </c>
      <c r="FI61">
        <f>(CG61-1)/AW61</f>
        <v>731.46102147225827</v>
      </c>
      <c r="FJ61">
        <f>EL61/F61</f>
        <v>1.1818181818181819</v>
      </c>
    </row>
    <row r="62" spans="1:166" x14ac:dyDescent="0.25">
      <c r="A62">
        <f>[5]Scaling!A18</f>
        <v>60</v>
      </c>
      <c r="B62">
        <f>[5]Scaling!B18</f>
        <v>25</v>
      </c>
      <c r="C62">
        <f>[5]Scaling!C18</f>
        <v>1900</v>
      </c>
      <c r="D62" s="4">
        <f>[5]Scaling!D18</f>
        <v>44228</v>
      </c>
      <c r="E62">
        <f>[5]Scaling!E18</f>
        <v>4</v>
      </c>
      <c r="F62">
        <f>[5]Scaling!F18</f>
        <v>17</v>
      </c>
      <c r="G62">
        <f>[5]Scaling!G18</f>
        <v>59.243833000000002</v>
      </c>
      <c r="H62">
        <f>[5]Scaling!H18</f>
        <v>59.937071000000003</v>
      </c>
      <c r="I62">
        <f>[5]Scaling!I18</f>
        <v>58.083965999999997</v>
      </c>
      <c r="J62">
        <f>[5]Scaling!J18</f>
        <v>35.564639</v>
      </c>
      <c r="K62">
        <f>[5]Scaling!K18</f>
        <v>36.315241</v>
      </c>
      <c r="L62">
        <f>[5]Scaling!L18</f>
        <v>15.32</v>
      </c>
      <c r="M62">
        <f>[5]Scaling!M18</f>
        <v>59.010518500000003</v>
      </c>
      <c r="N62">
        <f>[5]Scaling!N18</f>
        <v>35.93994</v>
      </c>
      <c r="O62">
        <f>[5]Scaling!O18</f>
        <v>1176.0171732287304</v>
      </c>
      <c r="P62">
        <f>[5]Scaling!P18</f>
        <v>0.26353681111018712</v>
      </c>
      <c r="Q62">
        <f>[5]Scaling!Q18</f>
        <v>0.2702259416947933</v>
      </c>
      <c r="R62">
        <f>[5]Scaling!R18</f>
        <v>0.97524615681731541</v>
      </c>
      <c r="S62">
        <f>[5]Scaling!S18</f>
        <v>-6.6891305846061844E-3</v>
      </c>
      <c r="T62">
        <f>[5]Scaling!T18</f>
        <v>-7.5543405348970751E-3</v>
      </c>
      <c r="U62">
        <f>[5]Scaling!U18</f>
        <v>3.1473624724628072E-4</v>
      </c>
      <c r="V62">
        <f>[5]Scaling!V18</f>
        <v>1.8531050000000064</v>
      </c>
      <c r="W62">
        <f>[5]Scaling!W18</f>
        <v>0.75060200000000066</v>
      </c>
      <c r="X62">
        <f>[5]Scaling!X18</f>
        <v>23.066187272230348</v>
      </c>
      <c r="Y62">
        <f>[5]Scaling!Y18</f>
        <v>3.8157000000000001</v>
      </c>
      <c r="Z62">
        <f>[5]Scaling!Z18</f>
        <v>0</v>
      </c>
      <c r="AA62">
        <f>[5]Scaling!AA18</f>
        <v>9.7786239280931928E-3</v>
      </c>
      <c r="AB62">
        <f>[5]Scaling!AB18</f>
        <v>9.4194091715509923E-3</v>
      </c>
      <c r="AC62">
        <f>[5]Scaling!AC18</f>
        <v>33.909873017583571</v>
      </c>
      <c r="AD62">
        <f>[5]Scaling!AD18</f>
        <v>35.238967616789708</v>
      </c>
      <c r="AE62">
        <f>[5]Scaling!AE18</f>
        <v>3.2108719599630583E-9</v>
      </c>
      <c r="AF62">
        <f>[5]Scaling!AF18</f>
        <v>7.8059102614662021E-4</v>
      </c>
      <c r="AG62">
        <f>[5]Scaling!AG18</f>
        <v>6.6375818645872662E-7</v>
      </c>
      <c r="AH62">
        <f>[5]Scaling!AH18</f>
        <v>3144.9066418728344</v>
      </c>
      <c r="AI62">
        <f>[5]Scaling!AI18</f>
        <v>3144.9066418728344</v>
      </c>
      <c r="AJ62">
        <f>[5]Scaling!AJ18</f>
        <v>4092.9004450794869</v>
      </c>
      <c r="AK62">
        <f>[5]Scaling!AK18</f>
        <v>0.62157284040184824</v>
      </c>
      <c r="AL62">
        <f>[5]Scaling!AL18</f>
        <v>0.62344174977031519</v>
      </c>
      <c r="AM62">
        <f>[5]Scaling!AM18</f>
        <v>1.152274562007684E-2</v>
      </c>
      <c r="AN62">
        <f>[5]Scaling!AN18</f>
        <v>0.28167911199099999</v>
      </c>
      <c r="AO62">
        <f>[5]Scaling!AO18</f>
        <v>1.4115735955631932E-2</v>
      </c>
      <c r="AP62">
        <f>[5]Scaling!AP18</f>
        <v>4.8129826978597287E-4</v>
      </c>
      <c r="AQ62">
        <f>[5]Scaling!AQ18</f>
        <v>993.79258280746512</v>
      </c>
      <c r="AR62">
        <f>[5]Scaling!AR18</f>
        <v>49403.031609472586</v>
      </c>
      <c r="AS62">
        <f>[5]Scaling!AS18</f>
        <v>1882.0202517894315</v>
      </c>
      <c r="AT62">
        <f>[5]Scaling!AT18</f>
        <v>1676.4343048351616</v>
      </c>
      <c r="AU62">
        <f>[5]Scaling!AU18</f>
        <v>206.72209752841198</v>
      </c>
      <c r="AV62">
        <f>[5]Scaling!AV18</f>
        <v>2.2495373288955408E-3</v>
      </c>
      <c r="AW62">
        <f>[5]Scaling!AW18</f>
        <v>3.8044998379680573E-4</v>
      </c>
      <c r="AX62">
        <f>[5]Scaling!AX18</f>
        <v>3.9494742098572839</v>
      </c>
      <c r="AY62">
        <f>[5]Scaling!AY18</f>
        <v>3.1597272774060072</v>
      </c>
      <c r="AZ62">
        <f>[5]Scaling!AZ18</f>
        <v>1.4231372191345531E-3</v>
      </c>
      <c r="BA62">
        <f>[5]Scaling!BA18</f>
        <v>13.06950067074577</v>
      </c>
      <c r="BB62">
        <f>[5]Scaling!BB18</f>
        <v>10.909760612115855</v>
      </c>
      <c r="BC62">
        <f>[5]Scaling!BC18</f>
        <v>2358309.3132557175</v>
      </c>
      <c r="BD62">
        <f>[5]Scaling!BD18</f>
        <v>2132.4572468191932</v>
      </c>
      <c r="BE62">
        <f>[5]Scaling!BE18</f>
        <v>1785.420064468103</v>
      </c>
      <c r="BF62">
        <f>[5]Scaling!BF18</f>
        <v>282.31471911263867</v>
      </c>
      <c r="BG62">
        <f>[5]Scaling!BG18</f>
        <v>1987.9618063181608</v>
      </c>
      <c r="BH62">
        <f>[5]Scaling!BH18</f>
        <v>1987.9618063181608</v>
      </c>
      <c r="BI62">
        <f>[5]Scaling!BI18</f>
        <v>0</v>
      </c>
      <c r="BJ62">
        <f>[5]Scaling!BJ18</f>
        <v>11.174198771844933</v>
      </c>
      <c r="BK62">
        <f>[5]Scaling!BK18</f>
        <v>0.48434844283791723</v>
      </c>
      <c r="BL62">
        <f>[5]Scaling!BL18</f>
        <v>3154.6407875821942</v>
      </c>
      <c r="BM62">
        <f>[5]Scaling!BM18</f>
        <v>22213.880374635028</v>
      </c>
      <c r="BN62">
        <f>[5]Scaling!BN18</f>
        <v>25368.521162217221</v>
      </c>
      <c r="BO62">
        <f>[5]Scaling!BO18</f>
        <v>107641.03023447498</v>
      </c>
      <c r="BP62">
        <f>[5]Scaling!BP18</f>
        <v>0.2356770564807569</v>
      </c>
      <c r="BQ62">
        <f>[5]Scaling!BQ18</f>
        <v>0.87564743063223649</v>
      </c>
      <c r="BR62">
        <f>[5]Scaling!BR18</f>
        <v>0.20637000896634325</v>
      </c>
      <c r="BS62">
        <f>[5]Scaling!BS18</f>
        <v>51.648351682215399</v>
      </c>
      <c r="BT62">
        <f>[5]Scaling!BT18</f>
        <v>46.061252296292935</v>
      </c>
      <c r="BU62">
        <f>[5]Scaling!BU18</f>
        <v>7.3621668177846047</v>
      </c>
      <c r="BV62">
        <f>[5]Scaling!BV18</f>
        <v>0.26733190495022491</v>
      </c>
      <c r="BW62">
        <f>[5]Scaling!BW18</f>
        <v>0.26127251099163779</v>
      </c>
      <c r="BX62">
        <f>[5]Scaling!BX18</f>
        <v>1.0086664307314817</v>
      </c>
      <c r="BY62">
        <f>[5]Scaling!BY18</f>
        <v>0.26842678828219235</v>
      </c>
      <c r="BZ62">
        <f>[5]Scaling!BZ18</f>
        <v>1.2466036480219593</v>
      </c>
      <c r="CA62">
        <f>[5]Scaling!CA18</f>
        <v>6.6195025217206771E-2</v>
      </c>
      <c r="CB62">
        <f>[5]Scaling!CB18</f>
        <v>6.7660572087981069E-2</v>
      </c>
      <c r="CC62">
        <f>[5]Scaling!CC18</f>
        <v>4.581166033445442E-3</v>
      </c>
      <c r="CD62">
        <f>[5]Scaling!CD18</f>
        <v>1.1276350393767205</v>
      </c>
      <c r="CE62">
        <f>[5]Scaling!CE18</f>
        <v>3.2003835268869707E-5</v>
      </c>
      <c r="CF62">
        <f>[5]Scaling!CF18</f>
        <v>3.3539862077095587E-5</v>
      </c>
      <c r="CG62">
        <f>[5]Scaling!CG18</f>
        <v>1.2697346229915893</v>
      </c>
      <c r="CH62">
        <f>[5]Scaling!CH18</f>
        <v>1.306185611804022E-2</v>
      </c>
      <c r="CJ62">
        <f t="shared" si="127"/>
        <v>27.613498220786326</v>
      </c>
      <c r="CK62">
        <f t="shared" si="41"/>
        <v>3.3183047191398396</v>
      </c>
      <c r="CL62">
        <f t="shared" si="170"/>
        <v>1.9585078883476486</v>
      </c>
      <c r="CM62">
        <f t="shared" si="42"/>
        <v>-1.5122078868697353</v>
      </c>
      <c r="CN62">
        <f t="shared" si="61"/>
        <v>20.581976666726124</v>
      </c>
      <c r="CO62">
        <f t="shared" si="128"/>
        <v>2.8332133440562162</v>
      </c>
      <c r="CP62">
        <f t="shared" si="129"/>
        <v>3.8044998379680575</v>
      </c>
      <c r="CQ62" t="e">
        <f>#REF!</f>
        <v>#REF!</v>
      </c>
      <c r="CR62" t="e">
        <f t="shared" si="130"/>
        <v>#REF!</v>
      </c>
      <c r="CS62">
        <f t="shared" si="131"/>
        <v>6.8702213573685125E-2</v>
      </c>
      <c r="CT62">
        <f t="shared" si="132"/>
        <v>5.2993691690765003E-2</v>
      </c>
      <c r="CU62">
        <f t="shared" si="133"/>
        <v>3.1783761288391764E-7</v>
      </c>
      <c r="CV62">
        <f t="shared" si="134"/>
        <v>29635.917178220185</v>
      </c>
      <c r="CX62">
        <f t="shared" si="135"/>
        <v>0.78232255967225928</v>
      </c>
      <c r="CY62">
        <f t="shared" si="136"/>
        <v>3.2108719599630584</v>
      </c>
      <c r="CZ62">
        <f t="shared" si="137"/>
        <v>1180.3372296635036</v>
      </c>
      <c r="DA62">
        <f t="shared" si="138"/>
        <v>8.8407387944056462E-4</v>
      </c>
      <c r="DB62">
        <f t="shared" si="139"/>
        <v>6.7584973362569869</v>
      </c>
      <c r="DC62">
        <f t="shared" si="140"/>
        <v>186.84454045653933</v>
      </c>
      <c r="DD62">
        <f t="shared" si="141"/>
        <v>8.6054875827379735</v>
      </c>
      <c r="DE62">
        <f t="shared" si="43"/>
        <v>1.1998924725231136E-9</v>
      </c>
      <c r="DF62">
        <f t="shared" si="44"/>
        <v>1.1998924725231135</v>
      </c>
      <c r="DG62">
        <f t="shared" si="91"/>
        <v>0.9526455599365633</v>
      </c>
      <c r="DH62">
        <f t="shared" si="142"/>
        <v>2.8093457013023317E-2</v>
      </c>
      <c r="DI62">
        <f t="shared" si="143"/>
        <v>15.410353955553129</v>
      </c>
      <c r="DJ62">
        <f t="shared" si="144"/>
        <v>1.7400998378437586E-5</v>
      </c>
      <c r="DK62">
        <f t="shared" si="145"/>
        <v>1.5818734349266237</v>
      </c>
      <c r="DL62">
        <f t="shared" si="146"/>
        <v>0.41688188062048048</v>
      </c>
      <c r="DM62">
        <f t="shared" si="147"/>
        <v>1.5530561732989925</v>
      </c>
      <c r="DN62">
        <f t="shared" si="160"/>
        <v>403.06236309946416</v>
      </c>
      <c r="DO62">
        <f t="shared" si="46"/>
        <v>2.0550537342222075</v>
      </c>
      <c r="DP62">
        <f t="shared" si="47"/>
        <v>16.500723291509313</v>
      </c>
      <c r="DQ62">
        <f t="shared" si="48"/>
        <v>4.3577337122443479E-6</v>
      </c>
      <c r="DR62">
        <f t="shared" si="49"/>
        <v>11.454156650908853</v>
      </c>
      <c r="DT62">
        <f t="shared" si="76"/>
        <v>4.4824097631241259E-29</v>
      </c>
      <c r="DU62">
        <f t="shared" si="148"/>
        <v>2.827365082191844E-2</v>
      </c>
      <c r="DV62">
        <f t="shared" si="149"/>
        <v>9.8841230832700863E-22</v>
      </c>
      <c r="DW62">
        <f t="shared" si="51"/>
        <v>2.5643972139084426E-9</v>
      </c>
      <c r="DX62">
        <f t="shared" si="150"/>
        <v>1.5519966270172175E-8</v>
      </c>
      <c r="DY62">
        <f t="shared" si="151"/>
        <v>5.0526315789473683E-2</v>
      </c>
      <c r="DZ62">
        <f>'[5]Re=1900'!$B$22</f>
        <v>0.32791666666666663</v>
      </c>
      <c r="EA62">
        <f t="shared" si="152"/>
        <v>1.0998667277935576E-11</v>
      </c>
      <c r="EB62">
        <f t="shared" si="52"/>
        <v>9092010647.5636349</v>
      </c>
      <c r="EC62">
        <f t="shared" si="53"/>
        <v>151533510.79272726</v>
      </c>
      <c r="ED62" s="7">
        <f t="shared" si="153"/>
        <v>8913735.9289839566</v>
      </c>
      <c r="EE62">
        <f t="shared" si="54"/>
        <v>303.06702158545448</v>
      </c>
      <c r="EG62">
        <f t="shared" si="154"/>
        <v>2.7807196649810058E-9</v>
      </c>
      <c r="EH62">
        <f t="shared" ref="EH62:EH63" si="185">EG62*10^9</f>
        <v>2.7807196649810058</v>
      </c>
      <c r="EI62">
        <f t="shared" si="155"/>
        <v>4262.2278196588941</v>
      </c>
      <c r="EJ62">
        <f t="shared" si="156"/>
        <v>2.7807196649810058E-9</v>
      </c>
      <c r="EK62">
        <f t="shared" si="157"/>
        <v>6.8702213573685125E-2</v>
      </c>
      <c r="EL62">
        <v>16</v>
      </c>
      <c r="EM62">
        <f t="shared" si="171"/>
        <v>16</v>
      </c>
      <c r="EN62">
        <f t="shared" si="172"/>
        <v>2.7725887222397811</v>
      </c>
      <c r="EQ62">
        <f t="shared" ref="EQ62:EQ63" si="186">(1574*10^-6)/60</f>
        <v>2.6233333333333332E-5</v>
      </c>
      <c r="ER62">
        <f t="shared" si="34"/>
        <v>0.20633170787087024</v>
      </c>
      <c r="ET62">
        <f>(0.414*(1.3806*10^-23)*LN(2165/(0.05844*BY62*O62)))/((0.05844/(2165/O62*6.022*10^23))^(2/3))</f>
        <v>1.937317934862286E-6</v>
      </c>
      <c r="EU62">
        <f>(1.3806*10^-23)*(BS62+273.15)*LN(BZ62)</f>
        <v>9.8841230832700863E-22</v>
      </c>
      <c r="EV62">
        <f t="shared" si="183"/>
        <v>6.3721473153608529E+37</v>
      </c>
      <c r="EX62">
        <v>115.36</v>
      </c>
      <c r="EY62">
        <v>0.97399999999999998</v>
      </c>
      <c r="EZ62" s="6">
        <v>3.0600000000000001E-4</v>
      </c>
      <c r="FA62">
        <v>1.2529999999999999</v>
      </c>
      <c r="FB62">
        <f t="shared" si="174"/>
        <v>1.2529999999999999</v>
      </c>
      <c r="FC62">
        <f t="shared" si="184"/>
        <v>19.658494021216242</v>
      </c>
      <c r="FD62">
        <v>4.9699999999999996E-3</v>
      </c>
      <c r="FE62">
        <f>EX62/(F62-EL62)</f>
        <v>115.36</v>
      </c>
      <c r="FG62">
        <f t="shared" si="122"/>
        <v>0.77733439744612931</v>
      </c>
      <c r="FH62" s="6">
        <f>EZ62/FD62</f>
        <v>6.1569416498993973E-2</v>
      </c>
      <c r="FI62">
        <f>(CG62-1)/AW62</f>
        <v>708.98839395312405</v>
      </c>
      <c r="FJ62">
        <f>EL62/F62</f>
        <v>0.94117647058823528</v>
      </c>
    </row>
    <row r="63" spans="1:166" x14ac:dyDescent="0.25">
      <c r="A63">
        <f>[5]Scaling!A19</f>
        <v>60</v>
      </c>
      <c r="B63">
        <f>[5]Scaling!B19</f>
        <v>25</v>
      </c>
      <c r="C63">
        <f>[5]Scaling!C19</f>
        <v>1900</v>
      </c>
      <c r="D63" s="4">
        <f>[5]Scaling!D19</f>
        <v>44252</v>
      </c>
      <c r="E63">
        <f>[5]Scaling!E19</f>
        <v>2</v>
      </c>
      <c r="F63">
        <f>[5]Scaling!F19</f>
        <v>22</v>
      </c>
      <c r="G63">
        <f>[5]Scaling!G19</f>
        <v>59.375065999999997</v>
      </c>
      <c r="H63">
        <f>[5]Scaling!H19</f>
        <v>59.989221999999998</v>
      </c>
      <c r="I63">
        <f>[5]Scaling!I19</f>
        <v>58.458551999999997</v>
      </c>
      <c r="J63">
        <f>[5]Scaling!J19</f>
        <v>34.981110000000001</v>
      </c>
      <c r="K63">
        <f>[5]Scaling!K19</f>
        <v>35.765841000000002</v>
      </c>
      <c r="L63">
        <f>[5]Scaling!L19</f>
        <v>23.19</v>
      </c>
      <c r="M63">
        <f>[5]Scaling!M19</f>
        <v>59.223886999999998</v>
      </c>
      <c r="N63">
        <f>[5]Scaling!N19</f>
        <v>35.373475499999998</v>
      </c>
      <c r="O63">
        <f>[5]Scaling!O19</f>
        <v>1175.8856890036643</v>
      </c>
      <c r="P63">
        <f>[5]Scaling!P19</f>
        <v>0.26723995345022183</v>
      </c>
      <c r="Q63">
        <f>[5]Scaling!Q19</f>
        <v>0.27028097731255463</v>
      </c>
      <c r="R63">
        <f>[5]Scaling!R19</f>
        <v>0.98874865744319052</v>
      </c>
      <c r="S63">
        <f>[5]Scaling!S19</f>
        <v>-3.0410238623327923E-3</v>
      </c>
      <c r="T63">
        <f>[5]Scaling!T19</f>
        <v>-3.942318908875175E-3</v>
      </c>
      <c r="U63">
        <f>[5]Scaling!U19</f>
        <v>4.5752366765614613E-4</v>
      </c>
      <c r="V63">
        <f>[5]Scaling!V19</f>
        <v>1.5306700000000006</v>
      </c>
      <c r="W63">
        <f>[5]Scaling!W19</f>
        <v>0.78473100000000073</v>
      </c>
      <c r="X63">
        <f>[5]Scaling!X19</f>
        <v>23.848467224385789</v>
      </c>
      <c r="Y63">
        <f>[5]Scaling!Y19</f>
        <v>3.9645999999999999</v>
      </c>
      <c r="Z63">
        <f>[5]Scaling!Z19</f>
        <v>2.3999999999997357E-3</v>
      </c>
      <c r="AA63">
        <f>[5]Scaling!AA19</f>
        <v>9.4792782976413845E-3</v>
      </c>
      <c r="AB63">
        <f>[5]Scaling!AB19</f>
        <v>9.7985803034566464E-3</v>
      </c>
      <c r="AC63">
        <f>[5]Scaling!AC19</f>
        <v>35.274889092443928</v>
      </c>
      <c r="AD63">
        <f>[5]Scaling!AD19</f>
        <v>39.657309122258752</v>
      </c>
      <c r="AE63">
        <f>[5]Scaling!AE19</f>
        <v>3.2238684417318937E-9</v>
      </c>
      <c r="AF63">
        <f>[5]Scaling!AF19</f>
        <v>7.7791370070767578E-4</v>
      </c>
      <c r="AG63">
        <f>[5]Scaling!AG19</f>
        <v>6.6155554743319239E-7</v>
      </c>
      <c r="AH63">
        <f>[5]Scaling!AH19</f>
        <v>3145.1045858270518</v>
      </c>
      <c r="AI63">
        <f>[5]Scaling!AI19</f>
        <v>3145.1045858270518</v>
      </c>
      <c r="AJ63">
        <f>[5]Scaling!AJ19</f>
        <v>4095.3437338743615</v>
      </c>
      <c r="AK63">
        <f>[5]Scaling!AK19</f>
        <v>0.6217965672526955</v>
      </c>
      <c r="AL63">
        <f>[5]Scaling!AL19</f>
        <v>0.62263139512578369</v>
      </c>
      <c r="AM63">
        <f>[5]Scaling!AM19</f>
        <v>1.1543558625917747E-2</v>
      </c>
      <c r="AN63">
        <f>[5]Scaling!AN19</f>
        <v>0.28178280908199999</v>
      </c>
      <c r="AO63">
        <f>[5]Scaling!AO19</f>
        <v>1.4141037441226783E-2</v>
      </c>
      <c r="AP63">
        <f>[5]Scaling!AP19</f>
        <v>4.7967597222592156E-4</v>
      </c>
      <c r="AQ63">
        <f>[5]Scaling!AQ19</f>
        <v>993.98330181712822</v>
      </c>
      <c r="AR63">
        <f>[5]Scaling!AR19</f>
        <v>49567.518243777027</v>
      </c>
      <c r="AS63">
        <f>[5]Scaling!AS19</f>
        <v>1888.2864092867439</v>
      </c>
      <c r="AT63">
        <f>[5]Scaling!AT19</f>
        <v>1682.4269355294039</v>
      </c>
      <c r="AU63">
        <f>[5]Scaling!AU19</f>
        <v>205.20550369536738</v>
      </c>
      <c r="AV63">
        <f>[5]Scaling!AV19</f>
        <v>2.2458017544868827E-3</v>
      </c>
      <c r="AW63">
        <f>[5]Scaling!AW19</f>
        <v>3.8075161015896608E-4</v>
      </c>
      <c r="AX63">
        <f>[5]Scaling!AX19</f>
        <v>3.9347594958321919</v>
      </c>
      <c r="AY63">
        <f>[5]Scaling!AY19</f>
        <v>3.1550577155664716</v>
      </c>
      <c r="AZ63">
        <f>[5]Scaling!AZ19</f>
        <v>1.4225428355963366E-3</v>
      </c>
      <c r="BA63">
        <f>[5]Scaling!BA19</f>
        <v>13.067611426165099</v>
      </c>
      <c r="BB63">
        <f>[5]Scaling!BB19</f>
        <v>10.917361270890236</v>
      </c>
      <c r="BC63">
        <f>[5]Scaling!BC19</f>
        <v>2357813.1554876235</v>
      </c>
      <c r="BD63">
        <f>[5]Scaling!BD19</f>
        <v>2132.9164308326594</v>
      </c>
      <c r="BE63">
        <f>[5]Scaling!BE19</f>
        <v>1784.3416182864789</v>
      </c>
      <c r="BF63">
        <f>[5]Scaling!BF19</f>
        <v>282.82074882453566</v>
      </c>
      <c r="BG63">
        <f>[5]Scaling!BG19</f>
        <v>2009.9354672498396</v>
      </c>
      <c r="BH63">
        <f>[5]Scaling!BH19</f>
        <v>2009.9354672498396</v>
      </c>
      <c r="BI63">
        <f>[5]Scaling!BI19</f>
        <v>0</v>
      </c>
      <c r="BJ63">
        <f>[5]Scaling!BJ19</f>
        <v>11.494509112874024</v>
      </c>
      <c r="BK63">
        <f>[5]Scaling!BK19</f>
        <v>0.48194175236238684</v>
      </c>
      <c r="BL63">
        <f>[5]Scaling!BL19</f>
        <v>3250.8856746734805</v>
      </c>
      <c r="BM63">
        <f>[5]Scaling!BM19</f>
        <v>23103.22154459199</v>
      </c>
      <c r="BN63">
        <f>[5]Scaling!BN19</f>
        <v>26354.107219265472</v>
      </c>
      <c r="BO63">
        <f>[5]Scaling!BO19</f>
        <v>88907.45191887753</v>
      </c>
      <c r="BP63">
        <f>[5]Scaling!BP19</f>
        <v>0.29642180323997969</v>
      </c>
      <c r="BQ63">
        <f>[5]Scaling!BQ19</f>
        <v>0.87664595701815284</v>
      </c>
      <c r="BR63">
        <f>[5]Scaling!BR19</f>
        <v>0.25985697538235858</v>
      </c>
      <c r="BS63">
        <f>[5]Scaling!BS19</f>
        <v>51.593310581285365</v>
      </c>
      <c r="BT63">
        <f>[5]Scaling!BT19</f>
        <v>45.846056024848352</v>
      </c>
      <c r="BU63">
        <f>[5]Scaling!BU19</f>
        <v>7.6305764187146323</v>
      </c>
      <c r="BV63">
        <f>[5]Scaling!BV19</f>
        <v>0.26765563794031777</v>
      </c>
      <c r="BW63">
        <f>[5]Scaling!BW19</f>
        <v>0.26127252629725467</v>
      </c>
      <c r="BX63">
        <f>[5]Scaling!BX19</f>
        <v>1.022839857054767</v>
      </c>
      <c r="BY63">
        <f>[5]Scaling!BY19</f>
        <v>0.26841406812265556</v>
      </c>
      <c r="BZ63">
        <f>[5]Scaling!BZ19</f>
        <v>1.2755745420196165</v>
      </c>
      <c r="CA63">
        <f>[5]Scaling!CA19</f>
        <v>7.3968083894522973E-2</v>
      </c>
      <c r="CB63">
        <f>[5]Scaling!CB19</f>
        <v>8.2856208503045356E-2</v>
      </c>
      <c r="CC63">
        <f>[5]Scaling!CC19</f>
        <v>3.8984927931921668E-3</v>
      </c>
      <c r="CD63">
        <f>[5]Scaling!CD19</f>
        <v>1.1492071995371917</v>
      </c>
      <c r="CE63">
        <f>[5]Scaling!CE19</f>
        <v>3.2955210547263887E-5</v>
      </c>
      <c r="CF63">
        <f>[5]Scaling!CF19</f>
        <v>3.3630306184363204E-5</v>
      </c>
      <c r="CG63">
        <f>[5]Scaling!CG19</f>
        <v>1.2811787593764614</v>
      </c>
      <c r="CH63">
        <f>[5]Scaling!CH19</f>
        <v>1.3321246135747582E-2</v>
      </c>
      <c r="CJ63">
        <f t="shared" si="127"/>
        <v>23.482503128365046</v>
      </c>
      <c r="CK63">
        <f t="shared" si="41"/>
        <v>3.1562555961076484</v>
      </c>
      <c r="CL63">
        <f t="shared" si="170"/>
        <v>2.0778951867447497</v>
      </c>
      <c r="CM63">
        <f t="shared" si="42"/>
        <v>-1.4130626634220826</v>
      </c>
      <c r="CN63">
        <f t="shared" si="61"/>
        <v>16.879929740123085</v>
      </c>
      <c r="CO63">
        <f t="shared" si="128"/>
        <v>3.0910424533583161</v>
      </c>
      <c r="CP63">
        <f t="shared" si="129"/>
        <v>3.8075161015896608</v>
      </c>
      <c r="CQ63" t="e">
        <f>#REF!</f>
        <v>#REF!</v>
      </c>
      <c r="CR63" t="e">
        <f t="shared" si="130"/>
        <v>#REF!</v>
      </c>
      <c r="CS63">
        <f t="shared" si="131"/>
        <v>0.11735911592682881</v>
      </c>
      <c r="CT63">
        <f t="shared" si="132"/>
        <v>5.2481981415052802E-2</v>
      </c>
      <c r="CU63">
        <f t="shared" si="133"/>
        <v>3.1624604223821592E-7</v>
      </c>
      <c r="CV63">
        <f t="shared" si="134"/>
        <v>30984.040888251668</v>
      </c>
      <c r="CX63">
        <f t="shared" si="135"/>
        <v>0.77513984865024455</v>
      </c>
      <c r="CY63">
        <f t="shared" si="136"/>
        <v>3.2238684417318937</v>
      </c>
      <c r="CZ63">
        <f t="shared" si="137"/>
        <v>1180.3679408047883</v>
      </c>
      <c r="DA63">
        <f t="shared" si="138"/>
        <v>8.8492881359013243E-4</v>
      </c>
      <c r="DB63">
        <f t="shared" si="139"/>
        <v>6.9154160805069997</v>
      </c>
      <c r="DC63">
        <f t="shared" si="140"/>
        <v>197.35228049484644</v>
      </c>
      <c r="DD63">
        <f t="shared" si="141"/>
        <v>8.9089663479668619</v>
      </c>
      <c r="DE63">
        <f t="shared" si="43"/>
        <v>1.1541278747265973E-9</v>
      </c>
      <c r="DF63">
        <f t="shared" si="44"/>
        <v>1.1541278747265973</v>
      </c>
      <c r="DG63">
        <f t="shared" si="91"/>
        <v>0.96786767556908815</v>
      </c>
      <c r="DH63">
        <f t="shared" si="142"/>
        <v>2.743786587202653E-2</v>
      </c>
      <c r="DI63">
        <f t="shared" si="143"/>
        <v>15.410353955553092</v>
      </c>
      <c r="DJ63">
        <f t="shared" si="144"/>
        <v>1.6955680881132291E-5</v>
      </c>
      <c r="DK63">
        <f t="shared" si="145"/>
        <v>1.6316433881043264</v>
      </c>
      <c r="DL63">
        <f t="shared" si="146"/>
        <v>0.43604030308436242</v>
      </c>
      <c r="DM63">
        <f t="shared" si="147"/>
        <v>1.6245061450546165</v>
      </c>
      <c r="DN63">
        <f t="shared" si="160"/>
        <v>443.33456544980976</v>
      </c>
      <c r="DO63">
        <f t="shared" si="46"/>
        <v>2.174229729119062</v>
      </c>
      <c r="DP63">
        <f t="shared" si="47"/>
        <v>16.224085532459508</v>
      </c>
      <c r="DQ63">
        <f t="shared" si="48"/>
        <v>4.5075285192947728E-6</v>
      </c>
      <c r="DR63">
        <f t="shared" si="49"/>
        <v>11.838501529679291</v>
      </c>
      <c r="DT63">
        <f t="shared" si="76"/>
        <v>4.4824097631241259E-29</v>
      </c>
      <c r="DU63">
        <f t="shared" si="148"/>
        <v>2.8269173850630835E-2</v>
      </c>
      <c r="DV63">
        <f t="shared" si="149"/>
        <v>1.0912462530598735E-21</v>
      </c>
      <c r="DW63">
        <f t="shared" si="51"/>
        <v>2.3223726176967402E-9</v>
      </c>
      <c r="DX63">
        <f t="shared" si="150"/>
        <v>1.3544426062477827E-8</v>
      </c>
      <c r="DY63">
        <f t="shared" si="151"/>
        <v>5.0526315789473683E-2</v>
      </c>
      <c r="DZ63">
        <f>'[5]Re=1900'!$B$22</f>
        <v>0.32791666666666663</v>
      </c>
      <c r="EA63">
        <f t="shared" si="152"/>
        <v>9.6081765512723027E-12</v>
      </c>
      <c r="EB63">
        <f t="shared" si="52"/>
        <v>10407802090.8929</v>
      </c>
      <c r="EC63">
        <f t="shared" si="53"/>
        <v>173463368.18154833</v>
      </c>
      <c r="ED63" s="7">
        <f t="shared" si="153"/>
        <v>7884698.5537067419</v>
      </c>
      <c r="EE63">
        <f t="shared" si="54"/>
        <v>346.92673636309667</v>
      </c>
      <c r="EG63">
        <f t="shared" si="154"/>
        <v>2.7776375974431388E-9</v>
      </c>
      <c r="EH63">
        <f t="shared" si="185"/>
        <v>2.7776375974431389</v>
      </c>
      <c r="EI63">
        <f t="shared" si="155"/>
        <v>4246.013202058688</v>
      </c>
      <c r="EJ63">
        <f t="shared" si="156"/>
        <v>2.7776375974431388E-9</v>
      </c>
      <c r="EK63">
        <f t="shared" si="157"/>
        <v>0.11735911592682881</v>
      </c>
      <c r="EL63">
        <v>21</v>
      </c>
      <c r="EM63">
        <f t="shared" si="171"/>
        <v>21</v>
      </c>
      <c r="EN63">
        <f t="shared" si="172"/>
        <v>3.044522437723423</v>
      </c>
      <c r="EQ63">
        <f t="shared" si="186"/>
        <v>2.6233333333333332E-5</v>
      </c>
      <c r="ER63">
        <f t="shared" si="34"/>
        <v>0.25980874741128229</v>
      </c>
      <c r="ET63">
        <f>(0.414*(1.3806*10^-23)*LN(2165/(0.05844*BY63*O63)))/((0.05844/(2165/O63*6.022*10^23))^(2/3))</f>
        <v>1.937527077270195E-6</v>
      </c>
      <c r="EU63">
        <f>(1.3806*10^-23)*(BS63+273.15)*LN(BZ63)</f>
        <v>1.0912462530598735E-21</v>
      </c>
      <c r="EV63">
        <f t="shared" si="183"/>
        <v>5.7722890234959582E+37</v>
      </c>
      <c r="EX63">
        <v>243.71</v>
      </c>
      <c r="EY63">
        <v>0.98699999999999999</v>
      </c>
      <c r="EZ63" s="6">
        <v>4.6999999999999999E-4</v>
      </c>
      <c r="FA63">
        <v>1.2849999999999999</v>
      </c>
      <c r="FB63">
        <f t="shared" si="174"/>
        <v>1.2849999999999999</v>
      </c>
      <c r="FC63">
        <f t="shared" si="184"/>
        <v>15.903324371269417</v>
      </c>
      <c r="FD63">
        <v>4.2100000000000002E-3</v>
      </c>
      <c r="FE63">
        <f>EX63/(F63-EL63)</f>
        <v>243.71</v>
      </c>
      <c r="FG63">
        <f t="shared" si="122"/>
        <v>0.76809338521400783</v>
      </c>
      <c r="FH63" s="6">
        <f>EZ63/FD63</f>
        <v>0.11163895486935867</v>
      </c>
      <c r="FI63">
        <f>(CG63-1)/AW63</f>
        <v>738.4834413676349</v>
      </c>
      <c r="FJ63">
        <f>EL63/F63</f>
        <v>0.95454545454545459</v>
      </c>
    </row>
    <row r="64" spans="1:166" x14ac:dyDescent="0.25">
      <c r="A64">
        <f>[5]Scaling!A20</f>
        <v>60</v>
      </c>
      <c r="B64">
        <f>[5]Scaling!B20</f>
        <v>25</v>
      </c>
      <c r="C64">
        <f>[5]Scaling!C20</f>
        <v>2050</v>
      </c>
      <c r="D64" s="4">
        <f>[5]Scaling!D20</f>
        <v>44228</v>
      </c>
      <c r="E64">
        <f>[5]Scaling!E20</f>
        <v>5</v>
      </c>
      <c r="F64">
        <f>[5]Scaling!F20</f>
        <v>20</v>
      </c>
      <c r="G64">
        <f>[5]Scaling!G20</f>
        <v>59.440849</v>
      </c>
      <c r="H64">
        <f>[5]Scaling!H20</f>
        <v>60.158904</v>
      </c>
      <c r="I64">
        <f>[5]Scaling!I20</f>
        <v>58.425998</v>
      </c>
      <c r="J64">
        <f>[5]Scaling!J20</f>
        <v>34.795256999999999</v>
      </c>
      <c r="K64">
        <f>[5]Scaling!K20</f>
        <v>35.523862999999999</v>
      </c>
      <c r="L64">
        <f>[5]Scaling!L20</f>
        <v>20.05</v>
      </c>
      <c r="M64">
        <f>[5]Scaling!M20</f>
        <v>59.292451</v>
      </c>
      <c r="N64">
        <f>[5]Scaling!N20</f>
        <v>35.159559999999999</v>
      </c>
      <c r="O64">
        <f>[5]Scaling!O20</f>
        <v>1175.843362640413</v>
      </c>
      <c r="P64">
        <f>[5]Scaling!P20</f>
        <v>0.26577223136867079</v>
      </c>
      <c r="Q64">
        <f>[5]Scaling!Q20</f>
        <v>0.2702986970984233</v>
      </c>
      <c r="R64">
        <f>[5]Scaling!R20</f>
        <v>0.98325383814889677</v>
      </c>
      <c r="S64">
        <f>[5]Scaling!S20</f>
        <v>-4.5264657297525157E-3</v>
      </c>
      <c r="T64">
        <f>[5]Scaling!T20</f>
        <v>-5.4837013127677523E-3</v>
      </c>
      <c r="U64">
        <f>[5]Scaling!U20</f>
        <v>3.7918648077945596E-4</v>
      </c>
      <c r="V64">
        <f>[5]Scaling!V20</f>
        <v>1.7329059999999998</v>
      </c>
      <c r="W64">
        <f>[5]Scaling!W20</f>
        <v>0.7286059999999992</v>
      </c>
      <c r="X64">
        <f>[5]Scaling!X20</f>
        <v>24.129407735301285</v>
      </c>
      <c r="Y64">
        <f>[5]Scaling!Y20</f>
        <v>3.8359000000000001</v>
      </c>
      <c r="Z64">
        <f>[5]Scaling!Z20</f>
        <v>0</v>
      </c>
      <c r="AA64">
        <f>[5]Scaling!AA20</f>
        <v>1.107578832671779E-2</v>
      </c>
      <c r="AB64">
        <f>[5]Scaling!AB20</f>
        <v>9.6588856759124552E-3</v>
      </c>
      <c r="AC64">
        <f>[5]Scaling!AC20</f>
        <v>34.771988433284839</v>
      </c>
      <c r="AD64">
        <f>[5]Scaling!AD20</f>
        <v>35.957397129874103</v>
      </c>
      <c r="AE64">
        <f>[5]Scaling!AE20</f>
        <v>3.2280510785923736E-9</v>
      </c>
      <c r="AF64">
        <f>[5]Scaling!AF20</f>
        <v>7.7705721516553973E-4</v>
      </c>
      <c r="AG64">
        <f>[5]Scaling!AG20</f>
        <v>6.6085096013181578E-7</v>
      </c>
      <c r="AH64">
        <f>[5]Scaling!AH20</f>
        <v>3145.1685629819099</v>
      </c>
      <c r="AI64">
        <f>[5]Scaling!AI20</f>
        <v>3145.1685629819099</v>
      </c>
      <c r="AJ64">
        <f>[5]Scaling!AJ20</f>
        <v>4096.2625630298162</v>
      </c>
      <c r="AK64">
        <f>[5]Scaling!AK20</f>
        <v>0.62186832796429747</v>
      </c>
      <c r="AL64">
        <f>[5]Scaling!AL20</f>
        <v>0.62232330039454975</v>
      </c>
      <c r="AM64">
        <f>[5]Scaling!AM20</f>
        <v>1.155023873129902E-2</v>
      </c>
      <c r="AN64">
        <f>[5]Scaling!AN20</f>
        <v>0.28181613118600002</v>
      </c>
      <c r="AO64">
        <f>[5]Scaling!AO20</f>
        <v>1.4149158062694012E-2</v>
      </c>
      <c r="AP64">
        <f>[5]Scaling!AP20</f>
        <v>4.7915700335800183E-4</v>
      </c>
      <c r="AQ64">
        <f>[5]Scaling!AQ20</f>
        <v>994.05454974987288</v>
      </c>
      <c r="AR64">
        <f>[5]Scaling!AR20</f>
        <v>53529.467511016359</v>
      </c>
      <c r="AS64">
        <f>[5]Scaling!AS20</f>
        <v>2039.2178099434805</v>
      </c>
      <c r="AT64">
        <f>[5]Scaling!AT20</f>
        <v>1817.7364062315448</v>
      </c>
      <c r="AU64">
        <f>[5]Scaling!AU20</f>
        <v>204.72134549369861</v>
      </c>
      <c r="AV64">
        <f>[5]Scaling!AV20</f>
        <v>2.1610934284720944E-3</v>
      </c>
      <c r="AW64">
        <f>[5]Scaling!AW20</f>
        <v>3.6667882723276141E-4</v>
      </c>
      <c r="AX64">
        <f>[5]Scaling!AX20</f>
        <v>3.9300537024893125</v>
      </c>
      <c r="AY64">
        <f>[5]Scaling!AY20</f>
        <v>3.1539119512712439</v>
      </c>
      <c r="AZ64">
        <f>[5]Scaling!AZ20</f>
        <v>1.3694327645798756E-3</v>
      </c>
      <c r="BA64">
        <f>[5]Scaling!BA20</f>
        <v>13.401509866005281</v>
      </c>
      <c r="BB64">
        <f>[5]Scaling!BB20</f>
        <v>11.201168534596734</v>
      </c>
      <c r="BC64">
        <f>[5]Scaling!BC20</f>
        <v>2357653.6720313211</v>
      </c>
      <c r="BD64">
        <f>[5]Scaling!BD20</f>
        <v>2187.6683147995568</v>
      </c>
      <c r="BE64">
        <f>[5]Scaling!BE20</f>
        <v>1829.8213948155283</v>
      </c>
      <c r="BF64">
        <f>[5]Scaling!BF20</f>
        <v>282.98316125388027</v>
      </c>
      <c r="BG64">
        <f>[5]Scaling!BG20</f>
        <v>1874.0118697035036</v>
      </c>
      <c r="BH64">
        <f>[5]Scaling!BH20</f>
        <v>1874.0118697035036</v>
      </c>
      <c r="BI64">
        <f>[5]Scaling!BI20</f>
        <v>0</v>
      </c>
      <c r="BJ64">
        <f>[5]Scaling!BJ20</f>
        <v>12.151634495862954</v>
      </c>
      <c r="BK64">
        <f>[5]Scaling!BK20</f>
        <v>0.50352999546813326</v>
      </c>
      <c r="BL64">
        <f>[5]Scaling!BL20</f>
        <v>3438.7079440410002</v>
      </c>
      <c r="BM64">
        <f>[5]Scaling!BM20</f>
        <v>22772.307281545727</v>
      </c>
      <c r="BN64">
        <f>[5]Scaling!BN20</f>
        <v>26211.015225586729</v>
      </c>
      <c r="BO64">
        <f>[5]Scaling!BO20</f>
        <v>108581.98026860306</v>
      </c>
      <c r="BP64">
        <f>[5]Scaling!BP20</f>
        <v>0.24139378523717858</v>
      </c>
      <c r="BQ64">
        <f>[5]Scaling!BQ20</f>
        <v>0.86880676255972733</v>
      </c>
      <c r="BR64">
        <f>[5]Scaling!BR20</f>
        <v>0.20972455305395121</v>
      </c>
      <c r="BS64">
        <f>[5]Scaling!BS20</f>
        <v>51.773911037325369</v>
      </c>
      <c r="BT64">
        <f>[5]Scaling!BT20</f>
        <v>45.698093789393894</v>
      </c>
      <c r="BU64">
        <f>[5]Scaling!BU20</f>
        <v>7.5185399626746303</v>
      </c>
      <c r="BV64">
        <f>[5]Scaling!BV20</f>
        <v>0.26775964232552429</v>
      </c>
      <c r="BW64">
        <f>[5]Scaling!BW20</f>
        <v>0.26127253121450777</v>
      </c>
      <c r="BX64">
        <f>[5]Scaling!BX20</f>
        <v>1.0172222473340249</v>
      </c>
      <c r="BY64">
        <f>[5]Scaling!BY20</f>
        <v>0.26845584600232769</v>
      </c>
      <c r="BZ64">
        <f>[5]Scaling!BZ20</f>
        <v>1.2559692525058981</v>
      </c>
      <c r="CA64">
        <f>[5]Scaling!CA20</f>
        <v>6.8716442232054309E-2</v>
      </c>
      <c r="CB64">
        <f>[5]Scaling!CB20</f>
        <v>6.8045949709948497E-2</v>
      </c>
      <c r="CC64">
        <f>[5]Scaling!CC20</f>
        <v>4.0225123532878545E-3</v>
      </c>
      <c r="CD64">
        <f>[5]Scaling!CD20</f>
        <v>1.1365957499199615</v>
      </c>
      <c r="CE64">
        <f>[5]Scaling!CE20</f>
        <v>3.3655776072253643E-5</v>
      </c>
      <c r="CF64">
        <f>[5]Scaling!CF20</f>
        <v>3.4521039549326328E-5</v>
      </c>
      <c r="CG64">
        <f>[5]Scaling!CG20</f>
        <v>1.2686513052850406</v>
      </c>
      <c r="CH64">
        <f>[5]Scaling!CH20</f>
        <v>1.2687905943351173E-2</v>
      </c>
      <c r="CJ64">
        <f t="shared" si="127"/>
        <v>24.23254985085385</v>
      </c>
      <c r="CK64">
        <f t="shared" ref="CK64:CK66" si="187">LN(CJ64)</f>
        <v>3.1876967645723933</v>
      </c>
      <c r="CL64">
        <f t="shared" si="170"/>
        <v>1.998594886148974</v>
      </c>
      <c r="CM64">
        <f t="shared" si="42"/>
        <v>-1.478815051238066</v>
      </c>
      <c r="CN64">
        <f t="shared" si="61"/>
        <v>19.252291689940698</v>
      </c>
      <c r="CO64">
        <f t="shared" si="128"/>
        <v>2.9957322735539909</v>
      </c>
      <c r="CP64">
        <f t="shared" si="129"/>
        <v>3.6667882723276142</v>
      </c>
      <c r="CQ64" t="e">
        <f>#REF!</f>
        <v>#REF!</v>
      </c>
      <c r="CR64" t="e">
        <f t="shared" si="130"/>
        <v>#REF!</v>
      </c>
      <c r="CS64">
        <f t="shared" si="131"/>
        <v>9.4266082357589973E-2</v>
      </c>
      <c r="CT64">
        <f t="shared" si="132"/>
        <v>5.2131635537234502E-2</v>
      </c>
      <c r="CU64">
        <f t="shared" si="133"/>
        <v>3.151520398356655E-7</v>
      </c>
      <c r="CV64">
        <f t="shared" si="134"/>
        <v>30648.33621558989</v>
      </c>
      <c r="CX64">
        <f t="shared" si="135"/>
        <v>0.78286457744655602</v>
      </c>
      <c r="CY64">
        <f t="shared" si="136"/>
        <v>3.2280510785923737</v>
      </c>
      <c r="CZ64">
        <f t="shared" si="137"/>
        <v>1180.2670835121066</v>
      </c>
      <c r="DA64">
        <f t="shared" si="138"/>
        <v>8.8212812429227985E-4</v>
      </c>
      <c r="DB64">
        <f t="shared" si="139"/>
        <v>6.8096056344198743</v>
      </c>
      <c r="DC64">
        <f t="shared" si="140"/>
        <v>194.72096985951057</v>
      </c>
      <c r="DD64">
        <f t="shared" si="141"/>
        <v>8.7044434620370552</v>
      </c>
      <c r="DE64">
        <f t="shared" si="43"/>
        <v>1.1849699259248122E-9</v>
      </c>
      <c r="DF64">
        <f t="shared" si="44"/>
        <v>1.1849699259248121</v>
      </c>
      <c r="DG64">
        <f t="shared" si="91"/>
        <v>0.98039897445261515</v>
      </c>
      <c r="DH64">
        <f t="shared" si="142"/>
        <v>2.8195079390804883E-2</v>
      </c>
      <c r="DI64">
        <f t="shared" si="143"/>
        <v>15.804845932194665</v>
      </c>
      <c r="DJ64">
        <f t="shared" si="144"/>
        <v>1.7698175015182277E-5</v>
      </c>
      <c r="DK64">
        <f t="shared" si="145"/>
        <v>1.5878810377123944</v>
      </c>
      <c r="DL64">
        <f t="shared" si="146"/>
        <v>0.42201468654082352</v>
      </c>
      <c r="DM64">
        <f t="shared" si="147"/>
        <v>1.5720078099441515</v>
      </c>
      <c r="DN64">
        <f t="shared" si="160"/>
        <v>426.10165509494419</v>
      </c>
      <c r="DO64">
        <f t="shared" si="46"/>
        <v>2.1453756417146432</v>
      </c>
      <c r="DP64">
        <f t="shared" si="47"/>
        <v>16.207878824192349</v>
      </c>
      <c r="DQ64">
        <f t="shared" si="48"/>
        <v>4.2450387800109298E-6</v>
      </c>
      <c r="DR64">
        <f t="shared" si="49"/>
        <v>11.576994537828202</v>
      </c>
      <c r="DT64">
        <f t="shared" si="76"/>
        <v>4.4824097631241259E-29</v>
      </c>
      <c r="DU64">
        <f t="shared" si="148"/>
        <v>2.8283862291914322E-2</v>
      </c>
      <c r="DV64">
        <f t="shared" si="149"/>
        <v>1.0223705353209489E-21</v>
      </c>
      <c r="DW64">
        <f t="shared" si="51"/>
        <v>2.480115693794629E-9</v>
      </c>
      <c r="DX64">
        <f t="shared" si="150"/>
        <v>1.4824301846329775E-8</v>
      </c>
      <c r="DY64">
        <f t="shared" si="151"/>
        <v>4.6829268292682927E-2</v>
      </c>
      <c r="DZ64">
        <f>'[5]Re=2050'!$B$22</f>
        <v>0.35374999999999995</v>
      </c>
      <c r="EA64">
        <f t="shared" si="152"/>
        <v>1.1305935285222527E-11</v>
      </c>
      <c r="EB64">
        <f t="shared" si="52"/>
        <v>8844911763.3554344</v>
      </c>
      <c r="EC64">
        <f t="shared" si="53"/>
        <v>147415196.05592391</v>
      </c>
      <c r="ED64" s="7">
        <f t="shared" si="153"/>
        <v>7370759.8027961953</v>
      </c>
      <c r="EE64">
        <f t="shared" si="54"/>
        <v>294.8303921118478</v>
      </c>
      <c r="EG64">
        <f t="shared" si="154"/>
        <v>2.787757888932553E-9</v>
      </c>
      <c r="EH64">
        <f>EG64*10^9</f>
        <v>2.7877578889325529</v>
      </c>
      <c r="EI64">
        <f t="shared" si="155"/>
        <v>4515.6794448838737</v>
      </c>
      <c r="EJ64">
        <f t="shared" si="156"/>
        <v>2.787757888932553E-9</v>
      </c>
      <c r="EK64">
        <f t="shared" si="157"/>
        <v>9.4266082357589973E-2</v>
      </c>
      <c r="EL64">
        <v>20</v>
      </c>
      <c r="EM64">
        <f t="shared" si="171"/>
        <v>20</v>
      </c>
      <c r="EN64">
        <f t="shared" si="172"/>
        <v>2.9957322735539909</v>
      </c>
      <c r="EQ64">
        <f>(1698*10^-6)/60</f>
        <v>2.8299999999999997E-5</v>
      </c>
      <c r="ER64">
        <f t="shared" si="34"/>
        <v>0.20968562937424703</v>
      </c>
      <c r="ET64">
        <f>(0.414*(1.3806*10^-23)*LN(2165/(0.05844*BY64*O64)))/((0.05844/(2165/O64*6.022*10^23))^(2/3))</f>
        <v>1.9375249287345299E-6</v>
      </c>
      <c r="EU64">
        <f>(1.3806*10^-23)*(BS64+273.15)*LN(BZ64)</f>
        <v>1.0223705353209489E-21</v>
      </c>
      <c r="EV64">
        <f t="shared" si="183"/>
        <v>6.161153481896744E+37</v>
      </c>
      <c r="EX64">
        <v>1.75</v>
      </c>
      <c r="EY64">
        <v>0.98299999999999998</v>
      </c>
      <c r="EZ64" s="6">
        <v>3.79E-4</v>
      </c>
      <c r="FA64">
        <v>1.256</v>
      </c>
      <c r="FB64">
        <f t="shared" si="174"/>
        <v>1.256</v>
      </c>
      <c r="FC64">
        <f t="shared" si="184"/>
        <v>19.248156370357272</v>
      </c>
      <c r="FD64">
        <v>4.0200000000000001E-3</v>
      </c>
      <c r="FE64" t="e">
        <f>EX64/(F64-EL64)</f>
        <v>#DIV/0!</v>
      </c>
      <c r="FG64">
        <f t="shared" si="122"/>
        <v>0.78264331210191085</v>
      </c>
      <c r="FH64" s="6">
        <f>EZ64/FD64</f>
        <v>9.4278606965174122E-2</v>
      </c>
      <c r="FI64">
        <f>(CG64-1)/AW64</f>
        <v>732.66107921335015</v>
      </c>
      <c r="FJ64">
        <f>EL64/F64</f>
        <v>1</v>
      </c>
    </row>
    <row r="65" spans="1:167" x14ac:dyDescent="0.25">
      <c r="A65">
        <f>[5]Scaling!A21</f>
        <v>60</v>
      </c>
      <c r="B65">
        <f>[5]Scaling!B21</f>
        <v>25</v>
      </c>
      <c r="C65">
        <f>[5]Scaling!C21</f>
        <v>2050</v>
      </c>
      <c r="D65" s="4">
        <f>[5]Scaling!D21</f>
        <v>44228</v>
      </c>
      <c r="E65">
        <f>[5]Scaling!E21</f>
        <v>6</v>
      </c>
      <c r="DQ65">
        <f t="shared" si="48"/>
        <v>0</v>
      </c>
      <c r="ED65" s="7"/>
      <c r="EX65">
        <v>38.6</v>
      </c>
      <c r="EZ65" s="6"/>
      <c r="FH65" s="6"/>
    </row>
    <row r="66" spans="1:167" x14ac:dyDescent="0.25">
      <c r="A66">
        <f>[5]Scaling!A22</f>
        <v>60</v>
      </c>
      <c r="B66">
        <f>[5]Scaling!B22</f>
        <v>25</v>
      </c>
      <c r="C66">
        <f>[5]Scaling!C22</f>
        <v>2050</v>
      </c>
      <c r="D66" s="4">
        <f>[5]Scaling!D22</f>
        <v>44252</v>
      </c>
      <c r="E66">
        <f>[5]Scaling!E22</f>
        <v>1</v>
      </c>
      <c r="F66">
        <f>[5]Scaling!F22</f>
        <v>19</v>
      </c>
      <c r="G66">
        <f>[5]Scaling!G22</f>
        <v>59.101425999999996</v>
      </c>
      <c r="H66">
        <f>[5]Scaling!H22</f>
        <v>59.797683999999997</v>
      </c>
      <c r="I66">
        <f>[5]Scaling!I22</f>
        <v>58.097948000000002</v>
      </c>
      <c r="J66">
        <f>[5]Scaling!J22</f>
        <v>35.885424</v>
      </c>
      <c r="K66">
        <f>[5]Scaling!K22</f>
        <v>36.538030999999997</v>
      </c>
      <c r="L66">
        <f>[5]Scaling!L22</f>
        <v>18.12</v>
      </c>
      <c r="M66">
        <f>[5]Scaling!M22</f>
        <v>58.947816000000003</v>
      </c>
      <c r="N66">
        <f>[5]Scaling!N22</f>
        <v>36.211727499999995</v>
      </c>
      <c r="O66">
        <f>[5]Scaling!O22</f>
        <v>1176.0557451659331</v>
      </c>
      <c r="P66">
        <f>[5]Scaling!P22</f>
        <v>0.26459517317641723</v>
      </c>
      <c r="Q66">
        <f>[5]Scaling!Q22</f>
        <v>0.27020979938592782</v>
      </c>
      <c r="R66">
        <f>[5]Scaling!R22</f>
        <v>0.97922123393648097</v>
      </c>
      <c r="S66">
        <f>[5]Scaling!S22</f>
        <v>-5.614626209510587E-3</v>
      </c>
      <c r="T66">
        <f>[5]Scaling!T22</f>
        <v>-6.4474213051758491E-3</v>
      </c>
      <c r="U66">
        <f>[5]Scaling!U22</f>
        <v>4.0932522169371231E-4</v>
      </c>
      <c r="V66">
        <f>[5]Scaling!V22</f>
        <v>1.6997359999999944</v>
      </c>
      <c r="W66">
        <f>[5]Scaling!W22</f>
        <v>0.65260699999999616</v>
      </c>
      <c r="X66">
        <f>[5]Scaling!X22</f>
        <v>22.732069066908164</v>
      </c>
      <c r="Y66">
        <f>[5]Scaling!Y22</f>
        <v>3.8816999999999999</v>
      </c>
      <c r="Z66">
        <f>[5]Scaling!Z22</f>
        <v>0</v>
      </c>
      <c r="AA66">
        <f>[5]Scaling!AA22</f>
        <v>8.5812414062858538E-3</v>
      </c>
      <c r="AB66">
        <f>[5]Scaling!AB22</f>
        <v>8.9604125381915149E-3</v>
      </c>
      <c r="AC66">
        <f>[5]Scaling!AC22</f>
        <v>32.257485137489454</v>
      </c>
      <c r="AD66">
        <f>[5]Scaling!AD22</f>
        <v>32.652621369685875</v>
      </c>
      <c r="AE66">
        <f>[5]Scaling!AE22</f>
        <v>3.2070583650459262E-9</v>
      </c>
      <c r="AF66">
        <f>[5]Scaling!AF22</f>
        <v>7.8138125664769468E-4</v>
      </c>
      <c r="AG66">
        <f>[5]Scaling!AG22</f>
        <v>6.6440834956972839E-7</v>
      </c>
      <c r="AH66">
        <f>[5]Scaling!AH22</f>
        <v>3144.8488032336213</v>
      </c>
      <c r="AI66">
        <f>[5]Scaling!AI22</f>
        <v>3144.8488032336213</v>
      </c>
      <c r="AJ66">
        <f>[5]Scaling!AJ22</f>
        <v>4091.7229285562157</v>
      </c>
      <c r="AK66">
        <f>[5]Scaling!AK22</f>
        <v>0.62150697582781267</v>
      </c>
      <c r="AL66">
        <f>[5]Scaling!AL22</f>
        <v>0.62382771838974849</v>
      </c>
      <c r="AM66">
        <f>[5]Scaling!AM22</f>
        <v>1.1516622161033156E-2</v>
      </c>
      <c r="AN66">
        <f>[5]Scaling!AN22</f>
        <v>0.28164863857600003</v>
      </c>
      <c r="AO66">
        <f>[5]Scaling!AO22</f>
        <v>1.4108291838509182E-2</v>
      </c>
      <c r="AP66">
        <f>[5]Scaling!AP22</f>
        <v>4.8177711040300463E-4</v>
      </c>
      <c r="AQ66">
        <f>[5]Scaling!AQ22</f>
        <v>993.70002051247116</v>
      </c>
      <c r="AR66">
        <f>[5]Scaling!AR22</f>
        <v>53242.8588877742</v>
      </c>
      <c r="AS66">
        <f>[5]Scaling!AS22</f>
        <v>2028.2993862009218</v>
      </c>
      <c r="AT66">
        <f>[5]Scaling!AT22</f>
        <v>1807.2060198854106</v>
      </c>
      <c r="AU66">
        <f>[5]Scaling!AU22</f>
        <v>207.1706448536099</v>
      </c>
      <c r="AV66">
        <f>[5]Scaling!AV22</f>
        <v>2.1669022515987992E-3</v>
      </c>
      <c r="AW66">
        <f>[5]Scaling!AW22</f>
        <v>3.6620976018804765E-4</v>
      </c>
      <c r="AX66">
        <f>[5]Scaling!AX22</f>
        <v>3.9538187106663836</v>
      </c>
      <c r="AY66">
        <f>[5]Scaling!AY22</f>
        <v>3.1600045829607177</v>
      </c>
      <c r="AZ66">
        <f>[5]Scaling!AZ22</f>
        <v>1.3703570447144112E-3</v>
      </c>
      <c r="BA66">
        <f>[5]Scaling!BA22</f>
        <v>13.404639372692779</v>
      </c>
      <c r="BB66">
        <f>[5]Scaling!BB22</f>
        <v>11.18669079055889</v>
      </c>
      <c r="BC66">
        <f>[5]Scaling!BC22</f>
        <v>2358455.0761595182</v>
      </c>
      <c r="BD66">
        <f>[5]Scaling!BD22</f>
        <v>2186.9076806284884</v>
      </c>
      <c r="BE66">
        <f>[5]Scaling!BE22</f>
        <v>1831.8740454540655</v>
      </c>
      <c r="BF66">
        <f>[5]Scaling!BF22</f>
        <v>282.16583677018366</v>
      </c>
      <c r="BG66">
        <f>[5]Scaling!BG22</f>
        <v>1825.1170773971921</v>
      </c>
      <c r="BH66">
        <f>[5]Scaling!BH22</f>
        <v>1825.1170773971921</v>
      </c>
      <c r="BI66">
        <f>[5]Scaling!BI22</f>
        <v>0</v>
      </c>
      <c r="BJ66">
        <f>[5]Scaling!BJ22</f>
        <v>11.578835515209061</v>
      </c>
      <c r="BK66">
        <f>[5]Scaling!BK22</f>
        <v>0.50927121941881326</v>
      </c>
      <c r="BL66">
        <f>[5]Scaling!BL22</f>
        <v>3267.1518119732855</v>
      </c>
      <c r="BM66">
        <f>[5]Scaling!BM22</f>
        <v>21132.730435181173</v>
      </c>
      <c r="BN66">
        <f>[5]Scaling!BN22</f>
        <v>24399.882247154459</v>
      </c>
      <c r="BO66">
        <f>[5]Scaling!BO22</f>
        <v>106511.99160152645</v>
      </c>
      <c r="BP66">
        <f>[5]Scaling!BP22</f>
        <v>0.22908108167235491</v>
      </c>
      <c r="BQ66">
        <f>[5]Scaling!BQ22</f>
        <v>0.86609968938049664</v>
      </c>
      <c r="BR66">
        <f>[5]Scaling!BR22</f>
        <v>0.19840705367937478</v>
      </c>
      <c r="BS66">
        <f>[5]Scaling!BS22</f>
        <v>51.912252420787716</v>
      </c>
      <c r="BT66">
        <f>[5]Scaling!BT22</f>
        <v>46.122834663183184</v>
      </c>
      <c r="BU66">
        <f>[5]Scaling!BU22</f>
        <v>7.0355635792122868</v>
      </c>
      <c r="BV66">
        <f>[5]Scaling!BV22</f>
        <v>0.26723674797057539</v>
      </c>
      <c r="BW66">
        <f>[5]Scaling!BW22</f>
        <v>0.26127250649282791</v>
      </c>
      <c r="BX66">
        <f>[5]Scaling!BX22</f>
        <v>1.012717245791342</v>
      </c>
      <c r="BY66">
        <f>[5]Scaling!BY22</f>
        <v>0.26848792716099829</v>
      </c>
      <c r="BZ66">
        <f>[5]Scaling!BZ22</f>
        <v>1.2300615515545996</v>
      </c>
      <c r="CA66">
        <f>[5]Scaling!CA22</f>
        <v>6.1768749096337616E-2</v>
      </c>
      <c r="CB66">
        <f>[5]Scaling!CB22</f>
        <v>5.9700870584544805E-2</v>
      </c>
      <c r="CC66">
        <f>[5]Scaling!CC22</f>
        <v>3.8756445471195629E-3</v>
      </c>
      <c r="CD66">
        <f>[5]Scaling!CD22</f>
        <v>1.1213893986729708</v>
      </c>
      <c r="CE66">
        <f>[5]Scaling!CE22</f>
        <v>3.182696357546935E-5</v>
      </c>
      <c r="CF66">
        <f>[5]Scaling!CF22</f>
        <v>3.437121167580562E-5</v>
      </c>
      <c r="CG66">
        <f>[5]Scaling!CG22</f>
        <v>1.2481583556217757</v>
      </c>
      <c r="CH66">
        <f>[5]Scaling!CH22</f>
        <v>1.2503855084272665E-2</v>
      </c>
      <c r="CJ66">
        <f>(CC66/(1-CC66))*100*60</f>
        <v>23.34434165315151</v>
      </c>
      <c r="CK66">
        <f t="shared" si="187"/>
        <v>3.1503546272606981</v>
      </c>
      <c r="CL66">
        <f>LN(CA66*100)</f>
        <v>1.8208124655185447</v>
      </c>
      <c r="CM66">
        <f t="shared" si="42"/>
        <v>-1.5747263403550744</v>
      </c>
      <c r="CN66">
        <f t="shared" si="61"/>
        <v>23.323295797267907</v>
      </c>
      <c r="CO66">
        <f>LN(F66)</f>
        <v>2.9444389791664403</v>
      </c>
      <c r="CP66">
        <f>AW66*10^4</f>
        <v>3.6620976018804763</v>
      </c>
      <c r="CQ66" t="e">
        <f>#REF!</f>
        <v>#REF!</v>
      </c>
      <c r="CR66" t="e">
        <f>CQ66-F66</f>
        <v>#REF!</v>
      </c>
      <c r="CS66">
        <f>U66/CC66</f>
        <v>0.10561474787411269</v>
      </c>
      <c r="CT66">
        <f>0.000018958*BT66^2.072</f>
        <v>5.3140599770328756E-2</v>
      </c>
      <c r="CU66">
        <f>((3*1.17403*0.000053/2*0.8045*0.0000001)*SQRT(PI()*8.314*BT66/8*0.018)+(1.17403*0.000053/0.8045)*(101325/CT66)*(8.314*BT66/0.018))^(-1)</f>
        <v>3.1829316870983693E-7</v>
      </c>
      <c r="CV66">
        <f>AB66/CU66</f>
        <v>28151.444702729466</v>
      </c>
      <c r="CX66">
        <f>R66/BZ66</f>
        <v>0.79607498722230863</v>
      </c>
      <c r="CY66">
        <f>AE66*10^9</f>
        <v>3.2070583650459263</v>
      </c>
      <c r="CZ66">
        <f>(-(3.8861*10^-3)*(BS66^2))-((1.5676*10^-1)*BS66)+(1.1988*10^3)</f>
        <v>1180.1896545591835</v>
      </c>
      <c r="DA66">
        <f>((1.9908*10^-7)*(BS66^2))-((3.6086*10^-5)*BS66)+2.2168*10^-3</f>
        <v>8.7999155802808262E-4</v>
      </c>
      <c r="DB66">
        <f>(BY66+CA66)*CZ66/58.44</f>
        <v>6.6694988478441033</v>
      </c>
      <c r="DC66">
        <f>(P66*CG66-P66)/AW66</f>
        <v>179.30025416909064</v>
      </c>
      <c r="DD66">
        <f>((BY66+CA66)/(1-(BY66+CA66)))/0.05844</f>
        <v>8.4378734079232629</v>
      </c>
      <c r="DE66">
        <f t="shared" si="43"/>
        <v>1.2251686900851721E-9</v>
      </c>
      <c r="DF66">
        <f t="shared" si="44"/>
        <v>1.2251686900851722</v>
      </c>
      <c r="DG66">
        <f t="shared" si="91"/>
        <v>0.93332113158594587</v>
      </c>
      <c r="DH66">
        <f>DG66/AC66</f>
        <v>2.8933474745718651E-2</v>
      </c>
      <c r="DI66">
        <f>CF66/AE66^(2/3)</f>
        <v>15.804845932194665</v>
      </c>
      <c r="DJ66">
        <f>DI66*DE66^(2/3)</f>
        <v>1.8096205789055245E-5</v>
      </c>
      <c r="DK66">
        <f>EXP(AB66/(CZ66*DJ66))</f>
        <v>1.521284101624278</v>
      </c>
      <c r="DL66">
        <f>DK66*P66</f>
        <v>0.40252443031980611</v>
      </c>
      <c r="DM66">
        <f>DL66/BY66</f>
        <v>1.4992273007435195</v>
      </c>
      <c r="DN66">
        <f>(DL66-P66)/AW66</f>
        <v>376.64003567944945</v>
      </c>
      <c r="DO66">
        <f>DN66*DE66*CZ66*3600</f>
        <v>1.9605443725105101</v>
      </c>
      <c r="DP66">
        <f t="shared" si="47"/>
        <v>16.453330814534539</v>
      </c>
      <c r="DQ66">
        <f t="shared" si="48"/>
        <v>4.1124479077945263E-6</v>
      </c>
      <c r="DR66">
        <f t="shared" si="49"/>
        <v>11.229760522173947</v>
      </c>
      <c r="DT66">
        <f t="shared" si="76"/>
        <v>4.4824097631241259E-29</v>
      </c>
      <c r="DU66">
        <f>(0.414*(1.3806*10^-23)*(BS66+273.15)*LN(2165/(BY66*CZ66)))/(DT66^(2/3))</f>
        <v>2.8295111100184313E-2</v>
      </c>
      <c r="DV66">
        <f>(1.3806*10^-23)*(BS66+273.15)*LN(BZ66)</f>
        <v>9.2926472003699965E-22</v>
      </c>
      <c r="DW66">
        <f t="shared" si="51"/>
        <v>2.7296911097431551E-9</v>
      </c>
      <c r="DX66">
        <f>2*DW66*(2165/(CA66*CZ66))^(1/3)</f>
        <v>1.6906586517979716E-8</v>
      </c>
      <c r="DY66">
        <f>96/C66</f>
        <v>4.6829268292682927E-2</v>
      </c>
      <c r="DZ66">
        <f>'[5]Re=2050'!$B$22</f>
        <v>0.35374999999999995</v>
      </c>
      <c r="EA66">
        <f>(DX66*DY66*CZ66*(DZ66^2))/8*DA66</f>
        <v>1.2861941281620967E-11</v>
      </c>
      <c r="EB66">
        <f t="shared" si="52"/>
        <v>7774876110.1012573</v>
      </c>
      <c r="EC66">
        <f t="shared" si="53"/>
        <v>129581268.50168762</v>
      </c>
      <c r="ED66" s="7">
        <f>EC66/F66</f>
        <v>6820066.7632467169</v>
      </c>
      <c r="EE66">
        <f t="shared" si="54"/>
        <v>259.16253700337523</v>
      </c>
      <c r="EG66">
        <f>((3.2784*10^-13)*(BS66^2))+((2.2149*10^-11)*BS66)+7.6223*10^-10</f>
        <v>2.7955245778148655E-9</v>
      </c>
      <c r="EH66">
        <f t="shared" ref="EH66" si="188">EG66*10^9</f>
        <v>2.7955245778148656</v>
      </c>
      <c r="EI66">
        <f>DG66/(CH66/58.44)</f>
        <v>4362.1176478994194</v>
      </c>
      <c r="EJ66">
        <f>((3.2784*10^-13)*(BS66^2))+((2.2149*10^-11)*BS66)+7.6223*10^-10</f>
        <v>2.7955245778148655E-9</v>
      </c>
      <c r="EK66">
        <f>U66/CC66</f>
        <v>0.10561474787411269</v>
      </c>
      <c r="EL66">
        <v>19</v>
      </c>
      <c r="EM66">
        <f t="shared" si="171"/>
        <v>19</v>
      </c>
      <c r="EN66">
        <f t="shared" si="172"/>
        <v>2.9444389791664403</v>
      </c>
      <c r="EQ66">
        <f t="shared" ref="EQ66" si="189">(1698*10^-6)/60</f>
        <v>2.8299999999999997E-5</v>
      </c>
      <c r="ER66">
        <f t="shared" ref="ER66" si="190">(BM66*0.00167)/(EQ66*O66*AI66*(H66-I66))</f>
        <v>0.19837023046294153</v>
      </c>
      <c r="ET66">
        <f>(0.414*(1.3806*10^-23)*LN(2165/(0.05844*BY66*O66)))/((0.05844/(2165/O66*6.022*10^23))^(2/3))</f>
        <v>1.9371696537854073E-6</v>
      </c>
      <c r="EU66">
        <f>(1.3806*10^-23)*(BS66+273.15)*LN(BZ66)</f>
        <v>9.2926472003699965E-22</v>
      </c>
      <c r="EV66">
        <f t="shared" si="183"/>
        <v>6.7772149664637656E+37</v>
      </c>
      <c r="EX66">
        <v>26.33</v>
      </c>
      <c r="EY66">
        <v>0.97899999999999998</v>
      </c>
      <c r="EZ66" s="6">
        <v>4.0900000000000002E-4</v>
      </c>
      <c r="FA66">
        <v>1.23</v>
      </c>
      <c r="FB66">
        <f t="shared" si="174"/>
        <v>1.23</v>
      </c>
      <c r="FC66">
        <f t="shared" si="184"/>
        <v>23.3345728439723</v>
      </c>
      <c r="FD66">
        <v>3.8800000000000002E-3</v>
      </c>
      <c r="FE66" t="e">
        <f>EX66/(F66-EL66)</f>
        <v>#DIV/0!</v>
      </c>
      <c r="FG66">
        <f>EY66/FA66</f>
        <v>0.79593495934959346</v>
      </c>
      <c r="FH66" s="6">
        <f>EZ66/FD66</f>
        <v>0.10541237113402062</v>
      </c>
      <c r="FI66">
        <f>(CG66-1)/AW66</f>
        <v>677.63992825955017</v>
      </c>
      <c r="FJ66">
        <f>EL66/F66</f>
        <v>1</v>
      </c>
    </row>
    <row r="67" spans="1:167" x14ac:dyDescent="0.25">
      <c r="ED67" s="7"/>
    </row>
    <row r="68" spans="1:167" x14ac:dyDescent="0.25">
      <c r="A68" s="3" t="s">
        <v>85</v>
      </c>
      <c r="B68" s="3"/>
      <c r="C68" s="3"/>
      <c r="D68" s="5" t="s">
        <v>86</v>
      </c>
      <c r="E68" s="3" t="s">
        <v>87</v>
      </c>
      <c r="F68" s="3" t="str">
        <f t="shared" ref="F68:AK68" si="191">F1</f>
        <v>Nucl. time (min)</v>
      </c>
      <c r="G68" s="3" t="str">
        <f t="shared" si="191"/>
        <v>Tbulk</v>
      </c>
      <c r="H68" s="3" t="str">
        <f t="shared" si="191"/>
        <v>Th_in</v>
      </c>
      <c r="I68" s="3" t="str">
        <f t="shared" si="191"/>
        <v>Th_out</v>
      </c>
      <c r="J68" s="3" t="str">
        <f t="shared" si="191"/>
        <v>Tc_in</v>
      </c>
      <c r="K68" s="3" t="str">
        <f t="shared" si="191"/>
        <v>Tc_out</v>
      </c>
      <c r="L68" s="3" t="str">
        <f t="shared" si="191"/>
        <v>Mass_p (g)</v>
      </c>
      <c r="M68" s="3" t="str">
        <f t="shared" si="191"/>
        <v>Th_avg</v>
      </c>
      <c r="N68" s="3" t="str">
        <f t="shared" si="191"/>
        <v>Tc_avg</v>
      </c>
      <c r="O68" s="3" t="str">
        <f t="shared" si="191"/>
        <v>ρ(Tavg)</v>
      </c>
      <c r="P68" s="3" t="str">
        <f t="shared" si="191"/>
        <v>C (kg/kgsoln)</v>
      </c>
      <c r="Q68" s="3" t="str">
        <f t="shared" si="191"/>
        <v>C*(wt%)</v>
      </c>
      <c r="R68" s="3" t="str">
        <f t="shared" si="191"/>
        <v>c/c*</v>
      </c>
      <c r="S68" s="3" t="str">
        <f t="shared" si="191"/>
        <v>Δc</v>
      </c>
      <c r="T68" s="3" t="str">
        <f t="shared" si="191"/>
        <v>Δc(5minavg)</v>
      </c>
      <c r="U68" s="3" t="str">
        <f t="shared" si="191"/>
        <v>dΔc/dt</v>
      </c>
      <c r="V68" s="3" t="str">
        <f t="shared" si="191"/>
        <v>dTh</v>
      </c>
      <c r="W68" s="3" t="str">
        <f t="shared" si="191"/>
        <v>dTc</v>
      </c>
      <c r="X68" s="3" t="str">
        <f t="shared" si="191"/>
        <v>dTlm</v>
      </c>
      <c r="Y68" s="3" t="str">
        <f t="shared" si="191"/>
        <v>Turb (NTU)</v>
      </c>
      <c r="Z68" s="3" t="str">
        <f t="shared" si="191"/>
        <v>dTurb (NTU)</v>
      </c>
      <c r="AA68" s="3" t="str">
        <f t="shared" si="191"/>
        <v>Flux (kg/m2.s)</v>
      </c>
      <c r="AB68" s="3" t="str">
        <f t="shared" si="191"/>
        <v>Flux_avg (5min)</v>
      </c>
      <c r="AC68" s="3" t="str">
        <f t="shared" si="191"/>
        <v>Flux_avg (5min)</v>
      </c>
      <c r="AD68" s="3" t="str">
        <f t="shared" si="191"/>
        <v>Flux_avg (10min)</v>
      </c>
      <c r="AE68" s="3" t="str">
        <f t="shared" si="191"/>
        <v>D (m2/s)</v>
      </c>
      <c r="AF68" s="3" t="str">
        <f t="shared" si="191"/>
        <v>μ(T) (Pa/s)</v>
      </c>
      <c r="AG68" s="3" t="str">
        <f t="shared" si="191"/>
        <v>ν(T) m2/s</v>
      </c>
      <c r="AH68" s="3" t="str">
        <f t="shared" si="191"/>
        <v>v(x) m2/s</v>
      </c>
      <c r="AI68" s="3" t="str">
        <f t="shared" si="191"/>
        <v>Cp,h (J/kgK)</v>
      </c>
      <c r="AJ68" s="3" t="str">
        <f t="shared" si="191"/>
        <v>Cp,c (J/kgK)</v>
      </c>
      <c r="AK68" s="3" t="str">
        <f t="shared" si="191"/>
        <v>k,h (W/mK)</v>
      </c>
      <c r="AL68" s="3" t="str">
        <f t="shared" ref="AL68:BQ68" si="192">AL1</f>
        <v>k,c (W/mK)</v>
      </c>
      <c r="AM68" s="3" t="str">
        <f t="shared" si="192"/>
        <v>k_g (W/mK)</v>
      </c>
      <c r="AN68" s="3" t="str">
        <f t="shared" si="192"/>
        <v>k_s (W/mK)</v>
      </c>
      <c r="AO68" s="3" t="str">
        <f t="shared" si="192"/>
        <v>k_m (W/mK)</v>
      </c>
      <c r="AP68" s="3" t="str">
        <f t="shared" si="192"/>
        <v>μ,w(T) (Pa/s)</v>
      </c>
      <c r="AQ68" s="3" t="str">
        <f t="shared" si="192"/>
        <v>ρ,c(Tavg)</v>
      </c>
      <c r="AR68" s="3" t="str">
        <f t="shared" si="192"/>
        <v>Re,L,h</v>
      </c>
      <c r="AS68" s="3" t="str">
        <f t="shared" si="192"/>
        <v>Re,dh,h</v>
      </c>
      <c r="AT68" s="3" t="str">
        <f t="shared" si="192"/>
        <v>Re,dh,c</v>
      </c>
      <c r="AU68" s="3" t="str">
        <f t="shared" si="192"/>
        <v>Sc</v>
      </c>
      <c r="AV68" s="3" t="str">
        <f t="shared" si="192"/>
        <v>δv</v>
      </c>
      <c r="AW68" s="3" t="str">
        <f t="shared" si="192"/>
        <v>δc</v>
      </c>
      <c r="AX68" s="3" t="str">
        <f t="shared" si="192"/>
        <v>Pr,h</v>
      </c>
      <c r="AY68" s="3" t="str">
        <f t="shared" si="192"/>
        <v>Pr,c</v>
      </c>
      <c r="AZ68" s="3" t="str">
        <f t="shared" si="192"/>
        <v>δt</v>
      </c>
      <c r="BA68" s="3" t="str">
        <f t="shared" si="192"/>
        <v>Nu_lam,h</v>
      </c>
      <c r="BB68" s="3" t="str">
        <f t="shared" si="192"/>
        <v>Nu_lam,c</v>
      </c>
      <c r="BC68" s="3" t="str">
        <f t="shared" si="192"/>
        <v>dHvap (J/kg)</v>
      </c>
      <c r="BD68" s="3" t="str">
        <f t="shared" si="192"/>
        <v>h,h</v>
      </c>
      <c r="BE68" s="3" t="str">
        <f t="shared" si="192"/>
        <v>h,c</v>
      </c>
      <c r="BF68" s="3" t="str">
        <f t="shared" si="192"/>
        <v>h_cond</v>
      </c>
      <c r="BG68" s="3" t="str">
        <f t="shared" si="192"/>
        <v>h_vap</v>
      </c>
      <c r="BH68" s="3" t="str">
        <f t="shared" si="192"/>
        <v>guess</v>
      </c>
      <c r="BI68" s="3" t="str">
        <f t="shared" si="192"/>
        <v>solver diff</v>
      </c>
      <c r="BJ68" s="3" t="str">
        <f t="shared" si="192"/>
        <v>dTint</v>
      </c>
      <c r="BK68" s="3" t="str">
        <f t="shared" si="192"/>
        <v>TPC</v>
      </c>
      <c r="BL68" s="3" t="str">
        <f t="shared" si="192"/>
        <v>Qcond</v>
      </c>
      <c r="BM68" s="3" t="str">
        <f t="shared" si="192"/>
        <v>Qvap</v>
      </c>
      <c r="BN68" s="3" t="str">
        <f t="shared" si="192"/>
        <v>Qm</v>
      </c>
      <c r="BO68" s="3" t="str">
        <f t="shared" si="192"/>
        <v>Qtotal</v>
      </c>
      <c r="BP68" s="3" t="str">
        <f t="shared" si="192"/>
        <v>TE(t/m)</v>
      </c>
      <c r="BQ68" s="3" t="str">
        <f t="shared" si="192"/>
        <v>TE(m)</v>
      </c>
      <c r="BR68" s="3" t="str">
        <f t="shared" ref="BR68:CH68" si="193">BR1</f>
        <v>TE(total)</v>
      </c>
      <c r="BS68" s="3" t="str">
        <f t="shared" si="193"/>
        <v>Tw,h</v>
      </c>
      <c r="BT68" s="3" t="str">
        <f t="shared" si="193"/>
        <v>Tav (pores)</v>
      </c>
      <c r="BU68" s="3" t="str">
        <f t="shared" si="193"/>
        <v>dT(b-w)</v>
      </c>
      <c r="BV68" s="3" t="str">
        <f t="shared" si="193"/>
        <v>Tdc</v>
      </c>
      <c r="BW68" s="3" t="str">
        <f t="shared" si="193"/>
        <v>c*,dc</v>
      </c>
      <c r="BX68" s="3" t="str">
        <f t="shared" si="193"/>
        <v>c/c*,dc</v>
      </c>
      <c r="BY68" s="3" t="str">
        <f t="shared" si="193"/>
        <v>c*,wall</v>
      </c>
      <c r="BZ68" s="3" t="str">
        <f t="shared" si="193"/>
        <v>c/c*,wall</v>
      </c>
      <c r="CA68" s="3" t="str">
        <f t="shared" si="193"/>
        <v>Δc,wall</v>
      </c>
      <c r="CB68" s="3" t="str">
        <f t="shared" si="193"/>
        <v>Δc,wall (5minavg)</v>
      </c>
      <c r="CC68" s="3" t="str">
        <f t="shared" si="193"/>
        <v>dΔc/dt,wall</v>
      </c>
      <c r="CD68" s="3" t="str">
        <f t="shared" si="193"/>
        <v>c/c*,cbl</v>
      </c>
      <c r="CE68" s="3" t="str">
        <f t="shared" si="193"/>
        <v>Vth</v>
      </c>
      <c r="CF68" s="3" t="str">
        <f t="shared" si="193"/>
        <v>K_laminar</v>
      </c>
      <c r="CG68" s="3" t="str">
        <f t="shared" si="193"/>
        <v>CPC</v>
      </c>
      <c r="CH68" s="3" t="str">
        <f t="shared" si="193"/>
        <v>mol in dc</v>
      </c>
      <c r="CI68" s="3"/>
      <c r="CJ68" s="3" t="str">
        <f t="shared" ref="CJ68:CX68" si="194">CJ1</f>
        <v>Rint</v>
      </c>
      <c r="CK68" s="3" t="str">
        <f t="shared" si="194"/>
        <v>ln(Rint)</v>
      </c>
      <c r="CL68" s="3" t="str">
        <f t="shared" si="194"/>
        <v>ln(Δc,max)</v>
      </c>
      <c r="CM68" s="3" t="str">
        <f t="shared" ref="CM68" si="195">CM1</f>
        <v>ln(lnSint)</v>
      </c>
      <c r="CN68" s="3" t="str">
        <f t="shared" si="194"/>
        <v>1/ln(s^2)</v>
      </c>
      <c r="CO68" s="3" t="str">
        <f t="shared" si="194"/>
        <v>ln(tind)</v>
      </c>
      <c r="CP68" s="3" t="str">
        <f t="shared" si="194"/>
        <v>CBLT (10^4m)</v>
      </c>
      <c r="CQ68" s="3" t="str">
        <f t="shared" si="194"/>
        <v>t,b</v>
      </c>
      <c r="CR68" s="3" t="str">
        <f t="shared" si="194"/>
        <v>dt,ind</v>
      </c>
      <c r="CS68" s="3" t="str">
        <f t="shared" si="194"/>
        <v>Rb/Rint</v>
      </c>
      <c r="CT68" s="3" t="str">
        <f t="shared" si="194"/>
        <v>PDs</v>
      </c>
      <c r="CU68" s="3" t="str">
        <f t="shared" si="194"/>
        <v>C</v>
      </c>
      <c r="CV68" s="3" t="str">
        <f t="shared" si="194"/>
        <v xml:space="preserve">dP </v>
      </c>
      <c r="CW68" s="3">
        <f t="shared" si="194"/>
        <v>0</v>
      </c>
      <c r="CX68" s="3" t="str">
        <f t="shared" si="194"/>
        <v>Sb/Sint</v>
      </c>
      <c r="CY68" s="3" t="str">
        <f t="shared" ref="CY68" si="196">CY1</f>
        <v>Dbulk*10^9</v>
      </c>
      <c r="CZ68" s="3" t="str">
        <f>CZ1</f>
        <v>ρ(Tint)</v>
      </c>
      <c r="DA68" s="3" t="str">
        <f>DA1</f>
        <v>μ(Tint) (Pa/s)</v>
      </c>
      <c r="DB68" s="3"/>
      <c r="DC68" s="3" t="str">
        <f t="shared" ref="DC68:ED68" si="197">DC1</f>
        <v>Conc. Grad</v>
      </c>
      <c r="DD68" s="3" t="str">
        <f t="shared" si="197"/>
        <v>Cint (mol/kgw)</v>
      </c>
      <c r="DE68" s="3" t="str">
        <f t="shared" si="197"/>
        <v>D(Cint)</v>
      </c>
      <c r="DF68" s="3" t="str">
        <f t="shared" si="197"/>
        <v>D(Cint)*10^9</v>
      </c>
      <c r="DG68" s="3" t="str">
        <f t="shared" si="197"/>
        <v>Jsolute</v>
      </c>
      <c r="DH68" s="3" t="str">
        <f t="shared" si="197"/>
        <v>Jw/Js</v>
      </c>
      <c r="DI68" s="3" t="str">
        <f t="shared" ref="DI68:DK68" si="198">DI1</f>
        <v>K/D^2/3</v>
      </c>
      <c r="DJ68" s="3" t="str">
        <f t="shared" si="198"/>
        <v>Krev</v>
      </c>
      <c r="DK68" s="3" t="str">
        <f t="shared" si="198"/>
        <v>CPCrev</v>
      </c>
      <c r="DL68" s="3" t="str">
        <f t="shared" ref="DL68:DM68" si="199">DL1</f>
        <v>Cint,rev</v>
      </c>
      <c r="DM68" s="3" t="str">
        <f t="shared" si="199"/>
        <v>Sint,rev</v>
      </c>
      <c r="DN68" s="3" t="str">
        <f t="shared" ref="DN68:DP68" si="200">DN1</f>
        <v>Conc. Grad,rev</v>
      </c>
      <c r="DO68" s="3" t="str">
        <f t="shared" si="200"/>
        <v>Jsolute</v>
      </c>
      <c r="DP68" s="3" t="str">
        <f t="shared" si="200"/>
        <v>Js/Jp</v>
      </c>
      <c r="DQ68" s="3" t="str">
        <f t="shared" ref="DQ68" si="201">DQ1</f>
        <v>Kmol/m3 rev</v>
      </c>
      <c r="DR68" s="3" t="str">
        <f>DR1</f>
        <v>mol/m2</v>
      </c>
      <c r="DS68" s="3"/>
      <c r="DT68" s="3" t="str">
        <f t="shared" si="197"/>
        <v>Vm</v>
      </c>
      <c r="DU68" s="3" t="str">
        <f t="shared" si="197"/>
        <v>γ (J/m2)</v>
      </c>
      <c r="DV68" s="3" t="str">
        <f t="shared" si="197"/>
        <v>Δµ</v>
      </c>
      <c r="DW68" s="3" t="str">
        <f t="shared" si="197"/>
        <v>r*</v>
      </c>
      <c r="DX68" s="3" t="str">
        <f t="shared" si="197"/>
        <v>zmin</v>
      </c>
      <c r="DY68" s="3" t="str">
        <f t="shared" si="197"/>
        <v>Fdh</v>
      </c>
      <c r="DZ68" s="3" t="str">
        <f t="shared" si="197"/>
        <v>vbulk (m/s)</v>
      </c>
      <c r="EA68" s="3" t="str">
        <f t="shared" si="197"/>
        <v>u(zmin) (m/s)</v>
      </c>
      <c r="EB68" s="3" t="str">
        <f t="shared" si="197"/>
        <v>t*res (s)</v>
      </c>
      <c r="EC68" s="3" t="str">
        <f t="shared" si="197"/>
        <v>t*res (min)</v>
      </c>
      <c r="ED68" s="3">
        <f t="shared" si="197"/>
        <v>0</v>
      </c>
      <c r="EE68" s="3"/>
      <c r="EF68" s="3" t="str">
        <f>EF1</f>
        <v>c=*rho</v>
      </c>
      <c r="EG68" s="3"/>
      <c r="EH68" s="3" t="str">
        <f t="shared" ref="EH68:FJ68" si="202">EH1</f>
        <v>D(T)</v>
      </c>
      <c r="EI68" s="3">
        <f t="shared" si="202"/>
        <v>0</v>
      </c>
      <c r="EJ68" s="3" t="str">
        <f t="shared" si="202"/>
        <v>D=k.d</v>
      </c>
      <c r="EK68" s="3" t="str">
        <f t="shared" si="202"/>
        <v>Rb/Rint (BN)</v>
      </c>
      <c r="EL68" s="3" t="str">
        <f t="shared" si="202"/>
        <v>tind,scale</v>
      </c>
      <c r="EM68" s="3" t="str">
        <f t="shared" si="202"/>
        <v>tind</v>
      </c>
      <c r="EN68" s="3" t="str">
        <f t="shared" si="202"/>
        <v>ln(tind)</v>
      </c>
      <c r="EO68" s="3" t="str">
        <f t="shared" si="202"/>
        <v>Vm</v>
      </c>
      <c r="EP68" s="3">
        <f t="shared" ref="EP68:ER68" si="203">EP1</f>
        <v>0</v>
      </c>
      <c r="EQ68" s="3" t="str">
        <f t="shared" si="203"/>
        <v>VF</v>
      </c>
      <c r="ER68" s="3" t="str">
        <f t="shared" si="203"/>
        <v>GOR</v>
      </c>
      <c r="ES68" s="3"/>
      <c r="ET68" s="3" t="str">
        <f t="shared" si="202"/>
        <v>γ</v>
      </c>
      <c r="EU68" s="3" t="str">
        <f t="shared" si="202"/>
        <v>Δµ</v>
      </c>
      <c r="EV68" s="3" t="str">
        <f t="shared" si="202"/>
        <v>rc</v>
      </c>
      <c r="EW68" s="3">
        <f t="shared" si="202"/>
        <v>0</v>
      </c>
      <c r="EX68" s="3" t="str">
        <f t="shared" si="202"/>
        <v>Area scaled (mm2)</v>
      </c>
      <c r="EY68" s="3" t="str">
        <f t="shared" si="202"/>
        <v>Sb,scale</v>
      </c>
      <c r="EZ68" s="3" t="str">
        <f t="shared" si="202"/>
        <v>dΔc/dt,b,scale</v>
      </c>
      <c r="FA68" s="3" t="str">
        <f t="shared" si="202"/>
        <v>Sint,scale</v>
      </c>
      <c r="FB68" s="3" t="str">
        <f t="shared" si="202"/>
        <v>Sint,ind</v>
      </c>
      <c r="FC68" s="3" t="str">
        <f t="shared" si="202"/>
        <v>1/ln2(Sint)</v>
      </c>
      <c r="FD68" s="3" t="str">
        <f t="shared" si="202"/>
        <v>dΔc/dt,i,scale</v>
      </c>
      <c r="FE68" s="3" t="str">
        <f t="shared" si="202"/>
        <v xml:space="preserve">Area rate </v>
      </c>
      <c r="FF68" s="3" t="str">
        <f t="shared" si="202"/>
        <v>C (mol</v>
      </c>
      <c r="FG68" s="3" t="str">
        <f t="shared" si="202"/>
        <v>S/S</v>
      </c>
      <c r="FH68" s="3" t="str">
        <f t="shared" si="202"/>
        <v>R/R ind</v>
      </c>
      <c r="FI68" s="3" t="str">
        <f t="shared" si="202"/>
        <v>dC/CBLT</v>
      </c>
      <c r="FJ68" s="3" t="str">
        <f t="shared" si="202"/>
        <v>t-t</v>
      </c>
      <c r="FK68" t="s">
        <v>141</v>
      </c>
    </row>
    <row r="69" spans="1:167" x14ac:dyDescent="0.25">
      <c r="A69">
        <v>50</v>
      </c>
      <c r="B69">
        <v>25</v>
      </c>
      <c r="C69">
        <v>1600</v>
      </c>
      <c r="E69">
        <f>COUNT(E2:E3)</f>
        <v>2</v>
      </c>
      <c r="F69">
        <f t="shared" ref="F69:AK69" si="204">AVERAGE(F2:F3)</f>
        <v>22.5</v>
      </c>
      <c r="G69">
        <f t="shared" si="204"/>
        <v>49.527379499999995</v>
      </c>
      <c r="H69">
        <f t="shared" si="204"/>
        <v>50.138216999999997</v>
      </c>
      <c r="I69">
        <f t="shared" si="204"/>
        <v>48.382080500000001</v>
      </c>
      <c r="J69">
        <f t="shared" si="204"/>
        <v>24.427022999999998</v>
      </c>
      <c r="K69">
        <f t="shared" si="204"/>
        <v>25.371325499999998</v>
      </c>
      <c r="L69">
        <f t="shared" si="204"/>
        <v>15.805</v>
      </c>
      <c r="M69">
        <f t="shared" si="204"/>
        <v>49.260148749999999</v>
      </c>
      <c r="N69">
        <f t="shared" si="204"/>
        <v>24.899174250000002</v>
      </c>
      <c r="O69">
        <f t="shared" si="204"/>
        <v>1181.6481015619045</v>
      </c>
      <c r="P69">
        <f t="shared" si="204"/>
        <v>0.26006180887418251</v>
      </c>
      <c r="Q69">
        <f t="shared" si="204"/>
        <v>0.26788484689492792</v>
      </c>
      <c r="R69">
        <f t="shared" si="204"/>
        <v>0.97079708092129868</v>
      </c>
      <c r="S69">
        <f t="shared" si="204"/>
        <v>-7.8230380207454375E-3</v>
      </c>
      <c r="T69">
        <f t="shared" si="204"/>
        <v>-8.5087651918463077E-3</v>
      </c>
      <c r="U69">
        <f t="shared" si="204"/>
        <v>2.7280454684393122E-4</v>
      </c>
      <c r="V69">
        <f t="shared" si="204"/>
        <v>1.7561365000000002</v>
      </c>
      <c r="W69">
        <f t="shared" si="204"/>
        <v>0.94430250000000093</v>
      </c>
      <c r="X69">
        <f t="shared" si="204"/>
        <v>24.358719775044111</v>
      </c>
      <c r="Y69">
        <f t="shared" si="204"/>
        <v>3.7266500000000002</v>
      </c>
      <c r="Z69">
        <f t="shared" si="204"/>
        <v>2.0500000000001073E-3</v>
      </c>
      <c r="AA69">
        <f t="shared" si="204"/>
        <v>7.0346223156180516E-3</v>
      </c>
      <c r="AB69">
        <f t="shared" si="204"/>
        <v>7.6033790134765406E-3</v>
      </c>
      <c r="AC69">
        <f t="shared" si="204"/>
        <v>27.372164448515548</v>
      </c>
      <c r="AD69">
        <f t="shared" si="204"/>
        <v>27.839143632020402</v>
      </c>
      <c r="AE69">
        <f t="shared" si="204"/>
        <v>2.648818380427313E-9</v>
      </c>
      <c r="AF69">
        <f t="shared" si="204"/>
        <v>9.222790001071154E-4</v>
      </c>
      <c r="AG69">
        <f t="shared" si="204"/>
        <v>7.8050222616287841E-7</v>
      </c>
      <c r="AH69">
        <f t="shared" si="204"/>
        <v>3137.7191780640896</v>
      </c>
      <c r="AI69">
        <f t="shared" si="204"/>
        <v>3137.7191780640896</v>
      </c>
      <c r="AJ69">
        <f t="shared" si="204"/>
        <v>4137.8544113128391</v>
      </c>
      <c r="AK69">
        <f t="shared" si="204"/>
        <v>0.61068645563359225</v>
      </c>
      <c r="AL69">
        <f t="shared" ref="AL69:BQ69" si="205">AVERAGE(AL2:AL3)</f>
        <v>0.60620243124692519</v>
      </c>
      <c r="AM69">
        <f t="shared" si="205"/>
        <v>1.0527834237008664E-2</v>
      </c>
      <c r="AN69">
        <f t="shared" si="205"/>
        <v>0.27694043229249998</v>
      </c>
      <c r="AO69">
        <f t="shared" si="205"/>
        <v>1.2905696160724255E-2</v>
      </c>
      <c r="AP69">
        <f t="shared" si="205"/>
        <v>5.6720115914289074E-4</v>
      </c>
      <c r="AQ69">
        <f t="shared" si="205"/>
        <v>996.97183901643803</v>
      </c>
      <c r="AR69">
        <f t="shared" si="205"/>
        <v>41639.900857490742</v>
      </c>
      <c r="AS69">
        <f t="shared" si="205"/>
        <v>1586.2819374282185</v>
      </c>
      <c r="AT69">
        <f t="shared" si="205"/>
        <v>1414.5346960148281</v>
      </c>
      <c r="AU69">
        <f t="shared" si="205"/>
        <v>294.6613541944343</v>
      </c>
      <c r="AV69">
        <f t="shared" si="205"/>
        <v>2.4502778714131043E-3</v>
      </c>
      <c r="AW69">
        <f t="shared" si="205"/>
        <v>3.6822047884287989E-4</v>
      </c>
      <c r="AX69">
        <f t="shared" si="205"/>
        <v>4.7386884735285246</v>
      </c>
      <c r="AY69">
        <f t="shared" si="205"/>
        <v>3.8716638075289644</v>
      </c>
      <c r="AZ69">
        <f t="shared" si="205"/>
        <v>1.4588008118026673E-3</v>
      </c>
      <c r="BA69">
        <f t="shared" si="205"/>
        <v>13.123208770881917</v>
      </c>
      <c r="BB69">
        <f t="shared" si="205"/>
        <v>11.031624930091287</v>
      </c>
      <c r="BC69">
        <f t="shared" si="205"/>
        <v>2380742.4944971781</v>
      </c>
      <c r="BD69">
        <f t="shared" si="205"/>
        <v>2103.7185245289047</v>
      </c>
      <c r="BE69">
        <f t="shared" si="205"/>
        <v>1755.4392224083385</v>
      </c>
      <c r="BF69">
        <f t="shared" si="205"/>
        <v>258.11392321448511</v>
      </c>
      <c r="BG69">
        <f t="shared" si="205"/>
        <v>1294.9802473242662</v>
      </c>
      <c r="BH69">
        <f t="shared" si="205"/>
        <v>1294.9802473242662</v>
      </c>
      <c r="BI69">
        <f t="shared" si="205"/>
        <v>0</v>
      </c>
      <c r="BJ69">
        <f t="shared" si="205"/>
        <v>14.034486572219539</v>
      </c>
      <c r="BK69">
        <f t="shared" si="205"/>
        <v>0.57572408413760345</v>
      </c>
      <c r="BL69">
        <f t="shared" si="205"/>
        <v>3622.3837101640256</v>
      </c>
      <c r="BM69">
        <f t="shared" si="205"/>
        <v>18101.66030599425</v>
      </c>
      <c r="BN69">
        <f t="shared" si="205"/>
        <v>21724.044016158274</v>
      </c>
      <c r="BO69">
        <f t="shared" si="205"/>
        <v>101353.10695084523</v>
      </c>
      <c r="BP69">
        <f t="shared" si="205"/>
        <v>0.2148094909803657</v>
      </c>
      <c r="BQ69">
        <f t="shared" si="205"/>
        <v>0.83311177211815135</v>
      </c>
      <c r="BR69">
        <f t="shared" ref="BR69:CG69" si="206">AVERAGE(BR2:BR3)</f>
        <v>0.17908433085451853</v>
      </c>
      <c r="BS69">
        <f t="shared" si="206"/>
        <v>42.414406053596565</v>
      </c>
      <c r="BT69">
        <f t="shared" si="206"/>
        <v>35.39716276748679</v>
      </c>
      <c r="BU69">
        <f t="shared" si="206"/>
        <v>6.8457426964034411</v>
      </c>
      <c r="BV69">
        <f t="shared" si="206"/>
        <v>0.25241314188641961</v>
      </c>
      <c r="BW69">
        <f t="shared" si="206"/>
        <v>0.26127180606160372</v>
      </c>
      <c r="BX69">
        <f t="shared" si="206"/>
        <v>0.99536881839772584</v>
      </c>
      <c r="BY69">
        <f t="shared" si="206"/>
        <v>0.26644450046773482</v>
      </c>
      <c r="BZ69">
        <f t="shared" si="206"/>
        <v>1.2147215736397834</v>
      </c>
      <c r="CA69">
        <f t="shared" si="206"/>
        <v>5.7211435548893602E-2</v>
      </c>
      <c r="CB69">
        <f t="shared" si="206"/>
        <v>5.7208942334222065E-2</v>
      </c>
      <c r="CC69">
        <f t="shared" si="206"/>
        <v>3.1534203454734967E-3</v>
      </c>
      <c r="CD69">
        <f t="shared" si="206"/>
        <v>1.1050451960187546</v>
      </c>
      <c r="CE69">
        <f t="shared" si="206"/>
        <v>4.0894590247030253E-5</v>
      </c>
      <c r="CF69">
        <f t="shared" si="206"/>
        <v>2.9413990775324763E-5</v>
      </c>
      <c r="CG69">
        <f t="shared" si="206"/>
        <v>1.2445442293599944</v>
      </c>
      <c r="CH69">
        <f>AVERAGE(CH2:CH3)</f>
        <v>1.2395853677889691E-2</v>
      </c>
      <c r="CJ69">
        <f t="shared" ref="CJ69:CO69" si="207">AVERAGE(CJ2:CJ3)</f>
        <v>18.980493130386435</v>
      </c>
      <c r="CK69">
        <f t="shared" si="207"/>
        <v>2.9424254326757673</v>
      </c>
      <c r="CL69">
        <f t="shared" si="207"/>
        <v>1.8028065983151649</v>
      </c>
      <c r="CM69">
        <f t="shared" ref="CM69" si="208">AVERAGE(CM2:CM3)</f>
        <v>-1.6375182570096267</v>
      </c>
      <c r="CN69">
        <f t="shared" si="207"/>
        <v>26.468258079029788</v>
      </c>
      <c r="CO69">
        <f t="shared" si="207"/>
        <v>3.1112881340356844</v>
      </c>
      <c r="CP69">
        <f t="shared" ref="CP69:CX69" si="209">AVERAGE(CP2:CP3)</f>
        <v>3.6822047884287992</v>
      </c>
      <c r="CQ69" t="e">
        <f t="shared" si="209"/>
        <v>#DIV/0!</v>
      </c>
      <c r="CR69">
        <f t="shared" si="209"/>
        <v>-22.5</v>
      </c>
      <c r="CS69">
        <f t="shared" si="209"/>
        <v>8.6380375259795319E-2</v>
      </c>
      <c r="CT69">
        <f t="shared" si="209"/>
        <v>3.0712941694440332E-2</v>
      </c>
      <c r="CU69">
        <f t="shared" si="209"/>
        <v>2.396656867335804E-7</v>
      </c>
      <c r="CV69">
        <f t="shared" si="209"/>
        <v>31719.48310800465</v>
      </c>
      <c r="CW69" t="e">
        <f t="shared" si="209"/>
        <v>#DIV/0!</v>
      </c>
      <c r="CX69">
        <f t="shared" si="209"/>
        <v>0.79921157800226184</v>
      </c>
      <c r="CY69">
        <f t="shared" ref="CY69" si="210">AVERAGE(CY2:CY3)</f>
        <v>2.6488183804273131</v>
      </c>
      <c r="CZ69">
        <f>AVERAGE(CZ2:CZ3)</f>
        <v>1185.1600833753928</v>
      </c>
      <c r="DA69">
        <f>AVERAGE(DA2:DA3)</f>
        <v>1.044375611538282E-3</v>
      </c>
      <c r="DC69">
        <f t="shared" ref="DC69:ED69" si="211">AVERAGE(DC2:DC3)</f>
        <v>172.70556266832534</v>
      </c>
      <c r="DD69">
        <f t="shared" si="211"/>
        <v>8.1886267460129858</v>
      </c>
      <c r="DE69">
        <f t="shared" si="211"/>
        <v>1.2627550867012419E-9</v>
      </c>
      <c r="DF69">
        <f t="shared" si="211"/>
        <v>1.2627550867012418</v>
      </c>
      <c r="DG69">
        <f t="shared" si="211"/>
        <v>0.93032459019544345</v>
      </c>
      <c r="DH69">
        <f t="shared" si="211"/>
        <v>3.3992978290145526E-2</v>
      </c>
      <c r="DI69">
        <f t="shared" ref="DI69:DK69" si="212">AVERAGE(DI2:DI3)</f>
        <v>15.364528503317356</v>
      </c>
      <c r="DJ69">
        <f t="shared" si="212"/>
        <v>1.7949962794232273E-5</v>
      </c>
      <c r="DK69">
        <f t="shared" si="212"/>
        <v>1.4297678249168508</v>
      </c>
      <c r="DL69">
        <f t="shared" ref="DL69" si="213">AVERAGE(DL2:DL3)</f>
        <v>0.37182244794783353</v>
      </c>
      <c r="DM69">
        <f>AVERAGE(DM2:DM3)</f>
        <v>1.3954962809910123</v>
      </c>
      <c r="DN69">
        <f t="shared" ref="DN69" si="214">AVERAGE(DN2:DN3)</f>
        <v>303.51307210354929</v>
      </c>
      <c r="DO69">
        <f t="shared" ref="DO69:DP69" si="215">AVERAGE(DO2:DO3)</f>
        <v>1.6348776553041371</v>
      </c>
      <c r="DP69">
        <f t="shared" si="215"/>
        <v>16.743635720998252</v>
      </c>
      <c r="DQ69">
        <f t="shared" ref="DQ69:DR69" si="216">AVERAGE(DQ2:DQ3)</f>
        <v>3.9341894191437002E-6</v>
      </c>
      <c r="DR69">
        <f t="shared" si="216"/>
        <v>10.684318279771126</v>
      </c>
      <c r="DT69">
        <f t="shared" si="211"/>
        <v>4.4824097631241259E-29</v>
      </c>
      <c r="DU69">
        <f t="shared" si="211"/>
        <v>2.7517500856298692E-2</v>
      </c>
      <c r="DV69">
        <f t="shared" si="211"/>
        <v>8.4740513222147022E-22</v>
      </c>
      <c r="DW69">
        <f t="shared" si="211"/>
        <v>2.912451349652397E-9</v>
      </c>
      <c r="DX69">
        <f t="shared" si="211"/>
        <v>1.8484763022407165E-8</v>
      </c>
      <c r="DY69">
        <f t="shared" si="211"/>
        <v>0.06</v>
      </c>
      <c r="DZ69">
        <f t="shared" si="211"/>
        <v>0.32499999999999996</v>
      </c>
      <c r="EA69">
        <f t="shared" si="211"/>
        <v>1.8125428462602403E-11</v>
      </c>
      <c r="EB69">
        <f t="shared" si="211"/>
        <v>5522134055.4463148</v>
      </c>
      <c r="EC69">
        <f t="shared" si="211"/>
        <v>92035567.590771914</v>
      </c>
      <c r="ED69">
        <f t="shared" si="211"/>
        <v>4100469.3897749437</v>
      </c>
      <c r="EH69">
        <f t="shared" ref="EH69:EV69" si="217">AVERAGE(EH2:EH3)</f>
        <v>2.2914458143628584</v>
      </c>
      <c r="EI69">
        <f t="shared" si="217"/>
        <v>4385.8389108588672</v>
      </c>
      <c r="EJ69">
        <f t="shared" si="217"/>
        <v>2.2914458143628588E-9</v>
      </c>
      <c r="EK69">
        <f t="shared" si="217"/>
        <v>8.6380375259795319E-2</v>
      </c>
      <c r="EL69">
        <f t="shared" si="217"/>
        <v>22.5</v>
      </c>
      <c r="EM69">
        <f t="shared" si="217"/>
        <v>22.5</v>
      </c>
      <c r="EN69">
        <f t="shared" si="217"/>
        <v>3.1112881340356844</v>
      </c>
      <c r="EO69">
        <f t="shared" si="217"/>
        <v>0.26643395843574508</v>
      </c>
      <c r="EP69" t="e">
        <f t="shared" ref="EP69:ER69" si="218">AVERAGE(EP2:EP3)</f>
        <v>#DIV/0!</v>
      </c>
      <c r="EQ69">
        <f t="shared" si="218"/>
        <v>2.2083333333333333E-5</v>
      </c>
      <c r="ER69">
        <f t="shared" si="218"/>
        <v>0.21080732556014817</v>
      </c>
      <c r="ET69">
        <f t="shared" si="217"/>
        <v>3.0578090357158899E-4</v>
      </c>
      <c r="EU69">
        <f t="shared" si="217"/>
        <v>8.4740513222147022E-22</v>
      </c>
      <c r="EV69">
        <f t="shared" si="217"/>
        <v>1.1987311923066914E+40</v>
      </c>
      <c r="EX69">
        <f t="shared" ref="EX69:FE69" si="219">AVERAGE(EX2:EX3)</f>
        <v>43.625</v>
      </c>
      <c r="EY69">
        <f t="shared" si="219"/>
        <v>0.97049999999999992</v>
      </c>
      <c r="EZ69">
        <f t="shared" si="219"/>
        <v>2.7274999999999999E-4</v>
      </c>
      <c r="FA69">
        <f t="shared" si="219"/>
        <v>1.2149999999999999</v>
      </c>
      <c r="FB69">
        <f t="shared" si="219"/>
        <v>1.2149999999999999</v>
      </c>
      <c r="FC69">
        <f t="shared" si="219"/>
        <v>26.405302139512258</v>
      </c>
      <c r="FD69">
        <f t="shared" si="219"/>
        <v>3.153E-3</v>
      </c>
      <c r="FE69" t="e">
        <f t="shared" si="219"/>
        <v>#DIV/0!</v>
      </c>
      <c r="FG69">
        <f>AVERAGE(FG2:FG3)</f>
        <v>0.79878404010296711</v>
      </c>
      <c r="FH69">
        <f>AVERAGE(FH2:FH3)</f>
        <v>8.637426920623964E-2</v>
      </c>
      <c r="FI69">
        <f>AVERAGE(FI2:FI3)</f>
        <v>664.1200507185838</v>
      </c>
      <c r="FJ69">
        <f>AVERAGE(FJ2:FJ3)</f>
        <v>1</v>
      </c>
    </row>
    <row r="70" spans="1:167" x14ac:dyDescent="0.25">
      <c r="A70">
        <v>50</v>
      </c>
      <c r="B70">
        <v>25</v>
      </c>
      <c r="C70">
        <v>1750</v>
      </c>
      <c r="E70">
        <f>COUNT(E4:E9)</f>
        <v>6</v>
      </c>
      <c r="F70">
        <f t="shared" ref="F70:AK70" si="220">AVERAGE(F4:F9)</f>
        <v>29.4</v>
      </c>
      <c r="G70">
        <f t="shared" si="220"/>
        <v>39.832242399999998</v>
      </c>
      <c r="H70">
        <f t="shared" si="220"/>
        <v>50.074449599999994</v>
      </c>
      <c r="I70">
        <f t="shared" si="220"/>
        <v>48.649230799999998</v>
      </c>
      <c r="J70">
        <f t="shared" si="220"/>
        <v>25.1560396</v>
      </c>
      <c r="K70">
        <f t="shared" si="220"/>
        <v>25.883425599999999</v>
      </c>
      <c r="L70">
        <f t="shared" si="220"/>
        <v>20.726000000000003</v>
      </c>
      <c r="M70">
        <f t="shared" si="220"/>
        <v>49.361840200000003</v>
      </c>
      <c r="N70">
        <f t="shared" si="220"/>
        <v>25.519732599999998</v>
      </c>
      <c r="O70">
        <f t="shared" si="220"/>
        <v>1181.5930755621257</v>
      </c>
      <c r="P70">
        <f t="shared" si="220"/>
        <v>0.2623446326472238</v>
      </c>
      <c r="Q70">
        <f t="shared" si="220"/>
        <v>0.26790755844107805</v>
      </c>
      <c r="R70">
        <f t="shared" si="220"/>
        <v>0.97923585266016</v>
      </c>
      <c r="S70">
        <f t="shared" si="220"/>
        <v>-5.562925793854168E-3</v>
      </c>
      <c r="T70">
        <f t="shared" si="220"/>
        <v>-6.2274339227587567E-3</v>
      </c>
      <c r="U70">
        <f t="shared" si="220"/>
        <v>2.7520436167838746E-4</v>
      </c>
      <c r="V70">
        <f t="shared" si="220"/>
        <v>1.425218799999999</v>
      </c>
      <c r="W70">
        <f t="shared" si="220"/>
        <v>0.7273859999999992</v>
      </c>
      <c r="X70">
        <f t="shared" si="220"/>
        <v>23.840134185240796</v>
      </c>
      <c r="Y70">
        <f t="shared" si="220"/>
        <v>3.2332399999999999</v>
      </c>
      <c r="Z70">
        <f t="shared" si="220"/>
        <v>-9.2739999999999961E-2</v>
      </c>
      <c r="AA70">
        <f t="shared" si="220"/>
        <v>7.3040333830247132E-3</v>
      </c>
      <c r="AB70">
        <f t="shared" si="220"/>
        <v>7.2641206322977981E-3</v>
      </c>
      <c r="AC70">
        <f t="shared" si="220"/>
        <v>26.150834276272072</v>
      </c>
      <c r="AD70">
        <f t="shared" si="220"/>
        <v>26.251414408103887</v>
      </c>
      <c r="AE70">
        <f t="shared" si="220"/>
        <v>2.6543680286727249E-9</v>
      </c>
      <c r="AF70">
        <f t="shared" si="220"/>
        <v>9.2061162989696217E-4</v>
      </c>
      <c r="AG70">
        <f t="shared" si="220"/>
        <v>7.7912727602420697E-7</v>
      </c>
      <c r="AH70">
        <f t="shared" si="220"/>
        <v>3137.7759221468937</v>
      </c>
      <c r="AI70">
        <f t="shared" si="220"/>
        <v>3137.7759221468937</v>
      </c>
      <c r="AJ70">
        <f t="shared" si="220"/>
        <v>4135.4839563829028</v>
      </c>
      <c r="AK70">
        <f t="shared" si="220"/>
        <v>0.61080649237996298</v>
      </c>
      <c r="AL70">
        <f t="shared" ref="AL70:BQ70" si="221">AVERAGE(AL4:AL9)</f>
        <v>0.60725602138134338</v>
      </c>
      <c r="AM70">
        <f t="shared" si="221"/>
        <v>1.0538679896431782E-2</v>
      </c>
      <c r="AN70">
        <f t="shared" si="221"/>
        <v>0.27698985433719997</v>
      </c>
      <c r="AO70">
        <f t="shared" si="221"/>
        <v>1.2918893044940949E-2</v>
      </c>
      <c r="AP70">
        <f t="shared" si="221"/>
        <v>5.6618985146134157E-4</v>
      </c>
      <c r="AQ70">
        <f t="shared" si="221"/>
        <v>996.82465628745035</v>
      </c>
      <c r="AR70">
        <f t="shared" si="221"/>
        <v>45617.723263147753</v>
      </c>
      <c r="AS70">
        <f t="shared" si="221"/>
        <v>1737.8180290722951</v>
      </c>
      <c r="AT70">
        <f t="shared" si="221"/>
        <v>1549.6083824342572</v>
      </c>
      <c r="AU70">
        <f t="shared" si="221"/>
        <v>293.53382084590157</v>
      </c>
      <c r="AV70">
        <f t="shared" si="221"/>
        <v>2.3410181776894936E-3</v>
      </c>
      <c r="AW70">
        <f t="shared" si="221"/>
        <v>3.5225324138413953E-4</v>
      </c>
      <c r="AX70">
        <f t="shared" si="221"/>
        <v>4.7292821387375188</v>
      </c>
      <c r="AY70">
        <f t="shared" si="221"/>
        <v>3.8558295252898347</v>
      </c>
      <c r="AZ70">
        <f t="shared" si="221"/>
        <v>1.3946763737815433E-3</v>
      </c>
      <c r="BA70">
        <f t="shared" si="221"/>
        <v>13.519400222881831</v>
      </c>
      <c r="BB70">
        <f t="shared" si="221"/>
        <v>11.356591121996649</v>
      </c>
      <c r="BC70">
        <f t="shared" si="221"/>
        <v>2380510.8798655295</v>
      </c>
      <c r="BD70">
        <f t="shared" si="221"/>
        <v>2167.6559709530497</v>
      </c>
      <c r="BE70">
        <f t="shared" si="221"/>
        <v>1810.2936528369805</v>
      </c>
      <c r="BF70">
        <f t="shared" si="221"/>
        <v>258.37786089881899</v>
      </c>
      <c r="BG70">
        <f t="shared" si="221"/>
        <v>1234.0797191012125</v>
      </c>
      <c r="BH70">
        <f t="shared" si="221"/>
        <v>1234.0797191012125</v>
      </c>
      <c r="BI70">
        <f t="shared" si="221"/>
        <v>0</v>
      </c>
      <c r="BJ70">
        <f t="shared" si="221"/>
        <v>14.174747277736881</v>
      </c>
      <c r="BK70">
        <f t="shared" si="221"/>
        <v>0.59475372923240721</v>
      </c>
      <c r="BL70">
        <f t="shared" si="221"/>
        <v>3662.7007665147748</v>
      </c>
      <c r="BM70">
        <f t="shared" si="221"/>
        <v>17292.554377187367</v>
      </c>
      <c r="BN70">
        <f t="shared" si="221"/>
        <v>20955.255143702139</v>
      </c>
      <c r="BO70">
        <f t="shared" si="221"/>
        <v>89950.982656888111</v>
      </c>
      <c r="BP70">
        <f t="shared" si="221"/>
        <v>0.23803449190765469</v>
      </c>
      <c r="BQ70">
        <f t="shared" si="221"/>
        <v>0.8217880090861398</v>
      </c>
      <c r="BR70">
        <f t="shared" ref="BR70:CH70" si="222">AVERAGE(BR4:BR9)</f>
        <v>0.19513017987269854</v>
      </c>
      <c r="BS70">
        <f t="shared" si="222"/>
        <v>42.868520115653823</v>
      </c>
      <c r="BT70">
        <f t="shared" si="222"/>
        <v>35.781146476785381</v>
      </c>
      <c r="BU70">
        <f t="shared" si="222"/>
        <v>6.493320084346176</v>
      </c>
      <c r="BV70">
        <f t="shared" si="222"/>
        <v>0.25256998506518868</v>
      </c>
      <c r="BW70">
        <f t="shared" si="222"/>
        <v>0.26127181346861617</v>
      </c>
      <c r="BX70">
        <f t="shared" si="222"/>
        <v>1.0041061421066242</v>
      </c>
      <c r="BY70">
        <f t="shared" si="222"/>
        <v>0.26653549713652264</v>
      </c>
      <c r="BZ70">
        <f t="shared" si="222"/>
        <v>1.2060373458622595</v>
      </c>
      <c r="CA70">
        <f t="shared" si="222"/>
        <v>5.4911553598000727E-2</v>
      </c>
      <c r="CB70">
        <f t="shared" si="222"/>
        <v>5.3003748142506323E-2</v>
      </c>
      <c r="CC70">
        <f t="shared" si="222"/>
        <v>2.309968932137709E-3</v>
      </c>
      <c r="CD70">
        <f t="shared" si="222"/>
        <v>1.1050717439844417</v>
      </c>
      <c r="CE70">
        <f t="shared" si="222"/>
        <v>4.0429553031074306E-5</v>
      </c>
      <c r="CF70">
        <f t="shared" si="222"/>
        <v>3.0346654281045887E-5</v>
      </c>
      <c r="CG70">
        <f t="shared" si="222"/>
        <v>1.2250984317253693</v>
      </c>
      <c r="CH70">
        <f t="shared" si="222"/>
        <v>1.1859200052833061E-2</v>
      </c>
      <c r="CJ70">
        <f t="shared" ref="CJ70:CO70" si="223">AVERAGE(CJ4:CJ9)</f>
        <v>13.8924266435906</v>
      </c>
      <c r="CK70">
        <f t="shared" si="223"/>
        <v>2.6224564623142759</v>
      </c>
      <c r="CL70">
        <f t="shared" si="223"/>
        <v>1.7364780175615604</v>
      </c>
      <c r="CM70">
        <f t="shared" ref="CM70" si="224">AVERAGE(CM4:CM9)</f>
        <v>-1.6978656272536157</v>
      </c>
      <c r="CN70">
        <f t="shared" si="223"/>
        <v>32.926200494048352</v>
      </c>
      <c r="CO70">
        <f t="shared" si="223"/>
        <v>3.3756468683233805</v>
      </c>
      <c r="CP70">
        <f t="shared" ref="CP70:CX70" si="225">AVERAGE(CP4:CP9)</f>
        <v>3.5225324138413954</v>
      </c>
      <c r="CQ70" t="e">
        <f t="shared" si="225"/>
        <v>#DIV/0!</v>
      </c>
      <c r="CR70">
        <f t="shared" si="225"/>
        <v>-24.5</v>
      </c>
      <c r="CS70" t="e">
        <f t="shared" si="225"/>
        <v>#DIV/0!</v>
      </c>
      <c r="CT70">
        <f t="shared" si="225"/>
        <v>2.6169540760898127E-2</v>
      </c>
      <c r="CU70" t="e">
        <f t="shared" si="225"/>
        <v>#DIV/0!</v>
      </c>
      <c r="CV70" t="e">
        <f t="shared" si="225"/>
        <v>#DIV/0!</v>
      </c>
      <c r="CW70" t="e">
        <f t="shared" si="225"/>
        <v>#DIV/0!</v>
      </c>
      <c r="CX70" t="e">
        <f t="shared" si="225"/>
        <v>#DIV/0!</v>
      </c>
      <c r="CY70">
        <f t="shared" ref="CY70" si="226">AVERAGE(CY4:CY9)</f>
        <v>2.2119733572272708</v>
      </c>
      <c r="CZ70">
        <f>AVERAGE(CZ4:CZ9)</f>
        <v>1184.936992346637</v>
      </c>
      <c r="DA70">
        <f>AVERAGE(DA4:DA9)</f>
        <v>1.0357703073137683E-3</v>
      </c>
      <c r="DC70">
        <f t="shared" ref="DC70:ED70" si="227">AVERAGE(DC4:DC9)</f>
        <v>167.79439058681368</v>
      </c>
      <c r="DD70">
        <f t="shared" si="227"/>
        <v>8.1124238513897229</v>
      </c>
      <c r="DE70">
        <f t="shared" si="227"/>
        <v>1.4781387360086914E-9</v>
      </c>
      <c r="DF70">
        <f t="shared" si="227"/>
        <v>1.2742464832104299</v>
      </c>
      <c r="DG70">
        <f t="shared" si="227"/>
        <v>0.90543238213030219</v>
      </c>
      <c r="DH70">
        <f t="shared" si="227"/>
        <v>3.4737484925704117E-2</v>
      </c>
      <c r="DI70">
        <f t="shared" ref="DI70:DK70" si="228">AVERAGE(DI4:DI9)</f>
        <v>15.829628169462902</v>
      </c>
      <c r="DJ70">
        <f t="shared" si="228"/>
        <v>1.8600990281242585E-5</v>
      </c>
      <c r="DK70">
        <f t="shared" si="228"/>
        <v>1.3947351180467749</v>
      </c>
      <c r="DL70">
        <f t="shared" ref="DL70" si="229">AVERAGE(DL4:DL9)</f>
        <v>0.36600999131669082</v>
      </c>
      <c r="DM70">
        <f t="shared" ref="DM70" si="230">AVERAGE(DM4:DM9)</f>
        <v>1.373247721588355</v>
      </c>
      <c r="DN70">
        <f t="shared" ref="DN70" si="231">AVERAGE(DN4:DN9)</f>
        <v>294.31276683023759</v>
      </c>
      <c r="DO70">
        <f t="shared" ref="DO70:DP70" si="232">AVERAGE(DO4:DO9)</f>
        <v>1.5854571501110528</v>
      </c>
      <c r="DP70">
        <f t="shared" si="232"/>
        <v>16.544329229298818</v>
      </c>
      <c r="DQ70">
        <f t="shared" ref="DQ70" si="233">AVERAGE(DQ4:DQ9)</f>
        <v>3.7420961385916422E-6</v>
      </c>
      <c r="DT70">
        <f t="shared" si="227"/>
        <v>4.4824097631241259E-29</v>
      </c>
      <c r="DU70">
        <f t="shared" si="227"/>
        <v>2.7554903303009776E-2</v>
      </c>
      <c r="DV70">
        <f t="shared" si="227"/>
        <v>8.1452313593430137E-22</v>
      </c>
      <c r="DW70">
        <f t="shared" si="227"/>
        <v>3.1651355371963686E-9</v>
      </c>
      <c r="DX70">
        <f t="shared" si="227"/>
        <v>2.0949421778980331E-8</v>
      </c>
      <c r="DY70">
        <f t="shared" si="227"/>
        <v>5.4857142857142847E-2</v>
      </c>
      <c r="DZ70">
        <f t="shared" si="227"/>
        <v>0.3554166666666666</v>
      </c>
      <c r="EA70">
        <f t="shared" si="227"/>
        <v>2.2191585130448687E-11</v>
      </c>
      <c r="EB70">
        <f t="shared" si="227"/>
        <v>4850655903.821146</v>
      </c>
      <c r="EC70">
        <f t="shared" si="227"/>
        <v>80844265.063685745</v>
      </c>
      <c r="ED70">
        <f t="shared" si="227"/>
        <v>2735960.4094234887</v>
      </c>
      <c r="EH70">
        <f t="shared" ref="EH70:EV70" si="234">AVERAGE(EH4:EH9)</f>
        <v>2.3143189536294484</v>
      </c>
      <c r="EI70">
        <f t="shared" si="234"/>
        <v>4452.8339719086171</v>
      </c>
      <c r="EJ70">
        <f t="shared" si="234"/>
        <v>2.3143189536294485E-9</v>
      </c>
      <c r="EK70">
        <f t="shared" si="234"/>
        <v>0.12039265712816319</v>
      </c>
      <c r="EL70">
        <f t="shared" si="234"/>
        <v>29.4</v>
      </c>
      <c r="EM70">
        <f t="shared" si="234"/>
        <v>29.4</v>
      </c>
      <c r="EN70">
        <f t="shared" si="234"/>
        <v>3.3756468683233805</v>
      </c>
      <c r="EO70" t="e">
        <f t="shared" si="234"/>
        <v>#DIV/0!</v>
      </c>
      <c r="EP70" t="e">
        <f t="shared" ref="EP70:ER70" si="235">AVERAGE(EP4:EP9)</f>
        <v>#DIV/0!</v>
      </c>
      <c r="EQ70">
        <f t="shared" si="235"/>
        <v>2.4150000000000001E-5</v>
      </c>
      <c r="ER70" t="e">
        <f t="shared" si="235"/>
        <v>#DIV/0!</v>
      </c>
      <c r="ET70" t="e">
        <f t="shared" si="234"/>
        <v>#DIV/0!</v>
      </c>
      <c r="EU70" t="e">
        <f t="shared" si="234"/>
        <v>#NUM!</v>
      </c>
      <c r="EV70" t="e">
        <f t="shared" si="234"/>
        <v>#DIV/0!</v>
      </c>
      <c r="EX70">
        <f t="shared" ref="EX70:FE70" si="236">AVERAGE(EX4:EX9)</f>
        <v>69.712000000000003</v>
      </c>
      <c r="EY70">
        <f t="shared" si="236"/>
        <v>0.97940000000000005</v>
      </c>
      <c r="EZ70">
        <f t="shared" si="236"/>
        <v>2.7528000000000003E-4</v>
      </c>
      <c r="FA70">
        <f t="shared" si="236"/>
        <v>1.2061999999999999</v>
      </c>
      <c r="FB70">
        <f t="shared" si="236"/>
        <v>1.2061999999999999</v>
      </c>
      <c r="FC70">
        <f t="shared" si="236"/>
        <v>32.830693085687997</v>
      </c>
      <c r="FD70">
        <f t="shared" si="236"/>
        <v>2.4496000000000001E-3</v>
      </c>
      <c r="FE70" t="e">
        <f t="shared" si="236"/>
        <v>#DIV/0!</v>
      </c>
      <c r="FG70">
        <f>AVERAGE(FG4:FG9)</f>
        <v>0.81276568860080967</v>
      </c>
      <c r="FH70">
        <f>AVERAGE(FH4:FH9)</f>
        <v>0.11236503580570383</v>
      </c>
      <c r="FI70" t="e">
        <f>AVERAGE(FI4:FI9)</f>
        <v>#DIV/0!</v>
      </c>
      <c r="FJ70" t="e">
        <f>AVERAGE(FJ4:FJ9)</f>
        <v>#DIV/0!</v>
      </c>
    </row>
    <row r="71" spans="1:167" x14ac:dyDescent="0.25">
      <c r="A71">
        <v>50</v>
      </c>
      <c r="B71">
        <v>25</v>
      </c>
      <c r="C71">
        <v>1900</v>
      </c>
      <c r="E71">
        <f>COUNT(E10:E11)</f>
        <v>2</v>
      </c>
      <c r="F71">
        <f t="shared" ref="F71:AK71" si="237">AVERAGEA(F10:F11)</f>
        <v>35.5</v>
      </c>
      <c r="G71">
        <f t="shared" si="237"/>
        <v>49.402004500000004</v>
      </c>
      <c r="H71">
        <f t="shared" si="237"/>
        <v>50.073835500000001</v>
      </c>
      <c r="I71">
        <f t="shared" si="237"/>
        <v>48.309953499999999</v>
      </c>
      <c r="J71">
        <f t="shared" si="237"/>
        <v>25.086345999999999</v>
      </c>
      <c r="K71">
        <f t="shared" si="237"/>
        <v>25.839964500000001</v>
      </c>
      <c r="L71">
        <f t="shared" si="237"/>
        <v>22.655000000000001</v>
      </c>
      <c r="M71">
        <f t="shared" si="237"/>
        <v>49.191894499999997</v>
      </c>
      <c r="N71">
        <f t="shared" si="237"/>
        <v>25.46315525</v>
      </c>
      <c r="O71">
        <f t="shared" si="237"/>
        <v>1181.6848896762178</v>
      </c>
      <c r="P71">
        <f t="shared" si="237"/>
        <v>0.26329774597637484</v>
      </c>
      <c r="Q71">
        <f t="shared" si="237"/>
        <v>0.26786966981490218</v>
      </c>
      <c r="R71">
        <f t="shared" si="237"/>
        <v>0.98293183175086862</v>
      </c>
      <c r="S71">
        <f t="shared" si="237"/>
        <v>-4.5719238385273364E-3</v>
      </c>
      <c r="T71">
        <f t="shared" si="237"/>
        <v>-5.295637248871771E-3</v>
      </c>
      <c r="U71">
        <f t="shared" si="237"/>
        <v>2.5327839968702388E-4</v>
      </c>
      <c r="V71">
        <f t="shared" si="237"/>
        <v>1.7638820000000024</v>
      </c>
      <c r="W71">
        <f t="shared" si="237"/>
        <v>0.75361849999999997</v>
      </c>
      <c r="X71">
        <f t="shared" si="237"/>
        <v>23.725129775749167</v>
      </c>
      <c r="Y71">
        <f t="shared" si="237"/>
        <v>3.8203500000000004</v>
      </c>
      <c r="Z71">
        <f t="shared" si="237"/>
        <v>1.1000000000001009E-3</v>
      </c>
      <c r="AA71">
        <f t="shared" si="237"/>
        <v>6.2862582394885048E-3</v>
      </c>
      <c r="AB71">
        <f t="shared" si="237"/>
        <v>7.8228991424745507E-3</v>
      </c>
      <c r="AC71">
        <f t="shared" si="237"/>
        <v>28.162436912908383</v>
      </c>
      <c r="AD71">
        <f t="shared" si="237"/>
        <v>28.198358388562603</v>
      </c>
      <c r="AE71">
        <f t="shared" si="237"/>
        <v>2.6451057268356677E-9</v>
      </c>
      <c r="AF71">
        <f t="shared" si="237"/>
        <v>9.2340553803274485E-4</v>
      </c>
      <c r="AG71">
        <f t="shared" si="237"/>
        <v>7.8143121941235841E-7</v>
      </c>
      <c r="AH71">
        <f t="shared" si="237"/>
        <v>3137.6818044736638</v>
      </c>
      <c r="AI71">
        <f t="shared" si="237"/>
        <v>3137.6818044736638</v>
      </c>
      <c r="AJ71">
        <f t="shared" si="237"/>
        <v>4135.7028814200094</v>
      </c>
      <c r="AK71">
        <f t="shared" si="237"/>
        <v>0.61060563411676949</v>
      </c>
      <c r="AL71">
        <f t="shared" ref="AL71:BQ71" si="238">AVERAGEA(AL10:AL11)</f>
        <v>0.60716148424596361</v>
      </c>
      <c r="AM71">
        <f t="shared" si="238"/>
        <v>1.0520534572089825E-2</v>
      </c>
      <c r="AN71">
        <f t="shared" si="238"/>
        <v>0.276907260727</v>
      </c>
      <c r="AO71">
        <f t="shared" si="238"/>
        <v>1.2896813743869903E-2</v>
      </c>
      <c r="AP71">
        <f t="shared" si="238"/>
        <v>5.6788445082968353E-4</v>
      </c>
      <c r="AQ71">
        <f t="shared" si="238"/>
        <v>996.83864126910521</v>
      </c>
      <c r="AR71">
        <f t="shared" si="238"/>
        <v>49402.024590000525</v>
      </c>
      <c r="AS71">
        <f t="shared" si="238"/>
        <v>1881.9818891428772</v>
      </c>
      <c r="AT71">
        <f t="shared" si="238"/>
        <v>1677.3442243440568</v>
      </c>
      <c r="AU71">
        <f t="shared" si="238"/>
        <v>295.42764485568523</v>
      </c>
      <c r="AV71">
        <f t="shared" si="238"/>
        <v>2.2495628271685555E-3</v>
      </c>
      <c r="AW71">
        <f t="shared" si="238"/>
        <v>3.3776553615208005E-4</v>
      </c>
      <c r="AX71">
        <f t="shared" si="238"/>
        <v>4.7450491949614921</v>
      </c>
      <c r="AY71">
        <f t="shared" si="238"/>
        <v>3.8681643507944079</v>
      </c>
      <c r="AZ71">
        <f t="shared" si="238"/>
        <v>1.3387043635290801E-3</v>
      </c>
      <c r="BA71">
        <f t="shared" si="238"/>
        <v>13.898884371830968</v>
      </c>
      <c r="BB71">
        <f t="shared" si="238"/>
        <v>11.672892521770322</v>
      </c>
      <c r="BC71">
        <f t="shared" si="238"/>
        <v>2380897.8598554032</v>
      </c>
      <c r="BD71">
        <f t="shared" si="238"/>
        <v>2227.7684565312989</v>
      </c>
      <c r="BE71">
        <f t="shared" si="238"/>
        <v>1860.4242888482352</v>
      </c>
      <c r="BF71">
        <f t="shared" si="238"/>
        <v>257.93627487739809</v>
      </c>
      <c r="BG71">
        <f t="shared" si="238"/>
        <v>1355.6391936260084</v>
      </c>
      <c r="BH71">
        <f t="shared" si="238"/>
        <v>1355.6391936260084</v>
      </c>
      <c r="BI71">
        <f t="shared" si="238"/>
        <v>0</v>
      </c>
      <c r="BJ71">
        <f t="shared" si="238"/>
        <v>13.77329538486056</v>
      </c>
      <c r="BK71">
        <f t="shared" si="238"/>
        <v>0.58033939802369039</v>
      </c>
      <c r="BL71">
        <f t="shared" si="238"/>
        <v>3552.7520700347668</v>
      </c>
      <c r="BM71">
        <f t="shared" si="238"/>
        <v>18625.596698760957</v>
      </c>
      <c r="BN71">
        <f t="shared" si="238"/>
        <v>22178.348768795724</v>
      </c>
      <c r="BO71">
        <f t="shared" si="238"/>
        <v>120922.7585304125</v>
      </c>
      <c r="BP71">
        <f t="shared" si="238"/>
        <v>0.18392484092132427</v>
      </c>
      <c r="BQ71">
        <f t="shared" si="238"/>
        <v>0.83951764019094521</v>
      </c>
      <c r="BR71">
        <f t="shared" ref="BR71:CH71" si="239">AVERAGEA(BR10:BR11)</f>
        <v>0.15433277847939814</v>
      </c>
      <c r="BS71">
        <f t="shared" si="239"/>
        <v>42.56741157795966</v>
      </c>
      <c r="BT71">
        <f t="shared" si="239"/>
        <v>35.68076388552938</v>
      </c>
      <c r="BU71">
        <f t="shared" si="239"/>
        <v>6.6244829220403361</v>
      </c>
      <c r="BV71">
        <f t="shared" si="239"/>
        <v>0.25230782108648631</v>
      </c>
      <c r="BW71">
        <f t="shared" si="239"/>
        <v>0.26127180108792503</v>
      </c>
      <c r="BX71">
        <f t="shared" si="239"/>
        <v>1.0077541657340703</v>
      </c>
      <c r="BY71">
        <f t="shared" si="239"/>
        <v>0.26647493598149863</v>
      </c>
      <c r="BZ71">
        <f t="shared" si="239"/>
        <v>1.2222879264789066</v>
      </c>
      <c r="CA71">
        <f t="shared" si="239"/>
        <v>5.9233978549099231E-2</v>
      </c>
      <c r="CB71">
        <f t="shared" si="239"/>
        <v>5.6175021822732263E-2</v>
      </c>
      <c r="CC71">
        <f t="shared" si="239"/>
        <v>2.1431007540675551E-3</v>
      </c>
      <c r="CD71">
        <f t="shared" si="239"/>
        <v>1.1150210461064884</v>
      </c>
      <c r="CE71">
        <f t="shared" si="239"/>
        <v>4.323709637828619E-5</v>
      </c>
      <c r="CF71">
        <f t="shared" si="239"/>
        <v>3.1121796822310217E-5</v>
      </c>
      <c r="CG71">
        <f t="shared" si="239"/>
        <v>1.2370984952625146</v>
      </c>
      <c r="CH71">
        <f t="shared" si="239"/>
        <v>1.1473993619087791E-2</v>
      </c>
      <c r="CJ71">
        <f t="shared" ref="CJ71:CO71" si="240">AVERAGEA(CJ10:CJ11)</f>
        <v>12.887646894415141</v>
      </c>
      <c r="CK71">
        <f t="shared" si="240"/>
        <v>2.5297688069396731</v>
      </c>
      <c r="CL71">
        <f t="shared" si="240"/>
        <v>1.8397863521053726</v>
      </c>
      <c r="CM71">
        <f t="shared" ref="CM71" si="241">AVERAGEA(CM10:CM11)</f>
        <v>-1.6060080096637963</v>
      </c>
      <c r="CN71">
        <f t="shared" si="240"/>
        <v>24.844463902706799</v>
      </c>
      <c r="CO71">
        <f t="shared" si="240"/>
        <v>3.5467023129343831</v>
      </c>
      <c r="CP71">
        <f t="shared" ref="CP71:CX71" si="242">AVERAGEA(CP10:CP11)</f>
        <v>3.3776553615208007</v>
      </c>
      <c r="CQ71" t="e">
        <f t="shared" si="242"/>
        <v>#DIV/0!</v>
      </c>
      <c r="CR71">
        <f t="shared" si="242"/>
        <v>-35.5</v>
      </c>
      <c r="CS71">
        <f t="shared" si="242"/>
        <v>0.12306644986253559</v>
      </c>
      <c r="CT71">
        <f t="shared" si="242"/>
        <v>3.1220234888263441E-2</v>
      </c>
      <c r="CU71">
        <f t="shared" si="242"/>
        <v>2.4172344835713565E-7</v>
      </c>
      <c r="CV71">
        <f t="shared" si="242"/>
        <v>32362.370491345042</v>
      </c>
      <c r="CW71" t="e">
        <f t="shared" si="242"/>
        <v>#DIV/0!</v>
      </c>
      <c r="CX71">
        <f t="shared" si="242"/>
        <v>0.80419939269018936</v>
      </c>
      <c r="CY71">
        <f t="shared" ref="CY71" si="243">AVERAGEA(CY10:CY11)</f>
        <v>2.6451057268356677</v>
      </c>
      <c r="CZ71">
        <f>AVERAGEA(CZ10:CZ11)</f>
        <v>1185.0854036122414</v>
      </c>
      <c r="DA71">
        <f>AVERAGEA(DA10:DA11)</f>
        <v>1.0414512754626155E-3</v>
      </c>
      <c r="DC71">
        <f t="shared" ref="DC71:ED71" si="244">AVERAGEA(DC10:DC11)</f>
        <v>184.77964981887703</v>
      </c>
      <c r="DD71">
        <f t="shared" si="244"/>
        <v>8.2656223343912245</v>
      </c>
      <c r="DE71">
        <f t="shared" si="244"/>
        <v>1.2511441519738035E-9</v>
      </c>
      <c r="DF71">
        <f t="shared" si="244"/>
        <v>1.2511441519738034</v>
      </c>
      <c r="DG71">
        <f t="shared" si="244"/>
        <v>0.98610924168297653</v>
      </c>
      <c r="DH71">
        <f t="shared" si="244"/>
        <v>3.5020944365526774E-2</v>
      </c>
      <c r="DI71">
        <f t="shared" ref="DI71:DK71" si="245">AVERAGEA(DI10:DI11)</f>
        <v>16.271821737036554</v>
      </c>
      <c r="DJ71">
        <f t="shared" si="245"/>
        <v>1.8893244578886536E-5</v>
      </c>
      <c r="DK71">
        <f t="shared" si="245"/>
        <v>1.4184421213570892</v>
      </c>
      <c r="DL71">
        <f t="shared" ref="DL71" si="246">AVERAGEA(DL10:DL11)</f>
        <v>0.37344046874096987</v>
      </c>
      <c r="DM71">
        <f t="shared" ref="DM71" si="247">AVERAGEA(DM10:DM11)</f>
        <v>1.4014115705408716</v>
      </c>
      <c r="DN71">
        <f t="shared" ref="DN71" si="248">AVERAGEA(DN10:DN11)</f>
        <v>326.09832099545895</v>
      </c>
      <c r="DO71">
        <f t="shared" ref="DO71:DP71" si="249">AVERAGEA(DO10:DO11)</f>
        <v>1.7402353175818703</v>
      </c>
      <c r="DP71">
        <f t="shared" si="249"/>
        <v>16.183995923394978</v>
      </c>
      <c r="DQ71">
        <f t="shared" ref="DQ71:DR71" si="250">AVERAGEA(DQ10:DQ11)</f>
        <v>3.6364542545737248E-6</v>
      </c>
      <c r="DR71">
        <f t="shared" si="250"/>
        <v>10.766223641357554</v>
      </c>
      <c r="DT71">
        <f t="shared" si="244"/>
        <v>4.4824097631241259E-29</v>
      </c>
      <c r="DU71">
        <f t="shared" si="244"/>
        <v>2.7530110348490955E-2</v>
      </c>
      <c r="DV71">
        <f t="shared" si="244"/>
        <v>8.7487911210366021E-22</v>
      </c>
      <c r="DW71">
        <f t="shared" si="244"/>
        <v>2.8218274599892729E-9</v>
      </c>
      <c r="DX71">
        <f t="shared" si="244"/>
        <v>1.7702092563157159E-8</v>
      </c>
      <c r="DY71">
        <f t="shared" si="244"/>
        <v>5.0526315789473683E-2</v>
      </c>
      <c r="DZ71">
        <f t="shared" si="244"/>
        <v>0.38604166666666656</v>
      </c>
      <c r="EA71">
        <f t="shared" si="244"/>
        <v>2.0562111453402744E-11</v>
      </c>
      <c r="EB71">
        <f t="shared" si="244"/>
        <v>4865261054.6300297</v>
      </c>
      <c r="EC71">
        <f t="shared" si="244"/>
        <v>81087684.24383384</v>
      </c>
      <c r="ED71">
        <f t="shared" si="244"/>
        <v>2400979.7310498841</v>
      </c>
      <c r="EH71">
        <f t="shared" ref="EH71:EV71" si="251">AVERAGEA(EH10:EH11)</f>
        <v>2.2991114438650748</v>
      </c>
      <c r="EI71">
        <f t="shared" si="251"/>
        <v>5022.6945527111193</v>
      </c>
      <c r="EJ71">
        <f t="shared" si="251"/>
        <v>2.2991114438650748E-9</v>
      </c>
      <c r="EK71">
        <f t="shared" si="251"/>
        <v>0.12306644986253559</v>
      </c>
      <c r="EL71">
        <f t="shared" si="251"/>
        <v>35.5</v>
      </c>
      <c r="EM71">
        <f t="shared" si="251"/>
        <v>35.5</v>
      </c>
      <c r="EN71">
        <f t="shared" si="251"/>
        <v>3.5467023129343831</v>
      </c>
      <c r="EO71" t="e">
        <f t="shared" si="251"/>
        <v>#DIV/0!</v>
      </c>
      <c r="EP71" t="e">
        <f t="shared" ref="EP71:ER71" si="252">AVERAGEA(EP10:EP11)</f>
        <v>#DIV/0!</v>
      </c>
      <c r="EQ71">
        <f t="shared" si="252"/>
        <v>2.6233333333333332E-5</v>
      </c>
      <c r="ER71">
        <f t="shared" si="252"/>
        <v>0.18165537644199575</v>
      </c>
      <c r="ET71">
        <f t="shared" si="251"/>
        <v>1.9321274899869685E-6</v>
      </c>
      <c r="EU71">
        <f t="shared" si="251"/>
        <v>8.7487911210366021E-22</v>
      </c>
      <c r="EV71">
        <f t="shared" si="251"/>
        <v>7.1818305793660766E+37</v>
      </c>
      <c r="EX71">
        <f t="shared" ref="EX71:FE71" si="253">AVERAGEA(EX10:EX11)</f>
        <v>1</v>
      </c>
      <c r="EY71">
        <f t="shared" si="253"/>
        <v>0.98249999999999993</v>
      </c>
      <c r="EZ71">
        <f t="shared" si="253"/>
        <v>2.5329999999999998E-4</v>
      </c>
      <c r="FA71">
        <f t="shared" si="253"/>
        <v>1.2225000000000001</v>
      </c>
      <c r="FB71">
        <f t="shared" si="253"/>
        <v>1.2225000000000001</v>
      </c>
      <c r="FC71">
        <f t="shared" si="253"/>
        <v>24.803660344977096</v>
      </c>
      <c r="FD71">
        <f t="shared" si="253"/>
        <v>2.1429999999999999E-3</v>
      </c>
      <c r="FE71" t="e">
        <f t="shared" si="253"/>
        <v>#DIV/0!</v>
      </c>
      <c r="FG71">
        <f>AVERAGEA(FG10:FG11)</f>
        <v>0.80370843219675525</v>
      </c>
      <c r="FH71">
        <f>AVERAGEA(FH10:FH11)</f>
        <v>0.12307910031855358</v>
      </c>
      <c r="FI71">
        <f>AVERAGEA(FI10:FI11)</f>
        <v>701.97490097405034</v>
      </c>
      <c r="FJ71">
        <f>AVERAGEA(FJ10:FJ11)</f>
        <v>1</v>
      </c>
    </row>
    <row r="72" spans="1:167" x14ac:dyDescent="0.25">
      <c r="A72">
        <v>50</v>
      </c>
      <c r="B72">
        <v>25</v>
      </c>
      <c r="C72">
        <v>2050</v>
      </c>
      <c r="E72">
        <f>COUNT(E12:E13)</f>
        <v>2</v>
      </c>
      <c r="F72">
        <f t="shared" ref="F72:AK72" si="254">AVERAGEA(F12:F13)</f>
        <v>38.5</v>
      </c>
      <c r="G72">
        <f t="shared" si="254"/>
        <v>49.270976500000003</v>
      </c>
      <c r="H72">
        <f t="shared" si="254"/>
        <v>50.062009500000002</v>
      </c>
      <c r="I72">
        <f t="shared" si="254"/>
        <v>48.416654000000001</v>
      </c>
      <c r="J72">
        <f t="shared" si="254"/>
        <v>24.9759095</v>
      </c>
      <c r="K72">
        <f t="shared" si="254"/>
        <v>25.6828605</v>
      </c>
      <c r="L72">
        <f t="shared" si="254"/>
        <v>28.285</v>
      </c>
      <c r="M72">
        <f t="shared" si="254"/>
        <v>49.239331749999998</v>
      </c>
      <c r="N72">
        <f t="shared" si="254"/>
        <v>25.329385000000002</v>
      </c>
      <c r="O72">
        <f t="shared" si="254"/>
        <v>1181.6593467007424</v>
      </c>
      <c r="P72">
        <f t="shared" si="254"/>
        <v>0.26589192178656129</v>
      </c>
      <c r="Q72">
        <f t="shared" si="254"/>
        <v>0.26788020646597632</v>
      </c>
      <c r="R72">
        <f t="shared" si="254"/>
        <v>0.99257764776872637</v>
      </c>
      <c r="S72">
        <f t="shared" si="254"/>
        <v>-1.9882846794150588E-3</v>
      </c>
      <c r="T72">
        <f t="shared" si="254"/>
        <v>-2.6951477893707998E-3</v>
      </c>
      <c r="U72">
        <f t="shared" si="254"/>
        <v>3.0331337778255604E-4</v>
      </c>
      <c r="V72">
        <f t="shared" si="254"/>
        <v>1.6453554999999973</v>
      </c>
      <c r="W72">
        <f t="shared" si="254"/>
        <v>0.70695100000000011</v>
      </c>
      <c r="X72">
        <f t="shared" si="254"/>
        <v>23.906874684850706</v>
      </c>
      <c r="Y72">
        <f t="shared" si="254"/>
        <v>3.8552499999999998</v>
      </c>
      <c r="Z72">
        <f t="shared" si="254"/>
        <v>0</v>
      </c>
      <c r="AA72">
        <f t="shared" si="254"/>
        <v>7.4836407612958082E-3</v>
      </c>
      <c r="AB72">
        <f t="shared" si="254"/>
        <v>7.4936189489775342E-3</v>
      </c>
      <c r="AC72">
        <f t="shared" si="254"/>
        <v>26.97702821631912</v>
      </c>
      <c r="AD72">
        <f t="shared" si="254"/>
        <v>27.138674856763121</v>
      </c>
      <c r="AE72">
        <f t="shared" si="254"/>
        <v>2.6476839368132795E-9</v>
      </c>
      <c r="AF72">
        <f t="shared" si="254"/>
        <v>9.2262130144867851E-4</v>
      </c>
      <c r="AG72">
        <f t="shared" si="254"/>
        <v>7.807844987671301E-7</v>
      </c>
      <c r="AH72">
        <f t="shared" si="254"/>
        <v>3137.7076560973674</v>
      </c>
      <c r="AI72">
        <f t="shared" si="254"/>
        <v>3137.7076560973674</v>
      </c>
      <c r="AJ72">
        <f t="shared" si="254"/>
        <v>4136.2168205577891</v>
      </c>
      <c r="AK72">
        <f t="shared" si="254"/>
        <v>0.61066184969974824</v>
      </c>
      <c r="AL72">
        <f t="shared" ref="AL72:BQ72" si="255">AVERAGEA(AL12:AL13)</f>
        <v>0.60693596782911174</v>
      </c>
      <c r="AM72">
        <f t="shared" si="255"/>
        <v>1.0525611398554584E-2</v>
      </c>
      <c r="AN72">
        <f t="shared" si="255"/>
        <v>0.27693031523050005</v>
      </c>
      <c r="AO72">
        <f t="shared" si="255"/>
        <v>1.2902991399990368E-2</v>
      </c>
      <c r="AP72">
        <f t="shared" si="255"/>
        <v>5.6740877656704422E-4</v>
      </c>
      <c r="AQ72">
        <f t="shared" si="255"/>
        <v>996.87096433393765</v>
      </c>
      <c r="AR72">
        <f t="shared" si="255"/>
        <v>53338.449521913659</v>
      </c>
      <c r="AS72">
        <f t="shared" si="255"/>
        <v>2031.9409341681392</v>
      </c>
      <c r="AT72">
        <f t="shared" si="255"/>
        <v>1811.2630088387664</v>
      </c>
      <c r="AU72">
        <f t="shared" si="255"/>
        <v>294.8934152905058</v>
      </c>
      <c r="AV72">
        <f t="shared" si="255"/>
        <v>2.1649596954507466E-3</v>
      </c>
      <c r="AW72">
        <f t="shared" si="255"/>
        <v>3.2525810906506555E-4</v>
      </c>
      <c r="AX72">
        <f t="shared" si="255"/>
        <v>4.7406202509600677</v>
      </c>
      <c r="AY72">
        <f t="shared" si="255"/>
        <v>3.8668423654302977</v>
      </c>
      <c r="AZ72">
        <f t="shared" si="255"/>
        <v>1.2887581587655785E-3</v>
      </c>
      <c r="BA72">
        <f t="shared" si="255"/>
        <v>14.254208015739021</v>
      </c>
      <c r="BB72">
        <f t="shared" si="255"/>
        <v>11.974273368571497</v>
      </c>
      <c r="BC72">
        <f t="shared" si="255"/>
        <v>2380789.8956105905</v>
      </c>
      <c r="BD72">
        <f t="shared" si="255"/>
        <v>2284.9315207980007</v>
      </c>
      <c r="BE72">
        <f t="shared" si="255"/>
        <v>1907.749494068587</v>
      </c>
      <c r="BF72">
        <f t="shared" si="255"/>
        <v>258.0598279998074</v>
      </c>
      <c r="BG72">
        <f t="shared" si="255"/>
        <v>1233.1293414243942</v>
      </c>
      <c r="BH72">
        <f t="shared" si="255"/>
        <v>1233.1293414243942</v>
      </c>
      <c r="BI72">
        <f t="shared" si="255"/>
        <v>0</v>
      </c>
      <c r="BJ72">
        <f t="shared" si="255"/>
        <v>14.467944669227094</v>
      </c>
      <c r="BK72">
        <f t="shared" si="255"/>
        <v>0.60510047838084291</v>
      </c>
      <c r="BL72">
        <f t="shared" si="255"/>
        <v>3733.5965391292425</v>
      </c>
      <c r="BM72">
        <f t="shared" si="255"/>
        <v>17840.732049943967</v>
      </c>
      <c r="BN72">
        <f t="shared" si="255"/>
        <v>21574.328589073208</v>
      </c>
      <c r="BO72">
        <f t="shared" si="255"/>
        <v>121682.73842133966</v>
      </c>
      <c r="BP72">
        <f t="shared" si="255"/>
        <v>0.17730393201052974</v>
      </c>
      <c r="BQ72">
        <f t="shared" si="255"/>
        <v>0.8269431268718932</v>
      </c>
      <c r="BR72">
        <f t="shared" ref="BR72:CH72" si="256">AVERAGEA(BR12:BR13)</f>
        <v>0.14662047962707356</v>
      </c>
      <c r="BS72">
        <f t="shared" si="256"/>
        <v>42.829171530101789</v>
      </c>
      <c r="BT72">
        <f t="shared" si="256"/>
        <v>35.595199195488235</v>
      </c>
      <c r="BU72">
        <f t="shared" si="256"/>
        <v>6.4101602198982128</v>
      </c>
      <c r="BV72">
        <f t="shared" si="256"/>
        <v>0.25238102841538912</v>
      </c>
      <c r="BW72">
        <f t="shared" si="256"/>
        <v>0.26127180454504689</v>
      </c>
      <c r="BX72">
        <f t="shared" si="256"/>
        <v>1.0176831833958977</v>
      </c>
      <c r="BY72">
        <f t="shared" si="256"/>
        <v>0.26652698810072978</v>
      </c>
      <c r="BZ72">
        <f t="shared" si="256"/>
        <v>1.2167310085600205</v>
      </c>
      <c r="CA72">
        <f t="shared" si="256"/>
        <v>5.7764658009517411E-2</v>
      </c>
      <c r="CB72">
        <f t="shared" si="256"/>
        <v>5.7006372249104487E-2</v>
      </c>
      <c r="CC72">
        <f t="shared" si="256"/>
        <v>1.8666641076019149E-3</v>
      </c>
      <c r="CD72">
        <f t="shared" si="256"/>
        <v>1.117207095977959</v>
      </c>
      <c r="CE72">
        <f t="shared" si="256"/>
        <v>4.337893736116936E-5</v>
      </c>
      <c r="CF72">
        <f t="shared" si="256"/>
        <v>3.1939349086691913E-5</v>
      </c>
      <c r="CG72">
        <f t="shared" si="256"/>
        <v>1.2196348767327607</v>
      </c>
      <c r="CH72">
        <f t="shared" si="256"/>
        <v>1.1070951534760816E-2</v>
      </c>
      <c r="CJ72">
        <f t="shared" ref="CJ72:CO72" si="257">AVERAGEA(CJ12:CJ13)</f>
        <v>11.221081040526173</v>
      </c>
      <c r="CK72">
        <f t="shared" si="257"/>
        <v>2.4141842560152851</v>
      </c>
      <c r="CL72">
        <f t="shared" si="257"/>
        <v>1.8123340966543275</v>
      </c>
      <c r="CM72">
        <f t="shared" ref="CM72" si="258">AVERAGEA(CM12:CM13)</f>
        <v>-1.6297336998064345</v>
      </c>
      <c r="CN72">
        <f t="shared" si="257"/>
        <v>26.118338342822348</v>
      </c>
      <c r="CO72">
        <f t="shared" si="257"/>
        <v>3.6437803201548622</v>
      </c>
      <c r="CP72">
        <f t="shared" ref="CP72:CX72" si="259">AVERAGEA(CP12:CP13)</f>
        <v>3.2525810906506556</v>
      </c>
      <c r="CQ72" t="e">
        <f t="shared" si="259"/>
        <v>#DIV/0!</v>
      </c>
      <c r="CR72">
        <f t="shared" si="259"/>
        <v>-38.5</v>
      </c>
      <c r="CS72">
        <f t="shared" si="259"/>
        <v>0.16409163133332172</v>
      </c>
      <c r="CT72">
        <f t="shared" si="259"/>
        <v>3.1065319283886485E-2</v>
      </c>
      <c r="CU72">
        <f t="shared" si="259"/>
        <v>2.4110210124017281E-7</v>
      </c>
      <c r="CV72">
        <f t="shared" si="259"/>
        <v>31080.739470155029</v>
      </c>
      <c r="CW72" t="e">
        <f t="shared" si="259"/>
        <v>#DIV/0!</v>
      </c>
      <c r="CX72">
        <f t="shared" si="259"/>
        <v>0.81577568640048415</v>
      </c>
      <c r="CY72">
        <f t="shared" ref="CY72" si="260">AVERAGEA(CY12:CY13)</f>
        <v>2.6476839368132796</v>
      </c>
      <c r="CZ72">
        <f>AVERAGEA(CZ12:CZ13)</f>
        <v>1184.9576783995458</v>
      </c>
      <c r="DA72">
        <f>AVERAGEA(DA12:DA13)</f>
        <v>1.0364465134014254E-3</v>
      </c>
      <c r="DC72">
        <f t="shared" ref="DC72:ED72" si="261">AVERAGEA(DC12:DC13)</f>
        <v>179.54880271681935</v>
      </c>
      <c r="DD72">
        <f t="shared" si="261"/>
        <v>8.2126831060793979</v>
      </c>
      <c r="DE72">
        <f t="shared" si="261"/>
        <v>1.2591273876032269E-9</v>
      </c>
      <c r="DF72">
        <f t="shared" si="261"/>
        <v>1.2591273876032267</v>
      </c>
      <c r="DG72">
        <f t="shared" si="261"/>
        <v>0.96430369690773121</v>
      </c>
      <c r="DH72">
        <f t="shared" si="261"/>
        <v>3.57455470030053E-2</v>
      </c>
      <c r="DI72">
        <f t="shared" ref="DI72:DK72" si="262">AVERAGEA(DI12:DI13)</f>
        <v>16.688423132873837</v>
      </c>
      <c r="DJ72">
        <f t="shared" si="262"/>
        <v>1.9459074675683746E-5</v>
      </c>
      <c r="DK72">
        <f t="shared" si="262"/>
        <v>1.3840494168883259</v>
      </c>
      <c r="DL72">
        <f t="shared" ref="DL72" si="263">AVERAGEA(DL12:DL13)</f>
        <v>0.36801562180407876</v>
      </c>
      <c r="DM72">
        <f t="shared" ref="DM72" si="264">AVERAGEA(DM12:DM13)</f>
        <v>1.3807818559926075</v>
      </c>
      <c r="DN72">
        <f t="shared" ref="DN72" si="265">AVERAGEA(DN12:DN13)</f>
        <v>313.97719309338879</v>
      </c>
      <c r="DO72">
        <f t="shared" ref="DO72:DP72" si="266">AVERAGEA(DO12:DO13)</f>
        <v>1.6861044385288935</v>
      </c>
      <c r="DP72">
        <f t="shared" si="266"/>
        <v>16.000174843396906</v>
      </c>
      <c r="DQ72">
        <f t="shared" ref="DQ72:DR72" si="267">AVERAGEA(DQ12:DQ13)</f>
        <v>3.4860086492952076E-6</v>
      </c>
      <c r="DR72">
        <f t="shared" si="267"/>
        <v>10.717664797301598</v>
      </c>
      <c r="DT72">
        <f t="shared" si="261"/>
        <v>4.4824097631241259E-29</v>
      </c>
      <c r="DU72">
        <f t="shared" si="261"/>
        <v>2.7551683058323395E-2</v>
      </c>
      <c r="DV72">
        <f t="shared" si="261"/>
        <v>8.5563060886156175E-22</v>
      </c>
      <c r="DW72">
        <f t="shared" si="261"/>
        <v>2.8912935479676819E-9</v>
      </c>
      <c r="DX72">
        <f t="shared" si="261"/>
        <v>1.8305918417084389E-8</v>
      </c>
      <c r="DY72">
        <f t="shared" si="261"/>
        <v>4.6829268292682927E-2</v>
      </c>
      <c r="DZ72">
        <f t="shared" si="261"/>
        <v>0.41645833333333326</v>
      </c>
      <c r="EA72">
        <f t="shared" si="261"/>
        <v>2.2824990336134555E-11</v>
      </c>
      <c r="EB72">
        <f t="shared" si="261"/>
        <v>4394144755.2341938</v>
      </c>
      <c r="EC72">
        <f t="shared" si="261"/>
        <v>73235745.920569897</v>
      </c>
      <c r="ED72">
        <f t="shared" si="261"/>
        <v>1916322.3352149087</v>
      </c>
      <c r="EH72">
        <f t="shared" ref="EH72:EV72" si="268">AVERAGEA(EH12:EH13)</f>
        <v>2.3122226707028082</v>
      </c>
      <c r="EI72">
        <f t="shared" si="268"/>
        <v>5090.6530729070128</v>
      </c>
      <c r="EJ72">
        <f t="shared" si="268"/>
        <v>2.312222670702808E-9</v>
      </c>
      <c r="EK72">
        <f t="shared" si="268"/>
        <v>0.16409163133332172</v>
      </c>
      <c r="EL72">
        <f t="shared" si="268"/>
        <v>38.5</v>
      </c>
      <c r="EM72">
        <f t="shared" si="268"/>
        <v>38.5</v>
      </c>
      <c r="EN72">
        <f t="shared" si="268"/>
        <v>3.6437803201548622</v>
      </c>
      <c r="EO72" t="e">
        <f t="shared" si="268"/>
        <v>#DIV/0!</v>
      </c>
      <c r="EP72" t="e">
        <f t="shared" ref="EP72:ER72" si="269">AVERAGEA(EP12:EP13)</f>
        <v>#DIV/0!</v>
      </c>
      <c r="EQ72">
        <f t="shared" si="269"/>
        <v>2.8299999999999997E-5</v>
      </c>
      <c r="ER72">
        <f t="shared" si="269"/>
        <v>0.17257947122411915</v>
      </c>
      <c r="ET72">
        <f t="shared" si="268"/>
        <v>1.9320849332632934E-6</v>
      </c>
      <c r="EU72">
        <f t="shared" si="268"/>
        <v>8.5563060886156175E-22</v>
      </c>
      <c r="EV72">
        <f t="shared" si="268"/>
        <v>7.3527797888523758E+37</v>
      </c>
      <c r="EX72">
        <f t="shared" ref="EX72:FE72" si="270">AVERAGEA(EX12:EX13)</f>
        <v>22.21</v>
      </c>
      <c r="EY72">
        <f t="shared" si="270"/>
        <v>0.99249999999999994</v>
      </c>
      <c r="EZ72">
        <f t="shared" si="270"/>
        <v>3.0334999999999997E-4</v>
      </c>
      <c r="FA72">
        <f t="shared" si="270"/>
        <v>1.2164999999999999</v>
      </c>
      <c r="FB72">
        <f t="shared" si="270"/>
        <v>1.2164999999999999</v>
      </c>
      <c r="FC72">
        <f t="shared" si="270"/>
        <v>26.169238958691722</v>
      </c>
      <c r="FD72">
        <f t="shared" si="270"/>
        <v>1.867E-3</v>
      </c>
      <c r="FE72" t="e">
        <f t="shared" si="270"/>
        <v>#DIV/0!</v>
      </c>
      <c r="FG72">
        <f>AVERAGEA(FG12:FG13)</f>
        <v>0.81586679659571471</v>
      </c>
      <c r="FH72">
        <f>AVERAGEA(FH12:FH13)</f>
        <v>0.16407884186117072</v>
      </c>
      <c r="FI72">
        <f>AVERAGEA(FI12:FI13)</f>
        <v>675.26330491336842</v>
      </c>
      <c r="FJ72">
        <f>AVERAGEA(FJ12:FJ13)</f>
        <v>1</v>
      </c>
    </row>
    <row r="73" spans="1:167" x14ac:dyDescent="0.25">
      <c r="A73">
        <v>55</v>
      </c>
      <c r="B73">
        <v>25</v>
      </c>
      <c r="C73">
        <v>1600</v>
      </c>
      <c r="E73">
        <f>COUNT(E14:E15)</f>
        <v>2</v>
      </c>
      <c r="F73">
        <f t="shared" ref="F73:AK73" si="271">AVERAGEA(F14:F15)</f>
        <v>22</v>
      </c>
      <c r="G73">
        <f t="shared" si="271"/>
        <v>54.233055499999999</v>
      </c>
      <c r="H73">
        <f t="shared" si="271"/>
        <v>54.656945</v>
      </c>
      <c r="I73">
        <f t="shared" si="271"/>
        <v>53.0986555</v>
      </c>
      <c r="J73">
        <f t="shared" si="271"/>
        <v>28.910117499999998</v>
      </c>
      <c r="K73">
        <f t="shared" si="271"/>
        <v>29.8133725</v>
      </c>
      <c r="L73">
        <f t="shared" si="271"/>
        <v>15.76</v>
      </c>
      <c r="M73">
        <f t="shared" si="271"/>
        <v>53.87780025</v>
      </c>
      <c r="N73">
        <f t="shared" si="271"/>
        <v>29.361744999999999</v>
      </c>
      <c r="O73">
        <f t="shared" si="271"/>
        <v>1179.0731657493616</v>
      </c>
      <c r="P73">
        <f t="shared" si="271"/>
        <v>0.26194380413562668</v>
      </c>
      <c r="Q73">
        <f t="shared" si="271"/>
        <v>0.26895127967305599</v>
      </c>
      <c r="R73">
        <f t="shared" si="271"/>
        <v>0.97394553386204663</v>
      </c>
      <c r="S73">
        <f t="shared" si="271"/>
        <v>-7.0074755374292808E-3</v>
      </c>
      <c r="T73">
        <f t="shared" si="271"/>
        <v>-7.7410609725226511E-3</v>
      </c>
      <c r="U73">
        <f t="shared" si="271"/>
        <v>2.6732613130057146E-4</v>
      </c>
      <c r="V73">
        <f t="shared" si="271"/>
        <v>1.5582895000000008</v>
      </c>
      <c r="W73">
        <f t="shared" si="271"/>
        <v>0.90325500000000147</v>
      </c>
      <c r="X73">
        <f t="shared" si="271"/>
        <v>24.514594805341083</v>
      </c>
      <c r="Y73">
        <f t="shared" si="271"/>
        <v>3.7296500000000004</v>
      </c>
      <c r="Z73">
        <f t="shared" si="271"/>
        <v>2.0999999999999908E-3</v>
      </c>
      <c r="AA73">
        <f t="shared" si="271"/>
        <v>7.733095453339005E-3</v>
      </c>
      <c r="AB73">
        <f t="shared" si="271"/>
        <v>8.002506520745651E-3</v>
      </c>
      <c r="AC73">
        <f t="shared" si="271"/>
        <v>28.809023474684338</v>
      </c>
      <c r="AD73">
        <f t="shared" si="271"/>
        <v>29.599295939077184</v>
      </c>
      <c r="AE73">
        <f t="shared" si="271"/>
        <v>2.9072553401797601E-9</v>
      </c>
      <c r="AF73">
        <f t="shared" si="271"/>
        <v>8.5047455029274707E-4</v>
      </c>
      <c r="AG73">
        <f t="shared" si="271"/>
        <v>7.2130722524329013E-7</v>
      </c>
      <c r="AH73">
        <f t="shared" si="271"/>
        <v>3140.6712889938349</v>
      </c>
      <c r="AI73">
        <f t="shared" si="271"/>
        <v>3140.6712889938349</v>
      </c>
      <c r="AJ73">
        <f t="shared" si="271"/>
        <v>4120.3614407793684</v>
      </c>
      <c r="AK73">
        <f t="shared" si="271"/>
        <v>0.61600323565392856</v>
      </c>
      <c r="AL73">
        <f t="shared" ref="AL73:BQ73" si="272">AVERAGEA(AL14:AL15)</f>
        <v>0.6135371406000466</v>
      </c>
      <c r="AM73">
        <f t="shared" si="272"/>
        <v>1.1010186784973879E-2</v>
      </c>
      <c r="AN73">
        <f t="shared" si="272"/>
        <v>0.27918461092150004</v>
      </c>
      <c r="AO73">
        <f t="shared" si="272"/>
        <v>1.3492489189403517E-2</v>
      </c>
      <c r="AP73">
        <f t="shared" si="272"/>
        <v>5.236572133159108E-4</v>
      </c>
      <c r="AQ73">
        <f t="shared" si="272"/>
        <v>995.82335787116483</v>
      </c>
      <c r="AR73">
        <f t="shared" si="272"/>
        <v>41447.66980198097</v>
      </c>
      <c r="AS73">
        <f t="shared" si="272"/>
        <v>1578.9588495992753</v>
      </c>
      <c r="AT73">
        <f t="shared" si="272"/>
        <v>1407.7204780976692</v>
      </c>
      <c r="AU73">
        <f t="shared" si="272"/>
        <v>248.12026555078074</v>
      </c>
      <c r="AV73">
        <f t="shared" si="272"/>
        <v>2.4559730476382893E-3</v>
      </c>
      <c r="AW73">
        <f t="shared" si="272"/>
        <v>3.9084954996783616E-4</v>
      </c>
      <c r="AX73">
        <f t="shared" si="272"/>
        <v>4.3361257140854281</v>
      </c>
      <c r="AY73">
        <f t="shared" si="272"/>
        <v>3.5167782661092524</v>
      </c>
      <c r="AZ73">
        <f t="shared" si="272"/>
        <v>1.5061118244667536E-3</v>
      </c>
      <c r="BA73">
        <f t="shared" si="272"/>
        <v>12.718709258016625</v>
      </c>
      <c r="BB73">
        <f t="shared" si="272"/>
        <v>10.666436528713483</v>
      </c>
      <c r="BC73">
        <f t="shared" si="272"/>
        <v>2370176.7559787473</v>
      </c>
      <c r="BD73">
        <f t="shared" si="272"/>
        <v>2056.6258712573149</v>
      </c>
      <c r="BE73">
        <f t="shared" si="272"/>
        <v>1717.8660905744607</v>
      </c>
      <c r="BF73">
        <f t="shared" si="272"/>
        <v>269.84978378807034</v>
      </c>
      <c r="BG73">
        <f t="shared" si="272"/>
        <v>1403.0627336426305</v>
      </c>
      <c r="BH73">
        <f t="shared" si="272"/>
        <v>1403.0627336426305</v>
      </c>
      <c r="BI73">
        <f t="shared" si="272"/>
        <v>0</v>
      </c>
      <c r="BJ73">
        <f t="shared" si="272"/>
        <v>13.519631001304052</v>
      </c>
      <c r="BK73">
        <f t="shared" si="272"/>
        <v>0.55145148936549182</v>
      </c>
      <c r="BL73">
        <f t="shared" si="272"/>
        <v>3648.193425955149</v>
      </c>
      <c r="BM73">
        <f t="shared" si="272"/>
        <v>18967.341947777684</v>
      </c>
      <c r="BN73">
        <f t="shared" si="272"/>
        <v>22615.535373732833</v>
      </c>
      <c r="BO73">
        <f t="shared" si="272"/>
        <v>82625.686886874697</v>
      </c>
      <c r="BP73">
        <f t="shared" si="272"/>
        <v>0.27371692169819528</v>
      </c>
      <c r="BQ73">
        <f t="shared" si="272"/>
        <v>0.83868537915311414</v>
      </c>
      <c r="BR73">
        <f t="shared" ref="BR73:CH73" si="273">AVERAGEA(BR14:BR15)</f>
        <v>0.22956386871006029</v>
      </c>
      <c r="BS73">
        <f t="shared" si="273"/>
        <v>46.723321557337158</v>
      </c>
      <c r="BT73">
        <f t="shared" si="273"/>
        <v>39.963506056685134</v>
      </c>
      <c r="BU73">
        <f t="shared" si="273"/>
        <v>7.1544786926628383</v>
      </c>
      <c r="BV73">
        <f t="shared" si="273"/>
        <v>0.25950924164123668</v>
      </c>
      <c r="BW73">
        <f t="shared" si="273"/>
        <v>0.26127214126208265</v>
      </c>
      <c r="BX73">
        <f t="shared" si="273"/>
        <v>1.0025707405858157</v>
      </c>
      <c r="BY73">
        <f t="shared" si="273"/>
        <v>0.26733167780981115</v>
      </c>
      <c r="BZ73">
        <f t="shared" si="273"/>
        <v>1.224611304283153</v>
      </c>
      <c r="CA73">
        <f t="shared" si="273"/>
        <v>6.0045592312200496E-2</v>
      </c>
      <c r="CB73">
        <f t="shared" si="273"/>
        <v>5.7240670026208557E-2</v>
      </c>
      <c r="CC73">
        <f t="shared" si="273"/>
        <v>3.3225053028626298E-3</v>
      </c>
      <c r="CD73">
        <f t="shared" si="273"/>
        <v>1.1135910224344845</v>
      </c>
      <c r="CE73">
        <f t="shared" si="273"/>
        <v>3.4979857991770301E-5</v>
      </c>
      <c r="CF73">
        <f t="shared" si="273"/>
        <v>3.0437964768406959E-5</v>
      </c>
      <c r="CG73">
        <f t="shared" si="273"/>
        <v>1.2497992747661244</v>
      </c>
      <c r="CH73">
        <f t="shared" si="273"/>
        <v>1.3254978898568592E-2</v>
      </c>
      <c r="CJ73">
        <f t="shared" ref="CJ73:CO73" si="274">AVERAGEA(CJ14:CJ15)</f>
        <v>20.001967451412035</v>
      </c>
      <c r="CK73">
        <f t="shared" si="274"/>
        <v>2.9922017895397524</v>
      </c>
      <c r="CL73">
        <f t="shared" si="274"/>
        <v>1.8544050533467824</v>
      </c>
      <c r="CM73">
        <f t="shared" ref="CM73" si="275">AVERAGEA(CM14:CM15)</f>
        <v>-1.5964452696976286</v>
      </c>
      <c r="CN73">
        <f t="shared" si="274"/>
        <v>24.361937941349325</v>
      </c>
      <c r="CO73">
        <f t="shared" si="274"/>
        <v>3.0868930519509683</v>
      </c>
      <c r="CP73">
        <f t="shared" ref="CP73:CX73" si="276">AVERAGEA(CP14:CP15)</f>
        <v>3.9084954996783616</v>
      </c>
      <c r="CQ73" t="e">
        <f t="shared" si="276"/>
        <v>#DIV/0!</v>
      </c>
      <c r="CR73">
        <f t="shared" si="276"/>
        <v>-22</v>
      </c>
      <c r="CS73">
        <f t="shared" si="276"/>
        <v>8.076962278540048E-2</v>
      </c>
      <c r="CT73">
        <f t="shared" si="276"/>
        <v>3.948891197245831E-2</v>
      </c>
      <c r="CU73">
        <f t="shared" si="276"/>
        <v>2.7295683701121915E-7</v>
      </c>
      <c r="CV73">
        <f t="shared" si="276"/>
        <v>29319.666070824431</v>
      </c>
      <c r="CW73" t="e">
        <f t="shared" si="276"/>
        <v>#DIV/0!</v>
      </c>
      <c r="CX73">
        <f t="shared" si="276"/>
        <v>0.79531022674064145</v>
      </c>
      <c r="CY73">
        <f t="shared" ref="CY73" si="277">AVERAGEA(CY14:CY15)</f>
        <v>2.9072553401797601</v>
      </c>
      <c r="CZ73">
        <f>AVERAGEA(CZ14:CZ15)</f>
        <v>1182.991702124039</v>
      </c>
      <c r="DA73">
        <f>AVERAGEA(DA14:DA15)</f>
        <v>9.653642722015557E-4</v>
      </c>
      <c r="DC73">
        <f t="shared" ref="DC73:ED73" si="278">AVERAGEA(DC14:DC15)</f>
        <v>167.41406168446321</v>
      </c>
      <c r="DD73">
        <f t="shared" si="278"/>
        <v>8.3285117389900165</v>
      </c>
      <c r="DE73">
        <f t="shared" si="278"/>
        <v>1.2416604297603057E-9</v>
      </c>
      <c r="DF73">
        <f t="shared" si="278"/>
        <v>1.2416604297603056</v>
      </c>
      <c r="DG73">
        <f t="shared" si="278"/>
        <v>0.88527020681122481</v>
      </c>
      <c r="DH73">
        <f t="shared" si="278"/>
        <v>3.0729225253466597E-2</v>
      </c>
      <c r="DI73">
        <f t="shared" ref="DI73:DK73" si="279">AVERAGEA(DI14:DI15)</f>
        <v>14.942674573786638</v>
      </c>
      <c r="DJ73">
        <f t="shared" si="279"/>
        <v>1.7262221368103832E-5</v>
      </c>
      <c r="DK73">
        <f t="shared" si="279"/>
        <v>1.479752231555153</v>
      </c>
      <c r="DL73">
        <f t="shared" ref="DL73" si="280">AVERAGEA(DL14:DL15)</f>
        <v>0.38761171510894316</v>
      </c>
      <c r="DM73">
        <f t="shared" ref="DM73" si="281">AVERAGEA(DM14:DM15)</f>
        <v>1.4499284231920584</v>
      </c>
      <c r="DN73">
        <f t="shared" ref="DN73" si="282">AVERAGEA(DN14:DN15)</f>
        <v>321.52529592414817</v>
      </c>
      <c r="DO73">
        <f t="shared" ref="DO73:DP73" si="283">AVERAGEA(DO14:DO15)</f>
        <v>1.7002053928747787</v>
      </c>
      <c r="DP73">
        <f t="shared" si="283"/>
        <v>16.944410860421797</v>
      </c>
      <c r="DQ73">
        <f t="shared" ref="DQ73:DR73" si="284">AVERAGEA(DQ14:DQ15)</f>
        <v>4.284139084417606E-6</v>
      </c>
      <c r="DR73">
        <f t="shared" si="284"/>
        <v>10.961107094695622</v>
      </c>
      <c r="DT73">
        <f t="shared" si="278"/>
        <v>4.4824097631241259E-29</v>
      </c>
      <c r="DU73">
        <f t="shared" si="278"/>
        <v>2.7871611117887031E-2</v>
      </c>
      <c r="DV73">
        <f t="shared" si="278"/>
        <v>8.9480746931447315E-22</v>
      </c>
      <c r="DW73">
        <f t="shared" si="278"/>
        <v>2.7925387657473756E-9</v>
      </c>
      <c r="DX73">
        <f t="shared" si="278"/>
        <v>1.7446646082099896E-8</v>
      </c>
      <c r="DY73">
        <f t="shared" si="278"/>
        <v>0.06</v>
      </c>
      <c r="DZ73">
        <f t="shared" si="278"/>
        <v>0.29895833333333327</v>
      </c>
      <c r="EA73">
        <f t="shared" si="278"/>
        <v>1.3354943683223645E-11</v>
      </c>
      <c r="EB73">
        <f t="shared" si="278"/>
        <v>7488101026.423172</v>
      </c>
      <c r="EC73">
        <f t="shared" si="278"/>
        <v>124801683.77371953</v>
      </c>
      <c r="ED73">
        <f t="shared" si="278"/>
        <v>5717150.59036633</v>
      </c>
      <c r="EH73">
        <f t="shared" ref="EH73:EV73" si="285">AVERAGEA(EH14:EH15)</f>
        <v>2.512829654060992</v>
      </c>
      <c r="EI73">
        <f t="shared" si="285"/>
        <v>3903.0744877585353</v>
      </c>
      <c r="EJ73">
        <f t="shared" si="285"/>
        <v>2.5128296540609921E-9</v>
      </c>
      <c r="EK73">
        <f t="shared" si="285"/>
        <v>8.076962278540048E-2</v>
      </c>
      <c r="EL73">
        <f t="shared" si="285"/>
        <v>22</v>
      </c>
      <c r="EM73">
        <f t="shared" si="285"/>
        <v>22</v>
      </c>
      <c r="EN73">
        <f t="shared" si="285"/>
        <v>3.0868930519509683</v>
      </c>
      <c r="EO73" t="e">
        <f t="shared" si="285"/>
        <v>#DIV/0!</v>
      </c>
      <c r="EP73" t="e">
        <f t="shared" ref="EP73:ER73" si="286">AVERAGEA(EP14:EP15)</f>
        <v>#DIV/0!</v>
      </c>
      <c r="EQ73">
        <f t="shared" si="286"/>
        <v>2.2083333333333333E-5</v>
      </c>
      <c r="ER73">
        <f t="shared" si="286"/>
        <v>0.24857585838273338</v>
      </c>
      <c r="ET73">
        <f t="shared" si="285"/>
        <v>1.9345748917513014E-6</v>
      </c>
      <c r="EU73">
        <f t="shared" si="285"/>
        <v>8.9480746931447315E-22</v>
      </c>
      <c r="EV73">
        <f t="shared" si="285"/>
        <v>7.0291328071328035E+37</v>
      </c>
      <c r="EX73">
        <f t="shared" ref="EX73:FE73" si="287">AVERAGEA(EX14:EX15)</f>
        <v>128.23499999999999</v>
      </c>
      <c r="EY73">
        <f t="shared" si="287"/>
        <v>0.97399999999999998</v>
      </c>
      <c r="EZ73">
        <f t="shared" si="287"/>
        <v>2.6739999999999999E-4</v>
      </c>
      <c r="FA73">
        <f t="shared" si="287"/>
        <v>1.2250000000000001</v>
      </c>
      <c r="FB73">
        <f t="shared" si="287"/>
        <v>1.2250000000000001</v>
      </c>
      <c r="FC73">
        <f t="shared" si="287"/>
        <v>24.28572688818624</v>
      </c>
      <c r="FD73">
        <f t="shared" si="287"/>
        <v>3.3224999999999999E-3</v>
      </c>
      <c r="FE73" t="e">
        <f t="shared" si="287"/>
        <v>#DIV/0!</v>
      </c>
      <c r="FG73">
        <f>AVERAGEA(FG14:FG15)</f>
        <v>0.79510282742944416</v>
      </c>
      <c r="FH73">
        <f>AVERAGEA(FH14:FH15)</f>
        <v>8.0791210467670654E-2</v>
      </c>
      <c r="FI73">
        <f>AVERAGEA(FI14:FI15)</f>
        <v>639.1203346693394</v>
      </c>
      <c r="FJ73">
        <f>AVERAGEA(FJ14:FJ15)</f>
        <v>1</v>
      </c>
    </row>
    <row r="74" spans="1:167" x14ac:dyDescent="0.25">
      <c r="A74">
        <v>55</v>
      </c>
      <c r="B74">
        <v>25</v>
      </c>
      <c r="C74">
        <v>1750</v>
      </c>
      <c r="E74">
        <f>COUNT(E16:E21)</f>
        <v>6</v>
      </c>
      <c r="F74">
        <f t="shared" ref="F74:AK74" si="288">AVERAGEA(F16:F21)</f>
        <v>23.5</v>
      </c>
      <c r="G74">
        <f t="shared" si="288"/>
        <v>39.830940333333338</v>
      </c>
      <c r="H74">
        <f t="shared" si="288"/>
        <v>55.005349666666667</v>
      </c>
      <c r="I74">
        <f t="shared" si="288"/>
        <v>53.466293166666667</v>
      </c>
      <c r="J74">
        <f t="shared" si="288"/>
        <v>29.17624166666667</v>
      </c>
      <c r="K74">
        <f t="shared" si="288"/>
        <v>30.071498333333338</v>
      </c>
      <c r="L74">
        <f t="shared" si="288"/>
        <v>19.345000000000002</v>
      </c>
      <c r="M74">
        <f t="shared" si="288"/>
        <v>54.23582141666666</v>
      </c>
      <c r="N74">
        <f t="shared" si="288"/>
        <v>29.62387</v>
      </c>
      <c r="O74">
        <f t="shared" si="288"/>
        <v>1178.8667764067961</v>
      </c>
      <c r="P74">
        <f t="shared" si="288"/>
        <v>0.26351684417736981</v>
      </c>
      <c r="Q74">
        <f t="shared" si="288"/>
        <v>0.26903707074256994</v>
      </c>
      <c r="R74">
        <f t="shared" si="288"/>
        <v>0.97948129082311353</v>
      </c>
      <c r="S74">
        <f t="shared" si="288"/>
        <v>-5.5202265652000704E-3</v>
      </c>
      <c r="T74">
        <f t="shared" si="288"/>
        <v>-6.3369965771470109E-3</v>
      </c>
      <c r="U74">
        <f t="shared" si="288"/>
        <v>2.9940942018091918E-4</v>
      </c>
      <c r="V74">
        <f t="shared" si="288"/>
        <v>1.5390564999999985</v>
      </c>
      <c r="W74">
        <f t="shared" si="288"/>
        <v>0.89525666666666714</v>
      </c>
      <c r="X74">
        <f t="shared" si="288"/>
        <v>24.609998160759002</v>
      </c>
      <c r="Y74">
        <f t="shared" si="288"/>
        <v>3.3279333333333336</v>
      </c>
      <c r="Z74">
        <f t="shared" si="288"/>
        <v>4.9999999999994493E-4</v>
      </c>
      <c r="AA74">
        <f t="shared" si="288"/>
        <v>8.6976535959060099E-3</v>
      </c>
      <c r="AB74">
        <f t="shared" si="288"/>
        <v>8.7675009096781099E-3</v>
      </c>
      <c r="AC74">
        <f t="shared" si="288"/>
        <v>31.563003274841194</v>
      </c>
      <c r="AD74">
        <f t="shared" si="288"/>
        <v>31.401356634397207</v>
      </c>
      <c r="AE74">
        <f t="shared" si="288"/>
        <v>2.9278619187720493E-9</v>
      </c>
      <c r="AF74">
        <f t="shared" si="288"/>
        <v>8.4525293322109567E-4</v>
      </c>
      <c r="AG74">
        <f t="shared" si="288"/>
        <v>7.1700438817695239E-7</v>
      </c>
      <c r="AH74">
        <f t="shared" si="288"/>
        <v>3140.9333768221418</v>
      </c>
      <c r="AI74">
        <f t="shared" si="288"/>
        <v>3140.9333768221418</v>
      </c>
      <c r="AJ74">
        <f t="shared" si="288"/>
        <v>4119.2494246067763</v>
      </c>
      <c r="AK74">
        <f t="shared" si="288"/>
        <v>0.61640362133092519</v>
      </c>
      <c r="AL74">
        <f t="shared" ref="AL74:BQ74" si="289">AVERAGEA(AL16:AL21)</f>
        <v>0.61392219258463487</v>
      </c>
      <c r="AM74">
        <f t="shared" si="289"/>
        <v>1.104672691649874E-2</v>
      </c>
      <c r="AN74">
        <f t="shared" si="289"/>
        <v>0.27935860920850003</v>
      </c>
      <c r="AO74">
        <f t="shared" si="289"/>
        <v>1.3536930217973411E-2</v>
      </c>
      <c r="AP74">
        <f t="shared" si="289"/>
        <v>5.2049139889571441E-4</v>
      </c>
      <c r="AQ74">
        <f t="shared" si="289"/>
        <v>995.73885386424979</v>
      </c>
      <c r="AR74">
        <f t="shared" si="289"/>
        <v>45618.553311069052</v>
      </c>
      <c r="AS74">
        <f t="shared" si="289"/>
        <v>1737.8496499454877</v>
      </c>
      <c r="AT74">
        <f t="shared" si="289"/>
        <v>1548.6968426970063</v>
      </c>
      <c r="AU74">
        <f t="shared" si="289"/>
        <v>244.8972416008794</v>
      </c>
      <c r="AV74">
        <f t="shared" si="289"/>
        <v>2.3409982601957529E-3</v>
      </c>
      <c r="AW74">
        <f t="shared" si="289"/>
        <v>3.7417652260220542E-4</v>
      </c>
      <c r="AX74">
        <f t="shared" si="289"/>
        <v>4.3070583567296588</v>
      </c>
      <c r="AY74">
        <f t="shared" si="289"/>
        <v>3.4924553079457663</v>
      </c>
      <c r="AZ74">
        <f t="shared" si="289"/>
        <v>1.4388249600453887E-3</v>
      </c>
      <c r="BA74">
        <f t="shared" si="289"/>
        <v>13.102249791009369</v>
      </c>
      <c r="BB74">
        <f t="shared" si="289"/>
        <v>10.985803368542335</v>
      </c>
      <c r="BC74">
        <f t="shared" si="289"/>
        <v>2369353.273970942</v>
      </c>
      <c r="BD74">
        <f t="shared" si="289"/>
        <v>2120.0218691854639</v>
      </c>
      <c r="BE74">
        <f t="shared" si="289"/>
        <v>1770.3970260955812</v>
      </c>
      <c r="BF74">
        <f t="shared" si="289"/>
        <v>270.73860435946824</v>
      </c>
      <c r="BG74">
        <f t="shared" si="289"/>
        <v>1582.6894026488917</v>
      </c>
      <c r="BH74">
        <f t="shared" si="289"/>
        <v>1582.6894026488917</v>
      </c>
      <c r="BI74">
        <f t="shared" si="289"/>
        <v>0</v>
      </c>
      <c r="BJ74">
        <f t="shared" si="289"/>
        <v>13.1355051457749</v>
      </c>
      <c r="BK74">
        <f t="shared" si="289"/>
        <v>0.53506818812778845</v>
      </c>
      <c r="BL74">
        <f t="shared" si="289"/>
        <v>3556.489760723101</v>
      </c>
      <c r="BM74">
        <f t="shared" si="289"/>
        <v>20773.564185350773</v>
      </c>
      <c r="BN74">
        <f t="shared" si="289"/>
        <v>24330.053946073876</v>
      </c>
      <c r="BO74">
        <f t="shared" si="289"/>
        <v>89275.83359493583</v>
      </c>
      <c r="BP74">
        <f t="shared" si="289"/>
        <v>0.28419760848481179</v>
      </c>
      <c r="BQ74">
        <f t="shared" si="289"/>
        <v>0.85199903305815006</v>
      </c>
      <c r="BR74">
        <f t="shared" ref="BR74:CH74" si="290">AVERAGEA(BR16:BR21)</f>
        <v>0.24196434317379337</v>
      </c>
      <c r="BS74">
        <f t="shared" si="290"/>
        <v>46.878729179143392</v>
      </c>
      <c r="BT74">
        <f t="shared" si="290"/>
        <v>40.310976606255942</v>
      </c>
      <c r="BU74">
        <f t="shared" si="290"/>
        <v>7.357092237523279</v>
      </c>
      <c r="BV74">
        <f t="shared" si="290"/>
        <v>0.26005714406048008</v>
      </c>
      <c r="BW74">
        <f t="shared" si="290"/>
        <v>0.26127216715081042</v>
      </c>
      <c r="BX74">
        <f t="shared" si="290"/>
        <v>1.0085913361064993</v>
      </c>
      <c r="BY74">
        <f t="shared" si="290"/>
        <v>0.26736594847674716</v>
      </c>
      <c r="BZ74">
        <f t="shared" si="290"/>
        <v>1.2485222572363426</v>
      </c>
      <c r="CA74">
        <f t="shared" si="290"/>
        <v>6.6440086429781789E-2</v>
      </c>
      <c r="CB74">
        <f t="shared" si="290"/>
        <v>6.5006489343069698E-2</v>
      </c>
      <c r="CC74">
        <f t="shared" si="290"/>
        <v>3.7202730903224835E-3</v>
      </c>
      <c r="CD74">
        <f t="shared" si="290"/>
        <v>1.1285567966714212</v>
      </c>
      <c r="CE74">
        <f t="shared" si="290"/>
        <v>3.7188260271580313E-5</v>
      </c>
      <c r="CF74">
        <f t="shared" si="290"/>
        <v>3.1512090690026465E-5</v>
      </c>
      <c r="CG74">
        <f t="shared" si="290"/>
        <v>1.2669519496547081</v>
      </c>
      <c r="CH74">
        <f t="shared" si="290"/>
        <v>1.2859546098524048E-2</v>
      </c>
      <c r="CJ74">
        <f t="shared" ref="CJ74:CO74" si="291">AVERAGEA(CJ16:CJ21)</f>
        <v>22.423315054351487</v>
      </c>
      <c r="CK74">
        <f t="shared" si="291"/>
        <v>3.0291875409187115</v>
      </c>
      <c r="CL74">
        <f t="shared" si="291"/>
        <v>1.9522492423985638</v>
      </c>
      <c r="CM74">
        <f t="shared" ref="CM74" si="292">AVERAGEA(CM16:CM21)</f>
        <v>-1.5154335698024803</v>
      </c>
      <c r="CN74">
        <f t="shared" si="291"/>
        <v>21.343344046032808</v>
      </c>
      <c r="CO74">
        <f t="shared" si="291"/>
        <v>3.1249926189504138</v>
      </c>
      <c r="CP74">
        <f t="shared" ref="CP74:CX74" si="293">AVERAGEA(CP16:CP21)</f>
        <v>3.7417652260220549</v>
      </c>
      <c r="CQ74" t="e">
        <f t="shared" si="293"/>
        <v>#DIV/0!</v>
      </c>
      <c r="CR74">
        <f t="shared" si="293"/>
        <v>-23.5</v>
      </c>
      <c r="CS74">
        <f t="shared" si="293"/>
        <v>9.2540767160328316E-2</v>
      </c>
      <c r="CT74">
        <f t="shared" si="293"/>
        <v>4.0220775170298213E-2</v>
      </c>
      <c r="CU74">
        <f t="shared" si="293"/>
        <v>2.7550592098929264E-7</v>
      </c>
      <c r="CV74">
        <f t="shared" si="293"/>
        <v>31944.434754885879</v>
      </c>
      <c r="CW74" t="e">
        <f t="shared" si="293"/>
        <v>#DIV/0!</v>
      </c>
      <c r="CX74">
        <f t="shared" si="293"/>
        <v>0.78527945336632865</v>
      </c>
      <c r="CY74">
        <f t="shared" ref="CY74" si="294">AVERAGEA(CY16:CY21)</f>
        <v>2.92786191877205</v>
      </c>
      <c r="CZ74">
        <f>AVERAGEA(CZ16:CZ21)</f>
        <v>1182.9085603282099</v>
      </c>
      <c r="DA74">
        <f>AVERAGEA(DA16:DA21)</f>
        <v>9.6276746297070009E-4</v>
      </c>
      <c r="DC74">
        <f t="shared" ref="DC74:ED74" si="295">AVERAGEA(DC16:DC21)</f>
        <v>187.86074270890671</v>
      </c>
      <c r="DD74">
        <f t="shared" si="295"/>
        <v>8.5795037841227444</v>
      </c>
      <c r="DE74">
        <f t="shared" si="295"/>
        <v>1.2038108293542902E-9</v>
      </c>
      <c r="DF74">
        <f t="shared" si="295"/>
        <v>1.2038108293542902</v>
      </c>
      <c r="DG74">
        <f t="shared" si="295"/>
        <v>0.95602875011209865</v>
      </c>
      <c r="DH74">
        <f t="shared" si="295"/>
        <v>3.0431484277639909E-2</v>
      </c>
      <c r="DI74">
        <f t="shared" ref="DI74:DK74" si="296">AVERAGEA(DI16:DI21)</f>
        <v>15.397288791209514</v>
      </c>
      <c r="DJ74">
        <f t="shared" si="296"/>
        <v>1.7419622476209399E-5</v>
      </c>
      <c r="DK74">
        <f t="shared" si="296"/>
        <v>1.538503527658815</v>
      </c>
      <c r="DL74">
        <f t="shared" ref="DL74" si="297">AVERAGEA(DL16:DL21)</f>
        <v>0.40525961167440228</v>
      </c>
      <c r="DM74">
        <f t="shared" ref="DM74" si="298">AVERAGEA(DM16:DM21)</f>
        <v>1.515820575624546</v>
      </c>
      <c r="DN74">
        <f t="shared" ref="DN74" si="299">AVERAGEA(DN16:DN21)</f>
        <v>378.83930960964193</v>
      </c>
      <c r="DO74">
        <f t="shared" ref="DO74:DP74" si="300">AVERAGEA(DO16:DO21)</f>
        <v>1.9221107968092228</v>
      </c>
      <c r="DP74">
        <f t="shared" si="300"/>
        <v>16.474319460489081</v>
      </c>
      <c r="DQ74">
        <f t="shared" ref="DQ74:DR74" si="301">AVERAGEA(DQ16:DQ21)</f>
        <v>4.2222108934533545E-6</v>
      </c>
      <c r="DR74">
        <f t="shared" si="301"/>
        <v>11.284166175043518</v>
      </c>
      <c r="DT74">
        <f t="shared" si="295"/>
        <v>4.4824097631241259E-29</v>
      </c>
      <c r="DU74">
        <f t="shared" si="295"/>
        <v>2.7884306990990131E-2</v>
      </c>
      <c r="DV74">
        <f t="shared" si="295"/>
        <v>9.784571426438812E-22</v>
      </c>
      <c r="DW74">
        <f t="shared" si="295"/>
        <v>2.5950092825690119E-9</v>
      </c>
      <c r="DX74">
        <f t="shared" si="295"/>
        <v>1.5833112956069172E-8</v>
      </c>
      <c r="DY74">
        <f t="shared" si="295"/>
        <v>5.4857142857142847E-2</v>
      </c>
      <c r="DZ74">
        <f t="shared" si="295"/>
        <v>0.32708333333333334</v>
      </c>
      <c r="EA74">
        <f t="shared" si="295"/>
        <v>1.3196575803222307E-11</v>
      </c>
      <c r="EB74">
        <f t="shared" si="295"/>
        <v>7770382704.9255714</v>
      </c>
      <c r="EC74">
        <f t="shared" si="295"/>
        <v>129506378.41542621</v>
      </c>
      <c r="ED74">
        <f t="shared" si="295"/>
        <v>6184245.4584562853</v>
      </c>
      <c r="EH74">
        <f t="shared" ref="EH74:EV74" si="302">AVERAGEA(EH16:EH21)</f>
        <v>2.5212305966040138</v>
      </c>
      <c r="EI74">
        <f t="shared" si="302"/>
        <v>4339.6286572013596</v>
      </c>
      <c r="EJ74">
        <f t="shared" si="302"/>
        <v>2.5212305966040143E-9</v>
      </c>
      <c r="EK74">
        <f t="shared" si="302"/>
        <v>9.2540767160328316E-2</v>
      </c>
      <c r="EL74">
        <f t="shared" si="302"/>
        <v>23.5</v>
      </c>
      <c r="EM74">
        <f t="shared" si="302"/>
        <v>23.5</v>
      </c>
      <c r="EN74">
        <f t="shared" si="302"/>
        <v>3.1249926189504138</v>
      </c>
      <c r="EO74" t="e">
        <f t="shared" si="302"/>
        <v>#DIV/0!</v>
      </c>
      <c r="EP74" t="e">
        <f t="shared" ref="EP74:ER74" si="303">AVERAGEA(EP16:EP21)</f>
        <v>#DIV/0!</v>
      </c>
      <c r="EQ74">
        <f t="shared" si="303"/>
        <v>2.4150000000000001E-5</v>
      </c>
      <c r="ER74">
        <f t="shared" si="303"/>
        <v>0.26212112800398407</v>
      </c>
      <c r="ET74">
        <f t="shared" si="302"/>
        <v>1.9348197656418482E-6</v>
      </c>
      <c r="EU74">
        <f t="shared" si="302"/>
        <v>9.784571426438812E-22</v>
      </c>
      <c r="EV74">
        <f t="shared" si="302"/>
        <v>6.5279581391644106E+37</v>
      </c>
      <c r="EX74">
        <f t="shared" ref="EX74:FE74" si="304">AVERAGEA(EX16:EX21)</f>
        <v>113.81833333333334</v>
      </c>
      <c r="EY74">
        <f t="shared" si="304"/>
        <v>0.97933333333333328</v>
      </c>
      <c r="EZ74">
        <f t="shared" si="304"/>
        <v>2.9933333333333331E-4</v>
      </c>
      <c r="FA74">
        <f t="shared" si="304"/>
        <v>1.2490000000000001</v>
      </c>
      <c r="FB74">
        <f t="shared" si="304"/>
        <v>1.2490000000000001</v>
      </c>
      <c r="FC74">
        <f t="shared" si="304"/>
        <v>21.244814210006599</v>
      </c>
      <c r="FD74">
        <f t="shared" si="304"/>
        <v>498.33655599999997</v>
      </c>
      <c r="FE74" t="e">
        <f t="shared" si="304"/>
        <v>#DIV/0!</v>
      </c>
      <c r="FG74">
        <f>AVERAGEA(FG16:FG21)</f>
        <v>0.78484188991502934</v>
      </c>
      <c r="FH74">
        <f>AVERAGEA(FH16:FH21)</f>
        <v>7.6818628805578104E-2</v>
      </c>
      <c r="FI74">
        <f>AVERAGEA(FI16:FI21)</f>
        <v>713.47877570539606</v>
      </c>
      <c r="FJ74">
        <f>AVERAGEA(FJ16:FJ21)</f>
        <v>1</v>
      </c>
    </row>
    <row r="75" spans="1:167" x14ac:dyDescent="0.25">
      <c r="A75">
        <v>55</v>
      </c>
      <c r="B75">
        <v>25</v>
      </c>
      <c r="C75">
        <v>1900</v>
      </c>
      <c r="E75">
        <f>COUNT(E22:E23)</f>
        <v>2</v>
      </c>
      <c r="F75">
        <f t="shared" ref="F75:AK75" si="305">AVERAGEA(F22:F23)</f>
        <v>25.5</v>
      </c>
      <c r="G75">
        <f t="shared" si="305"/>
        <v>54.6983405</v>
      </c>
      <c r="H75">
        <f t="shared" si="305"/>
        <v>55.055685499999996</v>
      </c>
      <c r="I75">
        <f t="shared" si="305"/>
        <v>53.613585</v>
      </c>
      <c r="J75">
        <f t="shared" si="305"/>
        <v>29.700092999999999</v>
      </c>
      <c r="K75">
        <f t="shared" si="305"/>
        <v>30.5493785</v>
      </c>
      <c r="L75">
        <f t="shared" si="305"/>
        <v>19.619999999999997</v>
      </c>
      <c r="M75">
        <f t="shared" si="305"/>
        <v>54.334635249999998</v>
      </c>
      <c r="N75">
        <f t="shared" si="305"/>
        <v>30.124735749999999</v>
      </c>
      <c r="O75">
        <f t="shared" si="305"/>
        <v>1178.8097255195162</v>
      </c>
      <c r="P75">
        <f t="shared" si="305"/>
        <v>0.26358579459303721</v>
      </c>
      <c r="Q75">
        <f t="shared" si="305"/>
        <v>0.26906078934455674</v>
      </c>
      <c r="R75">
        <f t="shared" si="305"/>
        <v>0.97965100385282011</v>
      </c>
      <c r="S75">
        <f t="shared" si="305"/>
        <v>-5.4749947515194963E-3</v>
      </c>
      <c r="T75">
        <f t="shared" si="305"/>
        <v>-6.3221462028040078E-3</v>
      </c>
      <c r="U75">
        <f t="shared" si="305"/>
        <v>2.7001686785687944E-4</v>
      </c>
      <c r="V75">
        <f t="shared" si="305"/>
        <v>1.4421004999999987</v>
      </c>
      <c r="W75">
        <f t="shared" si="305"/>
        <v>0.84928550000000058</v>
      </c>
      <c r="X75">
        <f t="shared" si="305"/>
        <v>24.208686586247822</v>
      </c>
      <c r="Y75">
        <f t="shared" si="305"/>
        <v>3.7889999999999997</v>
      </c>
      <c r="Z75">
        <f t="shared" si="305"/>
        <v>-1.1000000000001009E-3</v>
      </c>
      <c r="AA75">
        <f t="shared" si="305"/>
        <v>8.8805870367376812E-3</v>
      </c>
      <c r="AB75">
        <f t="shared" si="305"/>
        <v>9.1001071657357026E-3</v>
      </c>
      <c r="AC75">
        <f t="shared" si="305"/>
        <v>32.760385796648528</v>
      </c>
      <c r="AD75">
        <f t="shared" si="305"/>
        <v>31.197801605689957</v>
      </c>
      <c r="AE75">
        <f t="shared" si="305"/>
        <v>2.9335567100675422E-9</v>
      </c>
      <c r="AF75">
        <f t="shared" si="305"/>
        <v>8.4381624615527482E-4</v>
      </c>
      <c r="AG75">
        <f t="shared" si="305"/>
        <v>7.1582052447611077E-7</v>
      </c>
      <c r="AH75">
        <f t="shared" si="305"/>
        <v>3141.0061433470755</v>
      </c>
      <c r="AI75">
        <f t="shared" si="305"/>
        <v>3141.0061433470755</v>
      </c>
      <c r="AJ75">
        <f t="shared" si="305"/>
        <v>4117.2770470029818</v>
      </c>
      <c r="AK75">
        <f t="shared" si="305"/>
        <v>0.61651397430626642</v>
      </c>
      <c r="AL75">
        <f t="shared" ref="AL75:BQ75" si="306">AVERAGEA(AL22:AL23)</f>
        <v>0.61474053321386291</v>
      </c>
      <c r="AM75">
        <f t="shared" si="306"/>
        <v>1.1056801254512204E-2</v>
      </c>
      <c r="AN75">
        <f t="shared" si="306"/>
        <v>0.27940663273150002</v>
      </c>
      <c r="AO75">
        <f t="shared" si="306"/>
        <v>1.3549182744642427E-2</v>
      </c>
      <c r="AP75">
        <f t="shared" si="306"/>
        <v>5.1962035950758401E-4</v>
      </c>
      <c r="AQ75">
        <f t="shared" si="306"/>
        <v>995.60813281091214</v>
      </c>
      <c r="AR75">
        <f t="shared" si="306"/>
        <v>49593.536754446512</v>
      </c>
      <c r="AS75">
        <f t="shared" si="306"/>
        <v>1889.2775906455813</v>
      </c>
      <c r="AT75">
        <f t="shared" si="306"/>
        <v>1684.892952136368</v>
      </c>
      <c r="AU75">
        <f t="shared" si="306"/>
        <v>244.01241296161564</v>
      </c>
      <c r="AV75">
        <f t="shared" si="306"/>
        <v>2.2452142595070748E-3</v>
      </c>
      <c r="AW75">
        <f t="shared" si="306"/>
        <v>3.5929769177704381E-4</v>
      </c>
      <c r="AX75">
        <f t="shared" si="306"/>
        <v>4.2990632760843894</v>
      </c>
      <c r="AY75">
        <f t="shared" si="306"/>
        <v>3.4802149268800431</v>
      </c>
      <c r="AZ75">
        <f t="shared" si="306"/>
        <v>1.3808078933163041E-3</v>
      </c>
      <c r="BA75">
        <f t="shared" si="306"/>
        <v>13.463914821858532</v>
      </c>
      <c r="BB75">
        <f t="shared" si="306"/>
        <v>11.285702806941597</v>
      </c>
      <c r="BC75">
        <f t="shared" si="306"/>
        <v>2369125.9373997101</v>
      </c>
      <c r="BD75">
        <f t="shared" si="306"/>
        <v>2178.9315338550332</v>
      </c>
      <c r="BE75">
        <f t="shared" si="306"/>
        <v>1821.1658915326157</v>
      </c>
      <c r="BF75">
        <f t="shared" si="306"/>
        <v>270.98365489284856</v>
      </c>
      <c r="BG75">
        <f t="shared" si="306"/>
        <v>1695.5643452814488</v>
      </c>
      <c r="BH75">
        <f t="shared" si="306"/>
        <v>1695.5643452814488</v>
      </c>
      <c r="BI75">
        <f t="shared" si="306"/>
        <v>0</v>
      </c>
      <c r="BJ75">
        <f t="shared" si="306"/>
        <v>12.73208540826356</v>
      </c>
      <c r="BK75">
        <f t="shared" si="306"/>
        <v>0.52577503944449688</v>
      </c>
      <c r="BL75">
        <f t="shared" si="306"/>
        <v>3450.1024047723304</v>
      </c>
      <c r="BM75">
        <f t="shared" si="306"/>
        <v>21559.28032783886</v>
      </c>
      <c r="BN75">
        <f t="shared" si="306"/>
        <v>25009.38273261119</v>
      </c>
      <c r="BO75">
        <f t="shared" si="306"/>
        <v>90788.278918251977</v>
      </c>
      <c r="BP75">
        <f t="shared" si="306"/>
        <v>0.27632885413432551</v>
      </c>
      <c r="BQ75">
        <f t="shared" si="306"/>
        <v>0.8620222330072288</v>
      </c>
      <c r="BR75">
        <f t="shared" ref="BR75:CH75" si="307">AVERAGEA(BR22:BR23)</f>
        <v>0.23828142966357529</v>
      </c>
      <c r="BS75">
        <f t="shared" si="307"/>
        <v>47.01162347870401</v>
      </c>
      <c r="BT75">
        <f t="shared" si="307"/>
        <v>40.645580774572238</v>
      </c>
      <c r="BU75">
        <f t="shared" si="307"/>
        <v>7.3230117712959846</v>
      </c>
      <c r="BV75">
        <f t="shared" si="307"/>
        <v>0.26020833569189106</v>
      </c>
      <c r="BW75">
        <f t="shared" si="307"/>
        <v>0.26127217429480293</v>
      </c>
      <c r="BX75">
        <f t="shared" si="307"/>
        <v>1.0088552111078526</v>
      </c>
      <c r="BY75">
        <f t="shared" si="307"/>
        <v>0.26739326660337387</v>
      </c>
      <c r="BZ75">
        <f t="shared" si="307"/>
        <v>1.2507495970191953</v>
      </c>
      <c r="CA75">
        <f t="shared" si="307"/>
        <v>6.7048975528967852E-2</v>
      </c>
      <c r="CB75">
        <f t="shared" si="307"/>
        <v>6.3546893575361307E-2</v>
      </c>
      <c r="CC75">
        <f t="shared" si="307"/>
        <v>3.1117155013282889E-3</v>
      </c>
      <c r="CD75">
        <f t="shared" si="307"/>
        <v>1.1298024040635239</v>
      </c>
      <c r="CE75">
        <f t="shared" si="307"/>
        <v>3.8428240072640687E-5</v>
      </c>
      <c r="CF75">
        <f t="shared" si="307"/>
        <v>3.2426277180995784E-5</v>
      </c>
      <c r="CG75">
        <f t="shared" si="307"/>
        <v>1.2687990337940629</v>
      </c>
      <c r="CH75">
        <f t="shared" si="307"/>
        <v>1.2362260257101149E-2</v>
      </c>
      <c r="CJ75">
        <f t="shared" ref="CJ75:CO75" si="308">AVERAGEA(CJ22:CJ23)</f>
        <v>18.72862154008412</v>
      </c>
      <c r="CK75">
        <f t="shared" si="308"/>
        <v>2.9296190562915063</v>
      </c>
      <c r="CL75">
        <f t="shared" si="308"/>
        <v>1.9713584342706447</v>
      </c>
      <c r="CM75">
        <f t="shared" ref="CM75" si="309">AVERAGEA(CM22:CM23)</f>
        <v>-1.4981251762763024</v>
      </c>
      <c r="CN75">
        <f t="shared" si="308"/>
        <v>20.067200240808518</v>
      </c>
      <c r="CO75">
        <f t="shared" si="308"/>
        <v>3.2369453481761372</v>
      </c>
      <c r="CP75">
        <f t="shared" ref="CP75:CX75" si="310">AVERAGEA(CP22:CP23)</f>
        <v>3.5929769177704385</v>
      </c>
      <c r="CQ75" t="e">
        <f t="shared" si="310"/>
        <v>#DIV/0!</v>
      </c>
      <c r="CR75">
        <f t="shared" si="310"/>
        <v>-25.5</v>
      </c>
      <c r="CS75">
        <f t="shared" si="310"/>
        <v>8.7054386491864116E-2</v>
      </c>
      <c r="CT75">
        <f t="shared" si="310"/>
        <v>4.0897254657673653E-2</v>
      </c>
      <c r="CU75">
        <f t="shared" si="310"/>
        <v>2.7795377262020191E-7</v>
      </c>
      <c r="CV75">
        <f t="shared" si="310"/>
        <v>32738.845434810835</v>
      </c>
      <c r="CW75" t="e">
        <f t="shared" si="310"/>
        <v>#DIV/0!</v>
      </c>
      <c r="CX75">
        <f t="shared" si="310"/>
        <v>0.78326662064606467</v>
      </c>
      <c r="CY75">
        <f t="shared" ref="CY75" si="311">AVERAGEA(CY22:CY23)</f>
        <v>2.9335567100675419</v>
      </c>
      <c r="CZ75">
        <f>AVERAGEA(CZ22:CZ23)</f>
        <v>1182.8417791477104</v>
      </c>
      <c r="DA75">
        <f>AVERAGEA(DA22:DA23)</f>
        <v>9.6032573167364988E-4</v>
      </c>
      <c r="DC75">
        <f t="shared" ref="DC75:ED75" si="312">AVERAGEA(DC22:DC23)</f>
        <v>197.20710985097739</v>
      </c>
      <c r="DD75">
        <f t="shared" si="312"/>
        <v>8.5990183461921887</v>
      </c>
      <c r="DE75">
        <f t="shared" si="312"/>
        <v>1.2008680333942181E-9</v>
      </c>
      <c r="DF75">
        <f t="shared" si="312"/>
        <v>1.2008680333942181</v>
      </c>
      <c r="DG75">
        <f t="shared" si="312"/>
        <v>1.0081971810517034</v>
      </c>
      <c r="DH75">
        <f t="shared" si="312"/>
        <v>3.0777542437271842E-2</v>
      </c>
      <c r="DI75">
        <f t="shared" ref="DI75:DK75" si="313">AVERAGEA(DI22:DI23)</f>
        <v>15.823439885732437</v>
      </c>
      <c r="DJ75">
        <f t="shared" si="313"/>
        <v>1.7876750301578042E-5</v>
      </c>
      <c r="DK75">
        <f t="shared" si="313"/>
        <v>1.5379915540845128</v>
      </c>
      <c r="DL75">
        <f t="shared" ref="DL75" si="314">AVERAGEA(DL22:DL23)</f>
        <v>0.40541440396548589</v>
      </c>
      <c r="DM75">
        <f t="shared" ref="DM75" si="315">AVERAGEA(DM22:DM23)</f>
        <v>1.5161710618174595</v>
      </c>
      <c r="DN75">
        <f t="shared" ref="DN75" si="316">AVERAGEA(DN22:DN23)</f>
        <v>394.73451956201063</v>
      </c>
      <c r="DO75">
        <f t="shared" ref="DO75:DP75" si="317">AVERAGEA(DO22:DO23)</f>
        <v>2.0176478890596563</v>
      </c>
      <c r="DP75">
        <f t="shared" si="317"/>
        <v>16.238529832631585</v>
      </c>
      <c r="DQ75">
        <f t="shared" ref="DQ75:DR75" si="318">AVERAGEA(DQ22:DQ23)</f>
        <v>4.0554975658122952E-6</v>
      </c>
      <c r="DR75">
        <f t="shared" si="318"/>
        <v>11.287249360376503</v>
      </c>
      <c r="DT75">
        <f t="shared" si="312"/>
        <v>4.4824097631241259E-29</v>
      </c>
      <c r="DU75">
        <f t="shared" si="312"/>
        <v>2.7895229915349245E-2</v>
      </c>
      <c r="DV75">
        <f t="shared" si="312"/>
        <v>9.8883269851150556E-22</v>
      </c>
      <c r="DW75">
        <f t="shared" si="312"/>
        <v>2.532621680288126E-9</v>
      </c>
      <c r="DX75">
        <f t="shared" si="312"/>
        <v>1.5265601282235039E-8</v>
      </c>
      <c r="DY75">
        <f t="shared" si="312"/>
        <v>5.0526315789473683E-2</v>
      </c>
      <c r="DZ75">
        <f t="shared" si="312"/>
        <v>0.35499999999999998</v>
      </c>
      <c r="EA75">
        <f t="shared" si="312"/>
        <v>1.3803343058337589E-11</v>
      </c>
      <c r="EB75">
        <f t="shared" si="312"/>
        <v>7265406852.8507118</v>
      </c>
      <c r="EC75">
        <f t="shared" si="312"/>
        <v>121090114.21417853</v>
      </c>
      <c r="ED75">
        <f t="shared" si="312"/>
        <v>4750127.8558744369</v>
      </c>
      <c r="EH75">
        <f t="shared" ref="EH75:EV75" si="319">AVERAGEA(EH22:EH23)</f>
        <v>2.5280504039870655</v>
      </c>
      <c r="EI75">
        <f t="shared" si="319"/>
        <v>4766.2130136253018</v>
      </c>
      <c r="EJ75">
        <f t="shared" si="319"/>
        <v>2.5280504039870655E-9</v>
      </c>
      <c r="EK75">
        <f t="shared" si="319"/>
        <v>8.7054386491864116E-2</v>
      </c>
      <c r="EL75">
        <f t="shared" si="319"/>
        <v>25.5</v>
      </c>
      <c r="EM75">
        <f t="shared" si="319"/>
        <v>25.5</v>
      </c>
      <c r="EN75">
        <f t="shared" si="319"/>
        <v>3.2369453481761372</v>
      </c>
      <c r="EO75" t="e">
        <f t="shared" si="319"/>
        <v>#DIV/0!</v>
      </c>
      <c r="EP75" t="e">
        <f t="shared" ref="EP75:ER75" si="320">AVERAGEA(EP22:EP23)</f>
        <v>#DIV/0!</v>
      </c>
      <c r="EQ75">
        <f t="shared" si="320"/>
        <v>2.6233333333333332E-5</v>
      </c>
      <c r="ER75">
        <f t="shared" si="320"/>
        <v>0.25791372236848431</v>
      </c>
      <c r="ET75">
        <f t="shared" si="319"/>
        <v>1.9348602763575726E-6</v>
      </c>
      <c r="EU75">
        <f t="shared" si="319"/>
        <v>9.8883269851150556E-22</v>
      </c>
      <c r="EV75">
        <f t="shared" si="319"/>
        <v>6.3705348770099886E+37</v>
      </c>
      <c r="EX75">
        <f t="shared" ref="EX75:FE75" si="321">AVERAGEA(EX22:EX23)</f>
        <v>61.795000000000002</v>
      </c>
      <c r="EY75">
        <f t="shared" si="321"/>
        <v>0.97950000000000004</v>
      </c>
      <c r="EZ75">
        <f t="shared" si="321"/>
        <v>2.7E-4</v>
      </c>
      <c r="FA75">
        <f t="shared" si="321"/>
        <v>1.25</v>
      </c>
      <c r="FB75">
        <f t="shared" si="321"/>
        <v>1.25</v>
      </c>
      <c r="FC75">
        <f t="shared" si="321"/>
        <v>20.166541583391808</v>
      </c>
      <c r="FD75">
        <f t="shared" si="321"/>
        <v>3.1099999999999999E-3</v>
      </c>
      <c r="FE75" t="e">
        <f t="shared" si="321"/>
        <v>#DIV/0!</v>
      </c>
      <c r="FG75">
        <f>AVERAGEA(FG22:FG23)</f>
        <v>0.78361495135688686</v>
      </c>
      <c r="FH75">
        <f>AVERAGEA(FH22:FH23)</f>
        <v>8.7094370860927139E-2</v>
      </c>
      <c r="FI75">
        <f>AVERAGEA(FI22:FI23)</f>
        <v>748.12085354102976</v>
      </c>
      <c r="FJ75">
        <f>AVERAGEA(FJ22:FJ23)</f>
        <v>1</v>
      </c>
    </row>
    <row r="76" spans="1:167" x14ac:dyDescent="0.25">
      <c r="A76">
        <v>55</v>
      </c>
      <c r="B76">
        <v>25</v>
      </c>
      <c r="C76">
        <v>2050</v>
      </c>
      <c r="E76">
        <f>COUNT(E24:E25)</f>
        <v>2</v>
      </c>
      <c r="F76">
        <f t="shared" ref="F76:AK76" si="322">AVERAGEA(F24:F25)</f>
        <v>26</v>
      </c>
      <c r="G76">
        <f t="shared" si="322"/>
        <v>54.442588999999998</v>
      </c>
      <c r="H76">
        <f t="shared" si="322"/>
        <v>55.057947499999997</v>
      </c>
      <c r="I76">
        <f t="shared" si="322"/>
        <v>53.367221999999998</v>
      </c>
      <c r="J76">
        <f t="shared" si="322"/>
        <v>29.800759999999997</v>
      </c>
      <c r="K76">
        <f t="shared" si="322"/>
        <v>30.724572000000002</v>
      </c>
      <c r="L76">
        <f t="shared" si="322"/>
        <v>20.424999999999997</v>
      </c>
      <c r="M76">
        <f t="shared" si="322"/>
        <v>54.212584750000005</v>
      </c>
      <c r="N76">
        <f t="shared" si="322"/>
        <v>30.262665999999999</v>
      </c>
      <c r="O76">
        <f t="shared" si="322"/>
        <v>1178.8803319911967</v>
      </c>
      <c r="P76">
        <f t="shared" si="322"/>
        <v>0.26403036315968098</v>
      </c>
      <c r="Q76">
        <f t="shared" si="322"/>
        <v>0.26903142881820002</v>
      </c>
      <c r="R76">
        <f t="shared" si="322"/>
        <v>0.9814104660428189</v>
      </c>
      <c r="S76">
        <f t="shared" si="322"/>
        <v>-5.0010656585190716E-3</v>
      </c>
      <c r="T76">
        <f t="shared" si="322"/>
        <v>-5.859321587682504E-3</v>
      </c>
      <c r="U76">
        <f t="shared" si="322"/>
        <v>3.0871174493766671E-4</v>
      </c>
      <c r="V76">
        <f t="shared" si="322"/>
        <v>1.6907254999999992</v>
      </c>
      <c r="W76">
        <f t="shared" si="322"/>
        <v>0.92381200000000163</v>
      </c>
      <c r="X76">
        <f t="shared" si="322"/>
        <v>23.947872015420103</v>
      </c>
      <c r="Y76">
        <f t="shared" si="322"/>
        <v>3.81345</v>
      </c>
      <c r="Z76">
        <f t="shared" si="322"/>
        <v>1.1499999999999844E-3</v>
      </c>
      <c r="AA76">
        <f t="shared" si="322"/>
        <v>8.9304779751463274E-3</v>
      </c>
      <c r="AB76">
        <f t="shared" si="322"/>
        <v>9.2697363563250743E-3</v>
      </c>
      <c r="AC76">
        <f t="shared" si="322"/>
        <v>33.37105088277027</v>
      </c>
      <c r="AD76">
        <f t="shared" si="322"/>
        <v>34.179284084990215</v>
      </c>
      <c r="AE76">
        <f t="shared" si="322"/>
        <v>2.9265109668317109E-9</v>
      </c>
      <c r="AF76">
        <f t="shared" si="322"/>
        <v>8.4558362085914655E-4</v>
      </c>
      <c r="AG76">
        <f t="shared" si="322"/>
        <v>7.1727683428869776E-7</v>
      </c>
      <c r="AH76">
        <f t="shared" si="322"/>
        <v>3140.9155777008282</v>
      </c>
      <c r="AI76">
        <f t="shared" si="322"/>
        <v>3140.9155777008282</v>
      </c>
      <c r="AJ76">
        <f t="shared" si="322"/>
        <v>4116.7195217635181</v>
      </c>
      <c r="AK76">
        <f t="shared" si="322"/>
        <v>0.61637791640880746</v>
      </c>
      <c r="AL76">
        <f t="shared" ref="AL76:BQ76" si="323">AVERAGEA(AL24:AL25)</f>
        <v>0.61495810912465987</v>
      </c>
      <c r="AM76">
        <f t="shared" si="323"/>
        <v>1.1044374724750682E-2</v>
      </c>
      <c r="AN76">
        <f t="shared" si="323"/>
        <v>0.27934731618850001</v>
      </c>
      <c r="AO76">
        <f t="shared" si="323"/>
        <v>1.3534069668440157E-2</v>
      </c>
      <c r="AP76">
        <f t="shared" si="323"/>
        <v>5.2069187379016825E-4</v>
      </c>
      <c r="AQ76">
        <f t="shared" si="323"/>
        <v>995.56923712304933</v>
      </c>
      <c r="AR76">
        <f t="shared" si="323"/>
        <v>53413.972579606132</v>
      </c>
      <c r="AS76">
        <f t="shared" si="323"/>
        <v>2034.8180030326143</v>
      </c>
      <c r="AT76">
        <f t="shared" si="323"/>
        <v>1813.3815829944365</v>
      </c>
      <c r="AU76">
        <f t="shared" si="323"/>
        <v>245.09797837876513</v>
      </c>
      <c r="AV76">
        <f t="shared" si="323"/>
        <v>2.1634308172783891E-3</v>
      </c>
      <c r="AW76">
        <f t="shared" si="323"/>
        <v>3.4569831643488786E-4</v>
      </c>
      <c r="AX76">
        <f t="shared" si="323"/>
        <v>4.3088947222563538</v>
      </c>
      <c r="AY76">
        <f t="shared" si="323"/>
        <v>3.4856793950975069</v>
      </c>
      <c r="AZ76">
        <f t="shared" si="323"/>
        <v>1.3294984296356015E-3</v>
      </c>
      <c r="BA76">
        <f t="shared" si="323"/>
        <v>13.811700383922792</v>
      </c>
      <c r="BB76">
        <f t="shared" si="323"/>
        <v>11.571635545623446</v>
      </c>
      <c r="BC76">
        <f t="shared" si="323"/>
        <v>2369406.8223158401</v>
      </c>
      <c r="BD76">
        <f t="shared" si="323"/>
        <v>2234.7220859770796</v>
      </c>
      <c r="BE76">
        <f t="shared" si="323"/>
        <v>1867.9682858190129</v>
      </c>
      <c r="BF76">
        <f t="shared" si="323"/>
        <v>270.68139336880313</v>
      </c>
      <c r="BG76">
        <f t="shared" si="323"/>
        <v>1746.6049980941571</v>
      </c>
      <c r="BH76">
        <f t="shared" si="323"/>
        <v>1746.6049980941571</v>
      </c>
      <c r="BI76">
        <f t="shared" si="323"/>
        <v>0</v>
      </c>
      <c r="BJ76">
        <f t="shared" si="323"/>
        <v>12.595910086849248</v>
      </c>
      <c r="BK76">
        <f t="shared" si="323"/>
        <v>0.52585015909767141</v>
      </c>
      <c r="BL76">
        <f t="shared" si="323"/>
        <v>3409.3871928220424</v>
      </c>
      <c r="BM76">
        <f t="shared" si="323"/>
        <v>21963.719474721926</v>
      </c>
      <c r="BN76">
        <f t="shared" si="323"/>
        <v>25373.106667543969</v>
      </c>
      <c r="BO76">
        <f t="shared" si="323"/>
        <v>114876.992992285</v>
      </c>
      <c r="BP76">
        <f t="shared" si="323"/>
        <v>0.22169765957135723</v>
      </c>
      <c r="BQ76">
        <f t="shared" si="323"/>
        <v>0.8655051343719109</v>
      </c>
      <c r="BR76">
        <f t="shared" ref="BR76:CH76" si="324">AVERAGEA(BR24:BR25)</f>
        <v>0.1919824137322273</v>
      </c>
      <c r="BS76">
        <f t="shared" si="324"/>
        <v>46.968670536926659</v>
      </c>
      <c r="BT76">
        <f t="shared" si="324"/>
        <v>40.670715493502037</v>
      </c>
      <c r="BU76">
        <f t="shared" si="324"/>
        <v>7.2439142130733423</v>
      </c>
      <c r="BV76">
        <f t="shared" si="324"/>
        <v>0.26002163728696837</v>
      </c>
      <c r="BW76">
        <f t="shared" si="324"/>
        <v>0.26127216547292076</v>
      </c>
      <c r="BX76">
        <f t="shared" si="324"/>
        <v>1.0105567986898243</v>
      </c>
      <c r="BY76">
        <f t="shared" si="324"/>
        <v>0.26738403608590949</v>
      </c>
      <c r="BZ76">
        <f t="shared" si="324"/>
        <v>1.251326113986972</v>
      </c>
      <c r="CA76">
        <f t="shared" si="324"/>
        <v>6.7200665415908273E-2</v>
      </c>
      <c r="CB76">
        <f t="shared" si="324"/>
        <v>6.8359116115282489E-2</v>
      </c>
      <c r="CC76">
        <f t="shared" si="324"/>
        <v>3.097695860999073E-3</v>
      </c>
      <c r="CD76">
        <f t="shared" si="324"/>
        <v>1.1309414563383982</v>
      </c>
      <c r="CE76">
        <f t="shared" si="324"/>
        <v>3.964815244060743E-5</v>
      </c>
      <c r="CF76">
        <f t="shared" si="324"/>
        <v>3.3207654318848041E-5</v>
      </c>
      <c r="CG76">
        <f t="shared" si="324"/>
        <v>1.2671860007590188</v>
      </c>
      <c r="CH76">
        <f t="shared" si="324"/>
        <v>1.190674461803571E-2</v>
      </c>
      <c r="CJ76">
        <f t="shared" ref="CJ76:CO76" si="325">AVERAGEA(CJ24:CJ25)</f>
        <v>18.644205234079987</v>
      </c>
      <c r="CK76">
        <f t="shared" si="325"/>
        <v>2.9231328734569377</v>
      </c>
      <c r="CL76">
        <f t="shared" si="325"/>
        <v>1.9732901581037032</v>
      </c>
      <c r="CM76">
        <f t="shared" ref="CM76" si="326">AVERAGEA(CM24:CM25)</f>
        <v>-1.4965543804833288</v>
      </c>
      <c r="CN76">
        <f t="shared" si="325"/>
        <v>20.036030624392588</v>
      </c>
      <c r="CO76">
        <f t="shared" si="325"/>
        <v>3.2513950229578121</v>
      </c>
      <c r="CP76">
        <f t="shared" ref="CP76:CX76" si="327">AVERAGEA(CP24:CP25)</f>
        <v>3.4569831643488786</v>
      </c>
      <c r="CQ76" t="e">
        <f t="shared" si="327"/>
        <v>#DIV/0!</v>
      </c>
      <c r="CR76">
        <f t="shared" si="327"/>
        <v>-26</v>
      </c>
      <c r="CS76">
        <f t="shared" si="327"/>
        <v>0.10057117919704002</v>
      </c>
      <c r="CT76">
        <f t="shared" si="327"/>
        <v>4.0948452903006041E-2</v>
      </c>
      <c r="CU76">
        <f t="shared" si="327"/>
        <v>2.7813774730508005E-7</v>
      </c>
      <c r="CV76">
        <f t="shared" si="327"/>
        <v>33323.895208553993</v>
      </c>
      <c r="CW76" t="e">
        <f t="shared" si="327"/>
        <v>#DIV/0!</v>
      </c>
      <c r="CX76">
        <f t="shared" si="327"/>
        <v>0.78434709891959309</v>
      </c>
      <c r="CY76">
        <f t="shared" ref="CY76" si="328">AVERAGEA(CY24:CY25)</f>
        <v>2.9265109668317111</v>
      </c>
      <c r="CZ76">
        <f>AVERAGEA(CZ24:CZ25)</f>
        <v>1182.8642342293517</v>
      </c>
      <c r="DA76">
        <f>AVERAGEA(DA24:DA25)</f>
        <v>9.6107032465446451E-4</v>
      </c>
      <c r="DC76">
        <f t="shared" ref="DC76:ED76" si="329">AVERAGEA(DC24:DC25)</f>
        <v>204.08968883380859</v>
      </c>
      <c r="DD76">
        <f t="shared" si="329"/>
        <v>8.6047786198192977</v>
      </c>
      <c r="DE76">
        <f t="shared" si="329"/>
        <v>1.1999993841312499E-9</v>
      </c>
      <c r="DF76">
        <f t="shared" si="329"/>
        <v>1.19999938413125</v>
      </c>
      <c r="DG76">
        <f t="shared" si="329"/>
        <v>1.0423030212706781</v>
      </c>
      <c r="DH76">
        <f t="shared" si="329"/>
        <v>3.1243137384816183E-2</v>
      </c>
      <c r="DI76">
        <f t="shared" ref="DI76:DK76" si="330">AVERAGEA(DI24:DI25)</f>
        <v>16.23073851365282</v>
      </c>
      <c r="DJ76">
        <f t="shared" si="330"/>
        <v>1.8327845443774114E-5</v>
      </c>
      <c r="DK76">
        <f t="shared" si="330"/>
        <v>1.5340419906401292</v>
      </c>
      <c r="DL76">
        <f t="shared" ref="DL76" si="331">AVERAGEA(DL24:DL25)</f>
        <v>0.4050634873577309</v>
      </c>
      <c r="DM76">
        <f t="shared" ref="DM76" si="332">AVERAGEA(DM24:DM25)</f>
        <v>1.5149120877535966</v>
      </c>
      <c r="DN76">
        <f t="shared" ref="DN76" si="333">AVERAGEA(DN24:DN25)</f>
        <v>407.95801074468875</v>
      </c>
      <c r="DO76">
        <f t="shared" ref="DO76:DP76" si="334">AVERAGEA(DO24:DO25)</f>
        <v>2.0828199502781608</v>
      </c>
      <c r="DP76">
        <f t="shared" si="334"/>
        <v>16.025971620195527</v>
      </c>
      <c r="DQ76">
        <f t="shared" ref="DQ76:DR76" si="335">AVERAGEA(DQ24:DQ25)</f>
        <v>3.9027045067518959E-6</v>
      </c>
      <c r="DR76">
        <f t="shared" si="335"/>
        <v>11.289274856706804</v>
      </c>
      <c r="DT76">
        <f t="shared" si="329"/>
        <v>4.4824097631241259E-29</v>
      </c>
      <c r="DU76">
        <f t="shared" si="329"/>
        <v>2.7891712868235254E-2</v>
      </c>
      <c r="DV76">
        <f t="shared" si="329"/>
        <v>9.9064042683373487E-22</v>
      </c>
      <c r="DW76">
        <f t="shared" si="329"/>
        <v>2.5296711740882782E-9</v>
      </c>
      <c r="DX76">
        <f t="shared" si="329"/>
        <v>1.5244078433502664E-8</v>
      </c>
      <c r="DY76">
        <f t="shared" si="329"/>
        <v>4.6829268292682927E-2</v>
      </c>
      <c r="DZ76">
        <f t="shared" si="329"/>
        <v>0.38312499999999994</v>
      </c>
      <c r="EA76">
        <f t="shared" si="329"/>
        <v>1.489063837688551E-11</v>
      </c>
      <c r="EB76">
        <f t="shared" si="329"/>
        <v>6744104704.3163681</v>
      </c>
      <c r="EC76">
        <f t="shared" si="329"/>
        <v>112401745.07193947</v>
      </c>
      <c r="ED76">
        <f t="shared" si="329"/>
        <v>4348626.5871384609</v>
      </c>
      <c r="EH76">
        <f t="shared" ref="EH76:EV76" si="336">AVERAGEA(EH24:EH25)</f>
        <v>2.5257727152376388</v>
      </c>
      <c r="EI76">
        <f t="shared" si="336"/>
        <v>5115.4551695762402</v>
      </c>
      <c r="EJ76">
        <f t="shared" si="336"/>
        <v>2.5257727152376389E-9</v>
      </c>
      <c r="EK76">
        <f t="shared" si="336"/>
        <v>0.10057117919704002</v>
      </c>
      <c r="EL76">
        <f t="shared" si="336"/>
        <v>26</v>
      </c>
      <c r="EM76">
        <f t="shared" si="336"/>
        <v>26</v>
      </c>
      <c r="EN76">
        <f t="shared" si="336"/>
        <v>3.2513950229578121</v>
      </c>
      <c r="EO76" t="e">
        <f t="shared" si="336"/>
        <v>#DIV/0!</v>
      </c>
      <c r="EP76" t="e">
        <f t="shared" ref="EP76:ER76" si="337">AVERAGEA(EP24:EP25)</f>
        <v>#DIV/0!</v>
      </c>
      <c r="EQ76">
        <f t="shared" si="337"/>
        <v>2.8299999999999997E-5</v>
      </c>
      <c r="ER76">
        <f t="shared" si="337"/>
        <v>0.20788582670136629</v>
      </c>
      <c r="ET76">
        <f t="shared" si="336"/>
        <v>1.9347727207931505E-6</v>
      </c>
      <c r="EU76">
        <f t="shared" si="336"/>
        <v>9.9064042683373487E-22</v>
      </c>
      <c r="EV76">
        <f t="shared" si="336"/>
        <v>6.3635746999615966E+37</v>
      </c>
      <c r="EX76">
        <f t="shared" ref="EX76:FE76" si="338">AVERAGEA(EX24:EX25)</f>
        <v>1.69</v>
      </c>
      <c r="EY76">
        <f t="shared" si="338"/>
        <v>0.98599999999999999</v>
      </c>
      <c r="EZ76">
        <f t="shared" si="338"/>
        <v>3.28E-4</v>
      </c>
      <c r="FA76">
        <f t="shared" si="338"/>
        <v>1.26</v>
      </c>
      <c r="FB76">
        <f t="shared" si="338"/>
        <v>1.26</v>
      </c>
      <c r="FC76">
        <f t="shared" si="338"/>
        <v>18.722164505987138</v>
      </c>
      <c r="FD76">
        <f t="shared" si="338"/>
        <v>2.8800000000000002E-3</v>
      </c>
      <c r="FE76" t="e">
        <f t="shared" si="338"/>
        <v>#DIV/0!</v>
      </c>
      <c r="FG76" t="e">
        <f>AVERAGEA(FG24:FG25)</f>
        <v>#DIV/0!</v>
      </c>
      <c r="FH76" t="e">
        <f>AVERAGEA(FH24:FH25)</f>
        <v>#DIV/0!</v>
      </c>
      <c r="FI76">
        <f>AVERAGEA(FI24:FI25)</f>
        <v>772.87947600454788</v>
      </c>
      <c r="FJ76">
        <f>AVERAGEA(FJ24:FJ25)</f>
        <v>1</v>
      </c>
    </row>
    <row r="77" spans="1:167" x14ac:dyDescent="0.25">
      <c r="A77">
        <v>60</v>
      </c>
      <c r="B77">
        <v>15</v>
      </c>
      <c r="C77">
        <v>1300</v>
      </c>
      <c r="E77">
        <f>COUNT(E26:E27)</f>
        <v>2</v>
      </c>
      <c r="F77">
        <f t="shared" ref="F77:AK77" si="339">AVERAGE(F26:F27)</f>
        <v>103.5</v>
      </c>
      <c r="G77">
        <f t="shared" si="339"/>
        <v>59.735938500000003</v>
      </c>
      <c r="H77">
        <f t="shared" si="339"/>
        <v>60.038807500000004</v>
      </c>
      <c r="I77">
        <f t="shared" si="339"/>
        <v>58.635869499999998</v>
      </c>
      <c r="J77">
        <f t="shared" si="339"/>
        <v>44.984013000000004</v>
      </c>
      <c r="K77">
        <f t="shared" si="339"/>
        <v>45.034485500000002</v>
      </c>
      <c r="L77">
        <f t="shared" si="339"/>
        <v>22.884999999999998</v>
      </c>
      <c r="M77">
        <f t="shared" si="339"/>
        <v>59.337338500000001</v>
      </c>
      <c r="N77">
        <f t="shared" si="339"/>
        <v>45.009249249999996</v>
      </c>
      <c r="O77">
        <f t="shared" si="339"/>
        <v>1175.8156320551561</v>
      </c>
      <c r="P77">
        <f t="shared" si="339"/>
        <v>0.26728039914128798</v>
      </c>
      <c r="Q77">
        <f t="shared" si="339"/>
        <v>0.27031030726521288</v>
      </c>
      <c r="R77">
        <f t="shared" si="339"/>
        <v>0.98879099061409725</v>
      </c>
      <c r="S77">
        <f t="shared" si="339"/>
        <v>-3.0299081239248682E-3</v>
      </c>
      <c r="T77">
        <f t="shared" si="339"/>
        <v>-3.2122114860925976E-3</v>
      </c>
      <c r="U77">
        <f t="shared" si="339"/>
        <v>9.573317670654485E-5</v>
      </c>
      <c r="V77">
        <f t="shared" si="339"/>
        <v>1.4029379999999989</v>
      </c>
      <c r="W77">
        <f t="shared" si="339"/>
        <v>5.0472499999997922E-2</v>
      </c>
      <c r="X77">
        <f t="shared" si="339"/>
        <v>14.317444362850999</v>
      </c>
      <c r="Y77">
        <f t="shared" si="339"/>
        <v>3.9191500000000001</v>
      </c>
      <c r="Z77">
        <f t="shared" si="339"/>
        <v>-1.1999999999998678E-3</v>
      </c>
      <c r="AA77">
        <f t="shared" si="339"/>
        <v>2.0954194131628172E-3</v>
      </c>
      <c r="AB77">
        <f t="shared" si="339"/>
        <v>1.9557247856186386E-3</v>
      </c>
      <c r="AC77">
        <f t="shared" si="339"/>
        <v>7.0406092282270993</v>
      </c>
      <c r="AD77">
        <f t="shared" si="339"/>
        <v>6.4658656177595759</v>
      </c>
      <c r="AE77">
        <f t="shared" si="339"/>
        <v>3.2307910852384116E-9</v>
      </c>
      <c r="AF77">
        <f t="shared" si="339"/>
        <v>7.764975334147578E-4</v>
      </c>
      <c r="AG77">
        <f t="shared" si="339"/>
        <v>6.6039055046965995E-7</v>
      </c>
      <c r="AH77">
        <f t="shared" si="339"/>
        <v>3145.210547709602</v>
      </c>
      <c r="AI77">
        <f t="shared" si="339"/>
        <v>3145.210547709602</v>
      </c>
      <c r="AJ77">
        <f t="shared" si="339"/>
        <v>4051.7740508226625</v>
      </c>
      <c r="AK77">
        <f t="shared" si="339"/>
        <v>0.62191527257206047</v>
      </c>
      <c r="AL77">
        <f t="shared" ref="AL77:BQ77" si="340">AVERAGE(AL26:AL27)</f>
        <v>0.63532781182968945</v>
      </c>
      <c r="AM77">
        <f t="shared" si="340"/>
        <v>1.15546099138619E-2</v>
      </c>
      <c r="AN77">
        <f t="shared" si="340"/>
        <v>0.28183794651100003</v>
      </c>
      <c r="AO77">
        <f t="shared" si="340"/>
        <v>1.4154471832377297E-2</v>
      </c>
      <c r="AP77">
        <f t="shared" si="340"/>
        <v>4.7881787894800371E-4</v>
      </c>
      <c r="AQ77">
        <f t="shared" si="340"/>
        <v>990.33401563859377</v>
      </c>
      <c r="AR77">
        <f t="shared" si="340"/>
        <v>33976.108170394262</v>
      </c>
      <c r="AS77">
        <f t="shared" si="340"/>
        <v>1294.3279303007339</v>
      </c>
      <c r="AT77">
        <f t="shared" si="340"/>
        <v>1060.4088106292511</v>
      </c>
      <c r="AU77">
        <f t="shared" si="340"/>
        <v>204.40523538345906</v>
      </c>
      <c r="AV77">
        <f t="shared" si="340"/>
        <v>2.7125839930237897E-3</v>
      </c>
      <c r="AW77">
        <f t="shared" si="340"/>
        <v>4.6048893651070666E-4</v>
      </c>
      <c r="AX77">
        <f t="shared" si="340"/>
        <v>3.9269790415049268</v>
      </c>
      <c r="AY77">
        <f t="shared" si="340"/>
        <v>3.053639073833355</v>
      </c>
      <c r="AZ77">
        <f t="shared" si="340"/>
        <v>1.7193475267278412E-3</v>
      </c>
      <c r="BA77">
        <f t="shared" si="340"/>
        <v>11.514185780139746</v>
      </c>
      <c r="BB77">
        <f t="shared" si="340"/>
        <v>9.2590589493150901</v>
      </c>
      <c r="BC77">
        <f t="shared" si="340"/>
        <v>2357549.2484243028</v>
      </c>
      <c r="BD77">
        <f t="shared" si="340"/>
        <v>1879.7225965170128</v>
      </c>
      <c r="BE77">
        <f t="shared" si="340"/>
        <v>1544.1661316851637</v>
      </c>
      <c r="BF77">
        <f t="shared" si="340"/>
        <v>283.08943664754599</v>
      </c>
      <c r="BG77">
        <f t="shared" si="340"/>
        <v>446.78261964995693</v>
      </c>
      <c r="BH77">
        <f t="shared" si="340"/>
        <v>446.78261964995687</v>
      </c>
      <c r="BI77">
        <f t="shared" si="340"/>
        <v>0</v>
      </c>
      <c r="BJ77">
        <f t="shared" si="340"/>
        <v>10.320875122779789</v>
      </c>
      <c r="BK77">
        <f t="shared" si="340"/>
        <v>0.72031773320431502</v>
      </c>
      <c r="BL77">
        <f t="shared" si="340"/>
        <v>2921.7325416285753</v>
      </c>
      <c r="BM77">
        <f t="shared" si="340"/>
        <v>4610.7180552635382</v>
      </c>
      <c r="BN77">
        <f t="shared" si="340"/>
        <v>7532.450596892113</v>
      </c>
      <c r="BO77">
        <f t="shared" si="340"/>
        <v>55756.413514922911</v>
      </c>
      <c r="BP77">
        <f t="shared" si="340"/>
        <v>0.13515318837522763</v>
      </c>
      <c r="BQ77">
        <f t="shared" si="340"/>
        <v>0.61209900827006503</v>
      </c>
      <c r="BR77">
        <f t="shared" ref="BR77:CH77" si="341">AVERAGE(BR26:BR27)</f>
        <v>8.2717160532863168E-2</v>
      </c>
      <c r="BS77">
        <f t="shared" si="341"/>
        <v>56.347914604053713</v>
      </c>
      <c r="BT77">
        <f t="shared" si="341"/>
        <v>51.187477042663815</v>
      </c>
      <c r="BU77">
        <f t="shared" si="341"/>
        <v>2.9894238959462918</v>
      </c>
      <c r="BV77">
        <f t="shared" si="341"/>
        <v>0.26782772539224087</v>
      </c>
      <c r="BW77">
        <f t="shared" si="341"/>
        <v>0.26127253443344811</v>
      </c>
      <c r="BX77">
        <f t="shared" si="341"/>
        <v>1.0229946278896032</v>
      </c>
      <c r="BY77">
        <f t="shared" si="341"/>
        <v>0.26955286390191469</v>
      </c>
      <c r="BZ77">
        <f t="shared" si="341"/>
        <v>1.048729807531469</v>
      </c>
      <c r="CA77">
        <f t="shared" si="341"/>
        <v>1.3135260475324956E-2</v>
      </c>
      <c r="CB77">
        <f t="shared" si="341"/>
        <v>1.229993522213923E-2</v>
      </c>
      <c r="CC77">
        <f t="shared" si="341"/>
        <v>2.4900644380100015E-4</v>
      </c>
      <c r="CD77">
        <f t="shared" si="341"/>
        <v>1.0358622177105361</v>
      </c>
      <c r="CE77">
        <f t="shared" si="341"/>
        <v>1.0642892054815782E-5</v>
      </c>
      <c r="CF77">
        <f t="shared" si="341"/>
        <v>2.9677149685049126E-5</v>
      </c>
      <c r="CG77">
        <f t="shared" si="341"/>
        <v>1.0576468332264777</v>
      </c>
      <c r="CH77">
        <f t="shared" si="341"/>
        <v>1.4533612160331572E-2</v>
      </c>
      <c r="CJ77">
        <f t="shared" ref="CJ77:CO77" si="342">AVERAGE(CJ26:CJ27)</f>
        <v>1.4944115974318199</v>
      </c>
      <c r="CK77">
        <f t="shared" si="342"/>
        <v>0.40063396125961698</v>
      </c>
      <c r="CL77">
        <f t="shared" si="342"/>
        <v>0.28591948518708171</v>
      </c>
      <c r="CM77">
        <f t="shared" ref="CM77" si="343">AVERAGE(CM26:CM27)</f>
        <v>-3.0453664130552962</v>
      </c>
      <c r="CN77">
        <f t="shared" si="342"/>
        <v>441.77513079912933</v>
      </c>
      <c r="CO77">
        <f t="shared" si="342"/>
        <v>4.6381576804498579</v>
      </c>
      <c r="CP77">
        <f t="shared" ref="CP77:CX77" si="344">AVERAGE(CP26:CP27)</f>
        <v>4.6048893651070664</v>
      </c>
      <c r="CQ77" t="e">
        <f t="shared" si="344"/>
        <v>#DIV/0!</v>
      </c>
      <c r="CR77">
        <f t="shared" si="344"/>
        <v>-103.5</v>
      </c>
      <c r="CS77">
        <f t="shared" si="344"/>
        <v>0.38494278806179938</v>
      </c>
      <c r="CT77">
        <f t="shared" si="344"/>
        <v>6.5944684083653213E-2</v>
      </c>
      <c r="CU77">
        <f t="shared" si="344"/>
        <v>3.5590401670051553E-7</v>
      </c>
      <c r="CV77">
        <f t="shared" si="344"/>
        <v>5495.0744931558474</v>
      </c>
      <c r="CW77" t="e">
        <f t="shared" si="344"/>
        <v>#DIV/0!</v>
      </c>
      <c r="CX77">
        <f t="shared" si="344"/>
        <v>0.94284611995569612</v>
      </c>
      <c r="CY77">
        <f t="shared" ref="CY77" si="345">AVERAGE(CY26:CY27)</f>
        <v>3.2307910852384119</v>
      </c>
      <c r="CZ77">
        <f t="shared" ref="CZ77:EN77" si="346">AVERAGE(CZ26:CZ27)</f>
        <v>1177.6281921960147</v>
      </c>
      <c r="DA77">
        <f t="shared" si="346"/>
        <v>8.1552563338942456E-4</v>
      </c>
      <c r="DB77">
        <f t="shared" si="346"/>
        <v>5.6964665293792009</v>
      </c>
      <c r="DC77">
        <f t="shared" si="346"/>
        <v>33.459505202579734</v>
      </c>
      <c r="DD77">
        <f t="shared" si="346"/>
        <v>6.7435620315051423</v>
      </c>
      <c r="DE77">
        <f t="shared" si="346"/>
        <v>1.4806708456490245E-9</v>
      </c>
      <c r="DF77">
        <f t="shared" si="346"/>
        <v>1.4806708456490245</v>
      </c>
      <c r="DG77">
        <f t="shared" si="346"/>
        <v>0.21003417969470059</v>
      </c>
      <c r="DH77">
        <f t="shared" si="346"/>
        <v>2.9831849811827287E-2</v>
      </c>
      <c r="DI77">
        <f t="shared" ref="DI77:DK77" si="347">AVERAGE(DI26:DI27)</f>
        <v>13.579473724664329</v>
      </c>
      <c r="DJ77">
        <f t="shared" si="347"/>
        <v>1.7640949311232454E-5</v>
      </c>
      <c r="DK77">
        <f t="shared" si="347"/>
        <v>1.0987146482703283</v>
      </c>
      <c r="DL77">
        <f t="shared" ref="DL77" si="348">AVERAGE(DL26:DL27)</f>
        <v>0.29366464784386603</v>
      </c>
      <c r="DM77">
        <f t="shared" ref="DM77" si="349">AVERAGE(DM26:DM27)</f>
        <v>1.0894510412612932</v>
      </c>
      <c r="DN77">
        <f t="shared" ref="DN77" si="350">AVERAGE(DN26:DN27)</f>
        <v>57.296186625819843</v>
      </c>
      <c r="DO77">
        <f t="shared" ref="DO77:DP77" si="351">AVERAGE(DO26:DO27)</f>
        <v>0.35966332851244964</v>
      </c>
      <c r="DP77">
        <f t="shared" si="351"/>
        <v>19.575504760054681</v>
      </c>
      <c r="DQ77">
        <f t="shared" ref="DQ77:DR77" si="352">AVERAGE(DQ26:DQ27)</f>
        <v>4.3429980363432828E-6</v>
      </c>
      <c r="DR77">
        <f t="shared" si="352"/>
        <v>9.4312753679608612</v>
      </c>
      <c r="DT77">
        <f t="shared" si="346"/>
        <v>4.4824097631241259E-29</v>
      </c>
      <c r="DU77">
        <f t="shared" si="346"/>
        <v>2.8654560684556442E-2</v>
      </c>
      <c r="DV77">
        <f t="shared" si="346"/>
        <v>2.1644235512265286E-22</v>
      </c>
      <c r="DW77">
        <f t="shared" si="346"/>
        <v>1.1868832656608236E-8</v>
      </c>
      <c r="DX77">
        <f t="shared" si="346"/>
        <v>1.2324903750099791E-7</v>
      </c>
      <c r="DY77">
        <f t="shared" si="346"/>
        <v>7.3846153846153853E-2</v>
      </c>
      <c r="DZ77">
        <f t="shared" si="346"/>
        <v>0.38312499999999994</v>
      </c>
      <c r="EA77">
        <f t="shared" si="346"/>
        <v>1.6037965670065887E-10</v>
      </c>
      <c r="EB77">
        <f t="shared" si="346"/>
        <v>623561866.064363</v>
      </c>
      <c r="EC77">
        <f t="shared" si="346"/>
        <v>10392697.767739382</v>
      </c>
      <c r="ED77">
        <f t="shared" si="346"/>
        <v>100653.29811019107</v>
      </c>
      <c r="EE77">
        <f t="shared" si="346"/>
        <v>20.785395535478763</v>
      </c>
      <c r="EF77" t="e">
        <f t="shared" si="346"/>
        <v>#DIV/0!</v>
      </c>
      <c r="EG77">
        <f t="shared" si="346"/>
        <v>3.0512007458514127E-9</v>
      </c>
      <c r="EH77">
        <f t="shared" si="346"/>
        <v>3.0512007458514123</v>
      </c>
      <c r="EI77">
        <f t="shared" si="346"/>
        <v>844.5579908102502</v>
      </c>
      <c r="EJ77">
        <f t="shared" si="346"/>
        <v>3.0512007458514127E-9</v>
      </c>
      <c r="EK77">
        <f t="shared" si="346"/>
        <v>0.38494278806179938</v>
      </c>
      <c r="EL77">
        <f t="shared" si="346"/>
        <v>24.5</v>
      </c>
      <c r="EM77">
        <f t="shared" si="346"/>
        <v>24.5</v>
      </c>
      <c r="EN77">
        <f t="shared" si="346"/>
        <v>3.1984648276080732</v>
      </c>
      <c r="EO77" t="e">
        <f t="shared" ref="EO77:FJ77" si="353">AVERAGE(EO26:EO27)</f>
        <v>#DIV/0!</v>
      </c>
      <c r="EP77" t="e">
        <f t="shared" ref="EP77:ER77" si="354">AVERAGE(EP26:EP27)</f>
        <v>#DIV/0!</v>
      </c>
      <c r="EQ77">
        <f t="shared" si="354"/>
        <v>1.7949999999999999E-5</v>
      </c>
      <c r="ER77">
        <f t="shared" si="354"/>
        <v>8.2701808700110457E-2</v>
      </c>
      <c r="ET77">
        <f t="shared" si="353"/>
        <v>1.9359068354164377E-6</v>
      </c>
      <c r="EU77">
        <f t="shared" si="353"/>
        <v>2.1644235512265286E-22</v>
      </c>
      <c r="EV77">
        <f t="shared" si="353"/>
        <v>2.9079057889445501E+38</v>
      </c>
      <c r="EW77" t="e">
        <f t="shared" si="353"/>
        <v>#DIV/0!</v>
      </c>
      <c r="EX77">
        <f t="shared" si="353"/>
        <v>0</v>
      </c>
      <c r="EY77" t="e">
        <f t="shared" si="353"/>
        <v>#DIV/0!</v>
      </c>
      <c r="EZ77" t="e">
        <f t="shared" si="353"/>
        <v>#DIV/0!</v>
      </c>
      <c r="FA77" t="e">
        <f t="shared" si="353"/>
        <v>#DIV/0!</v>
      </c>
      <c r="FB77" t="e">
        <f t="shared" si="353"/>
        <v>#DIV/0!</v>
      </c>
      <c r="FC77" t="e">
        <f t="shared" si="353"/>
        <v>#DIV/0!</v>
      </c>
      <c r="FD77" t="e">
        <f t="shared" si="353"/>
        <v>#DIV/0!</v>
      </c>
      <c r="FE77" t="e">
        <f t="shared" si="353"/>
        <v>#DIV/0!</v>
      </c>
      <c r="FF77" t="e">
        <f t="shared" si="353"/>
        <v>#DIV/0!</v>
      </c>
      <c r="FG77" t="e">
        <f t="shared" si="353"/>
        <v>#DIV/0!</v>
      </c>
      <c r="FH77" t="e">
        <f t="shared" si="353"/>
        <v>#DIV/0!</v>
      </c>
      <c r="FI77">
        <f t="shared" si="353"/>
        <v>125.18620119412489</v>
      </c>
      <c r="FJ77">
        <f t="shared" si="353"/>
        <v>0.23712787867440555</v>
      </c>
    </row>
    <row r="78" spans="1:167" x14ac:dyDescent="0.25">
      <c r="A78">
        <v>60</v>
      </c>
      <c r="B78">
        <v>15</v>
      </c>
      <c r="C78">
        <v>1450</v>
      </c>
      <c r="E78">
        <f>COUNT(E28:E29)</f>
        <v>2</v>
      </c>
      <c r="F78">
        <f t="shared" ref="F78:AK78" si="355">AVERAGE(F28:F29)</f>
        <v>98</v>
      </c>
      <c r="G78">
        <f t="shared" si="355"/>
        <v>59.718224500000005</v>
      </c>
      <c r="H78">
        <f t="shared" si="355"/>
        <v>59.980145</v>
      </c>
      <c r="I78">
        <f t="shared" si="355"/>
        <v>58.475272000000004</v>
      </c>
      <c r="J78">
        <f t="shared" si="355"/>
        <v>45.008340000000004</v>
      </c>
      <c r="K78">
        <f t="shared" si="355"/>
        <v>45.098251000000005</v>
      </c>
      <c r="L78">
        <f t="shared" si="355"/>
        <v>26.225000000000001</v>
      </c>
      <c r="M78">
        <f t="shared" si="355"/>
        <v>59.227708500000006</v>
      </c>
      <c r="N78">
        <f t="shared" si="355"/>
        <v>45.053295500000004</v>
      </c>
      <c r="O78">
        <f t="shared" si="355"/>
        <v>1175.8833308251114</v>
      </c>
      <c r="P78">
        <f t="shared" si="355"/>
        <v>0.26868517896814126</v>
      </c>
      <c r="Q78">
        <f t="shared" si="355"/>
        <v>0.27028196451671166</v>
      </c>
      <c r="R78">
        <f t="shared" si="355"/>
        <v>0.99409214489751574</v>
      </c>
      <c r="S78">
        <f t="shared" si="355"/>
        <v>-1.596785548570373E-3</v>
      </c>
      <c r="T78">
        <f t="shared" si="355"/>
        <v>-1.8347771659446067E-3</v>
      </c>
      <c r="U78">
        <f t="shared" si="355"/>
        <v>1.109406372193213E-4</v>
      </c>
      <c r="V78">
        <f t="shared" si="355"/>
        <v>1.5048729999999999</v>
      </c>
      <c r="W78">
        <f t="shared" si="355"/>
        <v>8.991100000000074E-2</v>
      </c>
      <c r="X78">
        <f t="shared" si="355"/>
        <v>14.162622082995536</v>
      </c>
      <c r="Y78">
        <f t="shared" si="355"/>
        <v>3.8853499999999999</v>
      </c>
      <c r="Z78">
        <f t="shared" si="355"/>
        <v>0</v>
      </c>
      <c r="AA78">
        <f t="shared" si="355"/>
        <v>2.4446559820232895E-3</v>
      </c>
      <c r="AB78">
        <f t="shared" si="355"/>
        <v>2.3049613544791079E-3</v>
      </c>
      <c r="AC78">
        <f t="shared" si="355"/>
        <v>8.297860876124787</v>
      </c>
      <c r="AD78">
        <f t="shared" si="355"/>
        <v>8.585232681358546</v>
      </c>
      <c r="AE78">
        <f t="shared" si="355"/>
        <v>3.224101487411327E-9</v>
      </c>
      <c r="AF78">
        <f t="shared" si="355"/>
        <v>7.7786591556774335E-4</v>
      </c>
      <c r="AG78">
        <f t="shared" si="355"/>
        <v>6.6151623645956446E-7</v>
      </c>
      <c r="AH78">
        <f t="shared" si="355"/>
        <v>3145.1081470767003</v>
      </c>
      <c r="AI78">
        <f t="shared" si="355"/>
        <v>3145.1081470767003</v>
      </c>
      <c r="AJ78">
        <f t="shared" si="355"/>
        <v>4051.5651112131382</v>
      </c>
      <c r="AK78">
        <f t="shared" si="355"/>
        <v>0.62180056856484267</v>
      </c>
      <c r="AL78">
        <f t="shared" ref="AL78:BQ78" si="356">AVERAGE(AL28:AL29)</f>
        <v>0.63538055189547682</v>
      </c>
      <c r="AM78">
        <f t="shared" si="356"/>
        <v>1.1543931048737396E-2</v>
      </c>
      <c r="AN78">
        <f t="shared" si="356"/>
        <v>0.28178466633099997</v>
      </c>
      <c r="AO78">
        <f t="shared" si="356"/>
        <v>1.4141490175537268E-2</v>
      </c>
      <c r="AP78">
        <f t="shared" si="356"/>
        <v>4.7964701773451019E-4</v>
      </c>
      <c r="AQ78">
        <f t="shared" si="356"/>
        <v>990.31536227714082</v>
      </c>
      <c r="AR78">
        <f t="shared" si="356"/>
        <v>37823.460705852587</v>
      </c>
      <c r="AS78">
        <f t="shared" si="356"/>
        <v>1440.8937411753363</v>
      </c>
      <c r="AT78">
        <f t="shared" si="356"/>
        <v>1180.6337896147606</v>
      </c>
      <c r="AU78">
        <f t="shared" si="356"/>
        <v>205.17847905365059</v>
      </c>
      <c r="AV78">
        <f t="shared" si="356"/>
        <v>2.5709247979104691E-3</v>
      </c>
      <c r="AW78">
        <f t="shared" si="356"/>
        <v>4.3589187289325609E-4</v>
      </c>
      <c r="AX78">
        <f t="shared" si="356"/>
        <v>3.9344969311579621</v>
      </c>
      <c r="AY78">
        <f t="shared" si="356"/>
        <v>3.0585152734437173</v>
      </c>
      <c r="AZ78">
        <f t="shared" si="356"/>
        <v>1.6285195244400336E-3</v>
      </c>
      <c r="BA78">
        <f t="shared" si="356"/>
        <v>11.941013308903354</v>
      </c>
      <c r="BB78">
        <f t="shared" si="356"/>
        <v>9.6016335938004342</v>
      </c>
      <c r="BC78">
        <f t="shared" si="356"/>
        <v>2357804.2670719209</v>
      </c>
      <c r="BD78">
        <f t="shared" si="356"/>
        <v>1949.0438269724086</v>
      </c>
      <c r="BE78">
        <f t="shared" si="356"/>
        <v>1601.4314521065733</v>
      </c>
      <c r="BF78">
        <f t="shared" si="356"/>
        <v>282.82980351074536</v>
      </c>
      <c r="BG78">
        <f t="shared" si="356"/>
        <v>546.67511749199662</v>
      </c>
      <c r="BH78">
        <f t="shared" si="356"/>
        <v>546.67511749199662</v>
      </c>
      <c r="BI78">
        <f t="shared" si="356"/>
        <v>0</v>
      </c>
      <c r="BJ78">
        <f t="shared" si="356"/>
        <v>9.9431729940033655</v>
      </c>
      <c r="BK78">
        <f t="shared" si="356"/>
        <v>0.7014956287809303</v>
      </c>
      <c r="BL78">
        <f t="shared" si="356"/>
        <v>2812.2253290069575</v>
      </c>
      <c r="BM78">
        <f t="shared" si="356"/>
        <v>5434.6472855382553</v>
      </c>
      <c r="BN78">
        <f t="shared" si="356"/>
        <v>8246.8726145452129</v>
      </c>
      <c r="BO78">
        <f t="shared" si="356"/>
        <v>66695.166810580326</v>
      </c>
      <c r="BP78">
        <f t="shared" si="356"/>
        <v>0.1244976341433577</v>
      </c>
      <c r="BQ78">
        <f t="shared" si="356"/>
        <v>0.65884955492114972</v>
      </c>
      <c r="BR78">
        <f t="shared" ref="BR78:CH78" si="357">AVERAGE(BR28:BR29)</f>
        <v>8.211696621129802E-2</v>
      </c>
      <c r="BS78">
        <f t="shared" si="357"/>
        <v>56.124218742825164</v>
      </c>
      <c r="BT78">
        <f t="shared" si="357"/>
        <v>51.152632245823476</v>
      </c>
      <c r="BU78">
        <f t="shared" si="357"/>
        <v>3.1034897571748417</v>
      </c>
      <c r="BV78">
        <f t="shared" si="357"/>
        <v>0.26766143505537238</v>
      </c>
      <c r="BW78">
        <f t="shared" si="357"/>
        <v>0.26127252657133715</v>
      </c>
      <c r="BX78">
        <f t="shared" si="357"/>
        <v>1.0283713427268975</v>
      </c>
      <c r="BY78">
        <f t="shared" si="357"/>
        <v>0.26949747381025291</v>
      </c>
      <c r="BZ78">
        <f t="shared" si="357"/>
        <v>1.0626534086557418</v>
      </c>
      <c r="CA78">
        <f t="shared" si="357"/>
        <v>1.6884897163020524E-2</v>
      </c>
      <c r="CB78">
        <f t="shared" si="357"/>
        <v>1.5940815554586419E-2</v>
      </c>
      <c r="CC78">
        <f t="shared" si="357"/>
        <v>2.9672937396528997E-4</v>
      </c>
      <c r="CD78">
        <f t="shared" si="357"/>
        <v>1.0455123756913196</v>
      </c>
      <c r="CE78">
        <f t="shared" si="357"/>
        <v>1.1706717332296467E-5</v>
      </c>
      <c r="CF78">
        <f t="shared" si="357"/>
        <v>3.0732496651922892E-5</v>
      </c>
      <c r="CG78">
        <f t="shared" si="357"/>
        <v>1.065862474770181</v>
      </c>
      <c r="CH78">
        <f t="shared" si="357"/>
        <v>1.3885647843885709E-2</v>
      </c>
      <c r="CJ78">
        <f t="shared" ref="CJ78:CO78" si="358">AVERAGE(CJ28:CJ29)</f>
        <v>1.7809047747465425</v>
      </c>
      <c r="CK78">
        <f t="shared" si="358"/>
        <v>0.57704184202961251</v>
      </c>
      <c r="CL78">
        <f t="shared" si="358"/>
        <v>0.53896385075550457</v>
      </c>
      <c r="CM78">
        <f t="shared" ref="CM78" si="359">AVERAGE(CM28:CM29)</f>
        <v>-2.8025752829403947</v>
      </c>
      <c r="CN78">
        <f t="shared" si="358"/>
        <v>273.77378756465055</v>
      </c>
      <c r="CO78">
        <f t="shared" si="358"/>
        <v>4.5836642406914461</v>
      </c>
      <c r="CP78">
        <f t="shared" ref="CP78:CX78" si="360">AVERAGE(CP28:CP29)</f>
        <v>4.3589187289325606</v>
      </c>
      <c r="CQ78" t="e">
        <f t="shared" si="360"/>
        <v>#DIV/0!</v>
      </c>
      <c r="CR78">
        <f t="shared" si="360"/>
        <v>-98</v>
      </c>
      <c r="CS78">
        <f t="shared" si="360"/>
        <v>0.373902526056343</v>
      </c>
      <c r="CT78">
        <f t="shared" si="360"/>
        <v>6.5851704498502667E-2</v>
      </c>
      <c r="CU78">
        <f t="shared" si="360"/>
        <v>3.5564430506996219E-7</v>
      </c>
      <c r="CV78">
        <f t="shared" si="360"/>
        <v>6481.1416775455682</v>
      </c>
      <c r="CW78" t="e">
        <f t="shared" si="360"/>
        <v>#DIV/0!</v>
      </c>
      <c r="CX78">
        <f t="shared" si="360"/>
        <v>0.93548776341301099</v>
      </c>
      <c r="CY78">
        <f t="shared" ref="CY78" si="361">AVERAGE(CY28:CY29)</f>
        <v>3.224101487411327</v>
      </c>
      <c r="CZ78">
        <f t="shared" ref="CZ78:EN78" si="362">AVERAGE(CZ28:CZ29)</f>
        <v>1177.7610263210131</v>
      </c>
      <c r="DA78">
        <f t="shared" si="362"/>
        <v>8.1858941339811044E-4</v>
      </c>
      <c r="DB78">
        <f t="shared" si="362"/>
        <v>5.7715609102927825</v>
      </c>
      <c r="DC78">
        <f t="shared" si="362"/>
        <v>40.59994545273878</v>
      </c>
      <c r="DD78">
        <f t="shared" si="362"/>
        <v>6.8671045953114422</v>
      </c>
      <c r="DE78">
        <f t="shared" si="362"/>
        <v>1.4620406270270347E-9</v>
      </c>
      <c r="DF78">
        <f t="shared" si="362"/>
        <v>1.4620406270270347</v>
      </c>
      <c r="DG78">
        <f t="shared" si="362"/>
        <v>0.25164819300271746</v>
      </c>
      <c r="DH78">
        <f t="shared" si="362"/>
        <v>3.0327748575401652E-2</v>
      </c>
      <c r="DI78">
        <f t="shared" ref="DI78:DK78" si="363">AVERAGE(DI28:DI29)</f>
        <v>14.081817356009898</v>
      </c>
      <c r="DJ78">
        <f t="shared" si="363"/>
        <v>1.8139739783548575E-5</v>
      </c>
      <c r="DK78">
        <f t="shared" si="363"/>
        <v>1.1139397940146645</v>
      </c>
      <c r="DL78">
        <f t="shared" ref="DL78" si="364">AVERAGE(DL28:DL29)</f>
        <v>0.29930087006949224</v>
      </c>
      <c r="DM78">
        <f t="shared" ref="DM78" si="365">AVERAGE(DM28:DM29)</f>
        <v>1.1105889909071194</v>
      </c>
      <c r="DN78">
        <f t="shared" ref="DN78" si="366">AVERAGE(DN28:DN29)</f>
        <v>70.236868597477923</v>
      </c>
      <c r="DO78">
        <f t="shared" ref="DO78:DP78" si="367">AVERAGE(DO28:DO29)</f>
        <v>0.43533999090859177</v>
      </c>
      <c r="DP78">
        <f t="shared" si="367"/>
        <v>19.062047275843533</v>
      </c>
      <c r="DQ78">
        <f t="shared" ref="DQ78:DR78" si="368">AVERAGE(DQ28:DQ29)</f>
        <v>4.1629728899454802E-6</v>
      </c>
      <c r="DR78">
        <f t="shared" si="368"/>
        <v>9.5504711232285509</v>
      </c>
      <c r="DT78">
        <f t="shared" si="362"/>
        <v>4.4824097631241259E-29</v>
      </c>
      <c r="DU78">
        <f t="shared" si="362"/>
        <v>2.8636489990209964E-2</v>
      </c>
      <c r="DV78">
        <f t="shared" si="362"/>
        <v>2.7622140166204947E-22</v>
      </c>
      <c r="DW78">
        <f t="shared" si="362"/>
        <v>9.3273089014601216E-9</v>
      </c>
      <c r="DX78">
        <f t="shared" si="362"/>
        <v>8.9259452120154195E-8</v>
      </c>
      <c r="DY78">
        <f t="shared" si="362"/>
        <v>6.620689655172414E-2</v>
      </c>
      <c r="DZ78">
        <f t="shared" si="362"/>
        <v>0.38312499999999994</v>
      </c>
      <c r="EA78">
        <f t="shared" si="362"/>
        <v>1.0453161080218007E-10</v>
      </c>
      <c r="EB78">
        <f t="shared" si="362"/>
        <v>962742846.84070623</v>
      </c>
      <c r="EC78">
        <f t="shared" si="362"/>
        <v>16045714.114011772</v>
      </c>
      <c r="ED78">
        <f t="shared" si="362"/>
        <v>163492.71885142819</v>
      </c>
      <c r="EE78">
        <f t="shared" si="362"/>
        <v>32.091428228023538</v>
      </c>
      <c r="EF78" t="e">
        <f t="shared" si="362"/>
        <v>#DIV/0!</v>
      </c>
      <c r="EG78">
        <f t="shared" si="362"/>
        <v>3.0379982182464941E-9</v>
      </c>
      <c r="EH78">
        <f t="shared" si="362"/>
        <v>3.0379982182464942</v>
      </c>
      <c r="EI78">
        <f t="shared" si="362"/>
        <v>1059.026743070765</v>
      </c>
      <c r="EJ78">
        <f t="shared" si="362"/>
        <v>3.0379982182464941E-9</v>
      </c>
      <c r="EK78">
        <f t="shared" si="362"/>
        <v>0.373902526056343</v>
      </c>
      <c r="EL78">
        <f t="shared" si="362"/>
        <v>26.5</v>
      </c>
      <c r="EM78">
        <f t="shared" si="362"/>
        <v>26.5</v>
      </c>
      <c r="EN78">
        <f t="shared" si="362"/>
        <v>3.2769667020129054</v>
      </c>
      <c r="EO78" t="e">
        <f t="shared" ref="EO78:FJ78" si="369">AVERAGE(EO28:EO29)</f>
        <v>#DIV/0!</v>
      </c>
      <c r="EP78" t="e">
        <f t="shared" ref="EP78:ER78" si="370">AVERAGE(EP28:EP29)</f>
        <v>#DIV/0!</v>
      </c>
      <c r="EQ78">
        <f t="shared" si="370"/>
        <v>2.0016666666666668E-5</v>
      </c>
      <c r="ER78">
        <f t="shared" si="370"/>
        <v>8.2101725771184825E-2</v>
      </c>
      <c r="ET78">
        <f t="shared" si="369"/>
        <v>1.9358926796566091E-6</v>
      </c>
      <c r="EU78">
        <f t="shared" si="369"/>
        <v>2.7622140166204947E-22</v>
      </c>
      <c r="EV78">
        <f t="shared" si="369"/>
        <v>2.2866315825202265E+38</v>
      </c>
      <c r="EW78" t="e">
        <f t="shared" si="369"/>
        <v>#DIV/0!</v>
      </c>
      <c r="EX78">
        <f t="shared" si="369"/>
        <v>0</v>
      </c>
      <c r="EY78" t="e">
        <f t="shared" si="369"/>
        <v>#DIV/0!</v>
      </c>
      <c r="EZ78" t="e">
        <f t="shared" si="369"/>
        <v>#DIV/0!</v>
      </c>
      <c r="FA78" t="e">
        <f t="shared" si="369"/>
        <v>#DIV/0!</v>
      </c>
      <c r="FB78" t="e">
        <f t="shared" si="369"/>
        <v>#DIV/0!</v>
      </c>
      <c r="FC78" t="e">
        <f t="shared" si="369"/>
        <v>#DIV/0!</v>
      </c>
      <c r="FD78" t="e">
        <f t="shared" si="369"/>
        <v>#DIV/0!</v>
      </c>
      <c r="FE78" t="e">
        <f t="shared" si="369"/>
        <v>#DIV/0!</v>
      </c>
      <c r="FF78" t="e">
        <f t="shared" si="369"/>
        <v>#DIV/0!</v>
      </c>
      <c r="FG78" t="e">
        <f t="shared" si="369"/>
        <v>#DIV/0!</v>
      </c>
      <c r="FH78" t="e">
        <f t="shared" si="369"/>
        <v>#DIV/0!</v>
      </c>
      <c r="FI78">
        <f t="shared" si="369"/>
        <v>151.09814744440092</v>
      </c>
      <c r="FJ78">
        <f t="shared" si="369"/>
        <v>0.27085290740160767</v>
      </c>
    </row>
    <row r="79" spans="1:167" x14ac:dyDescent="0.25">
      <c r="A79">
        <v>60</v>
      </c>
      <c r="B79">
        <v>15</v>
      </c>
      <c r="C79">
        <v>1600</v>
      </c>
      <c r="E79">
        <f>COUNT(E30:E31)</f>
        <v>2</v>
      </c>
      <c r="F79">
        <f t="shared" ref="F79:AK79" si="371">AVERAGE(F30:F31)</f>
        <v>71.5</v>
      </c>
      <c r="G79">
        <f t="shared" si="371"/>
        <v>59.697805000000002</v>
      </c>
      <c r="H79">
        <f t="shared" si="371"/>
        <v>59.952529499999997</v>
      </c>
      <c r="I79">
        <f t="shared" si="371"/>
        <v>58.362746000000001</v>
      </c>
      <c r="J79">
        <f t="shared" si="371"/>
        <v>45.003819500000006</v>
      </c>
      <c r="K79">
        <f t="shared" si="371"/>
        <v>44.796620500000003</v>
      </c>
      <c r="L79">
        <f t="shared" si="371"/>
        <v>28.324999999999999</v>
      </c>
      <c r="M79">
        <f t="shared" si="371"/>
        <v>59.157637750000006</v>
      </c>
      <c r="N79">
        <f t="shared" si="371"/>
        <v>44.900220000000004</v>
      </c>
      <c r="O79">
        <f t="shared" si="371"/>
        <v>1175.9265348576962</v>
      </c>
      <c r="P79">
        <f t="shared" si="371"/>
        <v>0.26968233145365084</v>
      </c>
      <c r="Q79">
        <f t="shared" si="371"/>
        <v>0.27026387949776315</v>
      </c>
      <c r="R79">
        <f t="shared" si="371"/>
        <v>0.99784825273182343</v>
      </c>
      <c r="S79">
        <f t="shared" si="371"/>
        <v>-5.815480441123122E-4</v>
      </c>
      <c r="T79">
        <f t="shared" si="371"/>
        <v>-9.1919130048724877E-4</v>
      </c>
      <c r="U79">
        <f t="shared" si="371"/>
        <v>1.5386950625964927E-4</v>
      </c>
      <c r="V79">
        <f t="shared" si="371"/>
        <v>1.5897834999999993</v>
      </c>
      <c r="W79">
        <f t="shared" si="371"/>
        <v>-0.2071990000000028</v>
      </c>
      <c r="X79">
        <f t="shared" si="371"/>
        <v>14.238246463327471</v>
      </c>
      <c r="Y79">
        <f t="shared" si="371"/>
        <v>3.88645</v>
      </c>
      <c r="Z79">
        <f t="shared" si="371"/>
        <v>-1.1499999999999844E-3</v>
      </c>
      <c r="AA79">
        <f t="shared" si="371"/>
        <v>2.9934563045183127E-3</v>
      </c>
      <c r="AB79">
        <f t="shared" si="371"/>
        <v>3.4724093132412555E-3</v>
      </c>
      <c r="AC79">
        <f t="shared" si="371"/>
        <v>12.500673527668519</v>
      </c>
      <c r="AD79">
        <f t="shared" si="371"/>
        <v>12.392909100705857</v>
      </c>
      <c r="AE79">
        <f t="shared" si="371"/>
        <v>3.2198313616141287E-9</v>
      </c>
      <c r="AF79">
        <f t="shared" si="371"/>
        <v>7.7874391192995595E-4</v>
      </c>
      <c r="AG79">
        <f t="shared" si="371"/>
        <v>6.6223855087237306E-7</v>
      </c>
      <c r="AH79">
        <f t="shared" si="371"/>
        <v>3145.0430222782734</v>
      </c>
      <c r="AI79">
        <f t="shared" si="371"/>
        <v>3145.0430222782734</v>
      </c>
      <c r="AJ79">
        <f t="shared" si="371"/>
        <v>4052.2909455938643</v>
      </c>
      <c r="AK79">
        <f t="shared" si="371"/>
        <v>0.62172713872859253</v>
      </c>
      <c r="AL79">
        <f t="shared" ref="AL79:BQ79" si="372">AVERAGE(AL30:AL31)</f>
        <v>0.63519709947325942</v>
      </c>
      <c r="AM79">
        <f t="shared" si="372"/>
        <v>1.1537098583293447E-2</v>
      </c>
      <c r="AN79">
        <f t="shared" si="372"/>
        <v>0.28175061194650003</v>
      </c>
      <c r="AO79">
        <f t="shared" si="372"/>
        <v>1.413318426990863E-2</v>
      </c>
      <c r="AP79">
        <f t="shared" si="372"/>
        <v>4.8017902739535547E-4</v>
      </c>
      <c r="AQ79">
        <f t="shared" si="372"/>
        <v>990.38012828283286</v>
      </c>
      <c r="AR79">
        <f t="shared" si="372"/>
        <v>41683.160291327906</v>
      </c>
      <c r="AS79">
        <f t="shared" si="372"/>
        <v>1587.9299158601107</v>
      </c>
      <c r="AT79">
        <f t="shared" si="372"/>
        <v>1409.8830924950003</v>
      </c>
      <c r="AU79">
        <f t="shared" si="372"/>
        <v>205.67549989296583</v>
      </c>
      <c r="AV79">
        <f t="shared" si="372"/>
        <v>2.4490060399260227E-3</v>
      </c>
      <c r="AW79">
        <f t="shared" si="372"/>
        <v>4.1488652684073374E-4</v>
      </c>
      <c r="AX79">
        <f t="shared" si="372"/>
        <v>3.9393219568055713</v>
      </c>
      <c r="AY79">
        <f t="shared" si="372"/>
        <v>3.0633407256986822</v>
      </c>
      <c r="AZ79">
        <f t="shared" si="372"/>
        <v>1.5506581751435981E-3</v>
      </c>
      <c r="BA79">
        <f t="shared" si="372"/>
        <v>12.33917370841997</v>
      </c>
      <c r="BB79">
        <f t="shared" si="372"/>
        <v>10.192072068118563</v>
      </c>
      <c r="BC79">
        <f t="shared" si="372"/>
        <v>2357967.2219563713</v>
      </c>
      <c r="BD79">
        <f t="shared" si="372"/>
        <v>2013.794770589283</v>
      </c>
      <c r="BE79">
        <f t="shared" si="372"/>
        <v>1699.4183364804278</v>
      </c>
      <c r="BF79">
        <f t="shared" si="372"/>
        <v>282.66368539817262</v>
      </c>
      <c r="BG79">
        <f t="shared" si="372"/>
        <v>918.8938568359589</v>
      </c>
      <c r="BH79">
        <f t="shared" si="372"/>
        <v>918.8938568359589</v>
      </c>
      <c r="BI79">
        <f t="shared" si="372"/>
        <v>0</v>
      </c>
      <c r="BJ79">
        <f t="shared" si="372"/>
        <v>8.9370567238234724</v>
      </c>
      <c r="BK79">
        <f t="shared" si="372"/>
        <v>0.62676106057655878</v>
      </c>
      <c r="BL79">
        <f t="shared" si="372"/>
        <v>2526.2251641174234</v>
      </c>
      <c r="BM79">
        <f t="shared" si="372"/>
        <v>8187.8609529377654</v>
      </c>
      <c r="BN79">
        <f t="shared" si="372"/>
        <v>10714.086117055189</v>
      </c>
      <c r="BO79">
        <f t="shared" si="372"/>
        <v>77734.446679524757</v>
      </c>
      <c r="BP79">
        <f t="shared" si="372"/>
        <v>0.14155076211938133</v>
      </c>
      <c r="BQ79">
        <f t="shared" si="372"/>
        <v>0.7635128636502494</v>
      </c>
      <c r="BR79">
        <f t="shared" ref="BR79:CH79" si="373">AVERAGE(BR30:BR31)</f>
        <v>0.10772680379014349</v>
      </c>
      <c r="BS79">
        <f t="shared" si="373"/>
        <v>55.470175119060869</v>
      </c>
      <c r="BT79">
        <f t="shared" si="373"/>
        <v>51.001646757149132</v>
      </c>
      <c r="BU79">
        <f t="shared" si="373"/>
        <v>3.6874626309391374</v>
      </c>
      <c r="BV79">
        <f t="shared" si="373"/>
        <v>0.26755512816646387</v>
      </c>
      <c r="BW79">
        <f t="shared" si="373"/>
        <v>0.26127252154527891</v>
      </c>
      <c r="BX79">
        <f t="shared" si="373"/>
        <v>1.0321878851276214</v>
      </c>
      <c r="BY79">
        <f t="shared" si="373"/>
        <v>0.2693365908386266</v>
      </c>
      <c r="BZ79">
        <f t="shared" si="373"/>
        <v>1.0989767372949197</v>
      </c>
      <c r="CA79">
        <f t="shared" si="373"/>
        <v>2.6657765355608987E-2</v>
      </c>
      <c r="CB79">
        <f t="shared" si="373"/>
        <v>2.5910730026954001E-2</v>
      </c>
      <c r="CC79">
        <f t="shared" si="373"/>
        <v>5.3308771255732132E-4</v>
      </c>
      <c r="CD79">
        <f t="shared" si="373"/>
        <v>1.0655823112112706</v>
      </c>
      <c r="CE79">
        <f t="shared" si="373"/>
        <v>1.4642067205118721E-5</v>
      </c>
      <c r="CF79">
        <f t="shared" si="373"/>
        <v>3.1727681700379878E-5</v>
      </c>
      <c r="CG79">
        <f t="shared" si="373"/>
        <v>1.0975638764117073</v>
      </c>
      <c r="CH79">
        <f t="shared" si="373"/>
        <v>1.3469602148157386E-2</v>
      </c>
      <c r="CJ79">
        <f t="shared" ref="CJ79:CO79" si="374">AVERAGE(CJ30:CJ31)</f>
        <v>3.2002324483423363</v>
      </c>
      <c r="CK79">
        <f t="shared" si="374"/>
        <v>1.1631740625882205</v>
      </c>
      <c r="CL79">
        <f t="shared" si="374"/>
        <v>1.0048797881031073</v>
      </c>
      <c r="CM79">
        <f t="shared" ref="CM79" si="375">AVERAGE(CM30:CM31)</f>
        <v>-2.3630702487986053</v>
      </c>
      <c r="CN79">
        <f t="shared" si="374"/>
        <v>113.95060600197124</v>
      </c>
      <c r="CO79">
        <f t="shared" si="374"/>
        <v>4.2677129798386488</v>
      </c>
      <c r="CP79">
        <f t="shared" ref="CP79:CX79" si="376">AVERAGE(CP30:CP31)</f>
        <v>4.1488652684073379</v>
      </c>
      <c r="CQ79" t="e">
        <f t="shared" si="376"/>
        <v>#DIV/0!</v>
      </c>
      <c r="CR79">
        <f t="shared" si="376"/>
        <v>-71.5</v>
      </c>
      <c r="CS79">
        <f t="shared" si="376"/>
        <v>0.28852784544739879</v>
      </c>
      <c r="CT79">
        <f t="shared" si="376"/>
        <v>6.5449615306963901E-2</v>
      </c>
      <c r="CU79">
        <f t="shared" si="376"/>
        <v>3.5451910245861318E-7</v>
      </c>
      <c r="CV79">
        <f t="shared" si="376"/>
        <v>9795.0355707131239</v>
      </c>
      <c r="CW79" t="e">
        <f t="shared" si="376"/>
        <v>#DIV/0!</v>
      </c>
      <c r="CX79">
        <f t="shared" si="376"/>
        <v>0.90801534392893934</v>
      </c>
      <c r="CY79">
        <f t="shared" ref="CY79" si="377">AVERAGE(CY30:CY31)</f>
        <v>3.2198313616141285</v>
      </c>
      <c r="CZ79">
        <f t="shared" ref="CZ79:EN79" si="378">AVERAGE(CZ30:CZ31)</f>
        <v>1178.1470910228577</v>
      </c>
      <c r="DA79">
        <f t="shared" si="378"/>
        <v>8.2766599787500777E-4</v>
      </c>
      <c r="DB79">
        <f t="shared" si="378"/>
        <v>5.967232613707619</v>
      </c>
      <c r="DC79">
        <f t="shared" si="378"/>
        <v>63.42085998290429</v>
      </c>
      <c r="DD79">
        <f t="shared" si="378"/>
        <v>7.194617164545102</v>
      </c>
      <c r="DE79">
        <f t="shared" si="378"/>
        <v>1.4126517315865987E-9</v>
      </c>
      <c r="DF79">
        <f t="shared" si="378"/>
        <v>1.4126517315865987</v>
      </c>
      <c r="DG79">
        <f t="shared" si="378"/>
        <v>0.37980987683285794</v>
      </c>
      <c r="DH79">
        <f t="shared" si="378"/>
        <v>3.0387746000993511E-2</v>
      </c>
      <c r="DI79">
        <f t="shared" ref="DI79:DK79" si="379">AVERAGE(DI30:DI31)</f>
        <v>14.550670205072706</v>
      </c>
      <c r="DJ79">
        <f t="shared" si="379"/>
        <v>1.8319096604794251E-5</v>
      </c>
      <c r="DK79">
        <f t="shared" si="379"/>
        <v>1.1746834741592036</v>
      </c>
      <c r="DL79">
        <f t="shared" ref="DL79" si="380">AVERAGE(DL30:DL31)</f>
        <v>0.31679288870580657</v>
      </c>
      <c r="DM79">
        <f t="shared" ref="DM79" si="381">AVERAGE(DM30:DM31)</f>
        <v>1.176199029654033</v>
      </c>
      <c r="DN79">
        <f t="shared" ref="DN79" si="382">AVERAGE(DN30:DN31)</f>
        <v>113.55251821232827</v>
      </c>
      <c r="DO79">
        <f t="shared" ref="DO79:DP79" si="383">AVERAGE(DO30:DO31)</f>
        <v>0.68000480644689887</v>
      </c>
      <c r="DP79">
        <f t="shared" si="383"/>
        <v>18.38809828655047</v>
      </c>
      <c r="DQ79">
        <f t="shared" ref="DQ79:DR79" si="384">AVERAGE(DQ30:DQ31)</f>
        <v>4.0920864078872193E-6</v>
      </c>
      <c r="DR79">
        <f t="shared" si="384"/>
        <v>9.863161451982986</v>
      </c>
      <c r="DT79">
        <f t="shared" si="378"/>
        <v>4.4824097631241259E-29</v>
      </c>
      <c r="DU79">
        <f t="shared" si="378"/>
        <v>2.8583618743566144E-2</v>
      </c>
      <c r="DV79">
        <f t="shared" si="378"/>
        <v>4.2808107978918723E-22</v>
      </c>
      <c r="DW79">
        <f t="shared" si="378"/>
        <v>6.0146653801839211E-9</v>
      </c>
      <c r="DX79">
        <f t="shared" si="378"/>
        <v>4.9464287701646539E-8</v>
      </c>
      <c r="DY79">
        <f t="shared" si="378"/>
        <v>0.06</v>
      </c>
      <c r="DZ79">
        <f t="shared" si="378"/>
        <v>0.38312499999999994</v>
      </c>
      <c r="EA79">
        <f t="shared" si="378"/>
        <v>5.3084991274848845E-11</v>
      </c>
      <c r="EB79">
        <f t="shared" si="378"/>
        <v>1899348697.0825825</v>
      </c>
      <c r="EC79">
        <f t="shared" si="378"/>
        <v>31655811.618043035</v>
      </c>
      <c r="ED79">
        <f t="shared" si="378"/>
        <v>441965.83443150437</v>
      </c>
      <c r="EE79">
        <f t="shared" si="378"/>
        <v>63.311623236086078</v>
      </c>
      <c r="EF79" t="e">
        <f t="shared" si="378"/>
        <v>#DIV/0!</v>
      </c>
      <c r="EG79">
        <f t="shared" si="378"/>
        <v>2.9995920118398491E-9</v>
      </c>
      <c r="EH79">
        <f t="shared" si="378"/>
        <v>2.9995920118398489</v>
      </c>
      <c r="EI79">
        <f t="shared" si="378"/>
        <v>1647.5483631878642</v>
      </c>
      <c r="EJ79">
        <f t="shared" si="378"/>
        <v>2.9995920118398491E-9</v>
      </c>
      <c r="EK79">
        <f t="shared" si="378"/>
        <v>0.28852784544739879</v>
      </c>
      <c r="EL79">
        <f t="shared" si="378"/>
        <v>28.5</v>
      </c>
      <c r="EM79">
        <f t="shared" si="378"/>
        <v>28.5</v>
      </c>
      <c r="EN79">
        <f t="shared" si="378"/>
        <v>3.349750170080839</v>
      </c>
      <c r="EO79" t="e">
        <f t="shared" ref="EO79:FJ79" si="385">AVERAGE(EO30:EO31)</f>
        <v>#DIV/0!</v>
      </c>
      <c r="EP79" t="e">
        <f t="shared" ref="EP79:ER79" si="386">AVERAGE(EP30:EP31)</f>
        <v>#DIV/0!</v>
      </c>
      <c r="EQ79">
        <f t="shared" si="386"/>
        <v>2.2083333333333333E-5</v>
      </c>
      <c r="ER79">
        <f t="shared" si="386"/>
        <v>0.10770681031038527</v>
      </c>
      <c r="ET79">
        <f t="shared" si="385"/>
        <v>1.936073116113213E-6</v>
      </c>
      <c r="EU79">
        <f t="shared" si="385"/>
        <v>4.2808107978918723E-22</v>
      </c>
      <c r="EV79">
        <f t="shared" si="385"/>
        <v>1.4773502378874426E+38</v>
      </c>
      <c r="EW79" t="e">
        <f t="shared" si="385"/>
        <v>#DIV/0!</v>
      </c>
      <c r="EX79">
        <f t="shared" si="385"/>
        <v>0</v>
      </c>
      <c r="EY79" t="e">
        <f t="shared" si="385"/>
        <v>#DIV/0!</v>
      </c>
      <c r="EZ79" t="e">
        <f t="shared" si="385"/>
        <v>#DIV/0!</v>
      </c>
      <c r="FA79" t="e">
        <f t="shared" si="385"/>
        <v>#DIV/0!</v>
      </c>
      <c r="FB79" t="e">
        <f t="shared" si="385"/>
        <v>#DIV/0!</v>
      </c>
      <c r="FC79" t="e">
        <f t="shared" si="385"/>
        <v>#DIV/0!</v>
      </c>
      <c r="FD79" t="e">
        <f t="shared" si="385"/>
        <v>#DIV/0!</v>
      </c>
      <c r="FE79" t="e">
        <f t="shared" si="385"/>
        <v>#DIV/0!</v>
      </c>
      <c r="FF79" t="e">
        <f t="shared" si="385"/>
        <v>#DIV/0!</v>
      </c>
      <c r="FG79" t="e">
        <f t="shared" si="385"/>
        <v>#DIV/0!</v>
      </c>
      <c r="FH79" t="e">
        <f t="shared" si="385"/>
        <v>#DIV/0!</v>
      </c>
      <c r="FI79">
        <f t="shared" si="385"/>
        <v>235.16184511640716</v>
      </c>
      <c r="FJ79">
        <f t="shared" si="385"/>
        <v>0.39974469756480757</v>
      </c>
    </row>
    <row r="80" spans="1:167" x14ac:dyDescent="0.25">
      <c r="A80">
        <v>60</v>
      </c>
      <c r="B80">
        <v>15</v>
      </c>
      <c r="C80">
        <v>1750</v>
      </c>
      <c r="E80">
        <f>COUNT(E32:E33)</f>
        <v>2</v>
      </c>
      <c r="F80">
        <f t="shared" ref="F80:AK80" si="387">AVERAGE(F32:F33)</f>
        <v>69</v>
      </c>
      <c r="G80">
        <f t="shared" si="387"/>
        <v>59.795422000000002</v>
      </c>
      <c r="H80">
        <f t="shared" si="387"/>
        <v>60.0736195</v>
      </c>
      <c r="I80">
        <f t="shared" si="387"/>
        <v>58.394749500000003</v>
      </c>
      <c r="J80">
        <f t="shared" si="387"/>
        <v>45.058163499999999</v>
      </c>
      <c r="K80">
        <f t="shared" si="387"/>
        <v>44.948309999999999</v>
      </c>
      <c r="L80">
        <f t="shared" si="387"/>
        <v>26.22</v>
      </c>
      <c r="M80">
        <f t="shared" si="387"/>
        <v>59.234184499999998</v>
      </c>
      <c r="N80">
        <f t="shared" si="387"/>
        <v>45.003236749999999</v>
      </c>
      <c r="O80">
        <f t="shared" si="387"/>
        <v>1175.8793311248392</v>
      </c>
      <c r="P80">
        <f t="shared" si="387"/>
        <v>0.26868336795621905</v>
      </c>
      <c r="Q80">
        <f t="shared" si="387"/>
        <v>0.27028363905685399</v>
      </c>
      <c r="R80">
        <f t="shared" si="387"/>
        <v>0.99407925811496312</v>
      </c>
      <c r="S80">
        <f t="shared" si="387"/>
        <v>-1.6002711006349035E-3</v>
      </c>
      <c r="T80">
        <f t="shared" si="387"/>
        <v>-1.8839029775627957E-3</v>
      </c>
      <c r="U80">
        <f t="shared" si="387"/>
        <v>1.2773268480754734E-4</v>
      </c>
      <c r="V80">
        <f t="shared" si="387"/>
        <v>1.6788699999999999</v>
      </c>
      <c r="W80">
        <f t="shared" si="387"/>
        <v>-0.10985349999999983</v>
      </c>
      <c r="X80">
        <f t="shared" si="387"/>
        <v>14.212191178975186</v>
      </c>
      <c r="Y80">
        <f t="shared" si="387"/>
        <v>3.6324000000000001</v>
      </c>
      <c r="Z80">
        <f t="shared" si="387"/>
        <v>0</v>
      </c>
      <c r="AA80">
        <f t="shared" si="387"/>
        <v>2.5444378588405825E-3</v>
      </c>
      <c r="AB80">
        <f t="shared" si="387"/>
        <v>3.0433472429269625E-3</v>
      </c>
      <c r="AC80">
        <f t="shared" si="387"/>
        <v>10.956050074537064</v>
      </c>
      <c r="AD80">
        <f t="shared" si="387"/>
        <v>12.195340984607654</v>
      </c>
      <c r="AE80">
        <f t="shared" si="387"/>
        <v>3.2244967052623237E-9</v>
      </c>
      <c r="AF80">
        <f t="shared" si="387"/>
        <v>7.7778511595454254E-4</v>
      </c>
      <c r="AG80">
        <f t="shared" si="387"/>
        <v>6.6144976783728565E-7</v>
      </c>
      <c r="AH80">
        <f t="shared" si="387"/>
        <v>3145.1141991658415</v>
      </c>
      <c r="AI80">
        <f t="shared" si="387"/>
        <v>3145.1141991658415</v>
      </c>
      <c r="AJ80">
        <f t="shared" si="387"/>
        <v>4051.8025336475553</v>
      </c>
      <c r="AK80">
        <f t="shared" si="387"/>
        <v>0.62180734317445807</v>
      </c>
      <c r="AL80">
        <f t="shared" ref="AL80:BQ80" si="388">AVERAGE(AL32:AL33)</f>
        <v>0.63532059182885492</v>
      </c>
      <c r="AM80">
        <f t="shared" si="388"/>
        <v>1.1544561796766993E-2</v>
      </c>
      <c r="AN80">
        <f t="shared" si="388"/>
        <v>0.28178781366700001</v>
      </c>
      <c r="AO80">
        <f t="shared" si="388"/>
        <v>1.4142256937306199E-2</v>
      </c>
      <c r="AP80">
        <f t="shared" si="388"/>
        <v>4.7959805920319944E-4</v>
      </c>
      <c r="AQ80">
        <f t="shared" si="388"/>
        <v>990.33655417305908</v>
      </c>
      <c r="AR80">
        <f t="shared" si="388"/>
        <v>45638.395613359113</v>
      </c>
      <c r="AS80">
        <f t="shared" si="388"/>
        <v>1738.6055471755851</v>
      </c>
      <c r="AT80">
        <f t="shared" si="388"/>
        <v>1543.945434387967</v>
      </c>
      <c r="AU80">
        <f t="shared" si="388"/>
        <v>205.13282957895996</v>
      </c>
      <c r="AV80">
        <f t="shared" si="388"/>
        <v>2.3404795636211752E-3</v>
      </c>
      <c r="AW80">
        <f t="shared" si="388"/>
        <v>3.9685013042546922E-4</v>
      </c>
      <c r="AX80">
        <f t="shared" si="388"/>
        <v>3.9340530310500244</v>
      </c>
      <c r="AY80">
        <f t="shared" si="388"/>
        <v>3.0586707604449774</v>
      </c>
      <c r="AZ80">
        <f t="shared" si="388"/>
        <v>1.4826027169561906E-3</v>
      </c>
      <c r="BA80">
        <f t="shared" si="388"/>
        <v>12.712015326295756</v>
      </c>
      <c r="BB80">
        <f t="shared" si="388"/>
        <v>10.500050284683674</v>
      </c>
      <c r="BC80">
        <f t="shared" si="388"/>
        <v>2357789.202352575</v>
      </c>
      <c r="BD80">
        <f t="shared" si="388"/>
        <v>2074.9114230626155</v>
      </c>
      <c r="BE80">
        <f t="shared" si="388"/>
        <v>1751.1107564056026</v>
      </c>
      <c r="BF80">
        <f t="shared" si="388"/>
        <v>282.84513874612401</v>
      </c>
      <c r="BG80">
        <f t="shared" si="388"/>
        <v>757.1752227854231</v>
      </c>
      <c r="BH80">
        <f t="shared" si="388"/>
        <v>757.1752227854231</v>
      </c>
      <c r="BI80">
        <f t="shared" si="388"/>
        <v>0</v>
      </c>
      <c r="BJ80">
        <f t="shared" si="388"/>
        <v>9.4803555622977438</v>
      </c>
      <c r="BK80">
        <f t="shared" si="388"/>
        <v>0.66615135262696368</v>
      </c>
      <c r="BL80">
        <f t="shared" si="388"/>
        <v>2681.4809205655542</v>
      </c>
      <c r="BM80">
        <f t="shared" si="388"/>
        <v>7175.5746461050821</v>
      </c>
      <c r="BN80">
        <f t="shared" si="388"/>
        <v>9857.0555666706368</v>
      </c>
      <c r="BO80">
        <f t="shared" si="388"/>
        <v>89771.063115272351</v>
      </c>
      <c r="BP80">
        <f t="shared" si="388"/>
        <v>0.10984417923894607</v>
      </c>
      <c r="BQ80">
        <f t="shared" si="388"/>
        <v>0.72791423100808572</v>
      </c>
      <c r="BR80">
        <f t="shared" ref="BR80:CH80" si="389">AVERAGE(BR32:BR33)</f>
        <v>7.9946966850169485E-2</v>
      </c>
      <c r="BS80">
        <f t="shared" si="389"/>
        <v>55.830219215541135</v>
      </c>
      <c r="BT80">
        <f t="shared" si="389"/>
        <v>51.090041434392262</v>
      </c>
      <c r="BU80">
        <f t="shared" si="389"/>
        <v>3.4039652844588701</v>
      </c>
      <c r="BV80">
        <f t="shared" si="389"/>
        <v>0.26767125785623969</v>
      </c>
      <c r="BW80">
        <f t="shared" si="389"/>
        <v>0.2612725270357541</v>
      </c>
      <c r="BX80">
        <f t="shared" si="389"/>
        <v>1.0283644093851945</v>
      </c>
      <c r="BY80">
        <f t="shared" si="389"/>
        <v>0.26942494560764968</v>
      </c>
      <c r="BZ80">
        <f t="shared" si="389"/>
        <v>1.0793340739901693</v>
      </c>
      <c r="CA80">
        <f t="shared" si="389"/>
        <v>2.1374576323726663E-2</v>
      </c>
      <c r="CB80">
        <f t="shared" si="389"/>
        <v>2.3261706341385125E-2</v>
      </c>
      <c r="CC80">
        <f t="shared" si="389"/>
        <v>4.7670297989735398E-4</v>
      </c>
      <c r="CD80">
        <f t="shared" si="389"/>
        <v>1.0538492416876819</v>
      </c>
      <c r="CE80">
        <f t="shared" si="389"/>
        <v>1.4100981750796971E-5</v>
      </c>
      <c r="CF80">
        <f t="shared" si="389"/>
        <v>3.2719634490417844E-5</v>
      </c>
      <c r="CG80">
        <f t="shared" si="389"/>
        <v>1.0823147559089299</v>
      </c>
      <c r="CH80">
        <f t="shared" si="389"/>
        <v>1.2742463702055395E-2</v>
      </c>
      <c r="CJ80">
        <f t="shared" ref="CJ80:CO80" si="390">AVERAGE(CJ32:CJ33)</f>
        <v>2.8615998306897152</v>
      </c>
      <c r="CK80">
        <f t="shared" si="390"/>
        <v>1.0448037684539124</v>
      </c>
      <c r="CL80">
        <f t="shared" si="390"/>
        <v>0.78122012636392268</v>
      </c>
      <c r="CM80">
        <f t="shared" ref="CM80" si="391">AVERAGE(CM32:CM33)</f>
        <v>-2.5725059175339657</v>
      </c>
      <c r="CN80">
        <f t="shared" si="390"/>
        <v>171.57567870773659</v>
      </c>
      <c r="CO80">
        <f t="shared" si="390"/>
        <v>4.2273396430134973</v>
      </c>
      <c r="CP80">
        <f t="shared" ref="CP80:CX80" si="392">AVERAGE(CP32:CP33)</f>
        <v>3.9685013042546924</v>
      </c>
      <c r="CQ80" t="e">
        <f t="shared" si="392"/>
        <v>#DIV/0!</v>
      </c>
      <c r="CR80">
        <f t="shared" si="392"/>
        <v>-69</v>
      </c>
      <c r="CS80">
        <f t="shared" si="392"/>
        <v>0.26640028633893098</v>
      </c>
      <c r="CT80">
        <f t="shared" si="392"/>
        <v>6.5684862166212998E-2</v>
      </c>
      <c r="CU80">
        <f t="shared" si="392"/>
        <v>3.5517782450973376E-7</v>
      </c>
      <c r="CV80">
        <f t="shared" si="392"/>
        <v>8568.4678331576852</v>
      </c>
      <c r="CW80" t="e">
        <f t="shared" si="392"/>
        <v>#DIV/0!</v>
      </c>
      <c r="CX80">
        <f t="shared" si="392"/>
        <v>0.92101188765611663</v>
      </c>
      <c r="CY80">
        <f t="shared" ref="CY80" si="393">AVERAGE(CY32:CY33)</f>
        <v>3.2244967052623235</v>
      </c>
      <c r="CZ80">
        <f t="shared" ref="CZ80:EN80" si="394">AVERAGE(CZ32:CZ33)</f>
        <v>1177.9350215928371</v>
      </c>
      <c r="DA80">
        <f t="shared" si="394"/>
        <v>8.2264611969741562E-4</v>
      </c>
      <c r="DB80">
        <f t="shared" si="394"/>
        <v>5.8614466511328001</v>
      </c>
      <c r="DC80">
        <f t="shared" si="394"/>
        <v>55.729332978308463</v>
      </c>
      <c r="DD80">
        <f t="shared" si="394"/>
        <v>7.0164020540586804</v>
      </c>
      <c r="DE80">
        <f t="shared" si="394"/>
        <v>1.4395265702479512E-9</v>
      </c>
      <c r="DF80">
        <f t="shared" si="394"/>
        <v>1.4395265702479509</v>
      </c>
      <c r="DG80">
        <f t="shared" si="394"/>
        <v>0.34019380949156286</v>
      </c>
      <c r="DH80">
        <f t="shared" si="394"/>
        <v>3.1050861847974155E-2</v>
      </c>
      <c r="DI80">
        <f t="shared" ref="DI80:DK80" si="395">AVERAGE(DI32:DI33)</f>
        <v>14.991111458962916</v>
      </c>
      <c r="DJ80">
        <f t="shared" si="395"/>
        <v>1.9112329415008535E-5</v>
      </c>
      <c r="DK80">
        <f t="shared" si="395"/>
        <v>1.1447473337508556</v>
      </c>
      <c r="DL80">
        <f t="shared" ref="DL80" si="396">AVERAGE(DL32:DL33)</f>
        <v>0.30757376543500076</v>
      </c>
      <c r="DM80">
        <f t="shared" ref="DM80" si="397">AVERAGE(DM32:DM33)</f>
        <v>1.141593545848989</v>
      </c>
      <c r="DN80">
        <f t="shared" ref="DN80" si="398">AVERAGE(DN32:DN33)</f>
        <v>97.997868872794555</v>
      </c>
      <c r="DO80">
        <f t="shared" ref="DO80:DP80" si="399">AVERAGE(DO32:DO33)</f>
        <v>0.59821759315262213</v>
      </c>
      <c r="DP80">
        <f t="shared" si="399"/>
        <v>18.314496323446242</v>
      </c>
      <c r="DQ80">
        <f t="shared" ref="DQ80:DR80" si="400">AVERAGE(DQ32:DQ33)</f>
        <v>3.8455752996407757E-6</v>
      </c>
      <c r="DR80">
        <f t="shared" si="400"/>
        <v>9.6902458108893814</v>
      </c>
      <c r="DT80">
        <f t="shared" si="394"/>
        <v>4.4824097631241259E-29</v>
      </c>
      <c r="DU80">
        <f t="shared" si="394"/>
        <v>2.8612730879811428E-2</v>
      </c>
      <c r="DV80">
        <f t="shared" si="394"/>
        <v>3.4674783086686287E-22</v>
      </c>
      <c r="DW80">
        <f t="shared" si="394"/>
        <v>7.3975803388072708E-9</v>
      </c>
      <c r="DX80">
        <f t="shared" si="394"/>
        <v>6.5303172469508087E-8</v>
      </c>
      <c r="DY80">
        <f t="shared" si="394"/>
        <v>5.4857142857142854E-2</v>
      </c>
      <c r="DZ80">
        <f t="shared" si="394"/>
        <v>0.38312499999999994</v>
      </c>
      <c r="EA80">
        <f t="shared" si="394"/>
        <v>6.3693004880872458E-11</v>
      </c>
      <c r="EB80">
        <f t="shared" si="394"/>
        <v>1570041735.8096116</v>
      </c>
      <c r="EC80">
        <f t="shared" si="394"/>
        <v>26167362.263493527</v>
      </c>
      <c r="ED80">
        <f t="shared" si="394"/>
        <v>384520.38581331412</v>
      </c>
      <c r="EE80">
        <f t="shared" si="394"/>
        <v>52.334724526987053</v>
      </c>
      <c r="EF80" t="e">
        <f t="shared" si="394"/>
        <v>#DIV/0!</v>
      </c>
      <c r="EG80">
        <f t="shared" si="394"/>
        <v>3.0206958285788433E-9</v>
      </c>
      <c r="EH80">
        <f t="shared" si="394"/>
        <v>3.0206958285788437</v>
      </c>
      <c r="EI80">
        <f t="shared" si="394"/>
        <v>1560.2256758259284</v>
      </c>
      <c r="EJ80">
        <f t="shared" si="394"/>
        <v>3.0206958285788433E-9</v>
      </c>
      <c r="EK80">
        <f t="shared" si="394"/>
        <v>0.26640028633893098</v>
      </c>
      <c r="EL80">
        <f t="shared" si="394"/>
        <v>30.5</v>
      </c>
      <c r="EM80">
        <f t="shared" si="394"/>
        <v>30.5</v>
      </c>
      <c r="EN80">
        <f t="shared" si="394"/>
        <v>3.4175922930736506</v>
      </c>
      <c r="EO80" t="e">
        <f t="shared" ref="EO80:FJ80" si="401">AVERAGE(EO32:EO33)</f>
        <v>#DIV/0!</v>
      </c>
      <c r="EP80" t="e">
        <f t="shared" ref="EP80:ER80" si="402">AVERAGE(EP32:EP33)</f>
        <v>#DIV/0!</v>
      </c>
      <c r="EQ80">
        <f t="shared" si="402"/>
        <v>2.4150000000000001E-5</v>
      </c>
      <c r="ER80">
        <f t="shared" si="402"/>
        <v>7.9932129149548919E-2</v>
      </c>
      <c r="ET80">
        <f t="shared" si="401"/>
        <v>1.936007889387506E-6</v>
      </c>
      <c r="EU80">
        <f t="shared" si="401"/>
        <v>3.4674783086686287E-22</v>
      </c>
      <c r="EV80">
        <f t="shared" si="401"/>
        <v>1.8151765900207002E+38</v>
      </c>
      <c r="EW80" t="e">
        <f t="shared" si="401"/>
        <v>#DIV/0!</v>
      </c>
      <c r="EX80">
        <f t="shared" si="401"/>
        <v>0</v>
      </c>
      <c r="EY80" t="e">
        <f t="shared" si="401"/>
        <v>#DIV/0!</v>
      </c>
      <c r="EZ80" t="e">
        <f t="shared" si="401"/>
        <v>#DIV/0!</v>
      </c>
      <c r="FA80" t="e">
        <f t="shared" si="401"/>
        <v>#DIV/0!</v>
      </c>
      <c r="FB80" t="e">
        <f t="shared" si="401"/>
        <v>#DIV/0!</v>
      </c>
      <c r="FC80" t="e">
        <f t="shared" si="401"/>
        <v>#DIV/0!</v>
      </c>
      <c r="FD80" t="e">
        <f t="shared" si="401"/>
        <v>#DIV/0!</v>
      </c>
      <c r="FE80" t="e">
        <f t="shared" si="401"/>
        <v>#DIV/0!</v>
      </c>
      <c r="FF80" t="e">
        <f t="shared" si="401"/>
        <v>#DIV/0!</v>
      </c>
      <c r="FG80" t="e">
        <f t="shared" si="401"/>
        <v>#DIV/0!</v>
      </c>
      <c r="FH80" t="e">
        <f t="shared" si="401"/>
        <v>#DIV/0!</v>
      </c>
      <c r="FI80">
        <f t="shared" si="401"/>
        <v>207.42064952763712</v>
      </c>
      <c r="FJ80">
        <f t="shared" si="401"/>
        <v>0.44890355546093252</v>
      </c>
    </row>
    <row r="81" spans="1:166" x14ac:dyDescent="0.25">
      <c r="A81">
        <v>60</v>
      </c>
      <c r="B81">
        <v>15</v>
      </c>
      <c r="C81">
        <v>1900</v>
      </c>
      <c r="E81">
        <f>COUNT(E34:E35)</f>
        <v>2</v>
      </c>
      <c r="F81">
        <f t="shared" ref="F81:AK81" si="403">AVERAGE(F34:F35)</f>
        <v>66.5</v>
      </c>
      <c r="G81">
        <f t="shared" si="403"/>
        <v>59.870940500000003</v>
      </c>
      <c r="H81">
        <f t="shared" si="403"/>
        <v>60.1712755</v>
      </c>
      <c r="I81">
        <f t="shared" si="403"/>
        <v>58.583545999999998</v>
      </c>
      <c r="J81">
        <f t="shared" si="403"/>
        <v>45.042433500000001</v>
      </c>
      <c r="K81">
        <f t="shared" si="403"/>
        <v>44.898317500000005</v>
      </c>
      <c r="L81">
        <f t="shared" si="403"/>
        <v>29.49</v>
      </c>
      <c r="M81">
        <f t="shared" si="403"/>
        <v>59.377410749999996</v>
      </c>
      <c r="N81">
        <f t="shared" si="403"/>
        <v>44.970375499999996</v>
      </c>
      <c r="O81">
        <f t="shared" si="403"/>
        <v>1175.7908618412575</v>
      </c>
      <c r="P81">
        <f t="shared" si="403"/>
        <v>0.27027840860538466</v>
      </c>
      <c r="Q81">
        <f t="shared" si="403"/>
        <v>0.27032067859454217</v>
      </c>
      <c r="R81">
        <f t="shared" si="403"/>
        <v>0.99984359313287174</v>
      </c>
      <c r="S81">
        <f t="shared" si="403"/>
        <v>-4.2269989157545096E-5</v>
      </c>
      <c r="T81">
        <f t="shared" si="403"/>
        <v>-3.8418428244705314E-4</v>
      </c>
      <c r="U81">
        <f t="shared" si="403"/>
        <v>1.8035366373997104E-4</v>
      </c>
      <c r="V81">
        <f t="shared" si="403"/>
        <v>1.5877295000000018</v>
      </c>
      <c r="W81">
        <f t="shared" si="403"/>
        <v>-0.1441159999999968</v>
      </c>
      <c r="X81">
        <f t="shared" si="403"/>
        <v>14.389668118880998</v>
      </c>
      <c r="Y81">
        <f t="shared" si="403"/>
        <v>3.5528000000000004</v>
      </c>
      <c r="Z81">
        <f t="shared" si="403"/>
        <v>-0.31984999999999997</v>
      </c>
      <c r="AA81">
        <f t="shared" si="403"/>
        <v>3.9413841342824368E-3</v>
      </c>
      <c r="AB81">
        <f t="shared" si="403"/>
        <v>3.7817331313748106E-3</v>
      </c>
      <c r="AC81">
        <f t="shared" si="403"/>
        <v>13.61423927294932</v>
      </c>
      <c r="AD81">
        <f t="shared" si="403"/>
        <v>14.242865096898175</v>
      </c>
      <c r="AE81">
        <f t="shared" si="403"/>
        <v>3.2332383752847174E-9</v>
      </c>
      <c r="AF81">
        <f t="shared" si="403"/>
        <v>7.7599862811442448E-4</v>
      </c>
      <c r="AG81">
        <f t="shared" si="403"/>
        <v>6.5998014586031856E-7</v>
      </c>
      <c r="AH81">
        <f t="shared" si="403"/>
        <v>3145.2480994075308</v>
      </c>
      <c r="AI81">
        <f t="shared" si="403"/>
        <v>3145.2480994075308</v>
      </c>
      <c r="AJ81">
        <f t="shared" si="403"/>
        <v>4051.9584207111393</v>
      </c>
      <c r="AK81">
        <f t="shared" si="403"/>
        <v>0.62195715599524126</v>
      </c>
      <c r="AL81">
        <f t="shared" ref="AL81:BQ81" si="404">AVERAGE(AL34:AL35)</f>
        <v>0.63528124720289192</v>
      </c>
      <c r="AM81">
        <f t="shared" si="404"/>
        <v>1.1558510664274317E-2</v>
      </c>
      <c r="AN81">
        <f t="shared" si="404"/>
        <v>0.2818574216245</v>
      </c>
      <c r="AO81">
        <f t="shared" si="404"/>
        <v>1.415921370874099E-2</v>
      </c>
      <c r="AP81">
        <f t="shared" si="404"/>
        <v>4.7851558228860356E-4</v>
      </c>
      <c r="AQ81">
        <f t="shared" si="404"/>
        <v>990.35047176920148</v>
      </c>
      <c r="AR81">
        <f t="shared" si="404"/>
        <v>49685.844913283989</v>
      </c>
      <c r="AS81">
        <f t="shared" si="404"/>
        <v>1892.7940919346279</v>
      </c>
      <c r="AT81">
        <f t="shared" si="404"/>
        <v>1680.3431493113558</v>
      </c>
      <c r="AU81">
        <f t="shared" si="404"/>
        <v>204.12364146207995</v>
      </c>
      <c r="AV81">
        <f t="shared" si="404"/>
        <v>2.2431260914522965E-3</v>
      </c>
      <c r="AW81">
        <f t="shared" si="404"/>
        <v>3.8096869864455668E-4</v>
      </c>
      <c r="AX81">
        <f t="shared" si="404"/>
        <v>3.9242385441347425</v>
      </c>
      <c r="AY81">
        <f t="shared" si="404"/>
        <v>3.0520737272655412</v>
      </c>
      <c r="AZ81">
        <f t="shared" si="404"/>
        <v>1.4221166665203716E-3</v>
      </c>
      <c r="BA81">
        <f t="shared" si="404"/>
        <v>13.066255843525811</v>
      </c>
      <c r="BB81">
        <f t="shared" si="404"/>
        <v>10.792800691811397</v>
      </c>
      <c r="BC81">
        <f t="shared" si="404"/>
        <v>2357456.0175830526</v>
      </c>
      <c r="BD81">
        <f t="shared" si="404"/>
        <v>2133.245971153689</v>
      </c>
      <c r="BE81">
        <f t="shared" si="404"/>
        <v>1799.8217681471506</v>
      </c>
      <c r="BF81">
        <f t="shared" si="404"/>
        <v>283.18427417481985</v>
      </c>
      <c r="BG81">
        <f t="shared" si="404"/>
        <v>987.59757172376749</v>
      </c>
      <c r="BH81">
        <f t="shared" si="404"/>
        <v>987.59757172376737</v>
      </c>
      <c r="BI81">
        <f t="shared" si="404"/>
        <v>0</v>
      </c>
      <c r="BJ81">
        <f t="shared" si="404"/>
        <v>9.0292159254573736</v>
      </c>
      <c r="BK81">
        <f t="shared" si="404"/>
        <v>0.6267102299902132</v>
      </c>
      <c r="BL81">
        <f t="shared" si="404"/>
        <v>2556.9368720254652</v>
      </c>
      <c r="BM81">
        <f t="shared" si="404"/>
        <v>8915.2723017535391</v>
      </c>
      <c r="BN81">
        <f t="shared" si="404"/>
        <v>11472.209173779003</v>
      </c>
      <c r="BO81">
        <f t="shared" si="404"/>
        <v>92218.474495154253</v>
      </c>
      <c r="BP81">
        <f t="shared" si="404"/>
        <v>0.12441393782001091</v>
      </c>
      <c r="BQ81">
        <f t="shared" si="404"/>
        <v>0.77708680092479698</v>
      </c>
      <c r="BR81">
        <f t="shared" ref="BR81:CH81" si="405">AVERAGE(BR34:BR35)</f>
        <v>9.6677269931674248E-2</v>
      </c>
      <c r="BS81">
        <f t="shared" si="405"/>
        <v>55.649198768654571</v>
      </c>
      <c r="BT81">
        <f t="shared" si="405"/>
        <v>51.134590805925882</v>
      </c>
      <c r="BU81">
        <f t="shared" si="405"/>
        <v>3.728211981345428</v>
      </c>
      <c r="BV81">
        <f t="shared" si="405"/>
        <v>0.26788850030009331</v>
      </c>
      <c r="BW81">
        <f t="shared" si="405"/>
        <v>0.26127253730687688</v>
      </c>
      <c r="BX81">
        <f t="shared" si="405"/>
        <v>1.0344692610575348</v>
      </c>
      <c r="BY81">
        <f t="shared" si="405"/>
        <v>0.26938044189495824</v>
      </c>
      <c r="BZ81">
        <f t="shared" si="405"/>
        <v>1.1038234423505131</v>
      </c>
      <c r="CA81">
        <f t="shared" si="405"/>
        <v>2.7968008355508056E-2</v>
      </c>
      <c r="CB81">
        <f t="shared" si="405"/>
        <v>2.9822475589340154E-2</v>
      </c>
      <c r="CC81">
        <f t="shared" si="405"/>
        <v>5.9960903930480276E-4</v>
      </c>
      <c r="CD81">
        <f t="shared" si="405"/>
        <v>1.0691463517040238</v>
      </c>
      <c r="CE81">
        <f t="shared" si="405"/>
        <v>1.6026521965144333E-5</v>
      </c>
      <c r="CF81">
        <f t="shared" si="405"/>
        <v>3.3695436550439917E-5</v>
      </c>
      <c r="CG81">
        <f t="shared" si="405"/>
        <v>1.1001584640003723</v>
      </c>
      <c r="CH81">
        <f t="shared" si="405"/>
        <v>1.2409652959330175E-2</v>
      </c>
      <c r="CJ81">
        <f t="shared" ref="CJ81:CO81" si="406">AVERAGE(CJ34:CJ35)</f>
        <v>3.5998187299739759</v>
      </c>
      <c r="CK81">
        <f t="shared" si="406"/>
        <v>1.2794884649435159</v>
      </c>
      <c r="CL81">
        <f t="shared" si="406"/>
        <v>1.0568369180797146</v>
      </c>
      <c r="CM81">
        <f t="shared" ref="CM81" si="407">AVERAGE(CM34:CM35)</f>
        <v>-2.314865729840093</v>
      </c>
      <c r="CN81">
        <f t="shared" si="406"/>
        <v>102.4886666819944</v>
      </c>
      <c r="CO81">
        <f t="shared" si="406"/>
        <v>4.195814984220446</v>
      </c>
      <c r="CP81">
        <f t="shared" ref="CP81:CX81" si="408">AVERAGE(CP34:CP35)</f>
        <v>3.8096869864455671</v>
      </c>
      <c r="CQ81" t="e">
        <f t="shared" si="408"/>
        <v>#DIV/0!</v>
      </c>
      <c r="CR81">
        <f t="shared" si="408"/>
        <v>-66.5</v>
      </c>
      <c r="CS81">
        <f t="shared" si="408"/>
        <v>0.30106144241863253</v>
      </c>
      <c r="CT81">
        <f t="shared" si="408"/>
        <v>6.5803584894967487E-2</v>
      </c>
      <c r="CU81">
        <f t="shared" si="408"/>
        <v>3.5550983943549017E-7</v>
      </c>
      <c r="CV81">
        <f t="shared" si="408"/>
        <v>10637.486347286889</v>
      </c>
      <c r="CW81" t="e">
        <f t="shared" si="408"/>
        <v>#DIV/0!</v>
      </c>
      <c r="CX81">
        <f t="shared" si="408"/>
        <v>0.90579991376485203</v>
      </c>
      <c r="CY81">
        <f t="shared" ref="CY81" si="409">AVERAGE(CY34:CY35)</f>
        <v>3.2332383752847171</v>
      </c>
      <c r="CZ81">
        <f t="shared" ref="CZ81:EN81" si="410">AVERAGE(CZ34:CZ35)</f>
        <v>1178.0418209429552</v>
      </c>
      <c r="DA81">
        <f t="shared" si="410"/>
        <v>8.2516093346508086E-4</v>
      </c>
      <c r="DB81">
        <f t="shared" si="410"/>
        <v>5.9939922519006483</v>
      </c>
      <c r="DC81">
        <f t="shared" si="410"/>
        <v>71.055895028089651</v>
      </c>
      <c r="DD81">
        <f t="shared" si="410"/>
        <v>7.2412826014378471</v>
      </c>
      <c r="DE81">
        <f t="shared" si="410"/>
        <v>1.4056145837031728E-9</v>
      </c>
      <c r="DF81">
        <f t="shared" si="410"/>
        <v>1.4056145837031728</v>
      </c>
      <c r="DG81">
        <f t="shared" si="410"/>
        <v>0.42357648841218265</v>
      </c>
      <c r="DH81">
        <f t="shared" si="410"/>
        <v>3.1112835938083561E-2</v>
      </c>
      <c r="DI81">
        <f t="shared" ref="DI81:DK81" si="411">AVERAGE(DI34:DI35)</f>
        <v>15.410353955553106</v>
      </c>
      <c r="DJ81">
        <f t="shared" si="411"/>
        <v>1.9337045071417032E-5</v>
      </c>
      <c r="DK81">
        <f t="shared" si="411"/>
        <v>1.180589523539358</v>
      </c>
      <c r="DL81">
        <f t="shared" ref="DL81" si="412">AVERAGE(DL34:DL35)</f>
        <v>0.31908673417208555</v>
      </c>
      <c r="DM81">
        <f t="shared" ref="DM81" si="413">AVERAGE(DM34:DM35)</f>
        <v>1.1845208152997277</v>
      </c>
      <c r="DN81">
        <f t="shared" ref="DN81" si="414">AVERAGE(DN34:DN35)</f>
        <v>128.11650847322403</v>
      </c>
      <c r="DO81">
        <f t="shared" ref="DO81:DP81" si="415">AVERAGE(DO34:DO35)</f>
        <v>0.76372464178181487</v>
      </c>
      <c r="DP81">
        <f t="shared" si="415"/>
        <v>17.826035919614288</v>
      </c>
      <c r="DQ81">
        <f t="shared" ref="DQ81:DR81" si="416">AVERAGE(DQ34:DQ35)</f>
        <v>3.7756838007168717E-6</v>
      </c>
      <c r="DR81">
        <f t="shared" si="416"/>
        <v>9.9107450509118582</v>
      </c>
      <c r="DT81">
        <f t="shared" si="410"/>
        <v>4.4824097631241259E-29</v>
      </c>
      <c r="DU81">
        <f t="shared" si="410"/>
        <v>2.8598096828283643E-2</v>
      </c>
      <c r="DV81">
        <f t="shared" si="410"/>
        <v>4.4840209979107935E-22</v>
      </c>
      <c r="DW81">
        <f t="shared" si="410"/>
        <v>5.7176259983880543E-9</v>
      </c>
      <c r="DX81">
        <f t="shared" si="410"/>
        <v>4.6145250437158205E-8</v>
      </c>
      <c r="DY81">
        <f t="shared" si="410"/>
        <v>5.0526315789473683E-2</v>
      </c>
      <c r="DZ81">
        <f t="shared" si="410"/>
        <v>0.38312499999999994</v>
      </c>
      <c r="EA81">
        <f t="shared" si="410"/>
        <v>4.1584968330623185E-11</v>
      </c>
      <c r="EB81">
        <f t="shared" si="410"/>
        <v>2404777253.3001261</v>
      </c>
      <c r="EC81">
        <f t="shared" si="410"/>
        <v>40079620.888335437</v>
      </c>
      <c r="ED81">
        <f t="shared" si="410"/>
        <v>604213.48161184206</v>
      </c>
      <c r="EE81">
        <f t="shared" si="410"/>
        <v>80.159241776670868</v>
      </c>
      <c r="EF81" t="e">
        <f t="shared" si="410"/>
        <v>#DIV/0!</v>
      </c>
      <c r="EG81">
        <f t="shared" si="410"/>
        <v>3.0100705038104802E-9</v>
      </c>
      <c r="EH81">
        <f t="shared" si="410"/>
        <v>3.0100705038104802</v>
      </c>
      <c r="EI81">
        <f t="shared" si="410"/>
        <v>1994.751442604399</v>
      </c>
      <c r="EJ81">
        <f t="shared" si="410"/>
        <v>3.0100705038104802E-9</v>
      </c>
      <c r="EK81">
        <f t="shared" si="410"/>
        <v>0.30106144241863253</v>
      </c>
      <c r="EL81">
        <f t="shared" si="410"/>
        <v>32.5</v>
      </c>
      <c r="EM81">
        <f t="shared" si="410"/>
        <v>32.5</v>
      </c>
      <c r="EN81">
        <f t="shared" si="410"/>
        <v>3.4811217321331034</v>
      </c>
      <c r="EO81" t="e">
        <f t="shared" ref="EO81:FJ81" si="417">AVERAGE(EO34:EO35)</f>
        <v>#DIV/0!</v>
      </c>
      <c r="EP81" t="e">
        <f t="shared" ref="EP81:ER81" si="418">AVERAGE(EP34:EP35)</f>
        <v>#DIV/0!</v>
      </c>
      <c r="EQ81">
        <f t="shared" si="418"/>
        <v>2.6233333333333332E-5</v>
      </c>
      <c r="ER81">
        <f t="shared" si="418"/>
        <v>9.6659327182317067E-2</v>
      </c>
      <c r="ET81">
        <f t="shared" si="417"/>
        <v>1.9362027629818038E-6</v>
      </c>
      <c r="EU81">
        <f t="shared" si="417"/>
        <v>4.4840209979107935E-22</v>
      </c>
      <c r="EV81">
        <f t="shared" si="417"/>
        <v>1.4038189978897554E+38</v>
      </c>
      <c r="EW81" t="e">
        <f t="shared" si="417"/>
        <v>#DIV/0!</v>
      </c>
      <c r="EX81">
        <f t="shared" si="417"/>
        <v>0</v>
      </c>
      <c r="EY81" t="e">
        <f t="shared" si="417"/>
        <v>#DIV/0!</v>
      </c>
      <c r="EZ81" t="e">
        <f t="shared" si="417"/>
        <v>#DIV/0!</v>
      </c>
      <c r="FA81" t="e">
        <f t="shared" si="417"/>
        <v>#DIV/0!</v>
      </c>
      <c r="FB81" t="e">
        <f t="shared" si="417"/>
        <v>#DIV/0!</v>
      </c>
      <c r="FC81" t="e">
        <f t="shared" si="417"/>
        <v>#DIV/0!</v>
      </c>
      <c r="FD81" t="e">
        <f t="shared" si="417"/>
        <v>#DIV/0!</v>
      </c>
      <c r="FE81" t="e">
        <f t="shared" si="417"/>
        <v>#DIV/0!</v>
      </c>
      <c r="FF81" t="e">
        <f t="shared" si="417"/>
        <v>#DIV/0!</v>
      </c>
      <c r="FG81" t="e">
        <f t="shared" si="417"/>
        <v>#DIV/0!</v>
      </c>
      <c r="FH81" t="e">
        <f t="shared" si="417"/>
        <v>#DIV/0!</v>
      </c>
      <c r="FI81">
        <f t="shared" si="417"/>
        <v>262.90503851617984</v>
      </c>
      <c r="FJ81">
        <f t="shared" si="417"/>
        <v>0.49047619047619051</v>
      </c>
    </row>
    <row r="82" spans="1:166" x14ac:dyDescent="0.25">
      <c r="A82">
        <v>60</v>
      </c>
      <c r="B82">
        <v>15</v>
      </c>
      <c r="C82">
        <v>2050</v>
      </c>
      <c r="E82">
        <f>COUNT(E36:E37)</f>
        <v>2</v>
      </c>
      <c r="F82">
        <f t="shared" ref="F82:AK82" si="419">AVERAGE(F36:F37)</f>
        <v>67.5</v>
      </c>
      <c r="G82">
        <f t="shared" si="419"/>
        <v>59.747589000000005</v>
      </c>
      <c r="H82">
        <f t="shared" si="419"/>
        <v>60.105725499999998</v>
      </c>
      <c r="I82">
        <f t="shared" si="419"/>
        <v>58.734997</v>
      </c>
      <c r="J82">
        <f t="shared" si="419"/>
        <v>44.965609999999998</v>
      </c>
      <c r="K82">
        <f t="shared" si="419"/>
        <v>44.869502999999995</v>
      </c>
      <c r="L82">
        <f t="shared" si="419"/>
        <v>31.155000000000001</v>
      </c>
      <c r="M82">
        <f t="shared" si="419"/>
        <v>59.420361249999999</v>
      </c>
      <c r="N82">
        <f t="shared" si="419"/>
        <v>44.917556499999996</v>
      </c>
      <c r="O82">
        <f t="shared" si="419"/>
        <v>1175.7642953455183</v>
      </c>
      <c r="P82">
        <f t="shared" si="419"/>
        <v>0.27109499810412918</v>
      </c>
      <c r="Q82">
        <f t="shared" si="419"/>
        <v>0.27033180274688473</v>
      </c>
      <c r="R82">
        <f t="shared" si="419"/>
        <v>1.0028230542900909</v>
      </c>
      <c r="S82">
        <f t="shared" si="419"/>
        <v>7.6319535724439502E-4</v>
      </c>
      <c r="T82">
        <f t="shared" si="419"/>
        <v>3.0062936739891355E-4</v>
      </c>
      <c r="U82">
        <f t="shared" si="419"/>
        <v>1.8659332768154827E-4</v>
      </c>
      <c r="V82">
        <f t="shared" si="419"/>
        <v>1.3707284999999985</v>
      </c>
      <c r="W82">
        <f t="shared" si="419"/>
        <v>-9.6106999999999942E-2</v>
      </c>
      <c r="X82">
        <f t="shared" si="419"/>
        <v>14.490432713466284</v>
      </c>
      <c r="Y82">
        <f t="shared" si="419"/>
        <v>3.5870500000000001</v>
      </c>
      <c r="Z82">
        <f t="shared" si="419"/>
        <v>9.5000000000000639E-4</v>
      </c>
      <c r="AA82">
        <f t="shared" si="419"/>
        <v>4.7396391488206922E-3</v>
      </c>
      <c r="AB82">
        <f t="shared" si="419"/>
        <v>4.5001626444592146E-3</v>
      </c>
      <c r="AC82">
        <f t="shared" si="419"/>
        <v>16.200585520053174</v>
      </c>
      <c r="AD82">
        <f t="shared" si="419"/>
        <v>15.464195269141664</v>
      </c>
      <c r="AE82">
        <f t="shared" si="419"/>
        <v>3.2358628902389591E-9</v>
      </c>
      <c r="AF82">
        <f t="shared" si="419"/>
        <v>7.7546476541353357E-4</v>
      </c>
      <c r="AG82">
        <f t="shared" si="419"/>
        <v>6.5954099529931333E-7</v>
      </c>
      <c r="AH82">
        <f t="shared" si="419"/>
        <v>3145.2884325846608</v>
      </c>
      <c r="AI82">
        <f t="shared" si="419"/>
        <v>3145.2884325846608</v>
      </c>
      <c r="AJ82">
        <f t="shared" si="419"/>
        <v>4052.2087897054303</v>
      </c>
      <c r="AK82">
        <f t="shared" si="419"/>
        <v>0.62200201770345043</v>
      </c>
      <c r="AL82">
        <f t="shared" ref="AL82:BQ82" si="420">AVERAGE(AL36:AL37)</f>
        <v>0.63521790239498632</v>
      </c>
      <c r="AM82">
        <f t="shared" si="420"/>
        <v>1.1562689787054839E-2</v>
      </c>
      <c r="AN82">
        <f t="shared" si="420"/>
        <v>0.28187829556749999</v>
      </c>
      <c r="AO82">
        <f t="shared" si="420"/>
        <v>1.4164293961132446E-2</v>
      </c>
      <c r="AP82">
        <f t="shared" si="420"/>
        <v>4.7819210646233358E-4</v>
      </c>
      <c r="AQ82">
        <f t="shared" si="420"/>
        <v>990.37280295273194</v>
      </c>
      <c r="AR82">
        <f t="shared" si="420"/>
        <v>53635.810574883231</v>
      </c>
      <c r="AS82">
        <f t="shared" si="420"/>
        <v>2043.2689742812654</v>
      </c>
      <c r="AT82">
        <f t="shared" si="420"/>
        <v>1814.659012446338</v>
      </c>
      <c r="AU82">
        <f t="shared" si="420"/>
        <v>203.82254084464608</v>
      </c>
      <c r="AV82">
        <f t="shared" si="420"/>
        <v>2.1589503424483654E-3</v>
      </c>
      <c r="AW82">
        <f t="shared" si="420"/>
        <v>3.6685298526774345E-4</v>
      </c>
      <c r="AX82">
        <f t="shared" si="420"/>
        <v>3.9213063600722005</v>
      </c>
      <c r="AY82">
        <f t="shared" si="420"/>
        <v>3.0505033386884195</v>
      </c>
      <c r="AZ82">
        <f t="shared" si="420"/>
        <v>1.3690913090278023E-3</v>
      </c>
      <c r="BA82">
        <f t="shared" si="420"/>
        <v>13.400352597907574</v>
      </c>
      <c r="BB82">
        <f t="shared" si="420"/>
        <v>11.071129939011069</v>
      </c>
      <c r="BC82">
        <f t="shared" si="420"/>
        <v>2357356.0794147952</v>
      </c>
      <c r="BD82">
        <f t="shared" si="420"/>
        <v>2187.9496632478922</v>
      </c>
      <c r="BE82">
        <f t="shared" si="420"/>
        <v>1846.0522321889503</v>
      </c>
      <c r="BF82">
        <f t="shared" si="420"/>
        <v>283.28587922264893</v>
      </c>
      <c r="BG82">
        <f t="shared" si="420"/>
        <v>1246.2509116810124</v>
      </c>
      <c r="BH82">
        <f t="shared" si="420"/>
        <v>1246.2509116810124</v>
      </c>
      <c r="BI82">
        <f t="shared" si="420"/>
        <v>0</v>
      </c>
      <c r="BJ82">
        <f t="shared" si="420"/>
        <v>8.5475542379580851</v>
      </c>
      <c r="BK82">
        <f t="shared" si="420"/>
        <v>0.58941197828951664</v>
      </c>
      <c r="BL82">
        <f t="shared" si="420"/>
        <v>2421.3696570133593</v>
      </c>
      <c r="BM82">
        <f t="shared" si="420"/>
        <v>10608.45062906111</v>
      </c>
      <c r="BN82">
        <f t="shared" si="420"/>
        <v>13029.820286074468</v>
      </c>
      <c r="BO82">
        <f t="shared" si="420"/>
        <v>85885.836866178579</v>
      </c>
      <c r="BP82">
        <f t="shared" si="420"/>
        <v>0.1517306086299326</v>
      </c>
      <c r="BQ82">
        <f t="shared" si="420"/>
        <v>0.81319407520500298</v>
      </c>
      <c r="BR82">
        <f t="shared" ref="BR82:CH82" si="421">AVERAGE(BR36:BR37)</f>
        <v>0.12353982568144048</v>
      </c>
      <c r="BS82">
        <f t="shared" si="421"/>
        <v>55.417256533621</v>
      </c>
      <c r="BT82">
        <f t="shared" si="421"/>
        <v>51.143479414641959</v>
      </c>
      <c r="BU82">
        <f t="shared" si="421"/>
        <v>4.0031047163790028</v>
      </c>
      <c r="BV82">
        <f t="shared" si="421"/>
        <v>0.26795363494755009</v>
      </c>
      <c r="BW82">
        <f t="shared" si="421"/>
        <v>0.26127254038645165</v>
      </c>
      <c r="BX82">
        <f t="shared" si="421"/>
        <v>1.0375946806092879</v>
      </c>
      <c r="BY82">
        <f t="shared" si="421"/>
        <v>0.26932361007409011</v>
      </c>
      <c r="BZ82">
        <f t="shared" si="421"/>
        <v>1.1244668483584399</v>
      </c>
      <c r="CA82">
        <f t="shared" si="421"/>
        <v>3.3521503216728837E-2</v>
      </c>
      <c r="CB82">
        <f t="shared" si="421"/>
        <v>2.9558609209508997E-2</v>
      </c>
      <c r="CC82">
        <f t="shared" si="421"/>
        <v>6.7100237224612116E-4</v>
      </c>
      <c r="CD82">
        <f t="shared" si="421"/>
        <v>1.0810307644838639</v>
      </c>
      <c r="CE82">
        <f t="shared" si="421"/>
        <v>1.784892766899897E-5</v>
      </c>
      <c r="CF82">
        <f t="shared" si="421"/>
        <v>3.4576707979336725E-5</v>
      </c>
      <c r="CG82">
        <f t="shared" si="421"/>
        <v>1.1170887927469022</v>
      </c>
      <c r="CH82">
        <f t="shared" si="421"/>
        <v>1.2082495639477588E-2</v>
      </c>
      <c r="CJ82">
        <f t="shared" ref="CJ82:CO82" si="422">AVERAGE(CJ36:CJ37)</f>
        <v>4.0287378088829273</v>
      </c>
      <c r="CK82">
        <f t="shared" si="422"/>
        <v>1.3896849693210953</v>
      </c>
      <c r="CL82">
        <f t="shared" si="422"/>
        <v>1.2380961812621214</v>
      </c>
      <c r="CM82">
        <f t="shared" ref="CM82" si="423">AVERAGE(CM36:CM37)</f>
        <v>-2.1485339569952577</v>
      </c>
      <c r="CN82">
        <f t="shared" si="422"/>
        <v>74.962971638803552</v>
      </c>
      <c r="CO82">
        <f t="shared" si="422"/>
        <v>4.2121001622835363</v>
      </c>
      <c r="CP82">
        <f t="shared" ref="CP82:CX82" si="424">AVERAGE(CP36:CP37)</f>
        <v>3.6685298526774344</v>
      </c>
      <c r="CQ82" t="e">
        <f t="shared" si="424"/>
        <v>#DIV/0!</v>
      </c>
      <c r="CR82">
        <f t="shared" si="424"/>
        <v>-67.5</v>
      </c>
      <c r="CS82">
        <f t="shared" si="424"/>
        <v>0.27831222419211255</v>
      </c>
      <c r="CT82">
        <f t="shared" si="424"/>
        <v>6.5827342010637502E-2</v>
      </c>
      <c r="CU82">
        <f t="shared" si="424"/>
        <v>3.5557609693192083E-7</v>
      </c>
      <c r="CV82">
        <f t="shared" si="424"/>
        <v>12655.078248411544</v>
      </c>
      <c r="CW82" t="e">
        <f t="shared" si="424"/>
        <v>#DIV/0!</v>
      </c>
      <c r="CX82">
        <f t="shared" si="424"/>
        <v>0.89191145429777718</v>
      </c>
      <c r="CY82">
        <f t="shared" ref="CY82" si="425">AVERAGE(CY36:CY37)</f>
        <v>3.235862890238959</v>
      </c>
      <c r="CZ82">
        <f t="shared" ref="CZ82:EN82" si="426">AVERAGE(CZ36:CZ37)</f>
        <v>1178.1782487474411</v>
      </c>
      <c r="DA82">
        <f t="shared" si="426"/>
        <v>8.284044159226348E-4</v>
      </c>
      <c r="DB82">
        <f t="shared" si="426"/>
        <v>6.1055057242842263</v>
      </c>
      <c r="DC82">
        <f t="shared" si="426"/>
        <v>86.546074056128717</v>
      </c>
      <c r="DD82">
        <f t="shared" si="426"/>
        <v>7.433913527473111</v>
      </c>
      <c r="DE82">
        <f t="shared" si="426"/>
        <v>1.3765658400570548E-9</v>
      </c>
      <c r="DF82">
        <f t="shared" si="426"/>
        <v>1.3765658400570548</v>
      </c>
      <c r="DG82">
        <f t="shared" si="426"/>
        <v>0.50473477527613331</v>
      </c>
      <c r="DH82">
        <f t="shared" si="426"/>
        <v>3.1171705093985338E-2</v>
      </c>
      <c r="DI82">
        <f t="shared" ref="DI82:DK82" si="427">AVERAGE(DI36:DI37)</f>
        <v>15.804845932194633</v>
      </c>
      <c r="DJ82">
        <f t="shared" si="427"/>
        <v>1.9557472633294856E-5</v>
      </c>
      <c r="DK82">
        <f t="shared" si="427"/>
        <v>1.2160354441535897</v>
      </c>
      <c r="DL82">
        <f t="shared" ref="DL82" si="428">AVERAGE(DL36:DL37)</f>
        <v>0.32967823224416104</v>
      </c>
      <c r="DM82">
        <f t="shared" ref="DM82" si="429">AVERAGE(DM36:DM37)</f>
        <v>1.2240995147784246</v>
      </c>
      <c r="DN82">
        <f t="shared" ref="DN82" si="430">AVERAGE(DN36:DN37)</f>
        <v>159.68879748234235</v>
      </c>
      <c r="DO82">
        <f t="shared" ref="DO82:DP82" si="431">AVERAGE(DO36:DO37)</f>
        <v>0.93112824116984272</v>
      </c>
      <c r="DP82">
        <f t="shared" si="431"/>
        <v>17.409375941087902</v>
      </c>
      <c r="DQ82">
        <f t="shared" ref="DQ82:DR82" si="432">AVERAGE(DQ36:DQ37)</f>
        <v>3.7063438746443211E-6</v>
      </c>
      <c r="DR82">
        <f t="shared" si="432"/>
        <v>10.103056724270324</v>
      </c>
      <c r="DT82">
        <f t="shared" si="426"/>
        <v>4.4824097631241259E-29</v>
      </c>
      <c r="DU82">
        <f t="shared" si="426"/>
        <v>2.8579339714116237E-2</v>
      </c>
      <c r="DV82">
        <f t="shared" si="426"/>
        <v>5.3180853825104683E-22</v>
      </c>
      <c r="DW82">
        <f t="shared" si="426"/>
        <v>4.8659905761127584E-9</v>
      </c>
      <c r="DX82">
        <f t="shared" si="426"/>
        <v>3.7192440182589666E-8</v>
      </c>
      <c r="DY82">
        <f t="shared" si="426"/>
        <v>4.6829268292682927E-2</v>
      </c>
      <c r="DZ82">
        <f t="shared" si="426"/>
        <v>0.38312499999999994</v>
      </c>
      <c r="EA82">
        <f t="shared" si="426"/>
        <v>3.1181949836893002E-11</v>
      </c>
      <c r="EB82">
        <f t="shared" si="426"/>
        <v>3264517537.710072</v>
      </c>
      <c r="EC82">
        <f t="shared" si="426"/>
        <v>54408625.628501207</v>
      </c>
      <c r="ED82">
        <f t="shared" si="426"/>
        <v>806890.63960149942</v>
      </c>
      <c r="EE82">
        <f t="shared" si="426"/>
        <v>108.8172512570024</v>
      </c>
      <c r="EF82" t="e">
        <f t="shared" si="426"/>
        <v>#DIV/0!</v>
      </c>
      <c r="EG82">
        <f t="shared" si="426"/>
        <v>2.9964912116795179E-9</v>
      </c>
      <c r="EH82">
        <f t="shared" si="426"/>
        <v>2.9964912116795182</v>
      </c>
      <c r="EI82">
        <f t="shared" si="426"/>
        <v>2440.0866471023137</v>
      </c>
      <c r="EJ82">
        <f t="shared" si="426"/>
        <v>2.9964912116795179E-9</v>
      </c>
      <c r="EK82">
        <f t="shared" si="426"/>
        <v>0.27831222419211255</v>
      </c>
      <c r="EL82">
        <f t="shared" si="426"/>
        <v>34.5</v>
      </c>
      <c r="EM82">
        <f t="shared" si="426"/>
        <v>34.5</v>
      </c>
      <c r="EN82">
        <f t="shared" si="426"/>
        <v>3.5408542930527878</v>
      </c>
      <c r="EO82" t="e">
        <f t="shared" ref="EO82:FJ82" si="433">AVERAGE(EO36:EO37)</f>
        <v>#DIV/0!</v>
      </c>
      <c r="EP82" t="e">
        <f t="shared" ref="EP82:ER82" si="434">AVERAGE(EP36:EP37)</f>
        <v>#DIV/0!</v>
      </c>
      <c r="EQ82">
        <f t="shared" si="434"/>
        <v>2.8299999999999997E-5</v>
      </c>
      <c r="ER82">
        <f t="shared" si="434"/>
        <v>0.12351689739509768</v>
      </c>
      <c r="ET82">
        <f t="shared" si="433"/>
        <v>1.936326912033707E-6</v>
      </c>
      <c r="EU82">
        <f t="shared" si="433"/>
        <v>5.3180853825104683E-22</v>
      </c>
      <c r="EV82">
        <f t="shared" si="433"/>
        <v>1.1955394053469231E+38</v>
      </c>
      <c r="EW82" t="e">
        <f t="shared" si="433"/>
        <v>#DIV/0!</v>
      </c>
      <c r="EX82">
        <f t="shared" si="433"/>
        <v>0</v>
      </c>
      <c r="EY82" t="e">
        <f t="shared" si="433"/>
        <v>#DIV/0!</v>
      </c>
      <c r="EZ82" t="e">
        <f t="shared" si="433"/>
        <v>#DIV/0!</v>
      </c>
      <c r="FA82" t="e">
        <f t="shared" si="433"/>
        <v>#DIV/0!</v>
      </c>
      <c r="FB82" t="e">
        <f t="shared" si="433"/>
        <v>#DIV/0!</v>
      </c>
      <c r="FC82" t="e">
        <f t="shared" si="433"/>
        <v>#DIV/0!</v>
      </c>
      <c r="FD82" t="e">
        <f t="shared" si="433"/>
        <v>#DIV/0!</v>
      </c>
      <c r="FE82" t="e">
        <f t="shared" si="433"/>
        <v>#DIV/0!</v>
      </c>
      <c r="FF82" t="e">
        <f t="shared" si="433"/>
        <v>#DIV/0!</v>
      </c>
      <c r="FG82" t="e">
        <f t="shared" si="433"/>
        <v>#DIV/0!</v>
      </c>
      <c r="FH82" t="e">
        <f t="shared" si="433"/>
        <v>#DIV/0!</v>
      </c>
      <c r="FI82">
        <f t="shared" si="433"/>
        <v>319.16672507984538</v>
      </c>
      <c r="FJ82">
        <f t="shared" si="433"/>
        <v>0.51119402985074625</v>
      </c>
    </row>
    <row r="83" spans="1:166" x14ac:dyDescent="0.25">
      <c r="A83">
        <v>60</v>
      </c>
      <c r="B83">
        <v>20</v>
      </c>
      <c r="C83">
        <v>1300</v>
      </c>
      <c r="E83">
        <f>COUNT(E38:E39)</f>
        <v>2</v>
      </c>
      <c r="F83">
        <f t="shared" ref="F83:AK83" si="435">AVERAGE(F38:F39)</f>
        <v>65</v>
      </c>
      <c r="G83">
        <f t="shared" si="435"/>
        <v>59.579898</v>
      </c>
      <c r="H83">
        <f t="shared" si="435"/>
        <v>60.000498499999999</v>
      </c>
      <c r="I83">
        <f t="shared" si="435"/>
        <v>58.522969500000002</v>
      </c>
      <c r="J83">
        <f t="shared" si="435"/>
        <v>39.938119</v>
      </c>
      <c r="K83">
        <f t="shared" si="435"/>
        <v>40.548890499999999</v>
      </c>
      <c r="L83">
        <f t="shared" si="435"/>
        <v>29.045000000000002</v>
      </c>
      <c r="M83">
        <f t="shared" si="435"/>
        <v>59.261734000000004</v>
      </c>
      <c r="N83">
        <f t="shared" si="435"/>
        <v>40.24350475</v>
      </c>
      <c r="O83">
        <f t="shared" si="435"/>
        <v>1175.8623294494703</v>
      </c>
      <c r="P83">
        <f t="shared" si="435"/>
        <v>0.27004520985047392</v>
      </c>
      <c r="Q83">
        <f t="shared" si="435"/>
        <v>0.27029075652501816</v>
      </c>
      <c r="R83">
        <f t="shared" si="435"/>
        <v>0.99909154497944019</v>
      </c>
      <c r="S83">
        <f t="shared" si="435"/>
        <v>-2.4554667454423917E-4</v>
      </c>
      <c r="T83">
        <f t="shared" si="435"/>
        <v>-6.7993383364925442E-4</v>
      </c>
      <c r="U83">
        <f t="shared" si="435"/>
        <v>1.9209449969722627E-4</v>
      </c>
      <c r="V83">
        <f t="shared" si="435"/>
        <v>1.4775290000000005</v>
      </c>
      <c r="W83">
        <f t="shared" si="435"/>
        <v>0.61077149999999847</v>
      </c>
      <c r="X83">
        <f t="shared" si="435"/>
        <v>19.014891164346647</v>
      </c>
      <c r="Y83">
        <f t="shared" si="435"/>
        <v>3.5818000000000003</v>
      </c>
      <c r="Z83">
        <f t="shared" si="435"/>
        <v>-0.32565</v>
      </c>
      <c r="AA83">
        <f t="shared" si="435"/>
        <v>4.639857272003417E-3</v>
      </c>
      <c r="AB83">
        <f t="shared" si="435"/>
        <v>4.4303153306871198E-3</v>
      </c>
      <c r="AC83">
        <f t="shared" si="435"/>
        <v>15.949135190473632</v>
      </c>
      <c r="AD83">
        <f t="shared" si="435"/>
        <v>15.446234531314548</v>
      </c>
      <c r="AE83">
        <f t="shared" si="435"/>
        <v>3.2261768664271572E-9</v>
      </c>
      <c r="AF83">
        <f t="shared" si="435"/>
        <v>7.77440699592493E-4</v>
      </c>
      <c r="AG83">
        <f t="shared" si="435"/>
        <v>6.6116643073126493E-7</v>
      </c>
      <c r="AH83">
        <f t="shared" si="435"/>
        <v>3145.139879277086</v>
      </c>
      <c r="AI83">
        <f t="shared" si="435"/>
        <v>3145.139879277086</v>
      </c>
      <c r="AJ83">
        <f t="shared" si="435"/>
        <v>4073.8565304976528</v>
      </c>
      <c r="AK83">
        <f t="shared" si="435"/>
        <v>0.62183618653768802</v>
      </c>
      <c r="AL83">
        <f t="shared" ref="AL83:BQ83" si="436">AVERAGE(AL38:AL39)</f>
        <v>0.62933727032501408</v>
      </c>
      <c r="AM83">
        <f t="shared" si="436"/>
        <v>1.1547246477068805E-2</v>
      </c>
      <c r="AN83">
        <f t="shared" si="436"/>
        <v>0.281801202724</v>
      </c>
      <c r="AO83">
        <f t="shared" si="436"/>
        <v>1.4145520556372486E-2</v>
      </c>
      <c r="AP83">
        <f t="shared" si="436"/>
        <v>4.7938936687493867E-4</v>
      </c>
      <c r="AQ83">
        <f t="shared" si="436"/>
        <v>992.24649572700264</v>
      </c>
      <c r="AR83">
        <f t="shared" si="436"/>
        <v>33936.236213957207</v>
      </c>
      <c r="AS83">
        <f t="shared" si="436"/>
        <v>1292.808998626941</v>
      </c>
      <c r="AT83">
        <f t="shared" si="436"/>
        <v>1061.1900111277087</v>
      </c>
      <c r="AU83">
        <f t="shared" si="436"/>
        <v>204.93806496663791</v>
      </c>
      <c r="AV83">
        <f t="shared" si="436"/>
        <v>2.7141770160426177E-3</v>
      </c>
      <c r="AW83">
        <f t="shared" si="436"/>
        <v>4.6035969515894107E-4</v>
      </c>
      <c r="AX83">
        <f t="shared" si="436"/>
        <v>3.932160596126737</v>
      </c>
      <c r="AY83">
        <f t="shared" si="436"/>
        <v>3.1032064839961966</v>
      </c>
      <c r="AZ83">
        <f t="shared" si="436"/>
        <v>1.7196012542426693E-3</v>
      </c>
      <c r="BA83">
        <f t="shared" si="436"/>
        <v>11.514774058577341</v>
      </c>
      <c r="BB83">
        <f t="shared" si="436"/>
        <v>9.3111741618620769</v>
      </c>
      <c r="BC83">
        <f t="shared" si="436"/>
        <v>2357725.1241758866</v>
      </c>
      <c r="BD83">
        <f t="shared" si="436"/>
        <v>1879.5795871579567</v>
      </c>
      <c r="BE83">
        <f t="shared" si="436"/>
        <v>1538.2155936081581</v>
      </c>
      <c r="BF83">
        <f t="shared" si="436"/>
        <v>282.91041112744972</v>
      </c>
      <c r="BG83">
        <f t="shared" si="436"/>
        <v>893.10687130369581</v>
      </c>
      <c r="BH83">
        <f t="shared" si="436"/>
        <v>893.10687130369581</v>
      </c>
      <c r="BI83">
        <f t="shared" si="436"/>
        <v>0</v>
      </c>
      <c r="BJ83">
        <f t="shared" si="436"/>
        <v>11.699852589248643</v>
      </c>
      <c r="BK83">
        <f t="shared" si="436"/>
        <v>0.61519798702553996</v>
      </c>
      <c r="BL83">
        <f t="shared" si="436"/>
        <v>3310.0085896428641</v>
      </c>
      <c r="BM83">
        <f t="shared" si="436"/>
        <v>10445.46420305533</v>
      </c>
      <c r="BN83">
        <f t="shared" si="436"/>
        <v>13755.472792698194</v>
      </c>
      <c r="BO83">
        <f t="shared" si="436"/>
        <v>58721.866699192862</v>
      </c>
      <c r="BP83">
        <f t="shared" si="436"/>
        <v>0.23490613870036597</v>
      </c>
      <c r="BQ83">
        <f t="shared" si="436"/>
        <v>0.75924577784946901</v>
      </c>
      <c r="BR83">
        <f t="shared" ref="BR83:CH83" si="437">AVERAGE(BR38:BR39)</f>
        <v>0.17845052795583635</v>
      </c>
      <c r="BS83">
        <f t="shared" si="437"/>
        <v>54.284264810678238</v>
      </c>
      <c r="BT83">
        <f t="shared" si="437"/>
        <v>48.434338516053913</v>
      </c>
      <c r="BU83">
        <f t="shared" si="437"/>
        <v>4.9774691893217664</v>
      </c>
      <c r="BV83">
        <f t="shared" si="437"/>
        <v>0.26771304927986606</v>
      </c>
      <c r="BW83">
        <f t="shared" si="437"/>
        <v>0.26127252901161713</v>
      </c>
      <c r="BX83">
        <f t="shared" si="437"/>
        <v>1.0335767440685375</v>
      </c>
      <c r="BY83">
        <f t="shared" si="437"/>
        <v>0.26904865670272848</v>
      </c>
      <c r="BZ83">
        <f t="shared" si="437"/>
        <v>1.1397188109836183</v>
      </c>
      <c r="CA83">
        <f t="shared" si="437"/>
        <v>3.7591100026212299E-2</v>
      </c>
      <c r="CB83">
        <f t="shared" si="437"/>
        <v>3.5802872222234106E-2</v>
      </c>
      <c r="CC83">
        <f t="shared" si="437"/>
        <v>7.6779359929216961E-4</v>
      </c>
      <c r="CD83">
        <f t="shared" si="437"/>
        <v>1.0866477775260779</v>
      </c>
      <c r="CE83">
        <f t="shared" si="437"/>
        <v>1.776147482450685E-5</v>
      </c>
      <c r="CF83">
        <f t="shared" si="437"/>
        <v>2.9648886465290165E-5</v>
      </c>
      <c r="CG83">
        <f t="shared" si="437"/>
        <v>1.1355117859322275</v>
      </c>
      <c r="CH83">
        <f t="shared" si="437"/>
        <v>1.5235956001956544E-2</v>
      </c>
      <c r="CJ83">
        <f t="shared" ref="CJ83:CO83" si="438">AVERAGE(CJ38:CJ39)</f>
        <v>4.6103032396490242</v>
      </c>
      <c r="CK83">
        <f t="shared" si="438"/>
        <v>1.5280274396957183</v>
      </c>
      <c r="CL83">
        <f t="shared" si="438"/>
        <v>1.3620436587683695</v>
      </c>
      <c r="CM83">
        <f t="shared" ref="CM83" si="439">AVERAGE(CM38:CM39)</f>
        <v>-2.0346804623102583</v>
      </c>
      <c r="CN83">
        <f t="shared" si="438"/>
        <v>58.613523616881999</v>
      </c>
      <c r="CO83">
        <f t="shared" si="438"/>
        <v>4.1743872698956368</v>
      </c>
      <c r="CP83">
        <f t="shared" ref="CP83:CX83" si="440">AVERAGE(CP38:CP39)</f>
        <v>4.6035969515894113</v>
      </c>
      <c r="CQ83" t="e">
        <f t="shared" si="440"/>
        <v>#DIV/0!</v>
      </c>
      <c r="CR83">
        <f t="shared" si="440"/>
        <v>-65</v>
      </c>
      <c r="CS83">
        <f t="shared" si="440"/>
        <v>0.25029569157815756</v>
      </c>
      <c r="CT83">
        <f t="shared" si="440"/>
        <v>5.8807173686811431E-2</v>
      </c>
      <c r="CU83">
        <f t="shared" si="440"/>
        <v>3.3542373560072055E-7</v>
      </c>
      <c r="CV83">
        <f t="shared" si="440"/>
        <v>13208.117735941574</v>
      </c>
      <c r="CW83" t="e">
        <f t="shared" si="440"/>
        <v>#DIV/0!</v>
      </c>
      <c r="CX83">
        <f t="shared" si="440"/>
        <v>0.87662362322518383</v>
      </c>
      <c r="CY83">
        <f t="shared" ref="CY83" si="441">AVERAGE(CY38:CY39)</f>
        <v>3.2261768664271568</v>
      </c>
      <c r="CZ83">
        <f t="shared" ref="CZ83:EN83" si="442">AVERAGE(CZ38:CZ39)</f>
        <v>1178.8388985900583</v>
      </c>
      <c r="DA83">
        <f t="shared" si="442"/>
        <v>8.4454391993904216E-4</v>
      </c>
      <c r="DB83">
        <f t="shared" si="442"/>
        <v>6.1854707449799244</v>
      </c>
      <c r="DC83">
        <f t="shared" si="442"/>
        <v>79.491157147585568</v>
      </c>
      <c r="DD83">
        <f t="shared" si="442"/>
        <v>7.5676844393636369</v>
      </c>
      <c r="DE83">
        <f t="shared" si="442"/>
        <v>1.3563931865439638E-9</v>
      </c>
      <c r="DF83">
        <f t="shared" si="442"/>
        <v>1.3563931865439636</v>
      </c>
      <c r="DG83">
        <f t="shared" si="442"/>
        <v>0.45751571755205556</v>
      </c>
      <c r="DH83">
        <f t="shared" si="442"/>
        <v>2.8687877584636243E-2</v>
      </c>
      <c r="DI83">
        <f t="shared" ref="DI83:DK83" si="443">AVERAGE(DI38:DI39)</f>
        <v>13.579473724664329</v>
      </c>
      <c r="DJ83">
        <f t="shared" si="443"/>
        <v>1.6639453465611311E-5</v>
      </c>
      <c r="DK83">
        <f t="shared" si="443"/>
        <v>1.2534548764873321</v>
      </c>
      <c r="DL83">
        <f t="shared" ref="DL83" si="444">AVERAGE(DL38:DL39)</f>
        <v>0.33849000442110222</v>
      </c>
      <c r="DM83">
        <f t="shared" ref="DM83" si="445">AVERAGE(DM38:DM39)</f>
        <v>1.2581000445155772</v>
      </c>
      <c r="DN83">
        <f t="shared" ref="DN83" si="446">AVERAGE(DN38:DN39)</f>
        <v>148.67667037011512</v>
      </c>
      <c r="DO83">
        <f t="shared" ref="DO83:DP83" si="447">AVERAGE(DO38:DO39)</f>
        <v>0.85569883110223244</v>
      </c>
      <c r="DP83">
        <f t="shared" si="447"/>
        <v>18.639946018345796</v>
      </c>
      <c r="DQ83">
        <f t="shared" ref="DQ83:DR83" si="448">AVERAGE(DQ38:DQ39)</f>
        <v>4.7126495962007421E-6</v>
      </c>
      <c r="DR83">
        <f t="shared" si="448"/>
        <v>10.236884882504448</v>
      </c>
      <c r="DT83">
        <f t="shared" si="442"/>
        <v>4.4824097631241259E-29</v>
      </c>
      <c r="DU83">
        <f t="shared" si="442"/>
        <v>2.8487625252749706E-2</v>
      </c>
      <c r="DV83">
        <f t="shared" si="442"/>
        <v>5.9117167355330704E-22</v>
      </c>
      <c r="DW83">
        <f t="shared" si="442"/>
        <v>4.3234499257073296E-9</v>
      </c>
      <c r="DX83">
        <f t="shared" si="442"/>
        <v>3.1626045038505746E-8</v>
      </c>
      <c r="DY83">
        <f t="shared" si="442"/>
        <v>7.3846153846153853E-2</v>
      </c>
      <c r="DZ83">
        <f t="shared" si="442"/>
        <v>0.38312499999999994</v>
      </c>
      <c r="EA83">
        <f t="shared" si="442"/>
        <v>4.2660269156999841E-11</v>
      </c>
      <c r="EB83">
        <f t="shared" si="442"/>
        <v>2347377222.3756771</v>
      </c>
      <c r="EC83">
        <f t="shared" si="442"/>
        <v>39122953.706261277</v>
      </c>
      <c r="ED83">
        <f t="shared" si="442"/>
        <v>601891.59548094275</v>
      </c>
      <c r="EE83">
        <f t="shared" si="442"/>
        <v>78.24590741252257</v>
      </c>
      <c r="EF83" t="e">
        <f t="shared" si="442"/>
        <v>#DIV/0!</v>
      </c>
      <c r="EG83">
        <f t="shared" si="442"/>
        <v>2.9306460803387817E-9</v>
      </c>
      <c r="EH83">
        <f t="shared" si="442"/>
        <v>2.9306460803387822</v>
      </c>
      <c r="EI83">
        <f t="shared" si="442"/>
        <v>1754.7949387211718</v>
      </c>
      <c r="EJ83">
        <f t="shared" si="442"/>
        <v>2.9306460803387817E-9</v>
      </c>
      <c r="EK83">
        <f t="shared" si="442"/>
        <v>0.25029569157815756</v>
      </c>
      <c r="EL83">
        <f t="shared" si="442"/>
        <v>36.5</v>
      </c>
      <c r="EM83">
        <f t="shared" si="442"/>
        <v>36.5</v>
      </c>
      <c r="EN83">
        <f t="shared" si="442"/>
        <v>3.5972184255501674</v>
      </c>
      <c r="EO83" t="e">
        <f t="shared" ref="EO83:FJ83" si="449">AVERAGE(EO38:EO39)</f>
        <v>#DIV/0!</v>
      </c>
      <c r="EP83" t="e">
        <f t="shared" ref="EP83:ER83" si="450">AVERAGE(EP38:EP39)</f>
        <v>#DIV/0!</v>
      </c>
      <c r="EQ83">
        <f t="shared" si="450"/>
        <v>1.7949999999999999E-5</v>
      </c>
      <c r="ER83">
        <f t="shared" si="450"/>
        <v>0.1784174085566432</v>
      </c>
      <c r="ET83">
        <f t="shared" si="449"/>
        <v>1.9366006848793504E-6</v>
      </c>
      <c r="EU83">
        <f t="shared" si="449"/>
        <v>5.9117167355330704E-22</v>
      </c>
      <c r="EV83">
        <f t="shared" si="449"/>
        <v>1.0658439086100681E+38</v>
      </c>
      <c r="EW83" t="e">
        <f t="shared" si="449"/>
        <v>#DIV/0!</v>
      </c>
      <c r="EX83">
        <f t="shared" si="449"/>
        <v>0</v>
      </c>
      <c r="EY83" t="e">
        <f t="shared" si="449"/>
        <v>#DIV/0!</v>
      </c>
      <c r="EZ83" t="e">
        <f t="shared" si="449"/>
        <v>#DIV/0!</v>
      </c>
      <c r="FA83" t="e">
        <f t="shared" si="449"/>
        <v>#DIV/0!</v>
      </c>
      <c r="FB83" t="e">
        <f t="shared" si="449"/>
        <v>#DIV/0!</v>
      </c>
      <c r="FC83" t="e">
        <f t="shared" si="449"/>
        <v>#DIV/0!</v>
      </c>
      <c r="FD83" t="e">
        <f t="shared" si="449"/>
        <v>#DIV/0!</v>
      </c>
      <c r="FE83" t="e">
        <f t="shared" si="449"/>
        <v>#DIV/0!</v>
      </c>
      <c r="FF83" t="e">
        <f t="shared" si="449"/>
        <v>#DIV/0!</v>
      </c>
      <c r="FG83" t="e">
        <f t="shared" si="449"/>
        <v>#DIV/0!</v>
      </c>
      <c r="FH83" t="e">
        <f t="shared" si="449"/>
        <v>#DIV/0!</v>
      </c>
      <c r="FI83">
        <f t="shared" si="449"/>
        <v>294.36048921232236</v>
      </c>
      <c r="FJ83">
        <f t="shared" si="449"/>
        <v>0.56153846153846154</v>
      </c>
    </row>
    <row r="84" spans="1:166" x14ac:dyDescent="0.25">
      <c r="A84">
        <v>60</v>
      </c>
      <c r="B84">
        <v>20</v>
      </c>
      <c r="C84">
        <v>1450</v>
      </c>
      <c r="E84">
        <f>COUNT(E40:E41)</f>
        <v>2</v>
      </c>
      <c r="F84">
        <f t="shared" ref="F84:AK84" si="451">AVERAGEA(F40:F41)</f>
        <v>34</v>
      </c>
      <c r="G84">
        <f t="shared" si="451"/>
        <v>59.551182499999996</v>
      </c>
      <c r="H84">
        <f t="shared" si="451"/>
        <v>60.057789499999998</v>
      </c>
      <c r="I84">
        <f t="shared" si="451"/>
        <v>58.352397000000003</v>
      </c>
      <c r="J84">
        <f t="shared" si="451"/>
        <v>40.000961000000004</v>
      </c>
      <c r="K84">
        <f t="shared" si="451"/>
        <v>40.552281500000007</v>
      </c>
      <c r="L84">
        <f t="shared" si="451"/>
        <v>17.785</v>
      </c>
      <c r="M84">
        <f t="shared" si="451"/>
        <v>59.205093250000004</v>
      </c>
      <c r="N84">
        <f t="shared" si="451"/>
        <v>40.276621250000005</v>
      </c>
      <c r="O84">
        <f t="shared" si="451"/>
        <v>1175.8972386943324</v>
      </c>
      <c r="P84">
        <f t="shared" si="451"/>
        <v>0.26470556771660353</v>
      </c>
      <c r="Q84">
        <f t="shared" si="451"/>
        <v>0.27027614426196972</v>
      </c>
      <c r="R84">
        <f t="shared" si="451"/>
        <v>0.97938906893814759</v>
      </c>
      <c r="S84">
        <f t="shared" si="451"/>
        <v>-5.5705765453661904E-3</v>
      </c>
      <c r="T84">
        <f t="shared" si="451"/>
        <v>-6.0892181248345554E-3</v>
      </c>
      <c r="U84">
        <f t="shared" si="451"/>
        <v>2.1340303973361427E-4</v>
      </c>
      <c r="V84">
        <f t="shared" si="451"/>
        <v>1.705392499999995</v>
      </c>
      <c r="W84">
        <f t="shared" si="451"/>
        <v>0.55132050000000277</v>
      </c>
      <c r="X84">
        <f t="shared" si="451"/>
        <v>18.922445411414945</v>
      </c>
      <c r="Y84">
        <f t="shared" si="451"/>
        <v>4.1560500000000005</v>
      </c>
      <c r="Z84">
        <f t="shared" si="451"/>
        <v>0.31540000000000012</v>
      </c>
      <c r="AA84">
        <f t="shared" si="451"/>
        <v>5.5378941633589043E-3</v>
      </c>
      <c r="AB84">
        <f t="shared" si="451"/>
        <v>5.1986357821801558E-3</v>
      </c>
      <c r="AC84">
        <f t="shared" si="451"/>
        <v>18.71508881584856</v>
      </c>
      <c r="AD84">
        <f t="shared" si="451"/>
        <v>18.948578407600984</v>
      </c>
      <c r="AE84">
        <f t="shared" si="451"/>
        <v>3.2227263617016363E-9</v>
      </c>
      <c r="AF84">
        <f t="shared" si="451"/>
        <v>7.7815114129783263E-4</v>
      </c>
      <c r="AG84">
        <f t="shared" si="451"/>
        <v>6.6175090886978115E-7</v>
      </c>
      <c r="AH84">
        <f t="shared" si="451"/>
        <v>3145.0873061812727</v>
      </c>
      <c r="AI84">
        <f t="shared" si="451"/>
        <v>3145.0873061812727</v>
      </c>
      <c r="AJ84">
        <f t="shared" si="451"/>
        <v>4073.7057267841096</v>
      </c>
      <c r="AK84">
        <f t="shared" si="451"/>
        <v>0.62177680567116878</v>
      </c>
      <c r="AL84">
        <f t="shared" ref="AL84:BQ84" si="452">AVERAGEA(AL40:AL41)</f>
        <v>0.62938033030910945</v>
      </c>
      <c r="AM84">
        <f t="shared" si="452"/>
        <v>1.1541722047596795E-2</v>
      </c>
      <c r="AN84">
        <f t="shared" si="452"/>
        <v>0.28177367531950004</v>
      </c>
      <c r="AO84">
        <f t="shared" si="452"/>
        <v>1.4138804749812849E-2</v>
      </c>
      <c r="AP84">
        <f t="shared" si="452"/>
        <v>4.7981985094843415E-4</v>
      </c>
      <c r="AQ84">
        <f t="shared" si="452"/>
        <v>992.23373952037207</v>
      </c>
      <c r="AR84">
        <f t="shared" si="452"/>
        <v>37810.155397917195</v>
      </c>
      <c r="AS84">
        <f t="shared" si="452"/>
        <v>1440.3868723016074</v>
      </c>
      <c r="AT84">
        <f t="shared" si="452"/>
        <v>1182.4983831024037</v>
      </c>
      <c r="AU84">
        <f t="shared" si="452"/>
        <v>205.34042354714501</v>
      </c>
      <c r="AV84">
        <f t="shared" si="452"/>
        <v>2.5713798581098795E-3</v>
      </c>
      <c r="AW84">
        <f t="shared" si="452"/>
        <v>4.3585528287071228E-4</v>
      </c>
      <c r="AX84">
        <f t="shared" si="452"/>
        <v>3.9360651056359384</v>
      </c>
      <c r="AY84">
        <f t="shared" si="452"/>
        <v>3.1056630338498374</v>
      </c>
      <c r="AZ84">
        <f t="shared" si="452"/>
        <v>1.6285918678491575E-3</v>
      </c>
      <c r="BA84">
        <f t="shared" si="452"/>
        <v>11.941196731675419</v>
      </c>
      <c r="BB84">
        <f t="shared" si="452"/>
        <v>9.655790543987731</v>
      </c>
      <c r="BC84">
        <f t="shared" si="452"/>
        <v>2357856.8375746785</v>
      </c>
      <c r="BD84">
        <f t="shared" si="452"/>
        <v>1948.9992532388965</v>
      </c>
      <c r="BE84">
        <f t="shared" si="452"/>
        <v>1595.2555518509671</v>
      </c>
      <c r="BF84">
        <f t="shared" si="452"/>
        <v>282.77609499625703</v>
      </c>
      <c r="BG84">
        <f t="shared" si="452"/>
        <v>1116.3013116500169</v>
      </c>
      <c r="BH84">
        <f t="shared" si="452"/>
        <v>1116.3013116500172</v>
      </c>
      <c r="BI84">
        <f t="shared" si="452"/>
        <v>0</v>
      </c>
      <c r="BJ84">
        <f t="shared" si="452"/>
        <v>11.037703683146454</v>
      </c>
      <c r="BK84">
        <f t="shared" si="452"/>
        <v>0.58279871634397873</v>
      </c>
      <c r="BL84">
        <f t="shared" si="452"/>
        <v>3121.3423533954283</v>
      </c>
      <c r="BM84">
        <f t="shared" si="452"/>
        <v>12257.706953562138</v>
      </c>
      <c r="BN84">
        <f t="shared" si="452"/>
        <v>15379.049306957564</v>
      </c>
      <c r="BO84">
        <f t="shared" si="452"/>
        <v>75582.688967362745</v>
      </c>
      <c r="BP84">
        <f t="shared" si="452"/>
        <v>0.20546359744257334</v>
      </c>
      <c r="BQ84">
        <f t="shared" si="452"/>
        <v>0.79652121684614241</v>
      </c>
      <c r="BR84">
        <f t="shared" ref="BR84:CH84" si="453">AVERAGEA(BR40:BR41)</f>
        <v>0.16336614172998229</v>
      </c>
      <c r="BS84">
        <f t="shared" si="453"/>
        <v>53.979665678079577</v>
      </c>
      <c r="BT84">
        <f t="shared" si="453"/>
        <v>48.460813836506347</v>
      </c>
      <c r="BU84">
        <f t="shared" si="453"/>
        <v>5.2254275719204237</v>
      </c>
      <c r="BV84">
        <f t="shared" si="453"/>
        <v>0.26762711297164621</v>
      </c>
      <c r="BW84">
        <f t="shared" si="453"/>
        <v>0.26127252494866982</v>
      </c>
      <c r="BX84">
        <f t="shared" si="453"/>
        <v>1.0131397005816218</v>
      </c>
      <c r="BY84">
        <f t="shared" si="453"/>
        <v>0.26897558193770876</v>
      </c>
      <c r="BZ84">
        <f t="shared" si="453"/>
        <v>1.136454665090199</v>
      </c>
      <c r="CA84">
        <f t="shared" si="453"/>
        <v>3.6702702989717784E-2</v>
      </c>
      <c r="CB84">
        <f t="shared" si="453"/>
        <v>3.6487757063798164E-2</v>
      </c>
      <c r="CC84">
        <f t="shared" si="453"/>
        <v>1.4505797368842845E-3</v>
      </c>
      <c r="CD84">
        <f t="shared" si="453"/>
        <v>1.0747971828359102</v>
      </c>
      <c r="CE84">
        <f t="shared" si="453"/>
        <v>1.9725678125354208E-5</v>
      </c>
      <c r="CF84">
        <f t="shared" si="453"/>
        <v>3.0723743069505826E-5</v>
      </c>
      <c r="CG84">
        <f t="shared" si="453"/>
        <v>1.1548082807980982</v>
      </c>
      <c r="CH84">
        <f t="shared" si="453"/>
        <v>1.4267765184569986E-2</v>
      </c>
      <c r="CJ84">
        <f t="shared" ref="CJ84:CO84" si="454">AVERAGEA(CJ40:CJ41)</f>
        <v>8.7162291894258139</v>
      </c>
      <c r="CK84">
        <f t="shared" si="454"/>
        <v>2.1609238677736586</v>
      </c>
      <c r="CL84">
        <f t="shared" si="454"/>
        <v>1.3366957941189757</v>
      </c>
      <c r="CM84">
        <f t="shared" ref="CM84" si="455">AVERAGEA(CM40:CM41)</f>
        <v>-2.0573667022773119</v>
      </c>
      <c r="CN84">
        <f t="shared" si="454"/>
        <v>61.445757540911032</v>
      </c>
      <c r="CO84">
        <f t="shared" si="454"/>
        <v>3.524627420627918</v>
      </c>
      <c r="CP84">
        <f t="shared" ref="CP84:CX84" si="456">AVERAGEA(CP40:CP41)</f>
        <v>4.358552828707122</v>
      </c>
      <c r="CQ84" t="e">
        <f t="shared" si="456"/>
        <v>#DIV/0!</v>
      </c>
      <c r="CR84">
        <f t="shared" si="456"/>
        <v>-34</v>
      </c>
      <c r="CS84">
        <f t="shared" si="456"/>
        <v>0.14864232112764428</v>
      </c>
      <c r="CT84">
        <f t="shared" si="456"/>
        <v>5.8874032060300605E-2</v>
      </c>
      <c r="CU84">
        <f t="shared" si="456"/>
        <v>3.356203372911141E-7</v>
      </c>
      <c r="CV84">
        <f t="shared" si="456"/>
        <v>15488.069550505697</v>
      </c>
      <c r="CW84" t="e">
        <f t="shared" si="456"/>
        <v>#DIV/0!</v>
      </c>
      <c r="CX84">
        <f t="shared" si="456"/>
        <v>0.86182849216952306</v>
      </c>
      <c r="CY84">
        <f t="shared" ref="CY84" si="457">AVERAGEA(CY40:CY41)</f>
        <v>3.2227263617016364</v>
      </c>
      <c r="CZ84">
        <f>AVERAGEA(CZ40:CZ41)</f>
        <v>1179.014676129857</v>
      </c>
      <c r="DA84">
        <f>AVERAGEA(DA40:DA41)</f>
        <v>8.4897694162686772E-4</v>
      </c>
      <c r="DC84">
        <f t="shared" ref="DC84:ED84" si="458">AVERAGEA(DC40:DC41)</f>
        <v>94.007405883826692</v>
      </c>
      <c r="DD84">
        <f t="shared" si="458"/>
        <v>7.5335705530357835</v>
      </c>
      <c r="DE84">
        <f t="shared" si="458"/>
        <v>1.3615375606022039E-9</v>
      </c>
      <c r="DF84">
        <f t="shared" si="458"/>
        <v>1.361537560602204</v>
      </c>
      <c r="DG84">
        <f t="shared" si="458"/>
        <v>0.54308583863765536</v>
      </c>
      <c r="DH84">
        <f t="shared" si="458"/>
        <v>2.9023057245447209E-2</v>
      </c>
      <c r="DI84">
        <f t="shared" ref="DI84:DK84" si="459">AVERAGEA(DI40:DI41)</f>
        <v>14.08181735600991</v>
      </c>
      <c r="DJ84">
        <f t="shared" si="459"/>
        <v>1.7298560412275209E-5</v>
      </c>
      <c r="DK84">
        <f t="shared" si="459"/>
        <v>1.2905298124824651</v>
      </c>
      <c r="DL84">
        <f t="shared" ref="DL84" si="460">AVERAGEA(DL40:DL41)</f>
        <v>0.34159816099530405</v>
      </c>
      <c r="DM84">
        <f t="shared" ref="DM84" si="461">AVERAGEA(DM40:DM41)</f>
        <v>1.2699994394272553</v>
      </c>
      <c r="DN84">
        <f t="shared" ref="DN84" si="462">AVERAGEA(DN40:DN41)</f>
        <v>176.42206175174749</v>
      </c>
      <c r="DO84">
        <f t="shared" ref="DO84:DP84" si="463">AVERAGEA(DO40:DO41)</f>
        <v>1.019161504510312</v>
      </c>
      <c r="DP84">
        <f t="shared" si="463"/>
        <v>18.366504806443466</v>
      </c>
      <c r="DQ84">
        <f t="shared" ref="DQ84:DR84" si="464">AVERAGEA(DQ40:DQ41)</f>
        <v>4.4458283932567948E-6</v>
      </c>
      <c r="DR84">
        <f t="shared" si="464"/>
        <v>10.200262682455662</v>
      </c>
      <c r="DT84">
        <f t="shared" si="458"/>
        <v>4.4824097631241259E-29</v>
      </c>
      <c r="DU84">
        <f t="shared" si="458"/>
        <v>2.8462939789159536E-2</v>
      </c>
      <c r="DV84">
        <f t="shared" si="458"/>
        <v>5.7762540989985123E-22</v>
      </c>
      <c r="DW84">
        <f t="shared" si="458"/>
        <v>4.4249422612079521E-9</v>
      </c>
      <c r="DX84">
        <f t="shared" si="458"/>
        <v>3.2643793072149348E-8</v>
      </c>
      <c r="DY84">
        <f t="shared" si="458"/>
        <v>6.620689655172414E-2</v>
      </c>
      <c r="DZ84">
        <f t="shared" si="458"/>
        <v>0.25020833333333331</v>
      </c>
      <c r="EA84">
        <f t="shared" si="458"/>
        <v>1.6925912535387183E-11</v>
      </c>
      <c r="EB84">
        <f t="shared" si="458"/>
        <v>5924525291.1924486</v>
      </c>
      <c r="EC84">
        <f t="shared" si="458"/>
        <v>98742088.186540812</v>
      </c>
      <c r="ED84">
        <f t="shared" si="458"/>
        <v>2923289.0534855877</v>
      </c>
      <c r="EH84">
        <f t="shared" ref="EH84:EV84" si="465">AVERAGEA(EH40:EH41)</f>
        <v>2.9130987397002177</v>
      </c>
      <c r="EI84">
        <f t="shared" si="465"/>
        <v>2224.320236804072</v>
      </c>
      <c r="EJ84">
        <f t="shared" si="465"/>
        <v>2.9130987397002177E-9</v>
      </c>
      <c r="EK84">
        <f t="shared" si="465"/>
        <v>0.14864232112764428</v>
      </c>
      <c r="EL84">
        <f t="shared" si="465"/>
        <v>34</v>
      </c>
      <c r="EM84">
        <f t="shared" si="465"/>
        <v>34</v>
      </c>
      <c r="EN84">
        <f t="shared" si="465"/>
        <v>3.524627420627918</v>
      </c>
      <c r="EO84" t="e">
        <f t="shared" si="465"/>
        <v>#DIV/0!</v>
      </c>
      <c r="EP84" t="e">
        <f t="shared" ref="EP84:ER84" si="466">AVERAGEA(EP40:EP41)</f>
        <v>#DIV/0!</v>
      </c>
      <c r="EQ84">
        <f t="shared" si="466"/>
        <v>2.0016666666666668E-5</v>
      </c>
      <c r="ER84">
        <f t="shared" si="466"/>
        <v>0.16333582190675408</v>
      </c>
      <c r="ET84">
        <f t="shared" si="465"/>
        <v>1.9366607376563199E-6</v>
      </c>
      <c r="EU84">
        <f t="shared" si="465"/>
        <v>5.7762540989985123E-22</v>
      </c>
      <c r="EV84">
        <f t="shared" si="465"/>
        <v>1.0918267032842145E+38</v>
      </c>
      <c r="EX84">
        <f t="shared" ref="EX84:FE84" si="467">AVERAGEA(EX40:EX41)</f>
        <v>19.285</v>
      </c>
      <c r="EY84">
        <f t="shared" si="467"/>
        <v>0.97950000000000004</v>
      </c>
      <c r="EZ84">
        <f t="shared" si="467"/>
        <v>2.1330000000000001E-4</v>
      </c>
      <c r="FA84">
        <f t="shared" si="467"/>
        <v>1.1359999999999999</v>
      </c>
      <c r="FB84">
        <f t="shared" si="467"/>
        <v>1.1359999999999999</v>
      </c>
      <c r="FC84">
        <f t="shared" si="467"/>
        <v>61.833012278703947</v>
      </c>
      <c r="FD84">
        <f t="shared" si="467"/>
        <v>1.4499999999999999E-3</v>
      </c>
      <c r="FE84" t="e">
        <f t="shared" si="467"/>
        <v>#DIV/0!</v>
      </c>
      <c r="FG84">
        <f>AVERAGEA(FG40:FG41)</f>
        <v>0.86227159307533752</v>
      </c>
      <c r="FH84">
        <f>AVERAGEA(FH40:FH41)</f>
        <v>0.14856348293057153</v>
      </c>
      <c r="FI84">
        <f>AVERAGEA(FI40:FI41)</f>
        <v>355.19098157455392</v>
      </c>
      <c r="FJ84">
        <f>AVERAGEA(FJ40:FJ41)</f>
        <v>1</v>
      </c>
    </row>
    <row r="85" spans="1:166" x14ac:dyDescent="0.25">
      <c r="A85">
        <v>60</v>
      </c>
      <c r="B85">
        <v>20</v>
      </c>
      <c r="C85">
        <v>1600</v>
      </c>
      <c r="E85">
        <f>COUNT(E42:E43)</f>
        <v>2</v>
      </c>
      <c r="F85">
        <f t="shared" ref="F85:AK85" si="468">AVERAGEA(F42:F43)</f>
        <v>36.5</v>
      </c>
      <c r="G85">
        <f t="shared" si="468"/>
        <v>59.469464500000001</v>
      </c>
      <c r="H85">
        <f t="shared" si="468"/>
        <v>60.023663499999998</v>
      </c>
      <c r="I85">
        <f t="shared" si="468"/>
        <v>58.312651000000002</v>
      </c>
      <c r="J85">
        <f t="shared" si="468"/>
        <v>39.808667</v>
      </c>
      <c r="K85">
        <f t="shared" si="468"/>
        <v>40.262504</v>
      </c>
      <c r="L85">
        <f t="shared" si="468"/>
        <v>22.63</v>
      </c>
      <c r="M85">
        <f t="shared" si="468"/>
        <v>59.16815725</v>
      </c>
      <c r="N85">
        <f t="shared" si="468"/>
        <v>40.035585500000003</v>
      </c>
      <c r="O85">
        <f t="shared" si="468"/>
        <v>1175.9200646017616</v>
      </c>
      <c r="P85">
        <f t="shared" si="468"/>
        <v>0.26723182150495234</v>
      </c>
      <c r="Q85">
        <f t="shared" si="468"/>
        <v>0.27026658725426134</v>
      </c>
      <c r="R85">
        <f t="shared" si="468"/>
        <v>0.98877121483565422</v>
      </c>
      <c r="S85">
        <f t="shared" si="468"/>
        <v>-3.0347657493090263E-3</v>
      </c>
      <c r="T85">
        <f t="shared" si="468"/>
        <v>-3.6327960178393235E-3</v>
      </c>
      <c r="U85">
        <f t="shared" si="468"/>
        <v>2.6283391914944066E-4</v>
      </c>
      <c r="V85">
        <f t="shared" si="468"/>
        <v>1.7110125000000025</v>
      </c>
      <c r="W85">
        <f t="shared" si="468"/>
        <v>0.45383700000000005</v>
      </c>
      <c r="X85">
        <f t="shared" si="468"/>
        <v>19.125685823535278</v>
      </c>
      <c r="Y85">
        <f t="shared" si="468"/>
        <v>3.7892999999999999</v>
      </c>
      <c r="Z85">
        <f t="shared" si="468"/>
        <v>1.1000000000001009E-3</v>
      </c>
      <c r="AA85">
        <f t="shared" si="468"/>
        <v>6.0368035474452891E-3</v>
      </c>
      <c r="AB85">
        <f t="shared" si="468"/>
        <v>6.4958001808047604E-3</v>
      </c>
      <c r="AC85">
        <f t="shared" si="468"/>
        <v>23.384880650897138</v>
      </c>
      <c r="AD85">
        <f t="shared" si="468"/>
        <v>23.133430321317604</v>
      </c>
      <c r="AE85">
        <f t="shared" si="468"/>
        <v>3.2204710867385111E-9</v>
      </c>
      <c r="AF85">
        <f t="shared" si="468"/>
        <v>7.7861129022536676E-4</v>
      </c>
      <c r="AG85">
        <f t="shared" si="468"/>
        <v>6.6212943562160839E-7</v>
      </c>
      <c r="AH85">
        <f t="shared" si="468"/>
        <v>3145.0527213594632</v>
      </c>
      <c r="AI85">
        <f t="shared" si="468"/>
        <v>3145.0527213594632</v>
      </c>
      <c r="AJ85">
        <f t="shared" si="468"/>
        <v>4074.7956414459213</v>
      </c>
      <c r="AK85">
        <f t="shared" si="468"/>
        <v>0.62173819029992805</v>
      </c>
      <c r="AL85">
        <f t="shared" ref="AL85:BQ85" si="469">AVERAGEA(AL42:AL43)</f>
        <v>0.62906275155241942</v>
      </c>
      <c r="AM85">
        <f t="shared" si="469"/>
        <v>1.1538125998052989E-2</v>
      </c>
      <c r="AN85">
        <f t="shared" si="469"/>
        <v>0.2817557244235</v>
      </c>
      <c r="AO85">
        <f t="shared" si="469"/>
        <v>1.4134433270274215E-2</v>
      </c>
      <c r="AP85">
        <f t="shared" si="469"/>
        <v>4.800986650839361E-4</v>
      </c>
      <c r="AQ85">
        <f t="shared" si="469"/>
        <v>992.32503192371291</v>
      </c>
      <c r="AR85">
        <f t="shared" si="469"/>
        <v>41689.988052768662</v>
      </c>
      <c r="AS85">
        <f t="shared" si="469"/>
        <v>1588.1900210578538</v>
      </c>
      <c r="AT85">
        <f t="shared" si="469"/>
        <v>1412.886808067811</v>
      </c>
      <c r="AU85">
        <f t="shared" si="469"/>
        <v>205.60021213514869</v>
      </c>
      <c r="AV85">
        <f t="shared" si="469"/>
        <v>2.4488045774816521E-3</v>
      </c>
      <c r="AW85">
        <f t="shared" si="469"/>
        <v>4.149027312053462E-4</v>
      </c>
      <c r="AX85">
        <f t="shared" si="469"/>
        <v>3.938592819011244</v>
      </c>
      <c r="AY85">
        <f t="shared" si="469"/>
        <v>3.1098717663742281</v>
      </c>
      <c r="AZ85">
        <f t="shared" si="469"/>
        <v>1.5506261456630429E-3</v>
      </c>
      <c r="BA85">
        <f t="shared" si="469"/>
        <v>12.339085564582579</v>
      </c>
      <c r="BB85">
        <f t="shared" si="469"/>
        <v>10.250689797174726</v>
      </c>
      <c r="BC85">
        <f t="shared" si="469"/>
        <v>2357942.768113046</v>
      </c>
      <c r="BD85">
        <f t="shared" si="469"/>
        <v>2013.8161907832759</v>
      </c>
      <c r="BE85">
        <f t="shared" si="469"/>
        <v>1692.6857719831237</v>
      </c>
      <c r="BF85">
        <f t="shared" si="469"/>
        <v>282.68866540548436</v>
      </c>
      <c r="BG85">
        <f t="shared" si="469"/>
        <v>1518.1788794133192</v>
      </c>
      <c r="BH85">
        <f t="shared" si="469"/>
        <v>1518.1788794133192</v>
      </c>
      <c r="BI85">
        <f t="shared" si="469"/>
        <v>0</v>
      </c>
      <c r="BJ85">
        <f t="shared" si="469"/>
        <v>10.107873948912022</v>
      </c>
      <c r="BK85">
        <f t="shared" si="469"/>
        <v>0.5282160731334028</v>
      </c>
      <c r="BL85">
        <f t="shared" si="469"/>
        <v>2857.3698651545592</v>
      </c>
      <c r="BM85">
        <f t="shared" si="469"/>
        <v>15316.718253126503</v>
      </c>
      <c r="BN85">
        <f t="shared" si="469"/>
        <v>18174.088118281063</v>
      </c>
      <c r="BO85">
        <f t="shared" si="469"/>
        <v>83661.652768963031</v>
      </c>
      <c r="BP85">
        <f t="shared" si="469"/>
        <v>0.21721414236246345</v>
      </c>
      <c r="BQ85">
        <f t="shared" si="469"/>
        <v>0.84262054319653701</v>
      </c>
      <c r="BR85">
        <f t="shared" ref="BR85:CH85" si="470">AVERAGEA(BR42:BR43)</f>
        <v>0.18304087653788659</v>
      </c>
      <c r="BS85">
        <f t="shared" si="470"/>
        <v>53.388424212624315</v>
      </c>
      <c r="BT85">
        <f t="shared" si="470"/>
        <v>48.334487238168307</v>
      </c>
      <c r="BU85">
        <f t="shared" si="470"/>
        <v>5.7797330373756814</v>
      </c>
      <c r="BV85">
        <f t="shared" si="470"/>
        <v>0.26757109278884172</v>
      </c>
      <c r="BW85">
        <f t="shared" si="470"/>
        <v>0.26127252230004977</v>
      </c>
      <c r="BX85">
        <f t="shared" si="470"/>
        <v>1.022808748323444</v>
      </c>
      <c r="BY85">
        <f t="shared" si="470"/>
        <v>0.26883451808422765</v>
      </c>
      <c r="BZ85">
        <f t="shared" si="470"/>
        <v>1.183074092938774</v>
      </c>
      <c r="CA85">
        <f t="shared" si="470"/>
        <v>4.9216575161847298E-2</v>
      </c>
      <c r="CB85">
        <f t="shared" si="470"/>
        <v>4.7911592416768803E-2</v>
      </c>
      <c r="CC85">
        <f t="shared" si="470"/>
        <v>1.6832614153271495E-3</v>
      </c>
      <c r="CD85">
        <f t="shared" si="470"/>
        <v>1.102941420631109</v>
      </c>
      <c r="CE85">
        <f t="shared" si="470"/>
        <v>2.2941204034635602E-5</v>
      </c>
      <c r="CF85">
        <f t="shared" si="470"/>
        <v>3.1731889231033607E-5</v>
      </c>
      <c r="CG85">
        <f t="shared" si="470"/>
        <v>1.1901696124410037</v>
      </c>
      <c r="CH85">
        <f t="shared" si="470"/>
        <v>1.3936935527507854E-2</v>
      </c>
      <c r="CJ85">
        <f t="shared" ref="CJ85:CO85" si="471">AVERAGEA(CJ42:CJ43)</f>
        <v>10.116622457409516</v>
      </c>
      <c r="CK85">
        <f t="shared" si="471"/>
        <v>2.3134427048345647</v>
      </c>
      <c r="CL85">
        <f t="shared" si="471"/>
        <v>1.6435897388266567</v>
      </c>
      <c r="CM85">
        <f t="shared" ref="CM85" si="472">AVERAGEA(CM42:CM43)</f>
        <v>-1.7836215901762436</v>
      </c>
      <c r="CN85">
        <f t="shared" si="471"/>
        <v>35.482135690739888</v>
      </c>
      <c r="CO85">
        <f t="shared" si="471"/>
        <v>3.5972184255501674</v>
      </c>
      <c r="CP85">
        <f t="shared" ref="CP85:CX85" si="473">AVERAGEA(CP42:CP43)</f>
        <v>4.1490273120534624</v>
      </c>
      <c r="CQ85" t="e">
        <f t="shared" si="473"/>
        <v>#DIV/0!</v>
      </c>
      <c r="CR85">
        <f t="shared" si="473"/>
        <v>-36.5</v>
      </c>
      <c r="CS85">
        <f t="shared" si="473"/>
        <v>0.15640485464784953</v>
      </c>
      <c r="CT85">
        <f t="shared" si="473"/>
        <v>5.8556617466336822E-2</v>
      </c>
      <c r="CU85">
        <f t="shared" si="473"/>
        <v>3.3468257228713172E-7</v>
      </c>
      <c r="CV85">
        <f t="shared" si="473"/>
        <v>19407.522986051925</v>
      </c>
      <c r="CW85" t="e">
        <f t="shared" si="473"/>
        <v>#DIV/0!</v>
      </c>
      <c r="CX85">
        <f t="shared" si="473"/>
        <v>0.83578582124620227</v>
      </c>
      <c r="CY85">
        <f t="shared" ref="CY85" si="474">AVERAGEA(CY42:CY43)</f>
        <v>3.2204710867385113</v>
      </c>
      <c r="CZ85">
        <f>AVERAGEA(CZ42:CZ43)</f>
        <v>1179.3541800296637</v>
      </c>
      <c r="DA85">
        <f>AVERAGEA(DA42:DA43)</f>
        <v>8.5766815848139014E-4</v>
      </c>
      <c r="DC85">
        <f t="shared" ref="DC85:ED85" si="475">AVERAGEA(DC42:DC43)</f>
        <v>122.48456377142269</v>
      </c>
      <c r="DD85">
        <f t="shared" si="475"/>
        <v>7.9807228910211574</v>
      </c>
      <c r="DE85">
        <f t="shared" si="475"/>
        <v>1.2941069880340095E-9</v>
      </c>
      <c r="DF85">
        <f t="shared" si="475"/>
        <v>1.2941069880340095</v>
      </c>
      <c r="DG85">
        <f t="shared" si="475"/>
        <v>0.67283033856980867</v>
      </c>
      <c r="DH85">
        <f t="shared" si="475"/>
        <v>2.8775792481583275E-2</v>
      </c>
      <c r="DI85">
        <f t="shared" ref="DI85:DK85" si="476">AVERAGEA(DI42:DI43)</f>
        <v>14.550670205072706</v>
      </c>
      <c r="DJ85">
        <f t="shared" si="476"/>
        <v>1.7279356100512259E-5</v>
      </c>
      <c r="DK85">
        <f t="shared" si="476"/>
        <v>1.3755642505154619</v>
      </c>
      <c r="DL85">
        <f t="shared" ref="DL85" si="477">AVERAGEA(DL42:DL43)</f>
        <v>0.36759429388779208</v>
      </c>
      <c r="DM85">
        <f t="shared" ref="DM85" si="478">AVERAGEA(DM42:DM43)</f>
        <v>1.3673632589832048</v>
      </c>
      <c r="DN85">
        <f t="shared" ref="DN85" si="479">AVERAGEA(DN42:DN43)</f>
        <v>241.89343466742355</v>
      </c>
      <c r="DO85">
        <f t="shared" ref="DO85:DP85" si="480">AVERAGEA(DO42:DO43)</f>
        <v>1.328695532203191</v>
      </c>
      <c r="DP85">
        <f t="shared" si="480"/>
        <v>17.60174668404354</v>
      </c>
      <c r="DQ85">
        <f t="shared" ref="DQ85:DR85" si="481">AVERAGEA(DQ42:DQ43)</f>
        <v>4.4318903212760428E-6</v>
      </c>
      <c r="DR85">
        <f t="shared" si="481"/>
        <v>10.681753630088044</v>
      </c>
      <c r="DT85">
        <f t="shared" si="475"/>
        <v>4.4824097631241259E-29</v>
      </c>
      <c r="DU85">
        <f t="shared" si="475"/>
        <v>2.8414997919775281E-2</v>
      </c>
      <c r="DV85">
        <f t="shared" si="475"/>
        <v>7.5783989456028963E-22</v>
      </c>
      <c r="DW85">
        <f t="shared" si="475"/>
        <v>3.3643249410309709E-9</v>
      </c>
      <c r="DX85">
        <f t="shared" si="475"/>
        <v>2.249420274871348E-8</v>
      </c>
      <c r="DY85">
        <f t="shared" si="475"/>
        <v>0.06</v>
      </c>
      <c r="DZ85">
        <f t="shared" si="475"/>
        <v>0.27604166666666663</v>
      </c>
      <c r="EA85">
        <f t="shared" si="475"/>
        <v>1.3002631535592351E-11</v>
      </c>
      <c r="EB85">
        <f t="shared" si="475"/>
        <v>7703027836.7903156</v>
      </c>
      <c r="EC85">
        <f t="shared" si="475"/>
        <v>128383797.27983859</v>
      </c>
      <c r="ED85">
        <f t="shared" si="475"/>
        <v>3519948.4105803431</v>
      </c>
      <c r="EH85">
        <f t="shared" ref="EH85:EV85" si="482">AVERAGEA(EH42:EH43)</f>
        <v>2.8791809759244695</v>
      </c>
      <c r="EI85">
        <f t="shared" si="482"/>
        <v>2821.1256536863484</v>
      </c>
      <c r="EJ85">
        <f t="shared" si="482"/>
        <v>2.8791809759244697E-9</v>
      </c>
      <c r="EK85">
        <f t="shared" si="482"/>
        <v>0.15640485464784953</v>
      </c>
      <c r="EL85">
        <f t="shared" si="482"/>
        <v>36.5</v>
      </c>
      <c r="EM85">
        <f t="shared" si="482"/>
        <v>36.5</v>
      </c>
      <c r="EN85">
        <f t="shared" si="482"/>
        <v>3.5972184255501674</v>
      </c>
      <c r="EO85" t="e">
        <f t="shared" si="482"/>
        <v>#DIV/0!</v>
      </c>
      <c r="EP85" t="e">
        <f t="shared" ref="EP85:ER85" si="483">AVERAGEA(EP42:EP43)</f>
        <v>#DIV/0!</v>
      </c>
      <c r="EQ85">
        <f t="shared" si="483"/>
        <v>2.2083333333333333E-5</v>
      </c>
      <c r="ER85">
        <f t="shared" si="483"/>
        <v>0.1830069051962035</v>
      </c>
      <c r="ET85">
        <f t="shared" si="482"/>
        <v>1.9368410601868065E-6</v>
      </c>
      <c r="EU85">
        <f t="shared" si="482"/>
        <v>7.5783989456028963E-22</v>
      </c>
      <c r="EV85">
        <f t="shared" si="482"/>
        <v>8.3161826524625328E+37</v>
      </c>
      <c r="EX85">
        <f t="shared" ref="EX85:FE85" si="484">AVERAGEA(EX42:EX43)</f>
        <v>11.979999999999999</v>
      </c>
      <c r="EY85">
        <f t="shared" si="484"/>
        <v>0.99395</v>
      </c>
      <c r="EZ85">
        <f t="shared" si="484"/>
        <v>2.6305000000000002E-4</v>
      </c>
      <c r="FA85">
        <f t="shared" si="484"/>
        <v>1.1835</v>
      </c>
      <c r="FB85">
        <f t="shared" si="484"/>
        <v>1.1835</v>
      </c>
      <c r="FC85">
        <f t="shared" si="484"/>
        <v>35.349722306742919</v>
      </c>
      <c r="FD85">
        <f t="shared" si="484"/>
        <v>1.6849999999999999E-3</v>
      </c>
      <c r="FE85" t="e">
        <f t="shared" si="484"/>
        <v>#DIV/0!</v>
      </c>
      <c r="FG85">
        <f>AVERAGEA(FG42:FG43)</f>
        <v>0.83984182118046879</v>
      </c>
      <c r="FH85">
        <f>AVERAGEA(FH42:FH43)</f>
        <v>0.15636948853615523</v>
      </c>
      <c r="FI85">
        <f>AVERAGEA(FI42:FI43)</f>
        <v>458.34662995229689</v>
      </c>
      <c r="FJ85">
        <f>AVERAGEA(FJ42:FJ43)</f>
        <v>1</v>
      </c>
    </row>
    <row r="86" spans="1:166" x14ac:dyDescent="0.25">
      <c r="A86">
        <v>60</v>
      </c>
      <c r="B86">
        <v>20</v>
      </c>
      <c r="C86">
        <v>1750</v>
      </c>
      <c r="E86">
        <f>COUNT(E44:E46)</f>
        <v>3</v>
      </c>
      <c r="F86">
        <f t="shared" ref="F86:AK86" si="485">AVERAGEA(F44:F46)</f>
        <v>31.666666666666668</v>
      </c>
      <c r="G86">
        <f t="shared" si="485"/>
        <v>48.081179666666664</v>
      </c>
      <c r="H86">
        <f t="shared" si="485"/>
        <v>60.076899000000004</v>
      </c>
      <c r="I86">
        <f t="shared" si="485"/>
        <v>58.375198000000005</v>
      </c>
      <c r="J86">
        <f t="shared" si="485"/>
        <v>40.123241666666665</v>
      </c>
      <c r="K86">
        <f t="shared" si="485"/>
        <v>40.508422333333336</v>
      </c>
      <c r="L86">
        <f t="shared" si="485"/>
        <v>22.22</v>
      </c>
      <c r="M86">
        <f t="shared" si="485"/>
        <v>59.226048499999997</v>
      </c>
      <c r="N86">
        <f t="shared" si="485"/>
        <v>40.315832</v>
      </c>
      <c r="O86">
        <f t="shared" si="485"/>
        <v>1175.8842875643099</v>
      </c>
      <c r="P86">
        <f t="shared" si="485"/>
        <v>0.26678546014598759</v>
      </c>
      <c r="Q86">
        <f t="shared" si="485"/>
        <v>0.27028156683251897</v>
      </c>
      <c r="R86">
        <f t="shared" si="485"/>
        <v>0.98706534650845545</v>
      </c>
      <c r="S86">
        <f t="shared" si="485"/>
        <v>-3.496106686531423E-3</v>
      </c>
      <c r="T86">
        <f t="shared" si="485"/>
        <v>-4.1891488916218043E-3</v>
      </c>
      <c r="U86">
        <f t="shared" si="485"/>
        <v>2.5331660785478778E-4</v>
      </c>
      <c r="V86">
        <f t="shared" si="485"/>
        <v>1.7017009999999999</v>
      </c>
      <c r="W86">
        <f t="shared" si="485"/>
        <v>0.385180666666668</v>
      </c>
      <c r="X86">
        <f t="shared" si="485"/>
        <v>18.902205131782413</v>
      </c>
      <c r="Y86">
        <f t="shared" si="485"/>
        <v>3.1461333333333332</v>
      </c>
      <c r="Z86">
        <f t="shared" si="485"/>
        <v>-0.44603333333333328</v>
      </c>
      <c r="AA86">
        <f t="shared" si="485"/>
        <v>9.2464539184010357E-3</v>
      </c>
      <c r="AB86">
        <f t="shared" si="485"/>
        <v>7.7231172656572747E-3</v>
      </c>
      <c r="AC86">
        <f t="shared" si="485"/>
        <v>27.803222156366189</v>
      </c>
      <c r="AD86">
        <f t="shared" si="485"/>
        <v>26.48610138237812</v>
      </c>
      <c r="AE86">
        <f t="shared" si="485"/>
        <v>3.2240059603045887E-9</v>
      </c>
      <c r="AF86">
        <f t="shared" si="485"/>
        <v>7.7789013660994725E-4</v>
      </c>
      <c r="AG86">
        <f t="shared" si="485"/>
        <v>6.6153620252891889E-7</v>
      </c>
      <c r="AH86">
        <f t="shared" si="485"/>
        <v>3145.1069328902545</v>
      </c>
      <c r="AI86">
        <f t="shared" si="485"/>
        <v>3145.1069328902545</v>
      </c>
      <c r="AJ86">
        <f t="shared" si="485"/>
        <v>4073.5291786303219</v>
      </c>
      <c r="AK86">
        <f t="shared" si="485"/>
        <v>0.62179871177770563</v>
      </c>
      <c r="AL86">
        <f t="shared" ref="AL86:BQ86" si="486">AVERAGEA(AL44:AL46)</f>
        <v>0.62943240171854808</v>
      </c>
      <c r="AM86">
        <f t="shared" si="486"/>
        <v>1.1543762121792049E-2</v>
      </c>
      <c r="AN86">
        <f t="shared" si="486"/>
        <v>0.28178385957099999</v>
      </c>
      <c r="AO86">
        <f t="shared" si="486"/>
        <v>1.4141284731797406E-2</v>
      </c>
      <c r="AP86">
        <f t="shared" si="486"/>
        <v>4.7966170273382397E-4</v>
      </c>
      <c r="AQ86">
        <f t="shared" si="486"/>
        <v>992.21904068549259</v>
      </c>
      <c r="AR86">
        <f t="shared" si="486"/>
        <v>45632.61505523041</v>
      </c>
      <c r="AS86">
        <f t="shared" si="486"/>
        <v>1738.3853354373489</v>
      </c>
      <c r="AT86">
        <f t="shared" si="486"/>
        <v>1546.6813567542761</v>
      </c>
      <c r="AU86">
        <f t="shared" si="486"/>
        <v>205.19307526601111</v>
      </c>
      <c r="AV86">
        <f t="shared" si="486"/>
        <v>2.3406313103593239E-3</v>
      </c>
      <c r="AW86">
        <f t="shared" si="486"/>
        <v>3.968381603165652E-4</v>
      </c>
      <c r="AX86">
        <f t="shared" si="486"/>
        <v>3.9346313559163661</v>
      </c>
      <c r="AY86">
        <f t="shared" si="486"/>
        <v>3.1042508916109948</v>
      </c>
      <c r="AZ86">
        <f t="shared" si="486"/>
        <v>1.4826267463335684E-3</v>
      </c>
      <c r="BA86">
        <f t="shared" si="486"/>
        <v>12.712086355517746</v>
      </c>
      <c r="BB86">
        <f t="shared" si="486"/>
        <v>10.558164543867653</v>
      </c>
      <c r="BC86">
        <f t="shared" si="486"/>
        <v>2357808.085096119</v>
      </c>
      <c r="BD86">
        <f t="shared" si="486"/>
        <v>2074.8941753734998</v>
      </c>
      <c r="BE86">
        <f t="shared" si="486"/>
        <v>1744.4833480632697</v>
      </c>
      <c r="BF86">
        <f t="shared" si="486"/>
        <v>282.8256946359482</v>
      </c>
      <c r="BG86">
        <f t="shared" si="486"/>
        <v>2060.2027703683793</v>
      </c>
      <c r="BH86">
        <f t="shared" si="486"/>
        <v>2060.2027703683793</v>
      </c>
      <c r="BI86">
        <f t="shared" si="486"/>
        <v>0</v>
      </c>
      <c r="BJ86">
        <f t="shared" si="486"/>
        <v>8.9181962684519345</v>
      </c>
      <c r="BK86">
        <f t="shared" si="486"/>
        <v>0.47141383670125442</v>
      </c>
      <c r="BL86">
        <f t="shared" si="486"/>
        <v>2522.4792762280417</v>
      </c>
      <c r="BM86">
        <f t="shared" si="486"/>
        <v>18209.776244224235</v>
      </c>
      <c r="BN86">
        <f t="shared" si="486"/>
        <v>20732.25552045228</v>
      </c>
      <c r="BO86">
        <f t="shared" si="486"/>
        <v>90992.40740227075</v>
      </c>
      <c r="BP86">
        <f t="shared" si="486"/>
        <v>0.23126811596225061</v>
      </c>
      <c r="BQ86">
        <f t="shared" si="486"/>
        <v>0.87759748874003618</v>
      </c>
      <c r="BR86">
        <f t="shared" ref="BR86:CH86" si="487">AVERAGEA(BR44:BR46)</f>
        <v>0.20262095400586935</v>
      </c>
      <c r="BS86">
        <f t="shared" si="487"/>
        <v>53.094760909930521</v>
      </c>
      <c r="BT86">
        <f t="shared" si="487"/>
        <v>48.635662775704553</v>
      </c>
      <c r="BU86">
        <f t="shared" si="487"/>
        <v>6.1312875900694763</v>
      </c>
      <c r="BV86">
        <f t="shared" si="487"/>
        <v>0.26765889509036828</v>
      </c>
      <c r="BW86">
        <f t="shared" si="487"/>
        <v>0.26127252645132154</v>
      </c>
      <c r="BX86">
        <f t="shared" si="487"/>
        <v>1.0211003192697194</v>
      </c>
      <c r="BY86">
        <f t="shared" si="487"/>
        <v>0.26876510687661509</v>
      </c>
      <c r="BZ86">
        <f t="shared" si="487"/>
        <v>1.2134990687958345</v>
      </c>
      <c r="CA86">
        <f t="shared" si="487"/>
        <v>5.7379696001565526E-2</v>
      </c>
      <c r="CB86">
        <f t="shared" si="487"/>
        <v>5.55495043437646E-2</v>
      </c>
      <c r="CC86">
        <f t="shared" si="487"/>
        <v>2.1723743138273334E-3</v>
      </c>
      <c r="CD86">
        <f t="shared" si="487"/>
        <v>1.1172996940327768</v>
      </c>
      <c r="CE86">
        <f t="shared" si="487"/>
        <v>2.5408201227614942E-5</v>
      </c>
      <c r="CF86">
        <f t="shared" si="487"/>
        <v>3.2716293069946339E-5</v>
      </c>
      <c r="CG86">
        <f t="shared" si="487"/>
        <v>1.2224587561973712</v>
      </c>
      <c r="CH86">
        <f t="shared" si="487"/>
        <v>1.3503833206148877E-2</v>
      </c>
      <c r="CJ86">
        <f t="shared" ref="CJ86:CO86" si="488">AVERAGEA(CJ44:CJ46)</f>
        <v>13.062663268316763</v>
      </c>
      <c r="CK86">
        <f t="shared" si="488"/>
        <v>2.5690412012416104</v>
      </c>
      <c r="CL86">
        <f t="shared" si="488"/>
        <v>1.8017630289053217</v>
      </c>
      <c r="CM86">
        <f t="shared" ref="CM86" si="489">AVERAGEA(CM44:CM46)</f>
        <v>-1.6468532488929701</v>
      </c>
      <c r="CN86">
        <f t="shared" si="488"/>
        <v>27.371670484717399</v>
      </c>
      <c r="CO86">
        <f t="shared" si="488"/>
        <v>3.4544802819761209</v>
      </c>
      <c r="CP86">
        <f t="shared" ref="CP86:CX86" si="490">AVERAGEA(CP44:CP46)</f>
        <v>3.968381603165652</v>
      </c>
      <c r="CQ86" t="e">
        <f t="shared" si="490"/>
        <v>#DIV/0!</v>
      </c>
      <c r="CR86">
        <f t="shared" si="490"/>
        <v>-31.666666666666668</v>
      </c>
      <c r="CS86">
        <f t="shared" si="490"/>
        <v>0.11683221708976259</v>
      </c>
      <c r="CT86">
        <f t="shared" si="490"/>
        <v>5.9314822718795762E-2</v>
      </c>
      <c r="CU86">
        <f t="shared" si="490"/>
        <v>3.3691858865487097E-7</v>
      </c>
      <c r="CV86">
        <f t="shared" si="490"/>
        <v>22922.504250795933</v>
      </c>
      <c r="CW86" t="e">
        <f t="shared" si="490"/>
        <v>#DIV/0!</v>
      </c>
      <c r="CX86">
        <f t="shared" si="490"/>
        <v>0.81358193818533164</v>
      </c>
      <c r="CY86">
        <f t="shared" ref="CY86" si="491">AVERAGEA(CY44:CY46)</f>
        <v>3.2240059603045892</v>
      </c>
      <c r="CZ86">
        <f>AVERAGEA(CZ44:CZ46)</f>
        <v>1179.5213886407894</v>
      </c>
      <c r="DA86">
        <f>AVERAGEA(DA44:DA46)</f>
        <v>8.6205770375421197E-4</v>
      </c>
      <c r="DC86">
        <f t="shared" ref="DC86:ED86" si="492">AVERAGEA(DC44:DC46)</f>
        <v>149.5861239061492</v>
      </c>
      <c r="DD86">
        <f t="shared" si="492"/>
        <v>8.2834810220837376</v>
      </c>
      <c r="DE86">
        <f t="shared" si="492"/>
        <v>1.2484510618697724E-9</v>
      </c>
      <c r="DF86">
        <f t="shared" si="492"/>
        <v>1.2484510618697724</v>
      </c>
      <c r="DG86">
        <f t="shared" si="492"/>
        <v>0.79158851478193026</v>
      </c>
      <c r="DH86">
        <f t="shared" si="492"/>
        <v>2.8492797212034224E-2</v>
      </c>
      <c r="DI86">
        <f t="shared" ref="DI86:DK86" si="493">AVERAGEA(DI44:DI46)</f>
        <v>14.9911114589629</v>
      </c>
      <c r="DJ86">
        <f t="shared" si="493"/>
        <v>1.7380202919327916E-5</v>
      </c>
      <c r="DK86">
        <f t="shared" si="493"/>
        <v>1.4588481947017764</v>
      </c>
      <c r="DL86">
        <f t="shared" ref="DL86" si="494">AVERAGEA(DL44:DL46)</f>
        <v>0.38922823044153915</v>
      </c>
      <c r="DM86">
        <f t="shared" ref="DM86" si="495">AVERAGEA(DM44:DM46)</f>
        <v>1.4482222041682302</v>
      </c>
      <c r="DN86">
        <f t="shared" ref="DN86" si="496">AVERAGEA(DN44:DN46)</f>
        <v>308.56014051777646</v>
      </c>
      <c r="DO86">
        <f t="shared" ref="DO86:DP86" si="497">AVERAGEA(DO44:DO46)</f>
        <v>1.6320374146663736</v>
      </c>
      <c r="DP86">
        <f t="shared" si="497"/>
        <v>17.050490251718291</v>
      </c>
      <c r="DQ86">
        <f t="shared" ref="DQ86:DR86" si="498">AVERAGEA(DQ44:DQ46)</f>
        <v>4.3806138599142751E-6</v>
      </c>
      <c r="DR86">
        <f t="shared" si="498"/>
        <v>11.038900958971075</v>
      </c>
      <c r="DT86">
        <f t="shared" si="492"/>
        <v>4.4824097631241259E-29</v>
      </c>
      <c r="DU86">
        <f t="shared" si="492"/>
        <v>2.8391163691258468E-2</v>
      </c>
      <c r="DV86">
        <f t="shared" si="492"/>
        <v>8.7091960830741917E-22</v>
      </c>
      <c r="DW86">
        <f t="shared" si="492"/>
        <v>2.9445398904849218E-9</v>
      </c>
      <c r="DX86">
        <f t="shared" si="492"/>
        <v>1.8785905716001847E-8</v>
      </c>
      <c r="DY86">
        <f t="shared" si="492"/>
        <v>5.4857142857142854E-2</v>
      </c>
      <c r="DZ86">
        <f t="shared" si="492"/>
        <v>0.301875</v>
      </c>
      <c r="EA86">
        <f t="shared" si="492"/>
        <v>1.1928477397949852E-11</v>
      </c>
      <c r="EB86">
        <f t="shared" si="492"/>
        <v>8492306455.4871855</v>
      </c>
      <c r="EC86">
        <f t="shared" si="492"/>
        <v>141538440.92478642</v>
      </c>
      <c r="ED86">
        <f t="shared" si="492"/>
        <v>4458378.4026412359</v>
      </c>
      <c r="EH86">
        <f t="shared" ref="EH86:EV86" si="499">AVERAGEA(EH44:EH46)</f>
        <v>2.8624541245750668</v>
      </c>
      <c r="EI86">
        <f t="shared" si="499"/>
        <v>3424.3016225930892</v>
      </c>
      <c r="EJ86">
        <f t="shared" si="499"/>
        <v>2.8624541245750668E-9</v>
      </c>
      <c r="EK86">
        <f t="shared" si="499"/>
        <v>0.11683221708976259</v>
      </c>
      <c r="EL86">
        <f t="shared" si="499"/>
        <v>31.666666666666668</v>
      </c>
      <c r="EM86">
        <f t="shared" si="499"/>
        <v>31.666666666666668</v>
      </c>
      <c r="EN86">
        <f t="shared" si="499"/>
        <v>3.4544802819761209</v>
      </c>
      <c r="EO86" t="e">
        <f t="shared" si="499"/>
        <v>#DIV/0!</v>
      </c>
      <c r="EP86" t="e">
        <f t="shared" ref="EP86:ER86" si="500">AVERAGEA(EP44:EP46)</f>
        <v>#DIV/0!</v>
      </c>
      <c r="EQ86">
        <f t="shared" si="500"/>
        <v>2.4150000000000001E-5</v>
      </c>
      <c r="ER86">
        <f t="shared" si="500"/>
        <v>0.20258334871359321</v>
      </c>
      <c r="ET86">
        <f t="shared" si="499"/>
        <v>1.936997724018913E-6</v>
      </c>
      <c r="EU86">
        <f t="shared" si="499"/>
        <v>8.7091960830741917E-22</v>
      </c>
      <c r="EV86">
        <f t="shared" si="499"/>
        <v>7.2847033399611369E+37</v>
      </c>
      <c r="EX86">
        <f t="shared" ref="EX86:FE86" si="501">AVERAGEA(EX44:EX46)</f>
        <v>3.7366666666666668</v>
      </c>
      <c r="EY86">
        <f t="shared" si="501"/>
        <v>0.9873333333333334</v>
      </c>
      <c r="EZ86">
        <f t="shared" si="501"/>
        <v>2.5300000000000002E-4</v>
      </c>
      <c r="FA86">
        <f t="shared" si="501"/>
        <v>1.2166666666666666</v>
      </c>
      <c r="FB86">
        <f t="shared" si="501"/>
        <v>1.2166666666666666</v>
      </c>
      <c r="FC86">
        <f t="shared" si="501"/>
        <v>26.572114003292842</v>
      </c>
      <c r="FD86">
        <f t="shared" si="501"/>
        <v>2.1733333333333331E-3</v>
      </c>
      <c r="FE86" t="e">
        <f t="shared" si="501"/>
        <v>#DIV/0!</v>
      </c>
      <c r="FG86">
        <f>AVERAGEA(FG44:FG46)</f>
        <v>0.81166450319965389</v>
      </c>
      <c r="FH86">
        <f>AVERAGEA(FH44:FH46)</f>
        <v>0.11663750049380417</v>
      </c>
      <c r="FI86">
        <f>AVERAGEA(FI44:FI46)</f>
        <v>560.5974396105272</v>
      </c>
      <c r="FJ86">
        <f>AVERAGEA(FJ44:FJ46)</f>
        <v>1</v>
      </c>
    </row>
    <row r="87" spans="1:166" x14ac:dyDescent="0.25">
      <c r="A87">
        <v>60</v>
      </c>
      <c r="B87">
        <v>20</v>
      </c>
      <c r="C87">
        <v>1900</v>
      </c>
      <c r="E87">
        <f>COUNT(E47:E48)</f>
        <v>2</v>
      </c>
      <c r="F87">
        <f t="shared" ref="F87:AK87" si="502">AVERAGEA(F47:F48)</f>
        <v>25</v>
      </c>
      <c r="G87">
        <f t="shared" si="502"/>
        <v>59.489029500000001</v>
      </c>
      <c r="H87">
        <f t="shared" si="502"/>
        <v>59.987476999999998</v>
      </c>
      <c r="I87">
        <f t="shared" si="502"/>
        <v>58.067589999999996</v>
      </c>
      <c r="J87">
        <f t="shared" si="502"/>
        <v>39.748156999999999</v>
      </c>
      <c r="K87">
        <f t="shared" si="502"/>
        <v>40.132883</v>
      </c>
      <c r="L87">
        <f t="shared" si="502"/>
        <v>17.484999999999999</v>
      </c>
      <c r="M87">
        <f t="shared" si="502"/>
        <v>59.027533499999997</v>
      </c>
      <c r="N87">
        <f t="shared" si="502"/>
        <v>39.940519999999999</v>
      </c>
      <c r="O87">
        <f t="shared" si="502"/>
        <v>1176.0066882835031</v>
      </c>
      <c r="P87">
        <f t="shared" si="502"/>
        <v>0.26457441546043392</v>
      </c>
      <c r="Q87">
        <f t="shared" si="502"/>
        <v>0.2702303303902423</v>
      </c>
      <c r="R87">
        <f t="shared" si="502"/>
        <v>0.97906940847818158</v>
      </c>
      <c r="S87">
        <f t="shared" si="502"/>
        <v>-5.6559149298083811E-3</v>
      </c>
      <c r="T87">
        <f t="shared" si="502"/>
        <v>-6.317774940380755E-3</v>
      </c>
      <c r="U87">
        <f t="shared" si="502"/>
        <v>2.4278633255545604E-4</v>
      </c>
      <c r="V87">
        <f t="shared" si="502"/>
        <v>1.9198870000000028</v>
      </c>
      <c r="W87">
        <f t="shared" si="502"/>
        <v>0.38472600000000057</v>
      </c>
      <c r="X87">
        <f t="shared" si="502"/>
        <v>19.076673442740812</v>
      </c>
      <c r="Y87">
        <f t="shared" si="502"/>
        <v>3.8655999999999997</v>
      </c>
      <c r="Z87">
        <f t="shared" si="502"/>
        <v>0</v>
      </c>
      <c r="AA87">
        <f t="shared" si="502"/>
        <v>7.6832045149303595E-3</v>
      </c>
      <c r="AB87">
        <f t="shared" si="502"/>
        <v>7.1244260047536069E-3</v>
      </c>
      <c r="AC87">
        <f t="shared" si="502"/>
        <v>25.647933617112983</v>
      </c>
      <c r="AD87">
        <f t="shared" si="502"/>
        <v>26.528009770641379</v>
      </c>
      <c r="AE87">
        <f t="shared" si="502"/>
        <v>3.2119083414708115E-9</v>
      </c>
      <c r="AF87">
        <f t="shared" si="502"/>
        <v>7.803775124234206E-4</v>
      </c>
      <c r="AG87">
        <f t="shared" si="502"/>
        <v>6.635825282877854E-7</v>
      </c>
      <c r="AH87">
        <f t="shared" si="502"/>
        <v>3144.9224257622727</v>
      </c>
      <c r="AI87">
        <f t="shared" si="502"/>
        <v>3144.9224257622727</v>
      </c>
      <c r="AJ87">
        <f t="shared" si="502"/>
        <v>4075.2235641137049</v>
      </c>
      <c r="AK87">
        <f t="shared" si="502"/>
        <v>0.62159068181215438</v>
      </c>
      <c r="AL87">
        <f t="shared" ref="AL87:BQ87" si="503">AVERAGEA(AL47:AL48)</f>
        <v>0.62893644394611459</v>
      </c>
      <c r="AM87">
        <f t="shared" si="503"/>
        <v>1.1524405367666636E-2</v>
      </c>
      <c r="AN87">
        <f t="shared" si="503"/>
        <v>0.28168738128100002</v>
      </c>
      <c r="AO87">
        <f t="shared" si="503"/>
        <v>1.4117753640403779E-2</v>
      </c>
      <c r="AP87">
        <f t="shared" si="503"/>
        <v>4.8116889333324795E-4</v>
      </c>
      <c r="AQ87">
        <f t="shared" si="503"/>
        <v>992.3606458961043</v>
      </c>
      <c r="AR87">
        <f t="shared" si="503"/>
        <v>49416.148681983803</v>
      </c>
      <c r="AS87">
        <f t="shared" si="503"/>
        <v>1882.5199497898589</v>
      </c>
      <c r="AT87">
        <f t="shared" si="503"/>
        <v>1674.4701015116671</v>
      </c>
      <c r="AU87">
        <f t="shared" si="503"/>
        <v>206.6011492801693</v>
      </c>
      <c r="AV87">
        <f t="shared" si="503"/>
        <v>2.2492394236213451E-3</v>
      </c>
      <c r="AW87">
        <f t="shared" si="503"/>
        <v>3.8047403670915796E-4</v>
      </c>
      <c r="AX87">
        <f t="shared" si="503"/>
        <v>3.9483007250318467</v>
      </c>
      <c r="AY87">
        <f t="shared" si="503"/>
        <v>3.1177605332319764</v>
      </c>
      <c r="AZ87">
        <f t="shared" si="503"/>
        <v>1.423089818370752E-3</v>
      </c>
      <c r="BA87">
        <f t="shared" si="503"/>
        <v>13.069350009829382</v>
      </c>
      <c r="BB87">
        <f t="shared" si="503"/>
        <v>10.856995175216797</v>
      </c>
      <c r="BC87">
        <f t="shared" si="503"/>
        <v>2358269.7474598046</v>
      </c>
      <c r="BD87">
        <f t="shared" si="503"/>
        <v>2132.4938651319508</v>
      </c>
      <c r="BE87">
        <f t="shared" si="503"/>
        <v>1792.4441731884997</v>
      </c>
      <c r="BF87">
        <f t="shared" si="503"/>
        <v>282.35507280807565</v>
      </c>
      <c r="BG87">
        <f t="shared" si="503"/>
        <v>1697.4711627743861</v>
      </c>
      <c r="BH87">
        <f t="shared" si="503"/>
        <v>1697.4711627743859</v>
      </c>
      <c r="BI87">
        <f t="shared" si="503"/>
        <v>0</v>
      </c>
      <c r="BJ87">
        <f t="shared" si="503"/>
        <v>9.897766773337171</v>
      </c>
      <c r="BK87">
        <f t="shared" si="503"/>
        <v>0.51856228324433706</v>
      </c>
      <c r="BL87">
        <f t="shared" si="503"/>
        <v>2794.6706973636624</v>
      </c>
      <c r="BM87">
        <f t="shared" si="503"/>
        <v>16801.328950667703</v>
      </c>
      <c r="BN87">
        <f t="shared" si="503"/>
        <v>19595.999648031368</v>
      </c>
      <c r="BO87">
        <f t="shared" si="503"/>
        <v>111519.71571524808</v>
      </c>
      <c r="BP87">
        <f t="shared" si="503"/>
        <v>0.17587014792286987</v>
      </c>
      <c r="BQ87">
        <f t="shared" si="503"/>
        <v>0.85738379516332119</v>
      </c>
      <c r="BR87">
        <f t="shared" ref="BR87:CH87" si="504">AVERAGEA(BR47:BR48)</f>
        <v>0.15078926226996664</v>
      </c>
      <c r="BS87">
        <f t="shared" si="504"/>
        <v>53.184841888699438</v>
      </c>
      <c r="BT87">
        <f t="shared" si="504"/>
        <v>48.235958502030854</v>
      </c>
      <c r="BU87">
        <f t="shared" si="504"/>
        <v>5.8426916113005554</v>
      </c>
      <c r="BV87">
        <f t="shared" si="504"/>
        <v>0.26735772099847771</v>
      </c>
      <c r="BW87">
        <f t="shared" si="504"/>
        <v>0.26127251221218212</v>
      </c>
      <c r="BX87">
        <f t="shared" si="504"/>
        <v>1.0126377749129838</v>
      </c>
      <c r="BY87">
        <f t="shared" si="504"/>
        <v>0.26878627863385895</v>
      </c>
      <c r="BZ87">
        <f t="shared" si="504"/>
        <v>1.1791226212742849</v>
      </c>
      <c r="CA87">
        <f t="shared" si="504"/>
        <v>4.8146015907572087E-2</v>
      </c>
      <c r="CB87">
        <f t="shared" si="504"/>
        <v>4.8834230669016786E-2</v>
      </c>
      <c r="CC87">
        <f t="shared" si="504"/>
        <v>2.7959819374081549E-3</v>
      </c>
      <c r="CD87">
        <f t="shared" si="504"/>
        <v>1.0958801980936341</v>
      </c>
      <c r="CE87">
        <f t="shared" si="504"/>
        <v>2.5385905396882109E-5</v>
      </c>
      <c r="CF87">
        <f t="shared" si="504"/>
        <v>3.3547074460588529E-5</v>
      </c>
      <c r="CG87">
        <f t="shared" si="504"/>
        <v>1.1979243701225366</v>
      </c>
      <c r="CH87">
        <f t="shared" si="504"/>
        <v>1.2698945531251549E-2</v>
      </c>
      <c r="CJ87">
        <f t="shared" ref="CJ87:CO87" si="505">AVERAGEA(CJ47:CJ48)</f>
        <v>16.829013986403421</v>
      </c>
      <c r="CK87">
        <f t="shared" si="505"/>
        <v>2.753881247649915</v>
      </c>
      <c r="CL87">
        <f t="shared" si="505"/>
        <v>1.6191317178608005</v>
      </c>
      <c r="CM87">
        <f t="shared" ref="CM87" si="506">AVERAGEA(CM47:CM48)</f>
        <v>-1.8050459516011417</v>
      </c>
      <c r="CN87">
        <f t="shared" si="505"/>
        <v>37.204126793852794</v>
      </c>
      <c r="CO87">
        <f t="shared" si="505"/>
        <v>3.1316991312958118</v>
      </c>
      <c r="CP87">
        <f t="shared" ref="CP87:CX87" si="507">AVERAGEA(CP47:CP48)</f>
        <v>3.80474036709158</v>
      </c>
      <c r="CQ87" t="e">
        <f t="shared" si="507"/>
        <v>#DIV/0!</v>
      </c>
      <c r="CR87">
        <f t="shared" si="507"/>
        <v>-25</v>
      </c>
      <c r="CS87">
        <f t="shared" si="507"/>
        <v>0.10279157902862408</v>
      </c>
      <c r="CT87">
        <f t="shared" si="507"/>
        <v>5.8310022866223124E-2</v>
      </c>
      <c r="CU87">
        <f t="shared" si="507"/>
        <v>3.3395135380392377E-7</v>
      </c>
      <c r="CV87">
        <f t="shared" si="507"/>
        <v>21334.953026813557</v>
      </c>
      <c r="CW87" t="e">
        <f t="shared" si="507"/>
        <v>#DIV/0!</v>
      </c>
      <c r="CX87">
        <f t="shared" si="507"/>
        <v>0.83032029739828661</v>
      </c>
      <c r="CY87">
        <f t="shared" ref="CY87" si="508">AVERAGEA(CY47:CY48)</f>
        <v>3.2119083414708114</v>
      </c>
      <c r="CZ87">
        <f>AVERAGEA(CZ47:CZ48)</f>
        <v>1179.4703582463189</v>
      </c>
      <c r="DA87">
        <f>AVERAGEA(DA47:DA48)</f>
        <v>8.6069785843799962E-4</v>
      </c>
      <c r="DC87">
        <f t="shared" ref="DC87:ED87" si="509">AVERAGEA(DC47:DC48)</f>
        <v>137.61227560835448</v>
      </c>
      <c r="DD87">
        <f t="shared" si="509"/>
        <v>7.9399623985946022</v>
      </c>
      <c r="DE87">
        <f t="shared" si="509"/>
        <v>1.3002536702919341E-9</v>
      </c>
      <c r="DF87">
        <f t="shared" si="509"/>
        <v>1.3002536702919341</v>
      </c>
      <c r="DG87">
        <f t="shared" si="509"/>
        <v>0.75977408128582891</v>
      </c>
      <c r="DH87">
        <f t="shared" si="509"/>
        <v>2.9622151018228113E-2</v>
      </c>
      <c r="DI87">
        <f t="shared" ref="DI87:DK87" si="510">AVERAGEA(DI47:DI48)</f>
        <v>15.410353955553116</v>
      </c>
      <c r="DJ87">
        <f t="shared" si="510"/>
        <v>1.835792692280283E-5</v>
      </c>
      <c r="DK87">
        <f t="shared" si="510"/>
        <v>1.3896132267352166</v>
      </c>
      <c r="DL87">
        <f t="shared" ref="DL87" si="511">AVERAGEA(DL47:DL48)</f>
        <v>0.36765231204005588</v>
      </c>
      <c r="DM87">
        <f t="shared" ref="DM87" si="512">AVERAGEA(DM47:DM48)</f>
        <v>1.3678224259844418</v>
      </c>
      <c r="DN87">
        <f t="shared" ref="DN87" si="513">AVERAGEA(DN47:DN48)</f>
        <v>270.9191918834639</v>
      </c>
      <c r="DO87">
        <f t="shared" ref="DO87:DP87" si="514">AVERAGEA(DO47:DO48)</f>
        <v>1.4955915190320868</v>
      </c>
      <c r="DP87">
        <f t="shared" si="514"/>
        <v>17.148502824903289</v>
      </c>
      <c r="DQ87">
        <f t="shared" ref="DQ87:DR87" si="515">AVERAGEA(DQ47:DQ48)</f>
        <v>4.0478445734317152E-6</v>
      </c>
      <c r="DR87">
        <f t="shared" si="515"/>
        <v>10.638926028843937</v>
      </c>
      <c r="DT87">
        <f t="shared" si="509"/>
        <v>4.4824097631241259E-29</v>
      </c>
      <c r="DU87">
        <f t="shared" si="509"/>
        <v>2.8398478864241992E-2</v>
      </c>
      <c r="DV87">
        <f t="shared" si="509"/>
        <v>7.4217615799035714E-22</v>
      </c>
      <c r="DW87">
        <f t="shared" si="509"/>
        <v>3.4412446169662281E-9</v>
      </c>
      <c r="DX87">
        <f t="shared" si="509"/>
        <v>2.3209942035784259E-8</v>
      </c>
      <c r="DY87">
        <f t="shared" si="509"/>
        <v>5.0526315789473683E-2</v>
      </c>
      <c r="DZ87">
        <f t="shared" si="509"/>
        <v>0.32791666666666663</v>
      </c>
      <c r="EA87">
        <f t="shared" si="509"/>
        <v>1.6004354615894983E-11</v>
      </c>
      <c r="EB87">
        <f t="shared" si="509"/>
        <v>6287238491.2761669</v>
      </c>
      <c r="EC87">
        <f t="shared" si="509"/>
        <v>104787308.1879361</v>
      </c>
      <c r="ED87">
        <f t="shared" si="509"/>
        <v>4832795.0019078143</v>
      </c>
      <c r="EH87">
        <f t="shared" ref="EH87:EV87" si="516">AVERAGEA(EH47:EH48)</f>
        <v>2.8675630784608073</v>
      </c>
      <c r="EI87">
        <f t="shared" si="516"/>
        <v>3497.3654572134164</v>
      </c>
      <c r="EJ87">
        <f t="shared" si="516"/>
        <v>2.8675630784608076E-9</v>
      </c>
      <c r="EK87">
        <f t="shared" si="516"/>
        <v>0.10279157902862408</v>
      </c>
      <c r="EL87">
        <f t="shared" si="516"/>
        <v>25</v>
      </c>
      <c r="EM87">
        <f t="shared" si="516"/>
        <v>25</v>
      </c>
      <c r="EN87">
        <f t="shared" si="516"/>
        <v>3.1316991312958118</v>
      </c>
      <c r="EO87" t="e">
        <f t="shared" si="516"/>
        <v>#DIV/0!</v>
      </c>
      <c r="EP87" t="e">
        <f t="shared" ref="EP87:ER87" si="517">AVERAGEA(EP47:EP48)</f>
        <v>#DIV/0!</v>
      </c>
      <c r="EQ87">
        <f t="shared" si="517"/>
        <v>2.6233333333333332E-5</v>
      </c>
      <c r="ER87">
        <f t="shared" si="517"/>
        <v>0.15076127664376326</v>
      </c>
      <c r="ET87">
        <f t="shared" si="516"/>
        <v>1.9367889616143698E-6</v>
      </c>
      <c r="EU87">
        <f t="shared" si="516"/>
        <v>7.4217615799035714E-22</v>
      </c>
      <c r="EV87">
        <f t="shared" si="516"/>
        <v>8.5112369687683499E+37</v>
      </c>
      <c r="EX87">
        <f t="shared" ref="EX87:FE87" si="518">AVERAGEA(EX47:EX48)</f>
        <v>9.65</v>
      </c>
      <c r="EY87">
        <f t="shared" si="518"/>
        <v>0.97899999999999998</v>
      </c>
      <c r="EZ87">
        <f t="shared" si="518"/>
        <v>2.4250000000000001E-4</v>
      </c>
      <c r="FA87">
        <f t="shared" si="518"/>
        <v>1.1789999999999998</v>
      </c>
      <c r="FB87">
        <f t="shared" si="518"/>
        <v>1.1789999999999998</v>
      </c>
      <c r="FC87">
        <f t="shared" si="518"/>
        <v>37.256824611580804</v>
      </c>
      <c r="FD87">
        <f t="shared" si="518"/>
        <v>2.7949999999999997E-3</v>
      </c>
      <c r="FE87" t="e">
        <f t="shared" si="518"/>
        <v>#DIV/0!</v>
      </c>
      <c r="FG87">
        <f>AVERAGEA(FG47:FG48)</f>
        <v>0.83034994819845753</v>
      </c>
      <c r="FH87">
        <f>AVERAGEA(FH47:FH48)</f>
        <v>0.10282196412819759</v>
      </c>
      <c r="FI87">
        <f>AVERAGEA(FI47:FI48)</f>
        <v>520.2061323225023</v>
      </c>
      <c r="FJ87">
        <f>AVERAGEA(FJ47:FJ48)</f>
        <v>1</v>
      </c>
    </row>
    <row r="88" spans="1:166" x14ac:dyDescent="0.25">
      <c r="A88">
        <v>60</v>
      </c>
      <c r="B88">
        <v>20</v>
      </c>
      <c r="C88">
        <v>2050</v>
      </c>
      <c r="E88">
        <f>COUNT(E49:E50)</f>
        <v>2</v>
      </c>
      <c r="F88">
        <f t="shared" ref="F88:AK88" si="519">AVERAGEA(F49:F50)</f>
        <v>28</v>
      </c>
      <c r="G88">
        <f t="shared" si="519"/>
        <v>59.926728499999996</v>
      </c>
      <c r="H88">
        <f t="shared" si="519"/>
        <v>60.105347999999999</v>
      </c>
      <c r="I88">
        <f t="shared" si="519"/>
        <v>58.795818500000003</v>
      </c>
      <c r="J88">
        <f t="shared" si="519"/>
        <v>40.034299000000004</v>
      </c>
      <c r="K88">
        <f t="shared" si="519"/>
        <v>40.448733500000003</v>
      </c>
      <c r="L88">
        <f t="shared" si="519"/>
        <v>23.494999999999997</v>
      </c>
      <c r="M88">
        <f t="shared" si="519"/>
        <v>59.450583250000001</v>
      </c>
      <c r="N88">
        <f t="shared" si="519"/>
        <v>40.241516250000004</v>
      </c>
      <c r="O88">
        <f t="shared" si="519"/>
        <v>1175.7455895270332</v>
      </c>
      <c r="P88">
        <f t="shared" si="519"/>
        <v>0.26742906287823187</v>
      </c>
      <c r="Q88">
        <f t="shared" si="519"/>
        <v>0.27033963592644361</v>
      </c>
      <c r="R88">
        <f t="shared" si="519"/>
        <v>0.98923326489994212</v>
      </c>
      <c r="S88">
        <f t="shared" si="519"/>
        <v>-2.910573048211712E-3</v>
      </c>
      <c r="T88">
        <f t="shared" si="519"/>
        <v>-3.7123706082866914E-3</v>
      </c>
      <c r="U88">
        <f t="shared" si="519"/>
        <v>3.3271629646934857E-4</v>
      </c>
      <c r="V88">
        <f t="shared" si="519"/>
        <v>1.3095294999999965</v>
      </c>
      <c r="W88">
        <f t="shared" si="519"/>
        <v>0.41443449999999871</v>
      </c>
      <c r="X88">
        <f t="shared" si="519"/>
        <v>19.205580051268754</v>
      </c>
      <c r="Y88">
        <f t="shared" si="519"/>
        <v>3.8875000000000002</v>
      </c>
      <c r="Z88">
        <f t="shared" si="519"/>
        <v>0</v>
      </c>
      <c r="AA88">
        <f t="shared" si="519"/>
        <v>9.6289511128672539E-3</v>
      </c>
      <c r="AB88">
        <f t="shared" si="519"/>
        <v>7.9925283330639224E-3</v>
      </c>
      <c r="AC88">
        <f t="shared" si="519"/>
        <v>28.773101999030121</v>
      </c>
      <c r="AD88">
        <f t="shared" si="519"/>
        <v>29.725021103866943</v>
      </c>
      <c r="AE88">
        <f t="shared" si="519"/>
        <v>3.2377106670938923E-9</v>
      </c>
      <c r="AF88">
        <f t="shared" si="519"/>
        <v>7.7508974849427564E-4</v>
      </c>
      <c r="AG88">
        <f t="shared" si="519"/>
        <v>6.5923251735201766E-7</v>
      </c>
      <c r="AH88">
        <f t="shared" si="519"/>
        <v>3145.3168738268387</v>
      </c>
      <c r="AI88">
        <f t="shared" si="519"/>
        <v>3145.3168738268387</v>
      </c>
      <c r="AJ88">
        <f t="shared" si="519"/>
        <v>4073.8654780360366</v>
      </c>
      <c r="AK88">
        <f t="shared" si="519"/>
        <v>0.62203356279495825</v>
      </c>
      <c r="AL88">
        <f t="shared" ref="AL88:BQ88" si="520">AVERAGEA(AL49:AL50)</f>
        <v>0.62933462649397542</v>
      </c>
      <c r="AM88">
        <f t="shared" si="520"/>
        <v>1.1565629112259803E-2</v>
      </c>
      <c r="AN88">
        <f t="shared" si="520"/>
        <v>0.28189298345949998</v>
      </c>
      <c r="AO88">
        <f t="shared" si="520"/>
        <v>1.4167867066657767E-2</v>
      </c>
      <c r="AP88">
        <f t="shared" si="520"/>
        <v>4.7796487940540298E-4</v>
      </c>
      <c r="AQ88">
        <f t="shared" si="520"/>
        <v>992.24723998686659</v>
      </c>
      <c r="AR88">
        <f t="shared" si="520"/>
        <v>53660.932927341433</v>
      </c>
      <c r="AS88">
        <f t="shared" si="520"/>
        <v>2044.2260162796736</v>
      </c>
      <c r="AT88">
        <f t="shared" si="520"/>
        <v>1818.9587637354741</v>
      </c>
      <c r="AU88">
        <f t="shared" si="520"/>
        <v>203.6111909183391</v>
      </c>
      <c r="AV88">
        <f t="shared" si="520"/>
        <v>2.1584452733880771E-3</v>
      </c>
      <c r="AW88">
        <f t="shared" si="520"/>
        <v>3.6689414169808056E-4</v>
      </c>
      <c r="AX88">
        <f t="shared" si="520"/>
        <v>3.9192468607349102</v>
      </c>
      <c r="AY88">
        <f t="shared" si="520"/>
        <v>3.0940048147128811</v>
      </c>
      <c r="AZ88">
        <f t="shared" si="520"/>
        <v>1.3690107923191052E-3</v>
      </c>
      <c r="BA88">
        <f t="shared" si="520"/>
        <v>13.400079587614563</v>
      </c>
      <c r="BB88">
        <f t="shared" si="520"/>
        <v>11.13228554759889</v>
      </c>
      <c r="BC88">
        <f t="shared" si="520"/>
        <v>2357285.750335414</v>
      </c>
      <c r="BD88">
        <f t="shared" si="520"/>
        <v>2188.0160431963104</v>
      </c>
      <c r="BE88">
        <f t="shared" si="520"/>
        <v>1839.057340890887</v>
      </c>
      <c r="BF88">
        <f t="shared" si="520"/>
        <v>283.35734133315532</v>
      </c>
      <c r="BG88">
        <f t="shared" si="520"/>
        <v>2009.8321909065266</v>
      </c>
      <c r="BH88">
        <f t="shared" si="520"/>
        <v>2009.8321909065273</v>
      </c>
      <c r="BI88">
        <f t="shared" si="520"/>
        <v>0</v>
      </c>
      <c r="BJ88">
        <f t="shared" si="520"/>
        <v>9.3830451648729714</v>
      </c>
      <c r="BK88">
        <f t="shared" si="520"/>
        <v>0.48842010637306371</v>
      </c>
      <c r="BL88">
        <f t="shared" si="520"/>
        <v>2658.7867268181581</v>
      </c>
      <c r="BM88">
        <f t="shared" si="520"/>
        <v>18840.691651138244</v>
      </c>
      <c r="BN88">
        <f t="shared" si="520"/>
        <v>21499.478377956402</v>
      </c>
      <c r="BO88">
        <f t="shared" si="520"/>
        <v>82050.784404241131</v>
      </c>
      <c r="BP88">
        <f t="shared" si="520"/>
        <v>0.2626625728445694</v>
      </c>
      <c r="BQ88">
        <f t="shared" si="520"/>
        <v>0.87628309728345155</v>
      </c>
      <c r="BR88">
        <f t="shared" ref="BR88:CH88" si="521">AVERAGEA(BR49:BR50)</f>
        <v>0.23011638111732136</v>
      </c>
      <c r="BS88">
        <f t="shared" si="521"/>
        <v>53.342537917052709</v>
      </c>
      <c r="BT88">
        <f t="shared" si="521"/>
        <v>48.651015334616218</v>
      </c>
      <c r="BU88">
        <f t="shared" si="521"/>
        <v>6.1080453329472952</v>
      </c>
      <c r="BV88">
        <f t="shared" si="521"/>
        <v>0.26799946278053133</v>
      </c>
      <c r="BW88">
        <f t="shared" si="521"/>
        <v>0.26127254255321075</v>
      </c>
      <c r="BX88">
        <f t="shared" si="521"/>
        <v>1.0235635946867447</v>
      </c>
      <c r="BY88">
        <f t="shared" si="521"/>
        <v>0.26882363879218329</v>
      </c>
      <c r="BZ88">
        <f t="shared" si="521"/>
        <v>1.2108366381044346</v>
      </c>
      <c r="CA88">
        <f t="shared" si="521"/>
        <v>5.6677955048203665E-2</v>
      </c>
      <c r="CB88">
        <f t="shared" si="521"/>
        <v>5.6818167412263046E-2</v>
      </c>
      <c r="CC88">
        <f t="shared" si="521"/>
        <v>2.5248883006958982E-3</v>
      </c>
      <c r="CD88">
        <f t="shared" si="521"/>
        <v>1.1172001163955896</v>
      </c>
      <c r="CE88">
        <f t="shared" si="521"/>
        <v>2.7211054272135923E-5</v>
      </c>
      <c r="CF88">
        <f t="shared" si="521"/>
        <v>3.4589867048752115E-5</v>
      </c>
      <c r="CG88">
        <f t="shared" si="521"/>
        <v>1.2171777986307442</v>
      </c>
      <c r="CH88">
        <f t="shared" si="521"/>
        <v>1.2483481788897126E-2</v>
      </c>
      <c r="CJ88">
        <f t="shared" ref="CJ88:CO88" si="522">AVERAGEA(CJ49:CJ50)</f>
        <v>15.188722539869666</v>
      </c>
      <c r="CK88">
        <f t="shared" si="522"/>
        <v>2.7067331912334529</v>
      </c>
      <c r="CL88">
        <f t="shared" si="522"/>
        <v>1.7929835363737885</v>
      </c>
      <c r="CM88">
        <f t="shared" ref="CM88" si="523">AVERAGEA(CM49:CM50)</f>
        <v>-1.6540132276729562</v>
      </c>
      <c r="CN88">
        <f t="shared" si="522"/>
        <v>27.345931845939006</v>
      </c>
      <c r="CO88">
        <f t="shared" si="522"/>
        <v>3.3160008886978147</v>
      </c>
      <c r="CP88">
        <f t="shared" ref="CP88:CX88" si="524">AVERAGEA(CP49:CP50)</f>
        <v>3.6689414169808057</v>
      </c>
      <c r="CQ88" t="e">
        <f t="shared" si="524"/>
        <v>#DIV/0!</v>
      </c>
      <c r="CR88">
        <f t="shared" si="524"/>
        <v>-28</v>
      </c>
      <c r="CS88">
        <f t="shared" si="524"/>
        <v>0.13548852434640435</v>
      </c>
      <c r="CT88">
        <f t="shared" si="524"/>
        <v>5.9353594439238017E-2</v>
      </c>
      <c r="CU88">
        <f t="shared" si="524"/>
        <v>3.3703259472703409E-7</v>
      </c>
      <c r="CV88">
        <f t="shared" si="524"/>
        <v>23714.252394493491</v>
      </c>
      <c r="CW88" t="e">
        <f t="shared" si="524"/>
        <v>#DIV/0!</v>
      </c>
      <c r="CX88">
        <f t="shared" si="524"/>
        <v>0.8169746292344684</v>
      </c>
      <c r="CY88">
        <f t="shared" ref="CY88" si="525">AVERAGEA(CY49:CY50)</f>
        <v>3.237710667093892</v>
      </c>
      <c r="CZ88">
        <f>AVERAGEA(CZ49:CZ50)</f>
        <v>1179.3803798223985</v>
      </c>
      <c r="DA88">
        <f>AVERAGEA(DA49:DA50)</f>
        <v>8.5835032428342338E-4</v>
      </c>
      <c r="DC88">
        <f t="shared" ref="DC88:ED88" si="526">AVERAGEA(DC49:DC50)</f>
        <v>158.28187919718422</v>
      </c>
      <c r="DD88">
        <f t="shared" si="526"/>
        <v>8.2578163938465217</v>
      </c>
      <c r="DE88">
        <f t="shared" si="526"/>
        <v>1.2523212878079447E-9</v>
      </c>
      <c r="DF88">
        <f t="shared" si="526"/>
        <v>1.2523212878079446</v>
      </c>
      <c r="DG88">
        <f t="shared" si="526"/>
        <v>0.84164554219580112</v>
      </c>
      <c r="DH88">
        <f t="shared" si="526"/>
        <v>2.9250681744552968E-2</v>
      </c>
      <c r="DI88">
        <f t="shared" ref="DI88:DK88" si="527">AVERAGEA(DI49:DI50)</f>
        <v>15.804845932194635</v>
      </c>
      <c r="DJ88">
        <f t="shared" si="527"/>
        <v>1.8362551032546467E-5</v>
      </c>
      <c r="DK88">
        <f t="shared" si="527"/>
        <v>1.4463690012708179</v>
      </c>
      <c r="DL88">
        <f t="shared" ref="DL88" si="528">AVERAGEA(DL49:DL50)</f>
        <v>0.38678891532687176</v>
      </c>
      <c r="DM88">
        <f t="shared" ref="DM88" si="529">AVERAGEA(DM49:DM50)</f>
        <v>1.4388201296339915</v>
      </c>
      <c r="DN88">
        <f t="shared" ref="DN88" si="530">AVERAGEA(DN49:DN50)</f>
        <v>325.32572599097642</v>
      </c>
      <c r="DO88">
        <f t="shared" ref="DO88:DP88" si="531">AVERAGEA(DO49:DO50)</f>
        <v>1.7298558295945914</v>
      </c>
      <c r="DP88">
        <f t="shared" si="531"/>
        <v>16.632723507417676</v>
      </c>
      <c r="DQ88">
        <f t="shared" ref="DQ88:DR88" si="532">AVERAGEA(DQ49:DQ50)</f>
        <v>4.038536086719985E-6</v>
      </c>
      <c r="DR88">
        <f t="shared" si="532"/>
        <v>11.007351281108813</v>
      </c>
      <c r="DT88">
        <f t="shared" si="526"/>
        <v>4.4824097631241259E-29</v>
      </c>
      <c r="DU88">
        <f t="shared" si="526"/>
        <v>2.841127483410389E-2</v>
      </c>
      <c r="DV88">
        <f t="shared" si="526"/>
        <v>8.6232920715141808E-22</v>
      </c>
      <c r="DW88">
        <f t="shared" si="526"/>
        <v>2.954465207582984E-9</v>
      </c>
      <c r="DX88">
        <f t="shared" si="526"/>
        <v>1.883853467422581E-8</v>
      </c>
      <c r="DY88">
        <f t="shared" si="526"/>
        <v>4.6829268292682927E-2</v>
      </c>
      <c r="DZ88">
        <f t="shared" si="526"/>
        <v>0.35374999999999995</v>
      </c>
      <c r="EA88">
        <f t="shared" si="526"/>
        <v>1.39701742008517E-11</v>
      </c>
      <c r="EB88">
        <f t="shared" si="526"/>
        <v>7162278441.5871506</v>
      </c>
      <c r="EC88">
        <f t="shared" si="526"/>
        <v>119371307.35978585</v>
      </c>
      <c r="ED88">
        <f t="shared" si="526"/>
        <v>4384706.5188415106</v>
      </c>
      <c r="EH88">
        <f t="shared" ref="EH88:EV88" si="533">AVERAGEA(EH49:EH50)</f>
        <v>2.876561196694281</v>
      </c>
      <c r="EI88">
        <f t="shared" si="533"/>
        <v>3940.4966716439003</v>
      </c>
      <c r="EJ88">
        <f t="shared" si="533"/>
        <v>2.8765611966942813E-9</v>
      </c>
      <c r="EK88">
        <f t="shared" si="533"/>
        <v>0.13548852434640435</v>
      </c>
      <c r="EL88">
        <f t="shared" si="533"/>
        <v>28</v>
      </c>
      <c r="EM88">
        <f t="shared" si="533"/>
        <v>28</v>
      </c>
      <c r="EN88">
        <f t="shared" si="533"/>
        <v>3.3160008886978147</v>
      </c>
      <c r="EO88" t="e">
        <f t="shared" si="533"/>
        <v>#DIV/0!</v>
      </c>
      <c r="EP88" t="e">
        <f t="shared" ref="EP88:ER88" si="534">AVERAGEA(EP49:EP50)</f>
        <v>#DIV/0!</v>
      </c>
      <c r="EQ88">
        <f t="shared" si="534"/>
        <v>2.8299999999999997E-5</v>
      </c>
      <c r="ER88">
        <f t="shared" si="534"/>
        <v>0.23007367283074801</v>
      </c>
      <c r="ET88">
        <f t="shared" si="533"/>
        <v>1.9371094601426235E-6</v>
      </c>
      <c r="EU88">
        <f t="shared" si="533"/>
        <v>8.6232920715141808E-22</v>
      </c>
      <c r="EV88">
        <f t="shared" si="533"/>
        <v>7.3050911829780345E+37</v>
      </c>
      <c r="EX88">
        <f t="shared" ref="EX88:FE88" si="535">AVERAGEA(EX49:EX50)</f>
        <v>4.1349999999999998</v>
      </c>
      <c r="EY88">
        <f t="shared" si="535"/>
        <v>0.98950000000000005</v>
      </c>
      <c r="EZ88">
        <f t="shared" si="535"/>
        <v>3.325E-4</v>
      </c>
      <c r="FA88">
        <f t="shared" si="535"/>
        <v>1.2110000000000001</v>
      </c>
      <c r="FB88">
        <f t="shared" si="535"/>
        <v>1.2110000000000001</v>
      </c>
      <c r="FC88">
        <f t="shared" si="535"/>
        <v>27.309762543069503</v>
      </c>
      <c r="FD88">
        <f t="shared" si="535"/>
        <v>2.5249999999999999E-3</v>
      </c>
      <c r="FE88" t="e">
        <f t="shared" si="535"/>
        <v>#DIV/0!</v>
      </c>
      <c r="FG88">
        <f>AVERAGEA(FG49:FG50)</f>
        <v>0.81708449681385331</v>
      </c>
      <c r="FH88">
        <f>AVERAGEA(FH49:FH50)</f>
        <v>0.13537253764064869</v>
      </c>
      <c r="FI88">
        <f>AVERAGEA(FI49:FI50)</f>
        <v>591.93840586018825</v>
      </c>
      <c r="FJ88">
        <f>AVERAGEA(FJ49:FJ50)</f>
        <v>1</v>
      </c>
    </row>
    <row r="89" spans="1:166" ht="15" customHeight="1" x14ac:dyDescent="0.25">
      <c r="A89">
        <v>60</v>
      </c>
      <c r="B89">
        <v>25</v>
      </c>
      <c r="C89">
        <v>1300</v>
      </c>
      <c r="E89">
        <f>COUNT(E51:E53)</f>
        <v>3</v>
      </c>
      <c r="F89">
        <f t="shared" ref="F89:AK89" si="536">AVERAGEA(F51:F53)</f>
        <v>21</v>
      </c>
      <c r="G89">
        <f t="shared" si="536"/>
        <v>59.452021999999999</v>
      </c>
      <c r="H89">
        <f t="shared" si="536"/>
        <v>60.034008499999999</v>
      </c>
      <c r="I89">
        <f t="shared" si="536"/>
        <v>58.180115999999998</v>
      </c>
      <c r="J89">
        <f t="shared" si="536"/>
        <v>34.567979999999999</v>
      </c>
      <c r="K89">
        <f t="shared" si="536"/>
        <v>35.689430000000002</v>
      </c>
      <c r="L89">
        <f t="shared" si="536"/>
        <v>12.285</v>
      </c>
      <c r="M89">
        <f t="shared" si="536"/>
        <v>59.107062249999998</v>
      </c>
      <c r="N89">
        <f t="shared" si="536"/>
        <v>35.128704999999997</v>
      </c>
      <c r="O89">
        <f t="shared" si="536"/>
        <v>1175.9577153273272</v>
      </c>
      <c r="P89">
        <f t="shared" si="536"/>
        <v>0.26216138418878199</v>
      </c>
      <c r="Q89">
        <f t="shared" si="536"/>
        <v>0.2702508276254002</v>
      </c>
      <c r="R89">
        <f t="shared" si="536"/>
        <v>0.97006686129639363</v>
      </c>
      <c r="S89">
        <f t="shared" si="536"/>
        <v>-8.089443436618271E-3</v>
      </c>
      <c r="T89">
        <f t="shared" si="536"/>
        <v>-8.7526992608718164E-3</v>
      </c>
      <c r="U89">
        <f t="shared" si="536"/>
        <v>2.6920618690882189E-4</v>
      </c>
      <c r="V89">
        <f t="shared" si="536"/>
        <v>1.8538925000000006</v>
      </c>
      <c r="W89">
        <f t="shared" si="536"/>
        <v>1.1214500000000029</v>
      </c>
      <c r="X89">
        <f t="shared" si="536"/>
        <v>23.976492691340404</v>
      </c>
      <c r="Y89">
        <f t="shared" si="536"/>
        <v>3.9504999999999999</v>
      </c>
      <c r="Z89">
        <f t="shared" si="536"/>
        <v>-1.1999999999998678E-3</v>
      </c>
      <c r="AA89">
        <f t="shared" si="536"/>
        <v>7.6333135765217306E-3</v>
      </c>
      <c r="AB89">
        <f t="shared" si="536"/>
        <v>7.1643387554805194E-3</v>
      </c>
      <c r="AC89">
        <f t="shared" si="536"/>
        <v>25.791619519729871</v>
      </c>
      <c r="AD89">
        <f t="shared" si="536"/>
        <v>25.180954433608136</v>
      </c>
      <c r="AE89">
        <f t="shared" si="536"/>
        <v>3.216749553214473E-9</v>
      </c>
      <c r="AF89">
        <f t="shared" si="536"/>
        <v>7.7937779577449051E-4</v>
      </c>
      <c r="AG89">
        <f t="shared" si="536"/>
        <v>6.6276003948795612E-7</v>
      </c>
      <c r="AH89">
        <f t="shared" si="536"/>
        <v>3144.9960325745105</v>
      </c>
      <c r="AI89">
        <f t="shared" si="536"/>
        <v>3144.9960325745105</v>
      </c>
      <c r="AJ89">
        <f t="shared" si="536"/>
        <v>4096.3899361816511</v>
      </c>
      <c r="AK89">
        <f t="shared" si="536"/>
        <v>0.62167413303780372</v>
      </c>
      <c r="AL89">
        <f t="shared" ref="AL89:BQ89" si="537">AVERAGEA(AL51:AL53)</f>
        <v>0.62227606680807313</v>
      </c>
      <c r="AM89">
        <f t="shared" si="537"/>
        <v>1.1532166718817217E-2</v>
      </c>
      <c r="AN89">
        <f t="shared" si="537"/>
        <v>0.28172603225350001</v>
      </c>
      <c r="AO89">
        <f t="shared" si="537"/>
        <v>1.4127188830878814E-2</v>
      </c>
      <c r="AP89">
        <f t="shared" si="537"/>
        <v>4.8056312089420468E-4</v>
      </c>
      <c r="AQ89">
        <f t="shared" si="537"/>
        <v>994.06378615827794</v>
      </c>
      <c r="AR89">
        <f t="shared" si="537"/>
        <v>33854.654153871197</v>
      </c>
      <c r="AS89">
        <f t="shared" si="537"/>
        <v>1289.7011106236646</v>
      </c>
      <c r="AT89">
        <f t="shared" si="537"/>
        <v>1148.8607557362304</v>
      </c>
      <c r="AU89">
        <f t="shared" si="537"/>
        <v>206.03437618774734</v>
      </c>
      <c r="AV89">
        <f t="shared" si="537"/>
        <v>2.7174458584700491E-3</v>
      </c>
      <c r="AW89">
        <f t="shared" si="537"/>
        <v>4.6009534309530314E-4</v>
      </c>
      <c r="AX89">
        <f t="shared" si="537"/>
        <v>3.9428055281899708</v>
      </c>
      <c r="AY89">
        <f t="shared" si="537"/>
        <v>3.1635148097127299</v>
      </c>
      <c r="AZ89">
        <f t="shared" si="537"/>
        <v>1.7201215467122707E-3</v>
      </c>
      <c r="BA89">
        <f t="shared" si="537"/>
        <v>11.515979780405091</v>
      </c>
      <c r="BB89">
        <f t="shared" si="537"/>
        <v>9.6223671753223456</v>
      </c>
      <c r="BC89">
        <f t="shared" si="537"/>
        <v>2358084.8370915893</v>
      </c>
      <c r="BD89">
        <f t="shared" si="537"/>
        <v>1879.2865161395121</v>
      </c>
      <c r="BE89">
        <f t="shared" si="537"/>
        <v>1571.7883341566953</v>
      </c>
      <c r="BF89">
        <f t="shared" si="537"/>
        <v>282.54377661757633</v>
      </c>
      <c r="BG89">
        <f t="shared" si="537"/>
        <v>1296.3796989900216</v>
      </c>
      <c r="BH89">
        <f t="shared" si="537"/>
        <v>1296.3796989900216</v>
      </c>
      <c r="BI89">
        <f t="shared" si="537"/>
        <v>0</v>
      </c>
      <c r="BJ89">
        <f t="shared" si="537"/>
        <v>13.029728478802385</v>
      </c>
      <c r="BK89">
        <f t="shared" si="537"/>
        <v>0.5434387595228245</v>
      </c>
      <c r="BL89">
        <f t="shared" si="537"/>
        <v>3681.4500366900493</v>
      </c>
      <c r="BM89">
        <f t="shared" si="537"/>
        <v>16894.138127204591</v>
      </c>
      <c r="BN89">
        <f t="shared" si="537"/>
        <v>20575.588163894638</v>
      </c>
      <c r="BO89">
        <f t="shared" si="537"/>
        <v>73682.426041050756</v>
      </c>
      <c r="BP89">
        <f t="shared" si="537"/>
        <v>0.27945225589531697</v>
      </c>
      <c r="BQ89">
        <f t="shared" si="537"/>
        <v>0.82103444442152229</v>
      </c>
      <c r="BR89">
        <f t="shared" ref="BR89:CH89" si="538">AVERAGEA(BR51:BR53)</f>
        <v>0.2294306099105059</v>
      </c>
      <c r="BS89">
        <f t="shared" si="538"/>
        <v>52.02492370125519</v>
      </c>
      <c r="BT89">
        <f>AVERAGEA(BT51:BT53)</f>
        <v>45.510059461853999</v>
      </c>
      <c r="BU89">
        <f t="shared" si="538"/>
        <v>7.0821385487448048</v>
      </c>
      <c r="BV89">
        <f t="shared" si="538"/>
        <v>0.26747839718767619</v>
      </c>
      <c r="BW89">
        <f t="shared" si="538"/>
        <v>0.26127251791753658</v>
      </c>
      <c r="BX89">
        <f t="shared" si="538"/>
        <v>1.0034020656849281</v>
      </c>
      <c r="BY89">
        <f t="shared" si="538"/>
        <v>0.26851417363510938</v>
      </c>
      <c r="BZ89">
        <f t="shared" si="538"/>
        <v>1.1995577065309719</v>
      </c>
      <c r="CA89">
        <f t="shared" si="538"/>
        <v>5.358383581320289E-2</v>
      </c>
      <c r="CB89">
        <f t="shared" si="538"/>
        <v>4.8975958556823726E-2</v>
      </c>
      <c r="CC89">
        <f t="shared" si="538"/>
        <v>3.1394206267915488E-3</v>
      </c>
      <c r="CD89">
        <f t="shared" si="538"/>
        <v>1.10147988610795</v>
      </c>
      <c r="CE89">
        <f t="shared" si="538"/>
        <v>2.5392081455028917E-5</v>
      </c>
      <c r="CF89">
        <f t="shared" si="538"/>
        <v>2.9591097124750884E-5</v>
      </c>
      <c r="CG89">
        <f t="shared" si="538"/>
        <v>1.2286318962392615</v>
      </c>
      <c r="CH89">
        <f t="shared" si="538"/>
        <v>1.5428454322101683E-2</v>
      </c>
      <c r="CJ89">
        <f t="shared" ref="CJ89:CO89" si="539">AVERAGEA(CJ51:CJ53)</f>
        <v>18.89615229582499</v>
      </c>
      <c r="CK89">
        <f t="shared" si="539"/>
        <v>2.9363681184673585</v>
      </c>
      <c r="CL89">
        <f t="shared" si="539"/>
        <v>1.7333955663203042</v>
      </c>
      <c r="CM89">
        <f t="shared" ref="CM89" si="540">AVERAGEA(CM51:CM53)</f>
        <v>-1.7043484086890621</v>
      </c>
      <c r="CN89">
        <f t="shared" si="539"/>
        <v>30.260727498946348</v>
      </c>
      <c r="CO89">
        <f t="shared" si="539"/>
        <v>3.0433873634561532</v>
      </c>
      <c r="CP89">
        <f t="shared" ref="CP89:CX89" si="541">AVERAGEA(CP51:CP53)</f>
        <v>4.6009534309530311</v>
      </c>
      <c r="CQ89" t="e">
        <f t="shared" si="541"/>
        <v>#REF!</v>
      </c>
      <c r="CR89" t="e">
        <f t="shared" si="541"/>
        <v>#REF!</v>
      </c>
      <c r="CS89">
        <f t="shared" si="541"/>
        <v>8.4766248308205422E-2</v>
      </c>
      <c r="CT89">
        <f t="shared" si="541"/>
        <v>5.1690305476599155E-2</v>
      </c>
      <c r="CU89">
        <f t="shared" si="541"/>
        <v>3.1376257359058688E-7</v>
      </c>
      <c r="CV89">
        <f t="shared" si="541"/>
        <v>22838.365504536596</v>
      </c>
      <c r="CW89" t="e">
        <f t="shared" si="541"/>
        <v>#DIV/0!</v>
      </c>
      <c r="CX89">
        <f t="shared" si="541"/>
        <v>0.80870620576897911</v>
      </c>
      <c r="CY89">
        <f t="shared" ref="CY89" si="542">AVERAGEA(CY51:CY53)</f>
        <v>3.216749553214473</v>
      </c>
      <c r="CZ89">
        <f>AVERAGEA(CZ51:CZ53)</f>
        <v>1180.1263364449844</v>
      </c>
      <c r="DA89">
        <f>AVERAGEA(DA51:DA53)</f>
        <v>8.7826458940205203E-4</v>
      </c>
      <c r="DC89">
        <f t="shared" ref="DC89:ED89" si="543">AVERAGEA(DC51:DC53)</f>
        <v>130.270632366033</v>
      </c>
      <c r="DD89">
        <f t="shared" si="543"/>
        <v>8.1304821220269776</v>
      </c>
      <c r="DE89">
        <f t="shared" si="543"/>
        <v>1.2715232959983318E-9</v>
      </c>
      <c r="DF89">
        <f t="shared" si="543"/>
        <v>1.2715232959983318</v>
      </c>
      <c r="DG89">
        <f t="shared" si="543"/>
        <v>0.70360905351094227</v>
      </c>
      <c r="DH89">
        <f t="shared" si="543"/>
        <v>2.7282918077364299E-2</v>
      </c>
      <c r="DI89">
        <f t="shared" ref="DI89:DK89" si="544">AVERAGEA(DI51:DI53)</f>
        <v>13.579473724664332</v>
      </c>
      <c r="DJ89">
        <f t="shared" si="544"/>
        <v>1.5937887715451373E-5</v>
      </c>
      <c r="DK89">
        <f t="shared" si="544"/>
        <v>1.4637609001414149</v>
      </c>
      <c r="DL89">
        <f t="shared" ref="DL89" si="545">AVERAGEA(DL51:DL53)</f>
        <v>0.38373702898159323</v>
      </c>
      <c r="DM89">
        <f>AVERAGEA(DM51:DM53)</f>
        <v>1.4291151839473719</v>
      </c>
      <c r="DN89">
        <f t="shared" ref="DN89" si="546">AVERAGEA(DN51:DN53)</f>
        <v>264.24166906019957</v>
      </c>
      <c r="DO89">
        <f t="shared" ref="DO89:DP89" si="547">AVERAGEA(DO51:DO53)</f>
        <v>1.4271502544143206</v>
      </c>
      <c r="DP89">
        <f t="shared" si="547"/>
        <v>18.073617671321042</v>
      </c>
      <c r="DQ89">
        <f t="shared" ref="DQ89:DR89" si="548">AVERAGEA(DQ51:DQ53)</f>
        <v>3.3347061425823145E-6</v>
      </c>
      <c r="DR89">
        <f t="shared" si="548"/>
        <v>10.871798860124789</v>
      </c>
      <c r="DT89">
        <f t="shared" si="543"/>
        <v>4.4824097631241259E-29</v>
      </c>
      <c r="DU89">
        <f t="shared" si="543"/>
        <v>2.8304268649047025E-2</v>
      </c>
      <c r="DV89">
        <f t="shared" si="543"/>
        <v>8.1679843517238577E-22</v>
      </c>
      <c r="DW89">
        <f t="shared" si="543"/>
        <v>3.108297669893325E-9</v>
      </c>
      <c r="DX89">
        <f t="shared" si="543"/>
        <v>2.0193331257161787E-8</v>
      </c>
      <c r="DY89">
        <f t="shared" si="543"/>
        <v>7.3846153846153853E-2</v>
      </c>
      <c r="DZ89">
        <f t="shared" si="543"/>
        <v>0.22437499999999996</v>
      </c>
      <c r="EA89">
        <f t="shared" si="543"/>
        <v>9.7252145654764718E-12</v>
      </c>
      <c r="EB89">
        <f t="shared" si="543"/>
        <v>10291334871.03413</v>
      </c>
      <c r="EC89">
        <f t="shared" si="543"/>
        <v>171522247.85056883</v>
      </c>
      <c r="ED89">
        <f t="shared" si="543"/>
        <v>8197678.8051848635</v>
      </c>
      <c r="EH89">
        <f t="shared" ref="EH89:EV89" si="549">AVERAGEA(EH51:EH53)</f>
        <v>2.8018717553639325</v>
      </c>
      <c r="EI89">
        <f t="shared" si="549"/>
        <v>2665.0456458466001</v>
      </c>
      <c r="EJ89">
        <f t="shared" si="549"/>
        <v>2.8018717553639326E-9</v>
      </c>
      <c r="EK89">
        <f t="shared" si="549"/>
        <v>8.4766248308205422E-2</v>
      </c>
      <c r="EL89">
        <f t="shared" si="549"/>
        <v>21</v>
      </c>
      <c r="EM89">
        <f t="shared" si="549"/>
        <v>21</v>
      </c>
      <c r="EN89">
        <f t="shared" si="549"/>
        <v>3.0433873634561532</v>
      </c>
      <c r="EO89" t="e">
        <f t="shared" si="549"/>
        <v>#DIV/0!</v>
      </c>
      <c r="EP89" t="e">
        <f t="shared" ref="EP89:EQ89" si="550">AVERAGEA(EP51:EP53)</f>
        <v>#DIV/0!</v>
      </c>
      <c r="EQ89">
        <f t="shared" si="550"/>
        <v>1.7949999999999999E-5</v>
      </c>
      <c r="ER89">
        <f>AVERAGEA(ER51:ER53)</f>
        <v>0.22938802889915336</v>
      </c>
      <c r="ET89">
        <f t="shared" si="549"/>
        <v>1.9372714630551617E-6</v>
      </c>
      <c r="EU89">
        <f t="shared" si="549"/>
        <v>8.1679843517238577E-22</v>
      </c>
      <c r="EV89">
        <f t="shared" si="549"/>
        <v>7.7150160191569795E+37</v>
      </c>
      <c r="EX89">
        <f>AVERAGEA(EX51:EX53)</f>
        <v>29.78</v>
      </c>
      <c r="EY89">
        <f t="shared" ref="EY89:FE89" si="551">AVERAGEA(EY51:EY53)</f>
        <v>0.96766666666666667</v>
      </c>
      <c r="EZ89">
        <f t="shared" si="551"/>
        <v>2.3966666666666667E-4</v>
      </c>
      <c r="FA89">
        <f t="shared" si="551"/>
        <v>1.1970000000000001</v>
      </c>
      <c r="FB89">
        <f t="shared" si="551"/>
        <v>1.1970000000000001</v>
      </c>
      <c r="FC89">
        <f t="shared" si="551"/>
        <v>30.977808706559699</v>
      </c>
      <c r="FD89">
        <f t="shared" si="551"/>
        <v>3.5133333333333336E-3</v>
      </c>
      <c r="FE89" t="e">
        <f t="shared" si="551"/>
        <v>#DIV/0!</v>
      </c>
      <c r="FG89">
        <f>AVERAGEA(FG51:FG53)</f>
        <v>0.80841960802904633</v>
      </c>
      <c r="FH89">
        <f>AVERAGEA(FH51:FH53)</f>
        <v>7.0657085717504842E-2</v>
      </c>
      <c r="FI89" t="e">
        <f>AVERAGEA(FI51:FI53)</f>
        <v>#DIV/0!</v>
      </c>
      <c r="FJ89" t="e">
        <f>AVERAGEA(FJ51:FJ53)</f>
        <v>#DIV/0!</v>
      </c>
    </row>
    <row r="90" spans="1:166" ht="15" customHeight="1" x14ac:dyDescent="0.25">
      <c r="A90">
        <v>60</v>
      </c>
      <c r="B90">
        <v>25</v>
      </c>
      <c r="C90">
        <v>1450</v>
      </c>
      <c r="E90">
        <f>COUNT(E54:E55)</f>
        <v>2</v>
      </c>
      <c r="F90">
        <f t="shared" ref="F90:AK90" si="552">AVERAGEA(F54:F55)</f>
        <v>16.5</v>
      </c>
      <c r="G90">
        <f t="shared" si="552"/>
        <v>59.302972499999996</v>
      </c>
      <c r="H90">
        <f t="shared" si="552"/>
        <v>59.842056499999998</v>
      </c>
      <c r="I90">
        <f t="shared" si="552"/>
        <v>58.084310500000001</v>
      </c>
      <c r="J90">
        <f t="shared" si="552"/>
        <v>35.187314999999998</v>
      </c>
      <c r="K90">
        <f t="shared" si="552"/>
        <v>36.121404499999997</v>
      </c>
      <c r="L90">
        <f t="shared" si="552"/>
        <v>8.625</v>
      </c>
      <c r="M90">
        <f t="shared" si="552"/>
        <v>58.9631835</v>
      </c>
      <c r="N90">
        <f t="shared" si="552"/>
        <v>35.654359749999998</v>
      </c>
      <c r="O90">
        <f t="shared" si="552"/>
        <v>1176.046176322287</v>
      </c>
      <c r="P90">
        <f t="shared" si="552"/>
        <v>0.26048908657047676</v>
      </c>
      <c r="Q90">
        <f t="shared" si="552"/>
        <v>0.27021380878996737</v>
      </c>
      <c r="R90">
        <f t="shared" si="552"/>
        <v>0.96401040337145183</v>
      </c>
      <c r="S90">
        <f t="shared" si="552"/>
        <v>-9.7247222194905558E-3</v>
      </c>
      <c r="T90">
        <f t="shared" si="552"/>
        <v>-1.0382371485710806E-2</v>
      </c>
      <c r="U90">
        <f t="shared" si="552"/>
        <v>2.2399440873361004E-4</v>
      </c>
      <c r="V90">
        <f t="shared" si="552"/>
        <v>1.7577460000000009</v>
      </c>
      <c r="W90">
        <f t="shared" si="552"/>
        <v>0.93408949999999891</v>
      </c>
      <c r="X90">
        <f t="shared" si="552"/>
        <v>23.306244299201033</v>
      </c>
      <c r="Y90">
        <f t="shared" si="552"/>
        <v>3.9542999999999999</v>
      </c>
      <c r="Z90">
        <f t="shared" si="552"/>
        <v>-1.1499999999999844E-3</v>
      </c>
      <c r="AA90">
        <f t="shared" si="552"/>
        <v>8.0324410837908262E-3</v>
      </c>
      <c r="AB90">
        <f t="shared" si="552"/>
        <v>8.2519612127888442E-3</v>
      </c>
      <c r="AC90">
        <f t="shared" si="552"/>
        <v>29.70706036603984</v>
      </c>
      <c r="AD90">
        <f t="shared" si="552"/>
        <v>26.348402392370279</v>
      </c>
      <c r="AE90">
        <f t="shared" si="552"/>
        <v>3.2080027592810555E-9</v>
      </c>
      <c r="AF90">
        <f t="shared" si="552"/>
        <v>7.8119349432285122E-4</v>
      </c>
      <c r="AG90">
        <f t="shared" si="552"/>
        <v>6.6425393486003227E-7</v>
      </c>
      <c r="AH90">
        <f t="shared" si="552"/>
        <v>3144.8635466158366</v>
      </c>
      <c r="AI90">
        <f t="shared" si="552"/>
        <v>3144.8635466158366</v>
      </c>
      <c r="AJ90">
        <f t="shared" si="552"/>
        <v>4094.126969947225</v>
      </c>
      <c r="AK90">
        <f t="shared" si="552"/>
        <v>0.62152291575147356</v>
      </c>
      <c r="AL90">
        <f t="shared" ref="AL90:BQ90" si="553">AVERAGEA(AL54:AL55)</f>
        <v>0.62303037108282111</v>
      </c>
      <c r="AM90">
        <f t="shared" si="553"/>
        <v>1.1518110636362952E-2</v>
      </c>
      <c r="AN90">
        <f t="shared" si="553"/>
        <v>0.28165610718099998</v>
      </c>
      <c r="AO90">
        <f t="shared" si="553"/>
        <v>1.4110101183876688E-2</v>
      </c>
      <c r="AP90">
        <f t="shared" si="553"/>
        <v>4.8166335048662856E-4</v>
      </c>
      <c r="AQ90">
        <f t="shared" si="553"/>
        <v>993.88767456660287</v>
      </c>
      <c r="AR90">
        <f t="shared" si="553"/>
        <v>37667.852164494936</v>
      </c>
      <c r="AS90">
        <f t="shared" si="553"/>
        <v>1434.965796742664</v>
      </c>
      <c r="AT90">
        <f t="shared" si="553"/>
        <v>1278.3647980614842</v>
      </c>
      <c r="AU90">
        <f t="shared" si="553"/>
        <v>207.06565096530716</v>
      </c>
      <c r="AV90">
        <f t="shared" si="553"/>
        <v>2.5762368281274477E-3</v>
      </c>
      <c r="AW90">
        <f t="shared" si="553"/>
        <v>4.3546382635505245E-4</v>
      </c>
      <c r="AX90">
        <f t="shared" si="553"/>
        <v>3.9527887761545539</v>
      </c>
      <c r="AY90">
        <f t="shared" si="553"/>
        <v>3.1651839728990145</v>
      </c>
      <c r="AZ90">
        <f t="shared" si="553"/>
        <v>1.6293643694714499E-3</v>
      </c>
      <c r="BA90">
        <f t="shared" si="553"/>
        <v>11.943156131985031</v>
      </c>
      <c r="BB90">
        <f t="shared" si="553"/>
        <v>9.9728472067408749</v>
      </c>
      <c r="BC90">
        <f t="shared" si="553"/>
        <v>2358419.2783935098</v>
      </c>
      <c r="BD90">
        <f t="shared" si="553"/>
        <v>1948.5230528394877</v>
      </c>
      <c r="BE90">
        <f t="shared" si="553"/>
        <v>1631.012587075661</v>
      </c>
      <c r="BF90">
        <f t="shared" si="553"/>
        <v>282.20202367753382</v>
      </c>
      <c r="BG90">
        <f t="shared" si="553"/>
        <v>1682.144862463249</v>
      </c>
      <c r="BH90">
        <f t="shared" si="553"/>
        <v>1682.1448624632494</v>
      </c>
      <c r="BI90">
        <f t="shared" si="553"/>
        <v>0</v>
      </c>
      <c r="BJ90">
        <f t="shared" si="553"/>
        <v>11.635998576491993</v>
      </c>
      <c r="BK90">
        <f t="shared" si="553"/>
        <v>0.49886657382493726</v>
      </c>
      <c r="BL90">
        <f t="shared" si="553"/>
        <v>3283.4207557108507</v>
      </c>
      <c r="BM90">
        <f t="shared" si="553"/>
        <v>19461.450895969559</v>
      </c>
      <c r="BN90">
        <f t="shared" si="553"/>
        <v>22744.871651680412</v>
      </c>
      <c r="BO90">
        <f t="shared" si="553"/>
        <v>77907.471237469086</v>
      </c>
      <c r="BP90">
        <f t="shared" si="553"/>
        <v>0.29734490965470095</v>
      </c>
      <c r="BQ90">
        <f t="shared" si="553"/>
        <v>0.85533324814191269</v>
      </c>
      <c r="BR90">
        <f t="shared" ref="BR90:CH90" si="554">AVERAGEA(BR54:BR55)</f>
        <v>0.25485484902422634</v>
      </c>
      <c r="BS90">
        <f t="shared" si="554"/>
        <v>51.662781339429777</v>
      </c>
      <c r="BT90">
        <f t="shared" si="554"/>
        <v>45.844782051183785</v>
      </c>
      <c r="BU90">
        <f t="shared" si="554"/>
        <v>7.3004021605702221</v>
      </c>
      <c r="BV90">
        <f t="shared" si="554"/>
        <v>0.26726003231000739</v>
      </c>
      <c r="BW90">
        <f t="shared" si="554"/>
        <v>0.26127250759378196</v>
      </c>
      <c r="BX90">
        <f t="shared" si="554"/>
        <v>0.99700151738196163</v>
      </c>
      <c r="BY90">
        <f t="shared" si="554"/>
        <v>0.26843014307503699</v>
      </c>
      <c r="BZ90">
        <f t="shared" si="554"/>
        <v>1.2203056237736414</v>
      </c>
      <c r="CA90">
        <f t="shared" si="554"/>
        <v>5.9137026986150892E-2</v>
      </c>
      <c r="CB90">
        <f t="shared" si="554"/>
        <v>5.5707418815705893E-2</v>
      </c>
      <c r="CC90">
        <f t="shared" si="554"/>
        <v>4.3259489381622194E-3</v>
      </c>
      <c r="CD90">
        <f t="shared" si="554"/>
        <v>1.1086535705778013</v>
      </c>
      <c r="CE90">
        <f t="shared" si="554"/>
        <v>2.7760523807120771E-5</v>
      </c>
      <c r="CF90">
        <f t="shared" si="554"/>
        <v>3.0630070874317404E-5</v>
      </c>
      <c r="CG90">
        <f t="shared" si="554"/>
        <v>1.2574652311642438</v>
      </c>
      <c r="CH90">
        <f t="shared" si="554"/>
        <v>1.4698557719918438E-2</v>
      </c>
      <c r="CJ90">
        <f t="shared" ref="CJ90:CO90" si="555">AVERAGEA(CJ54:CJ55)</f>
        <v>26.068602474667642</v>
      </c>
      <c r="CK90">
        <f t="shared" si="555"/>
        <v>3.2601193937023201</v>
      </c>
      <c r="CL90">
        <f t="shared" si="555"/>
        <v>1.8358231299360419</v>
      </c>
      <c r="CM90">
        <f t="shared" ref="CM90" si="556">AVERAGEA(CM54:CM55)</f>
        <v>-1.6163176492599312</v>
      </c>
      <c r="CN90">
        <f t="shared" si="555"/>
        <v>25.547769360485169</v>
      </c>
      <c r="CO90">
        <f t="shared" si="555"/>
        <v>2.7992109794991871</v>
      </c>
      <c r="CP90">
        <f t="shared" ref="CP90:CX90" si="557">AVERAGEA(CP54:CP55)</f>
        <v>4.354638263550525</v>
      </c>
      <c r="CQ90" t="e">
        <f t="shared" si="557"/>
        <v>#REF!</v>
      </c>
      <c r="CR90" t="e">
        <f t="shared" si="557"/>
        <v>#REF!</v>
      </c>
      <c r="CS90">
        <f t="shared" si="557"/>
        <v>5.2599384786799951E-2</v>
      </c>
      <c r="CT90">
        <f t="shared" si="557"/>
        <v>5.2484350829844761E-2</v>
      </c>
      <c r="CU90">
        <f t="shared" si="557"/>
        <v>3.1623775055053708E-7</v>
      </c>
      <c r="CV90">
        <f t="shared" si="557"/>
        <v>26086.206307853998</v>
      </c>
      <c r="CW90" t="e">
        <f t="shared" si="557"/>
        <v>#DIV/0!</v>
      </c>
      <c r="CX90">
        <f t="shared" si="557"/>
        <v>0.79006097127435759</v>
      </c>
      <c r="CY90">
        <f t="shared" ref="CY90" si="558">AVERAGEA(CY54:CY55)</f>
        <v>3.2080027592810554</v>
      </c>
      <c r="CZ90">
        <f>AVERAGEA(CZ54:CZ55)</f>
        <v>1180.3291348364974</v>
      </c>
      <c r="DA90">
        <f>AVERAGEA(DA54:DA55)</f>
        <v>8.8385197955398811E-4</v>
      </c>
      <c r="DC90">
        <f t="shared" ref="DC90:ED90" si="559">AVERAGEA(DC54:DC55)</f>
        <v>154.03369510428624</v>
      </c>
      <c r="DD90">
        <f t="shared" si="559"/>
        <v>8.3366439076480994</v>
      </c>
      <c r="DE90">
        <f t="shared" si="559"/>
        <v>1.2404340987266668E-9</v>
      </c>
      <c r="DF90">
        <f t="shared" si="559"/>
        <v>1.2404340987266669</v>
      </c>
      <c r="DG90">
        <f t="shared" si="559"/>
        <v>0.81118198524800789</v>
      </c>
      <c r="DH90">
        <f t="shared" si="559"/>
        <v>2.7320604360732664E-2</v>
      </c>
      <c r="DI90">
        <f t="shared" ref="DI90:DK90" si="560">AVERAGEA(DI54:DI55)</f>
        <v>14.081817356009886</v>
      </c>
      <c r="DJ90">
        <f t="shared" si="560"/>
        <v>1.6256376590355622E-5</v>
      </c>
      <c r="DK90">
        <f t="shared" si="560"/>
        <v>1.5381875841619288</v>
      </c>
      <c r="DL90">
        <f t="shared" ref="DL90" si="561">AVERAGEA(DL54:DL55)</f>
        <v>0.40071689314908754</v>
      </c>
      <c r="DM90">
        <f t="shared" ref="DM90" si="562">AVERAGEA(DM54:DM55)</f>
        <v>1.4928128593597845</v>
      </c>
      <c r="DN90">
        <f t="shared" ref="DN90" si="563">AVERAGEA(DN54:DN55)</f>
        <v>322.00523195399626</v>
      </c>
      <c r="DO90">
        <f t="shared" ref="DO90:DP90" si="564">AVERAGEA(DO54:DO55)</f>
        <v>1.6950406302567353</v>
      </c>
      <c r="DP90">
        <f t="shared" si="564"/>
        <v>17.533678440675988</v>
      </c>
      <c r="DQ90">
        <f t="shared" ref="DQ90:DR90" si="565">AVERAGEA(DQ54:DQ55)</f>
        <v>4.8471226839648899E-6</v>
      </c>
      <c r="DR90">
        <f t="shared" si="565"/>
        <v>11.130815293588949</v>
      </c>
      <c r="DT90">
        <f t="shared" si="559"/>
        <v>4.4824097631241259E-29</v>
      </c>
      <c r="DU90">
        <f t="shared" si="559"/>
        <v>2.8274823837329644E-2</v>
      </c>
      <c r="DV90">
        <f t="shared" si="559"/>
        <v>8.9250913227132447E-22</v>
      </c>
      <c r="DW90">
        <f t="shared" si="559"/>
        <v>2.8514115549133865E-9</v>
      </c>
      <c r="DX90">
        <f t="shared" si="559"/>
        <v>1.7963343518882084E-8</v>
      </c>
      <c r="DY90">
        <f t="shared" si="559"/>
        <v>6.620689655172414E-2</v>
      </c>
      <c r="DZ90">
        <f t="shared" si="559"/>
        <v>0.25020833333333331</v>
      </c>
      <c r="EA90">
        <f t="shared" si="559"/>
        <v>9.7107918172514812E-12</v>
      </c>
      <c r="EB90">
        <f t="shared" si="559"/>
        <v>10377769755.950974</v>
      </c>
      <c r="EC90">
        <f t="shared" si="559"/>
        <v>172962829.26584959</v>
      </c>
      <c r="ED90">
        <f t="shared" si="559"/>
        <v>10485610.799237894</v>
      </c>
      <c r="EH90">
        <f t="shared" ref="EH90:EV90" si="566">AVERAGEA(EH54:EH55)</f>
        <v>2.7815313382440858</v>
      </c>
      <c r="EI90">
        <f t="shared" si="566"/>
        <v>3224.6604610605873</v>
      </c>
      <c r="EJ90">
        <f t="shared" si="566"/>
        <v>2.781531338244086E-9</v>
      </c>
      <c r="EK90">
        <f t="shared" si="566"/>
        <v>5.2599384786799951E-2</v>
      </c>
      <c r="EL90">
        <f t="shared" si="566"/>
        <v>16.5</v>
      </c>
      <c r="EM90">
        <f t="shared" si="566"/>
        <v>18</v>
      </c>
      <c r="EN90" t="e">
        <f t="shared" si="566"/>
        <v>#NUM!</v>
      </c>
      <c r="EO90" t="e">
        <f t="shared" si="566"/>
        <v>#DIV/0!</v>
      </c>
      <c r="EP90" t="e">
        <f t="shared" ref="EP90:EQ90" si="567">AVERAGEA(EP54:EP55)</f>
        <v>#DIV/0!</v>
      </c>
      <c r="EQ90">
        <f t="shared" si="567"/>
        <v>2.0016666666666668E-5</v>
      </c>
      <c r="ER90">
        <f>AVERAGEA(ER54:ER55)</f>
        <v>0.213626425815064</v>
      </c>
      <c r="ET90">
        <f t="shared" si="566"/>
        <v>1.937270988359753E-6</v>
      </c>
      <c r="EU90">
        <f t="shared" si="566"/>
        <v>8.9250913227132447E-22</v>
      </c>
      <c r="EV90">
        <f t="shared" si="566"/>
        <v>7.0849723274438697E+37</v>
      </c>
      <c r="EX90">
        <f t="shared" ref="EX90:FE90" si="568">AVERAGEA(EX54:EX55)</f>
        <v>65.87</v>
      </c>
      <c r="EY90">
        <f t="shared" si="568"/>
        <v>0.96399999999999997</v>
      </c>
      <c r="EZ90">
        <f t="shared" si="568"/>
        <v>2.2499999999999999E-4</v>
      </c>
      <c r="FA90">
        <f t="shared" si="568"/>
        <v>1.2204999999999999</v>
      </c>
      <c r="FB90">
        <f t="shared" si="568"/>
        <v>1.2204999999999999</v>
      </c>
      <c r="FC90">
        <f t="shared" si="568"/>
        <v>25.515821407186646</v>
      </c>
      <c r="FD90">
        <f t="shared" si="568"/>
        <v>4.3284999999999999E-3</v>
      </c>
      <c r="FE90" t="e">
        <f t="shared" si="568"/>
        <v>#DIV/0!</v>
      </c>
      <c r="FG90">
        <f>AVERAGEA(FG54:FG55)</f>
        <v>0.78992600948045499</v>
      </c>
      <c r="FH90">
        <f>AVERAGEA(FH54:FH55)</f>
        <v>5.2796162844009738E-2</v>
      </c>
      <c r="FI90">
        <f>AVERAGEA(FI54:FI55)</f>
        <v>591.22771824514939</v>
      </c>
      <c r="FJ90">
        <f>AVERAGEA(FJ54:FJ55)</f>
        <v>1</v>
      </c>
    </row>
    <row r="91" spans="1:166" ht="15" customHeight="1" x14ac:dyDescent="0.25">
      <c r="A91">
        <v>60</v>
      </c>
      <c r="B91">
        <v>25</v>
      </c>
      <c r="C91">
        <v>1600</v>
      </c>
      <c r="E91">
        <f>COUNT(E56:E57)</f>
        <v>2</v>
      </c>
      <c r="F91">
        <f t="shared" ref="F91:AK91" si="569">AVERAGEA(F56:F57)</f>
        <v>16</v>
      </c>
      <c r="G91">
        <f t="shared" si="569"/>
        <v>59.209904999999999</v>
      </c>
      <c r="H91">
        <f t="shared" si="569"/>
        <v>59.733130000000003</v>
      </c>
      <c r="I91">
        <f t="shared" si="569"/>
        <v>57.829590000000003</v>
      </c>
      <c r="J91">
        <f t="shared" si="569"/>
        <v>34.407552499999994</v>
      </c>
      <c r="K91">
        <f t="shared" si="569"/>
        <v>35.259955500000004</v>
      </c>
      <c r="L91">
        <f t="shared" si="569"/>
        <v>12.81</v>
      </c>
      <c r="M91">
        <f t="shared" si="569"/>
        <v>58.781360000000006</v>
      </c>
      <c r="N91">
        <f t="shared" si="569"/>
        <v>34.833753999999999</v>
      </c>
      <c r="O91">
        <f t="shared" si="569"/>
        <v>1176.1578514375758</v>
      </c>
      <c r="P91">
        <f t="shared" si="569"/>
        <v>0.26235761851013972</v>
      </c>
      <c r="Q91">
        <f t="shared" si="569"/>
        <v>0.27016708025324404</v>
      </c>
      <c r="R91">
        <f t="shared" si="569"/>
        <v>0.97109340150119139</v>
      </c>
      <c r="S91">
        <f t="shared" si="569"/>
        <v>-7.8094617431042901E-3</v>
      </c>
      <c r="T91">
        <f t="shared" si="569"/>
        <v>-8.6273883904144436E-3</v>
      </c>
      <c r="U91">
        <f t="shared" si="569"/>
        <v>3.1556402048761454E-4</v>
      </c>
      <c r="V91">
        <f t="shared" si="569"/>
        <v>1.903539999999996</v>
      </c>
      <c r="W91">
        <f t="shared" si="569"/>
        <v>0.85240300000000246</v>
      </c>
      <c r="X91">
        <f t="shared" si="569"/>
        <v>23.943712952730522</v>
      </c>
      <c r="Y91">
        <f t="shared" si="569"/>
        <v>3.8606500000000001</v>
      </c>
      <c r="Z91">
        <f t="shared" si="569"/>
        <v>0</v>
      </c>
      <c r="AA91">
        <f t="shared" si="569"/>
        <v>8.8306960983290522E-3</v>
      </c>
      <c r="AB91">
        <f t="shared" si="569"/>
        <v>9.0302598519636096E-3</v>
      </c>
      <c r="AC91">
        <f t="shared" si="569"/>
        <v>32.508935467068994</v>
      </c>
      <c r="AD91">
        <f t="shared" si="569"/>
        <v>33.209404242326286</v>
      </c>
      <c r="AE91">
        <f t="shared" si="569"/>
        <v>3.1969589374171268E-9</v>
      </c>
      <c r="AF91">
        <f t="shared" si="569"/>
        <v>7.8349395677911125E-4</v>
      </c>
      <c r="AG91">
        <f t="shared" si="569"/>
        <v>6.6614674339953264E-7</v>
      </c>
      <c r="AH91">
        <f t="shared" si="569"/>
        <v>3144.6966886965693</v>
      </c>
      <c r="AI91">
        <f t="shared" si="569"/>
        <v>3144.6966886965693</v>
      </c>
      <c r="AJ91">
        <f t="shared" si="569"/>
        <v>4097.6574198517947</v>
      </c>
      <c r="AK91">
        <f t="shared" si="569"/>
        <v>0.62133161569636464</v>
      </c>
      <c r="AL91">
        <f t="shared" ref="AL91:BQ91" si="570">AVERAGEA(AL56:AL57)</f>
        <v>0.62185157569855165</v>
      </c>
      <c r="AM91">
        <f t="shared" si="570"/>
        <v>1.1500335203885912E-2</v>
      </c>
      <c r="AN91">
        <f t="shared" si="570"/>
        <v>0.28156774096000003</v>
      </c>
      <c r="AO91">
        <f t="shared" si="570"/>
        <v>1.4088491857305081E-2</v>
      </c>
      <c r="AP91">
        <f t="shared" si="570"/>
        <v>4.830573394101796E-4</v>
      </c>
      <c r="AQ91">
        <f t="shared" si="570"/>
        <v>994.16214193546602</v>
      </c>
      <c r="AR91">
        <f t="shared" si="570"/>
        <v>41438.939411996711</v>
      </c>
      <c r="AS91">
        <f t="shared" si="570"/>
        <v>1578.6262633141605</v>
      </c>
      <c r="AT91">
        <f t="shared" si="570"/>
        <v>1406.8454608402376</v>
      </c>
      <c r="AU91">
        <f t="shared" si="570"/>
        <v>208.373892667885</v>
      </c>
      <c r="AV91">
        <f t="shared" si="570"/>
        <v>2.4562193645277335E-3</v>
      </c>
      <c r="AW91">
        <f t="shared" si="570"/>
        <v>4.1430691786957345E-4</v>
      </c>
      <c r="AX91">
        <f t="shared" si="570"/>
        <v>3.9654397956158318</v>
      </c>
      <c r="AY91">
        <f t="shared" si="570"/>
        <v>3.1830858500015942</v>
      </c>
      <c r="AZ91">
        <f t="shared" si="570"/>
        <v>1.5518046908272428E-3</v>
      </c>
      <c r="BA91">
        <f t="shared" si="570"/>
        <v>12.342328537059867</v>
      </c>
      <c r="BB91">
        <f t="shared" si="570"/>
        <v>10.315727629494113</v>
      </c>
      <c r="BC91">
        <f t="shared" si="570"/>
        <v>2358841.8476239406</v>
      </c>
      <c r="BD91">
        <f t="shared" si="570"/>
        <v>2013.0281344829643</v>
      </c>
      <c r="BE91">
        <f t="shared" si="570"/>
        <v>1683.8984010520758</v>
      </c>
      <c r="BF91">
        <f t="shared" si="570"/>
        <v>281.76983714610162</v>
      </c>
      <c r="BG91">
        <f t="shared" si="570"/>
        <v>1816.8474654635052</v>
      </c>
      <c r="BH91">
        <f t="shared" si="570"/>
        <v>1816.8474654635052</v>
      </c>
      <c r="BI91">
        <f t="shared" si="570"/>
        <v>0</v>
      </c>
      <c r="BJ91">
        <f t="shared" si="570"/>
        <v>11.724933150127953</v>
      </c>
      <c r="BK91">
        <f t="shared" si="570"/>
        <v>0.4896128803721001</v>
      </c>
      <c r="BL91">
        <f t="shared" si="570"/>
        <v>3303.70674425582</v>
      </c>
      <c r="BM91">
        <f t="shared" si="570"/>
        <v>21300.914913892899</v>
      </c>
      <c r="BN91">
        <f t="shared" si="570"/>
        <v>24604.621658148717</v>
      </c>
      <c r="BO91">
        <f t="shared" si="570"/>
        <v>93083.766569074825</v>
      </c>
      <c r="BP91">
        <f t="shared" si="570"/>
        <v>0.26433055606837352</v>
      </c>
      <c r="BQ91">
        <f t="shared" si="570"/>
        <v>0.86571611921061153</v>
      </c>
      <c r="BR91">
        <f t="shared" ref="BR91:CH91" si="571">AVERAGEA(BR56:BR57)</f>
        <v>0.22883888021601045</v>
      </c>
      <c r="BS91">
        <f t="shared" si="571"/>
        <v>51.190423659149303</v>
      </c>
      <c r="BT91">
        <f t="shared" si="571"/>
        <v>45.327957084085327</v>
      </c>
      <c r="BU91">
        <f t="shared" si="571"/>
        <v>7.5909363408506962</v>
      </c>
      <c r="BV91">
        <f t="shared" si="571"/>
        <v>0.26698404125980058</v>
      </c>
      <c r="BW91">
        <f t="shared" si="571"/>
        <v>0.26127249454572615</v>
      </c>
      <c r="BX91">
        <f t="shared" si="571"/>
        <v>1.0041532267702269</v>
      </c>
      <c r="BY91">
        <f t="shared" si="571"/>
        <v>0.26832133015787596</v>
      </c>
      <c r="BZ91">
        <f t="shared" si="571"/>
        <v>1.2469103419662448</v>
      </c>
      <c r="CA91">
        <f t="shared" si="571"/>
        <v>6.6251527674473731E-2</v>
      </c>
      <c r="CB91">
        <f t="shared" si="571"/>
        <v>6.6128845692405264E-2</v>
      </c>
      <c r="CC91">
        <f t="shared" si="571"/>
        <v>4.9186713807074685E-3</v>
      </c>
      <c r="CD91">
        <f t="shared" si="571"/>
        <v>1.1255317843682358</v>
      </c>
      <c r="CE91">
        <f t="shared" si="571"/>
        <v>3.048914125679745E-5</v>
      </c>
      <c r="CF91">
        <f t="shared" si="571"/>
        <v>3.1577208381416099E-5</v>
      </c>
      <c r="CG91">
        <f t="shared" si="571"/>
        <v>1.2752471305996285</v>
      </c>
      <c r="CH91">
        <f t="shared" si="571"/>
        <v>1.419678378337587E-2</v>
      </c>
      <c r="CJ91">
        <f t="shared" ref="CJ91:CO91" si="572">AVERAGEA(CJ56:CJ57)</f>
        <v>29.659457901773152</v>
      </c>
      <c r="CK91">
        <f t="shared" si="572"/>
        <v>3.3844331553849116</v>
      </c>
      <c r="CL91">
        <f t="shared" si="572"/>
        <v>1.9590955471770228</v>
      </c>
      <c r="CM91">
        <f t="shared" ref="CM91" si="573">AVERAGEA(CM56:CM57)</f>
        <v>-1.5114114054967192</v>
      </c>
      <c r="CN91">
        <f t="shared" si="572"/>
        <v>20.57069760074635</v>
      </c>
      <c r="CO91">
        <f t="shared" si="572"/>
        <v>2.7647145437557112</v>
      </c>
      <c r="CP91">
        <f t="shared" ref="CP91:CX91" si="574">AVERAGEA(CP56:CP57)</f>
        <v>4.1430691786957343</v>
      </c>
      <c r="CQ91" t="e">
        <f t="shared" si="574"/>
        <v>#REF!</v>
      </c>
      <c r="CR91" t="e">
        <f t="shared" si="574"/>
        <v>#REF!</v>
      </c>
      <c r="CS91">
        <f t="shared" si="574"/>
        <v>6.6872231980591473E-2</v>
      </c>
      <c r="CT91">
        <f t="shared" si="574"/>
        <v>5.1261418793325797E-2</v>
      </c>
      <c r="CU91">
        <f t="shared" si="574"/>
        <v>3.1241662974330592E-7</v>
      </c>
      <c r="CV91">
        <f t="shared" si="574"/>
        <v>28903.844832971474</v>
      </c>
      <c r="CW91" t="e">
        <f t="shared" si="574"/>
        <v>#DIV/0!</v>
      </c>
      <c r="CX91">
        <f t="shared" si="574"/>
        <v>0.77880719204116933</v>
      </c>
      <c r="CY91">
        <f t="shared" ref="CY91" si="575">AVERAGEA(CY56:CY57)</f>
        <v>3.1969589374171266</v>
      </c>
      <c r="CZ91">
        <f>AVERAGEA(CZ56:CZ57)</f>
        <v>1180.5919343910525</v>
      </c>
      <c r="DA91">
        <f>AVERAGEA(DA56:DA57)</f>
        <v>8.9122791281930091E-4</v>
      </c>
      <c r="DC91">
        <f t="shared" ref="DC91:ED91" si="576">AVERAGEA(DC56:DC57)</f>
        <v>174.30233804787935</v>
      </c>
      <c r="DD91">
        <f t="shared" si="576"/>
        <v>8.6037694326124559</v>
      </c>
      <c r="DE91">
        <f t="shared" si="576"/>
        <v>1.2001515695620414E-9</v>
      </c>
      <c r="DF91">
        <f t="shared" si="576"/>
        <v>1.2001515695620415</v>
      </c>
      <c r="DG91">
        <f t="shared" si="576"/>
        <v>0.88899780653341476</v>
      </c>
      <c r="DH91">
        <f t="shared" si="576"/>
        <v>2.7348224388852871E-2</v>
      </c>
      <c r="DI91">
        <f t="shared" ref="DI91:DK91" si="577">AVERAGEA(DI56:DI57)</f>
        <v>14.550670205072709</v>
      </c>
      <c r="DJ91">
        <f t="shared" si="577"/>
        <v>1.6432500574326328E-5</v>
      </c>
      <c r="DK91">
        <f t="shared" si="577"/>
        <v>1.5928787500401196</v>
      </c>
      <c r="DL91">
        <f t="shared" ref="DL91" si="578">AVERAGEA(DL56:DL57)</f>
        <v>0.41791395454263236</v>
      </c>
      <c r="DM91">
        <f t="shared" ref="DM91" si="579">AVERAGEA(DM56:DM57)</f>
        <v>1.5575108920332741</v>
      </c>
      <c r="DN91">
        <f t="shared" ref="DN91" si="580">AVERAGEA(DN56:DN57)</f>
        <v>375.45568459434094</v>
      </c>
      <c r="DO91">
        <f t="shared" ref="DO91:DP91" si="581">AVERAGEA(DO56:DO57)</f>
        <v>1.9147668480425826</v>
      </c>
      <c r="DP91">
        <f t="shared" si="581"/>
        <v>16.978876073352247</v>
      </c>
      <c r="DQ91">
        <f>AVERAGEA(DQ56:DQ57)</f>
        <v>4.7453292068937023E-6</v>
      </c>
      <c r="DR91">
        <f>AVERAGEA(DR56:DR57)</f>
        <v>11.45359400115662</v>
      </c>
      <c r="DT91">
        <f t="shared" si="576"/>
        <v>4.4824097631241259E-29</v>
      </c>
      <c r="DU91">
        <f t="shared" si="576"/>
        <v>2.8236391110173106E-2</v>
      </c>
      <c r="DV91">
        <f t="shared" si="576"/>
        <v>9.8807376602231318E-22</v>
      </c>
      <c r="DW91">
        <f t="shared" si="576"/>
        <v>2.5632631669671857E-9</v>
      </c>
      <c r="DX91">
        <f t="shared" si="576"/>
        <v>1.5512852889819295E-8</v>
      </c>
      <c r="DY91">
        <f t="shared" si="576"/>
        <v>0.06</v>
      </c>
      <c r="DZ91">
        <f t="shared" si="576"/>
        <v>0.27604166666666663</v>
      </c>
      <c r="EA91">
        <f t="shared" si="576"/>
        <v>9.3288442051481363E-12</v>
      </c>
      <c r="EB91">
        <f t="shared" si="576"/>
        <v>10731919325.411037</v>
      </c>
      <c r="EC91">
        <f t="shared" si="576"/>
        <v>178865322.09018397</v>
      </c>
      <c r="ED91">
        <f t="shared" si="576"/>
        <v>11308123.876064174</v>
      </c>
      <c r="EH91">
        <f t="shared" ref="EH91:EV91" si="582">AVERAGEA(EH56:EH57)</f>
        <v>2.7551454868552794</v>
      </c>
      <c r="EI91">
        <f t="shared" si="582"/>
        <v>3659.5338898891532</v>
      </c>
      <c r="EJ91">
        <f t="shared" si="582"/>
        <v>2.7551454868552793E-9</v>
      </c>
      <c r="EK91">
        <f t="shared" si="582"/>
        <v>6.6872231980591473E-2</v>
      </c>
      <c r="EL91">
        <f t="shared" si="582"/>
        <v>16</v>
      </c>
      <c r="EM91">
        <f t="shared" si="582"/>
        <v>16</v>
      </c>
      <c r="EN91">
        <f t="shared" si="582"/>
        <v>2.7647145437557112</v>
      </c>
      <c r="EO91" t="e">
        <f t="shared" si="582"/>
        <v>#DIV/0!</v>
      </c>
      <c r="EP91" t="e">
        <f t="shared" ref="EP91:ER91" si="583">AVERAGEA(EP56:EP57)</f>
        <v>#DIV/0!</v>
      </c>
      <c r="EQ91">
        <f t="shared" si="583"/>
        <v>2.2083333333333333E-5</v>
      </c>
      <c r="ER91">
        <f t="shared" si="583"/>
        <v>0.22879640902631096</v>
      </c>
      <c r="ET91">
        <f t="shared" si="582"/>
        <v>1.9372745847741028E-6</v>
      </c>
      <c r="EU91">
        <f t="shared" si="582"/>
        <v>9.8807376602231318E-22</v>
      </c>
      <c r="EV91">
        <f t="shared" si="582"/>
        <v>6.3776466155637187E+37</v>
      </c>
      <c r="EX91">
        <f t="shared" ref="EX91:FE91" si="584">AVERAGEA(EX56:EX57)</f>
        <v>146.245</v>
      </c>
      <c r="EY91">
        <f t="shared" si="584"/>
        <v>0.97099999999999997</v>
      </c>
      <c r="EZ91">
        <f t="shared" si="584"/>
        <v>3.1550000000000003E-4</v>
      </c>
      <c r="FA91">
        <f t="shared" si="584"/>
        <v>1.2469999999999999</v>
      </c>
      <c r="FB91">
        <f t="shared" si="584"/>
        <v>1.2469999999999999</v>
      </c>
      <c r="FC91">
        <f t="shared" si="584"/>
        <v>20.554172733719994</v>
      </c>
      <c r="FD91">
        <f t="shared" si="584"/>
        <v>4.9150000000000001E-3</v>
      </c>
      <c r="FE91" t="e">
        <f t="shared" si="584"/>
        <v>#DIV/0!</v>
      </c>
      <c r="FG91">
        <f>AVERAGEA(FG56:FG57)</f>
        <v>0.77867525674079219</v>
      </c>
      <c r="FH91">
        <f>AVERAGEA(FH56:FH57)</f>
        <v>6.6914970170109861E-2</v>
      </c>
      <c r="FI91">
        <f>AVERAGEA(FI56:FI57)</f>
        <v>664.3519018996667</v>
      </c>
      <c r="FJ91">
        <f>AVERAGEA(FJ56:FJ57)</f>
        <v>1</v>
      </c>
    </row>
    <row r="92" spans="1:166" ht="15" customHeight="1" x14ac:dyDescent="0.25">
      <c r="A92">
        <v>60</v>
      </c>
      <c r="B92">
        <v>25</v>
      </c>
      <c r="C92">
        <v>1750</v>
      </c>
      <c r="E92">
        <f>COUNT(E58:E60)</f>
        <v>3</v>
      </c>
      <c r="F92">
        <f t="shared" ref="F92:AK92" si="585">AVERAGEA(F58:F60)</f>
        <v>17.666666666666668</v>
      </c>
      <c r="G92">
        <f t="shared" si="585"/>
        <v>59.292258000000004</v>
      </c>
      <c r="H92">
        <f t="shared" si="585"/>
        <v>59.899428333333333</v>
      </c>
      <c r="I92">
        <f t="shared" si="585"/>
        <v>57.974801333333339</v>
      </c>
      <c r="J92">
        <f t="shared" si="585"/>
        <v>34.364573</v>
      </c>
      <c r="K92">
        <f t="shared" si="585"/>
        <v>35.17413333333333</v>
      </c>
      <c r="L92">
        <f t="shared" si="585"/>
        <v>16.64</v>
      </c>
      <c r="M92">
        <f t="shared" si="585"/>
        <v>58.937114833333339</v>
      </c>
      <c r="N92">
        <f t="shared" si="585"/>
        <v>34.769353166666669</v>
      </c>
      <c r="O92">
        <f t="shared" si="585"/>
        <v>1176.0621266247256</v>
      </c>
      <c r="P92">
        <f t="shared" si="585"/>
        <v>0.264203080644208</v>
      </c>
      <c r="Q92">
        <f t="shared" si="585"/>
        <v>0.2702071372272547</v>
      </c>
      <c r="R92">
        <f t="shared" si="585"/>
        <v>0.97778010155085715</v>
      </c>
      <c r="S92">
        <f t="shared" si="585"/>
        <v>-6.0040565830466464E-3</v>
      </c>
      <c r="T92">
        <f t="shared" si="585"/>
        <v>-6.8873516583800622E-3</v>
      </c>
      <c r="U92">
        <f t="shared" si="585"/>
        <v>3.2000981785354835E-4</v>
      </c>
      <c r="V92">
        <f t="shared" si="585"/>
        <v>1.924627000000001</v>
      </c>
      <c r="W92">
        <f t="shared" si="585"/>
        <v>0.80956033333333011</v>
      </c>
      <c r="X92">
        <f t="shared" si="585"/>
        <v>24.16329628866082</v>
      </c>
      <c r="Y92">
        <f t="shared" si="585"/>
        <v>3.5626666666666669</v>
      </c>
      <c r="Z92">
        <f t="shared" si="585"/>
        <v>-1.6333333333333755E-3</v>
      </c>
      <c r="AA92">
        <f t="shared" si="585"/>
        <v>1.1208830829140823E-2</v>
      </c>
      <c r="AB92">
        <f t="shared" si="585"/>
        <v>9.4925825478836597E-3</v>
      </c>
      <c r="AC92">
        <f t="shared" si="585"/>
        <v>34.173297172381169</v>
      </c>
      <c r="AD92">
        <f t="shared" si="585"/>
        <v>37.011093749064543</v>
      </c>
      <c r="AE92">
        <f t="shared" si="585"/>
        <v>3.2064245097827929E-9</v>
      </c>
      <c r="AF92">
        <f t="shared" si="585"/>
        <v>7.8152644183659015E-4</v>
      </c>
      <c r="AG92">
        <f t="shared" si="585"/>
        <v>6.6452791733804068E-7</v>
      </c>
      <c r="AH92">
        <f t="shared" si="585"/>
        <v>3144.8399235555212</v>
      </c>
      <c r="AI92">
        <f t="shared" si="585"/>
        <v>3144.8399235555212</v>
      </c>
      <c r="AJ92">
        <f t="shared" si="585"/>
        <v>4097.9274697109859</v>
      </c>
      <c r="AK92">
        <f t="shared" si="585"/>
        <v>0.62149538142586058</v>
      </c>
      <c r="AL92">
        <f t="shared" ref="AL92:BQ92" si="586">AVERAGEA(AL58:AL60)</f>
        <v>0.62175526213816157</v>
      </c>
      <c r="AM92">
        <f t="shared" si="586"/>
        <v>1.1515555600034305E-2</v>
      </c>
      <c r="AN92">
        <f t="shared" si="586"/>
        <v>0.28164343780899997</v>
      </c>
      <c r="AO92">
        <f t="shared" si="586"/>
        <v>1.4106994983906206E-2</v>
      </c>
      <c r="AP92">
        <f t="shared" si="586"/>
        <v>4.8186511123227935E-4</v>
      </c>
      <c r="AQ92">
        <f t="shared" si="586"/>
        <v>994.18226644584911</v>
      </c>
      <c r="AR92">
        <f t="shared" si="586"/>
        <v>45427.552350527119</v>
      </c>
      <c r="AS92">
        <f t="shared" si="586"/>
        <v>1730.5734228772235</v>
      </c>
      <c r="AT92">
        <f t="shared" si="586"/>
        <v>1542.6692301946878</v>
      </c>
      <c r="AU92">
        <f t="shared" si="586"/>
        <v>207.25583727696676</v>
      </c>
      <c r="AV92">
        <f t="shared" si="586"/>
        <v>2.3459155158358168E-3</v>
      </c>
      <c r="AW92">
        <f t="shared" si="586"/>
        <v>3.9641250670938475E-4</v>
      </c>
      <c r="AX92">
        <f t="shared" si="586"/>
        <v>3.9546210098422905</v>
      </c>
      <c r="AY92">
        <f t="shared" si="586"/>
        <v>3.1759138066763182</v>
      </c>
      <c r="AZ92">
        <f t="shared" si="586"/>
        <v>1.4834670898122581E-3</v>
      </c>
      <c r="BA92">
        <f t="shared" si="586"/>
        <v>12.714578584467576</v>
      </c>
      <c r="BB92">
        <f t="shared" si="586"/>
        <v>10.629571475926539</v>
      </c>
      <c r="BC92">
        <f t="shared" si="586"/>
        <v>2358479.8248850009</v>
      </c>
      <c r="BD92">
        <f t="shared" si="586"/>
        <v>2074.2884933046548</v>
      </c>
      <c r="BE92">
        <f t="shared" si="586"/>
        <v>1734.8591562969677</v>
      </c>
      <c r="BF92">
        <f t="shared" si="586"/>
        <v>282.13989967812421</v>
      </c>
      <c r="BG92">
        <f t="shared" si="586"/>
        <v>1906.6400906419185</v>
      </c>
      <c r="BH92">
        <f t="shared" si="586"/>
        <v>1906.6400906419185</v>
      </c>
      <c r="BI92">
        <f t="shared" si="586"/>
        <v>0</v>
      </c>
      <c r="BJ92">
        <f t="shared" si="586"/>
        <v>11.773257138761165</v>
      </c>
      <c r="BK92">
        <f t="shared" si="586"/>
        <v>0.4871798677987722</v>
      </c>
      <c r="BL92">
        <f t="shared" si="586"/>
        <v>3321.9334664668218</v>
      </c>
      <c r="BM92">
        <f t="shared" si="586"/>
        <v>22387.96920333205</v>
      </c>
      <c r="BN92">
        <f t="shared" si="586"/>
        <v>25709.902669798874</v>
      </c>
      <c r="BO92">
        <f t="shared" si="586"/>
        <v>102919.36105720357</v>
      </c>
      <c r="BP92">
        <f t="shared" si="586"/>
        <v>0.25190129264586086</v>
      </c>
      <c r="BQ92">
        <f t="shared" si="586"/>
        <v>0.87048577684083994</v>
      </c>
      <c r="BR92">
        <f t="shared" ref="BR92:CH92" si="587">AVERAGEA(BR58:BR60)</f>
        <v>0.21917426557835884</v>
      </c>
      <c r="BS92">
        <f t="shared" si="587"/>
        <v>51.25603239526297</v>
      </c>
      <c r="BT92">
        <f t="shared" si="587"/>
        <v>45.369403825882387</v>
      </c>
      <c r="BU92">
        <f t="shared" si="587"/>
        <v>7.6810824380703648</v>
      </c>
      <c r="BV92">
        <f t="shared" si="587"/>
        <v>0.26722044279926843</v>
      </c>
      <c r="BW92">
        <f t="shared" si="587"/>
        <v>0.26127250572216948</v>
      </c>
      <c r="BX92">
        <f t="shared" si="587"/>
        <v>1.0112165454756983</v>
      </c>
      <c r="BY92">
        <f t="shared" si="587"/>
        <v>0.26833644793604156</v>
      </c>
      <c r="BZ92">
        <f t="shared" si="587"/>
        <v>1.2613626309094423</v>
      </c>
      <c r="CA92">
        <f t="shared" si="587"/>
        <v>7.0132204330025691E-2</v>
      </c>
      <c r="CB92">
        <f t="shared" si="587"/>
        <v>7.7432819686342025E-2</v>
      </c>
      <c r="CC92">
        <f t="shared" si="587"/>
        <v>4.674065355628902E-3</v>
      </c>
      <c r="CD92">
        <f t="shared" si="587"/>
        <v>1.1362895881925703</v>
      </c>
      <c r="CE92">
        <f t="shared" si="587"/>
        <v>3.210491393942411E-5</v>
      </c>
      <c r="CF92">
        <f t="shared" si="587"/>
        <v>3.2597199778541047E-5</v>
      </c>
      <c r="CG92">
        <f>AVERAGEA(CG58:CG60)</f>
        <v>1.2810648096352599</v>
      </c>
      <c r="CH92">
        <f t="shared" si="587"/>
        <v>1.3713112004029748E-2</v>
      </c>
      <c r="CJ92">
        <f t="shared" ref="CJ92:CO92" si="588">AVERAGEA(CJ58:CJ60)</f>
        <v>28.178937583181124</v>
      </c>
      <c r="CK92">
        <f t="shared" si="588"/>
        <v>3.3277708679682276</v>
      </c>
      <c r="CL92">
        <f t="shared" si="588"/>
        <v>2.045554677318663</v>
      </c>
      <c r="CM92">
        <f t="shared" ref="CM92" si="589">AVERAGEA(CM58:CM60)</f>
        <v>-1.4627942014606734</v>
      </c>
      <c r="CN92">
        <f t="shared" si="588"/>
        <v>18.795356575104336</v>
      </c>
      <c r="CO92">
        <f t="shared" si="588"/>
        <v>2.8671781132833289</v>
      </c>
      <c r="CP92">
        <f t="shared" ref="CP92:CX92" si="590">AVERAGEA(CP58:CP60)</f>
        <v>3.9641250670938475</v>
      </c>
      <c r="CQ92" t="e">
        <f t="shared" si="590"/>
        <v>#REF!</v>
      </c>
      <c r="CR92" t="e">
        <f t="shared" si="590"/>
        <v>#REF!</v>
      </c>
      <c r="CS92">
        <f t="shared" si="590"/>
        <v>6.8470452068067622E-2</v>
      </c>
      <c r="CT92">
        <f t="shared" si="590"/>
        <v>5.1358570854769102E-2</v>
      </c>
      <c r="CU92">
        <f t="shared" si="590"/>
        <v>3.1272287039513917E-7</v>
      </c>
      <c r="CV92">
        <f t="shared" si="590"/>
        <v>30359.583508362066</v>
      </c>
      <c r="CW92" t="e">
        <f t="shared" si="590"/>
        <v>#DIV/0!</v>
      </c>
      <c r="CX92">
        <f t="shared" si="590"/>
        <v>0.77533714470370396</v>
      </c>
      <c r="CY92">
        <f t="shared" ref="CY92" si="591">AVERAGEA(CY58:CY60)</f>
        <v>3.2064245097827935</v>
      </c>
      <c r="CZ92">
        <f t="shared" ref="CZ92:FJ92" si="592">AVERAGEA(CZ58:CZ60)</f>
        <v>1180.5554236756143</v>
      </c>
      <c r="DA92">
        <f t="shared" si="592"/>
        <v>8.9020387522223095E-4</v>
      </c>
      <c r="DB92">
        <f t="shared" si="592"/>
        <v>6.8374672955242106</v>
      </c>
      <c r="DC92">
        <f t="shared" si="592"/>
        <v>187.34155569221971</v>
      </c>
      <c r="DD92">
        <f t="shared" si="592"/>
        <v>8.7565999879269807</v>
      </c>
      <c r="DE92">
        <f t="shared" si="592"/>
        <v>1.1771047218206114E-9</v>
      </c>
      <c r="DF92">
        <f t="shared" si="592"/>
        <v>1.1771047218206114</v>
      </c>
      <c r="DG92">
        <f t="shared" si="592"/>
        <v>0.9357016538713715</v>
      </c>
      <c r="DH92">
        <f t="shared" si="592"/>
        <v>2.7408608441895896E-2</v>
      </c>
      <c r="DI92">
        <f t="shared" ref="DI92:DK92" si="593">AVERAGEA(DI58:DI60)</f>
        <v>14.9911114589629</v>
      </c>
      <c r="DJ92">
        <f t="shared" si="593"/>
        <v>1.6711343297536431E-5</v>
      </c>
      <c r="DK92">
        <f t="shared" si="593"/>
        <v>1.619912199082153</v>
      </c>
      <c r="DL92">
        <f t="shared" ref="DL92" si="594">AVERAGEA(DL58:DL60)</f>
        <v>0.42801040294083353</v>
      </c>
      <c r="DM92">
        <f t="shared" ref="DM92" si="595">AVERAGEA(DM58:DM60)</f>
        <v>1.5950614472620159</v>
      </c>
      <c r="DN92">
        <f t="shared" ref="DN92" si="596">AVERAGEA(DN58:DN60)</f>
        <v>413.21530924296303</v>
      </c>
      <c r="DO92">
        <f t="shared" ref="DO92:DP92" si="597">AVERAGEA(DO58:DO60)</f>
        <v>2.0621991436997109</v>
      </c>
      <c r="DP92">
        <f t="shared" si="597"/>
        <v>16.58414002808993</v>
      </c>
      <c r="DQ92">
        <f t="shared" ref="DQ92:DR92" si="598">AVERAGEA(DQ58:DQ60)</f>
        <v>4.619820446657157E-6</v>
      </c>
      <c r="DR92">
        <f t="shared" si="598"/>
        <v>11.654020623168668</v>
      </c>
      <c r="DT92">
        <f t="shared" si="592"/>
        <v>4.4824097631241259E-29</v>
      </c>
      <c r="DU92">
        <f t="shared" si="592"/>
        <v>2.8241729137635296E-2</v>
      </c>
      <c r="DV92">
        <f t="shared" si="592"/>
        <v>1.039365465860511E-21</v>
      </c>
      <c r="DW92">
        <f t="shared" si="592"/>
        <v>2.445930980333754E-9</v>
      </c>
      <c r="DX92">
        <f t="shared" si="592"/>
        <v>1.4558525006466887E-8</v>
      </c>
      <c r="DY92">
        <f t="shared" si="592"/>
        <v>5.4857142857142854E-2</v>
      </c>
      <c r="DZ92">
        <f t="shared" si="592"/>
        <v>0.29326388888888888</v>
      </c>
      <c r="EA92">
        <f t="shared" si="592"/>
        <v>9.0042297719601381E-12</v>
      </c>
      <c r="EB92">
        <f t="shared" si="592"/>
        <v>11182472250.340698</v>
      </c>
      <c r="EC92">
        <f t="shared" si="592"/>
        <v>186374537.5056783</v>
      </c>
      <c r="ED92">
        <f t="shared" si="592"/>
        <v>10626490.538691375</v>
      </c>
      <c r="EE92">
        <f t="shared" si="592"/>
        <v>372.74907501135664</v>
      </c>
      <c r="EF92" t="e">
        <f t="shared" si="592"/>
        <v>#DIV/0!</v>
      </c>
      <c r="EG92">
        <f t="shared" si="592"/>
        <v>2.7588111288942119E-9</v>
      </c>
      <c r="EH92">
        <f t="shared" si="592"/>
        <v>2.7588111288942119</v>
      </c>
      <c r="EI92">
        <f t="shared" si="592"/>
        <v>3986.6194562509841</v>
      </c>
      <c r="EJ92">
        <f t="shared" si="592"/>
        <v>2.7588111288942119E-9</v>
      </c>
      <c r="EK92">
        <f t="shared" si="592"/>
        <v>6.8470452068067622E-2</v>
      </c>
      <c r="EL92">
        <f t="shared" si="592"/>
        <v>17.5</v>
      </c>
      <c r="EM92">
        <f t="shared" si="592"/>
        <v>17.5</v>
      </c>
      <c r="EN92">
        <f t="shared" si="592"/>
        <v>2.8585138507031109</v>
      </c>
      <c r="EO92" t="e">
        <f t="shared" si="592"/>
        <v>#DIV/0!</v>
      </c>
      <c r="EP92" t="e">
        <f t="shared" ref="EP92:EQ92" si="599">AVERAGEA(EP58:EP60)</f>
        <v>#DIV/0!</v>
      </c>
      <c r="EQ92">
        <f t="shared" si="599"/>
        <v>2.4150000000000001E-5</v>
      </c>
      <c r="ER92">
        <f>AVERAGEA(ER58:ER60)</f>
        <v>0.23214378418898793</v>
      </c>
      <c r="ET92">
        <f t="shared" si="592"/>
        <v>1.9373254245406509E-6</v>
      </c>
      <c r="EU92">
        <f t="shared" si="592"/>
        <v>1.063008690126827E-21</v>
      </c>
      <c r="EV92">
        <f t="shared" si="592"/>
        <v>5.9523121004408914E+37</v>
      </c>
      <c r="EW92" t="e">
        <f t="shared" si="592"/>
        <v>#DIV/0!</v>
      </c>
      <c r="EX92">
        <f t="shared" si="592"/>
        <v>230.87333333333336</v>
      </c>
      <c r="EY92">
        <f t="shared" si="592"/>
        <v>0.97950000000000004</v>
      </c>
      <c r="EZ92">
        <f t="shared" si="592"/>
        <v>3.3199999999999999E-4</v>
      </c>
      <c r="FA92">
        <f t="shared" si="592"/>
        <v>1.3109999999999999</v>
      </c>
      <c r="FB92">
        <f t="shared" si="592"/>
        <v>1.3109999999999999</v>
      </c>
      <c r="FC92">
        <f t="shared" si="592"/>
        <v>13.81016503856652</v>
      </c>
      <c r="FD92">
        <f t="shared" si="592"/>
        <v>5.5500000000000002E-3</v>
      </c>
      <c r="FE92" t="e">
        <f t="shared" si="592"/>
        <v>#DIV/0!</v>
      </c>
      <c r="FF92" t="e">
        <f t="shared" si="592"/>
        <v>#DIV/0!</v>
      </c>
      <c r="FG92">
        <f t="shared" si="592"/>
        <v>0.74735644733526274</v>
      </c>
      <c r="FH92">
        <f t="shared" si="592"/>
        <v>7.027027027027026E-2</v>
      </c>
      <c r="FI92">
        <f t="shared" si="592"/>
        <v>769.68412397953716</v>
      </c>
      <c r="FJ92">
        <f t="shared" si="592"/>
        <v>1</v>
      </c>
    </row>
    <row r="93" spans="1:166" x14ac:dyDescent="0.25">
      <c r="A93">
        <v>60</v>
      </c>
      <c r="B93">
        <v>25</v>
      </c>
      <c r="C93">
        <v>1900</v>
      </c>
      <c r="E93">
        <f>COUNT(E61:E63)</f>
        <v>3</v>
      </c>
      <c r="F93">
        <f t="shared" ref="F93:AK93" si="600">AVERAGEA(F61:F63)</f>
        <v>16.666666666666668</v>
      </c>
      <c r="G93">
        <f t="shared" si="600"/>
        <v>59.185991999999999</v>
      </c>
      <c r="H93">
        <f t="shared" si="600"/>
        <v>59.864751333333324</v>
      </c>
      <c r="I93">
        <f t="shared" si="600"/>
        <v>58.096371666666663</v>
      </c>
      <c r="J93">
        <f t="shared" si="600"/>
        <v>34.882427333333332</v>
      </c>
      <c r="K93">
        <f t="shared" si="600"/>
        <v>35.643584333333337</v>
      </c>
      <c r="L93">
        <f t="shared" si="600"/>
        <v>16.080000000000002</v>
      </c>
      <c r="M93">
        <f t="shared" si="600"/>
        <v>58.9805615</v>
      </c>
      <c r="N93">
        <f t="shared" si="600"/>
        <v>35.263005833333331</v>
      </c>
      <c r="O93">
        <f t="shared" si="600"/>
        <v>1176.0354307256077</v>
      </c>
      <c r="P93">
        <f t="shared" si="600"/>
        <v>0.263908013714995</v>
      </c>
      <c r="Q93">
        <f t="shared" si="600"/>
        <v>0.2702183081388535</v>
      </c>
      <c r="R93">
        <f t="shared" si="600"/>
        <v>0.97664557013493614</v>
      </c>
      <c r="S93">
        <f t="shared" si="600"/>
        <v>-6.3102944238584979E-3</v>
      </c>
      <c r="T93">
        <f t="shared" si="600"/>
        <v>-7.1936370249476899E-3</v>
      </c>
      <c r="U93">
        <f t="shared" si="600"/>
        <v>3.4606863920981138E-4</v>
      </c>
      <c r="V93">
        <f t="shared" si="600"/>
        <v>1.768379666666668</v>
      </c>
      <c r="W93">
        <f t="shared" si="600"/>
        <v>0.76115699999999953</v>
      </c>
      <c r="X93">
        <f t="shared" si="600"/>
        <v>23.713865693131172</v>
      </c>
      <c r="Y93">
        <f t="shared" si="600"/>
        <v>3.8498333333333332</v>
      </c>
      <c r="Z93">
        <f t="shared" si="600"/>
        <v>6.6666666666659324E-5</v>
      </c>
      <c r="AA93">
        <f t="shared" si="600"/>
        <v>1.0211012060968071E-2</v>
      </c>
      <c r="AB93">
        <f t="shared" si="600"/>
        <v>9.6189729251855462E-3</v>
      </c>
      <c r="AC93">
        <f t="shared" si="600"/>
        <v>34.628302530667966</v>
      </c>
      <c r="AD93">
        <f t="shared" si="600"/>
        <v>36.017266255964465</v>
      </c>
      <c r="AE93">
        <f t="shared" si="600"/>
        <v>3.20906436947208E-9</v>
      </c>
      <c r="AF93">
        <f t="shared" si="600"/>
        <v>7.8097731911269555E-4</v>
      </c>
      <c r="AG93">
        <f t="shared" si="600"/>
        <v>6.6407610860042986E-7</v>
      </c>
      <c r="AH93">
        <f t="shared" si="600"/>
        <v>3144.879849154835</v>
      </c>
      <c r="AI93">
        <f t="shared" si="600"/>
        <v>3144.879849154835</v>
      </c>
      <c r="AJ93">
        <f t="shared" si="600"/>
        <v>4095.8101422228706</v>
      </c>
      <c r="AK93">
        <f t="shared" si="600"/>
        <v>0.62154107291337868</v>
      </c>
      <c r="AL93">
        <f t="shared" ref="AL93:BQ93" si="601">AVERAGEA(AL61:AL63)</f>
        <v>0.62246790658792728</v>
      </c>
      <c r="AM93">
        <f t="shared" si="601"/>
        <v>1.1519801852405342E-2</v>
      </c>
      <c r="AN93">
        <f t="shared" si="601"/>
        <v>0.281664552889</v>
      </c>
      <c r="AO93">
        <f t="shared" si="601"/>
        <v>1.4112157074650864E-2</v>
      </c>
      <c r="AP93">
        <f t="shared" si="601"/>
        <v>4.8153236608450826E-4</v>
      </c>
      <c r="AQ93">
        <f t="shared" si="601"/>
        <v>994.01846360171146</v>
      </c>
      <c r="AR93">
        <f t="shared" si="601"/>
        <v>49379.92147302247</v>
      </c>
      <c r="AS93">
        <f t="shared" si="601"/>
        <v>1881.1398656389513</v>
      </c>
      <c r="AT93">
        <f t="shared" si="601"/>
        <v>1676.0183416571072</v>
      </c>
      <c r="AU93">
        <f t="shared" si="601"/>
        <v>206.94370540834723</v>
      </c>
      <c r="AV93">
        <f t="shared" si="601"/>
        <v>2.2500729141081365E-3</v>
      </c>
      <c r="AW93">
        <f t="shared" si="601"/>
        <v>3.8040768395436762E-4</v>
      </c>
      <c r="AX93">
        <f t="shared" si="601"/>
        <v>3.9516014171692788</v>
      </c>
      <c r="AY93">
        <f t="shared" si="601"/>
        <v>3.1684846414719821</v>
      </c>
      <c r="AZ93">
        <f t="shared" si="601"/>
        <v>1.4232220297139692E-3</v>
      </c>
      <c r="BA93">
        <f t="shared" si="601"/>
        <v>13.069769386704598</v>
      </c>
      <c r="BB93">
        <f t="shared" si="601"/>
        <v>10.918865975188348</v>
      </c>
      <c r="BC93">
        <f t="shared" si="601"/>
        <v>2358378.845008411</v>
      </c>
      <c r="BD93">
        <f t="shared" si="601"/>
        <v>2132.3919929422041</v>
      </c>
      <c r="BE93">
        <f t="shared" si="601"/>
        <v>1784.117103764195</v>
      </c>
      <c r="BF93">
        <f t="shared" si="601"/>
        <v>282.24314149301728</v>
      </c>
      <c r="BG93">
        <f t="shared" si="601"/>
        <v>1965.1707047897928</v>
      </c>
      <c r="BH93">
        <f t="shared" si="601"/>
        <v>1965.1707047897928</v>
      </c>
      <c r="BI93">
        <f t="shared" si="601"/>
        <v>0</v>
      </c>
      <c r="BJ93">
        <f t="shared" si="601"/>
        <v>11.550437755492553</v>
      </c>
      <c r="BK93">
        <f t="shared" si="601"/>
        <v>0.48693063051475177</v>
      </c>
      <c r="BL93">
        <f t="shared" si="601"/>
        <v>3259.9185737950352</v>
      </c>
      <c r="BM93">
        <f t="shared" si="601"/>
        <v>22685.1572410396</v>
      </c>
      <c r="BN93">
        <f t="shared" si="601"/>
        <v>25945.075814834636</v>
      </c>
      <c r="BO93">
        <f t="shared" si="601"/>
        <v>102720.75335465548</v>
      </c>
      <c r="BP93">
        <f t="shared" si="601"/>
        <v>0.25535127956113379</v>
      </c>
      <c r="BQ93">
        <f t="shared" si="601"/>
        <v>0.87435831660009844</v>
      </c>
      <c r="BR93">
        <f t="shared" ref="BR93:CH93" si="602">AVERAGEA(BR61:BR63)</f>
        <v>0.22331688880085312</v>
      </c>
      <c r="BS93">
        <f t="shared" si="602"/>
        <v>51.43828939250276</v>
      </c>
      <c r="BT93">
        <f t="shared" si="602"/>
        <v>45.663070514756477</v>
      </c>
      <c r="BU93">
        <f t="shared" si="602"/>
        <v>7.5422721074972401</v>
      </c>
      <c r="BV93">
        <f t="shared" si="602"/>
        <v>0.26728638717294023</v>
      </c>
      <c r="BW93">
        <f t="shared" si="602"/>
        <v>0.26127250883983993</v>
      </c>
      <c r="BX93">
        <f t="shared" si="602"/>
        <v>1.0100871872804276</v>
      </c>
      <c r="BY93">
        <f t="shared" si="602"/>
        <v>0.26837842073669904</v>
      </c>
      <c r="BZ93">
        <f t="shared" si="602"/>
        <v>1.2550507932727177</v>
      </c>
      <c r="CA93">
        <f t="shared" si="602"/>
        <v>6.8450574994616153E-2</v>
      </c>
      <c r="CB93">
        <f t="shared" si="602"/>
        <v>7.0878990889560525E-2</v>
      </c>
      <c r="CC93">
        <f t="shared" si="602"/>
        <v>5.1581457968810831E-3</v>
      </c>
      <c r="CD93">
        <f t="shared" si="602"/>
        <v>1.1325689902765728</v>
      </c>
      <c r="CE93">
        <f t="shared" si="602"/>
        <v>3.2818312429289522E-5</v>
      </c>
      <c r="CF93">
        <f t="shared" si="602"/>
        <v>3.3527213058680398E-5</v>
      </c>
      <c r="CG93">
        <f t="shared" si="602"/>
        <v>1.2762947553834414</v>
      </c>
      <c r="CH93">
        <f t="shared" si="602"/>
        <v>1.3116992177798473E-2</v>
      </c>
      <c r="CJ93">
        <f t="shared" ref="CJ93:CO93" si="603">AVERAGEA(CJ61:CJ63)</f>
        <v>31.120100719503068</v>
      </c>
      <c r="CK93">
        <f t="shared" si="603"/>
        <v>3.4061676974912878</v>
      </c>
      <c r="CL93">
        <f t="shared" si="603"/>
        <v>1.9928377769488268</v>
      </c>
      <c r="CM93">
        <f t="shared" ref="CM93" si="604">AVERAGEA(CM61:CM63)</f>
        <v>-1.483598191782366</v>
      </c>
      <c r="CN93">
        <f t="shared" si="603"/>
        <v>19.533130789713752</v>
      </c>
      <c r="CO93">
        <f t="shared" si="603"/>
        <v>2.7740503567376344</v>
      </c>
      <c r="CP93">
        <f t="shared" ref="CP93:CX93" si="605">AVERAGEA(CP61:CP63)</f>
        <v>3.8040768395436761</v>
      </c>
      <c r="CQ93" t="e">
        <f t="shared" si="605"/>
        <v>#REF!</v>
      </c>
      <c r="CR93" t="e">
        <f t="shared" si="605"/>
        <v>#REF!</v>
      </c>
      <c r="CS93">
        <f t="shared" si="605"/>
        <v>7.4693991981069977E-2</v>
      </c>
      <c r="CT93">
        <f t="shared" si="605"/>
        <v>5.2053780002196487E-2</v>
      </c>
      <c r="CU93">
        <f t="shared" si="605"/>
        <v>3.1489415314488495E-7</v>
      </c>
      <c r="CV93">
        <f t="shared" si="605"/>
        <v>30551.111163568978</v>
      </c>
      <c r="CW93" t="e">
        <f t="shared" si="605"/>
        <v>#DIV/0!</v>
      </c>
      <c r="CX93">
        <f t="shared" si="605"/>
        <v>0.77819461715399518</v>
      </c>
      <c r="CY93">
        <f t="shared" ref="CY93" si="606">AVERAGEA(CY61:CY63)</f>
        <v>3.2090643694720793</v>
      </c>
      <c r="CZ93">
        <f>AVERAGEA(CZ61:CZ63)</f>
        <v>1180.4540500873145</v>
      </c>
      <c r="DA93">
        <f>AVERAGEA(DA61:DA63)</f>
        <v>8.8735655410379871E-4</v>
      </c>
      <c r="DC93">
        <f t="shared" ref="DC93:ED93" si="607">AVERAGEA(DC61:DC63)</f>
        <v>191.6898608107812</v>
      </c>
      <c r="DD93">
        <f t="shared" si="607"/>
        <v>8.6920006965761356</v>
      </c>
      <c r="DE93">
        <f t="shared" si="607"/>
        <v>1.1868462949563189E-9</v>
      </c>
      <c r="DF93">
        <f t="shared" si="607"/>
        <v>1.1868462949563188</v>
      </c>
      <c r="DG93">
        <f t="shared" si="607"/>
        <v>0.96644543423176199</v>
      </c>
      <c r="DH93">
        <f t="shared" si="607"/>
        <v>2.7913120725644166E-2</v>
      </c>
      <c r="DI93">
        <f t="shared" ref="DI93:DK93" si="608">AVERAGEA(DI61:DI63)</f>
        <v>15.410353955553113</v>
      </c>
      <c r="DJ93">
        <f t="shared" si="608"/>
        <v>1.7273893400065826E-5</v>
      </c>
      <c r="DK93">
        <f t="shared" si="608"/>
        <v>1.6031461415518493</v>
      </c>
      <c r="DL93">
        <f t="shared" ref="DL93" si="609">AVERAGEA(DL61:DL63)</f>
        <v>0.42312452643042547</v>
      </c>
      <c r="DM93">
        <f t="shared" ref="DM93" si="610">AVERAGEA(DM61:DM63)</f>
        <v>1.5765934265253787</v>
      </c>
      <c r="DN93">
        <f>AVERAGEA(DN61:DN63)</f>
        <v>418.53172922127834</v>
      </c>
      <c r="DO93">
        <f t="shared" ref="DO93:DP93" si="611">AVERAGEA(DO61:DO63)</f>
        <v>2.1092370635422211</v>
      </c>
      <c r="DP93">
        <f t="shared" si="611"/>
        <v>16.420356114596121</v>
      </c>
      <c r="DQ93">
        <f t="shared" ref="DQ93:DR93" si="612">AVERAGEA(DQ61:DQ63)</f>
        <v>4.399899409765278E-6</v>
      </c>
      <c r="DR93">
        <f t="shared" si="612"/>
        <v>11.566141546053089</v>
      </c>
      <c r="DT93">
        <f t="shared" si="607"/>
        <v>4.4824097631241259E-29</v>
      </c>
      <c r="DU93">
        <f t="shared" si="607"/>
        <v>2.8256558633485456E-2</v>
      </c>
      <c r="DV93">
        <f t="shared" si="607"/>
        <v>1.0177563910008746E-21</v>
      </c>
      <c r="DW93">
        <f t="shared" si="607"/>
        <v>2.4952813606539425E-9</v>
      </c>
      <c r="DX93">
        <f t="shared" si="607"/>
        <v>1.4957778233508663E-8</v>
      </c>
      <c r="DY93">
        <f t="shared" si="607"/>
        <v>5.0526315789473676E-2</v>
      </c>
      <c r="DZ93">
        <f t="shared" si="607"/>
        <v>0.31923611111111111</v>
      </c>
      <c r="EA93">
        <f t="shared" si="607"/>
        <v>1.0066894993339063E-11</v>
      </c>
      <c r="EB93">
        <f t="shared" si="607"/>
        <v>9974388824.7535686</v>
      </c>
      <c r="EC93">
        <f t="shared" si="607"/>
        <v>166239813.74589285</v>
      </c>
      <c r="ED93">
        <f t="shared" si="607"/>
        <v>10863798.229484865</v>
      </c>
      <c r="EH93">
        <f t="shared" ref="EH93:EV93" si="613">AVERAGEA(EH61:EH63)</f>
        <v>2.7689897598270918</v>
      </c>
      <c r="EI93">
        <f t="shared" si="613"/>
        <v>4306.4426326282319</v>
      </c>
      <c r="EJ93">
        <f t="shared" si="613"/>
        <v>2.7689897598270921E-9</v>
      </c>
      <c r="EK93">
        <f t="shared" si="613"/>
        <v>7.4693991981069977E-2</v>
      </c>
      <c r="EL93">
        <f t="shared" si="613"/>
        <v>16.666666666666668</v>
      </c>
      <c r="EM93">
        <f t="shared" si="613"/>
        <v>16.666666666666668</v>
      </c>
      <c r="EN93">
        <f t="shared" si="613"/>
        <v>2.7940201724749136</v>
      </c>
      <c r="EO93" t="e">
        <f t="shared" si="613"/>
        <v>#DIV/0!</v>
      </c>
      <c r="EP93" t="e">
        <f t="shared" ref="EP93:ER93" si="614">AVERAGEA(EP61:EP63)</f>
        <v>#DIV/0!</v>
      </c>
      <c r="EQ93">
        <f t="shared" si="614"/>
        <v>2.6233333333333328E-5</v>
      </c>
      <c r="ER93">
        <f t="shared" si="614"/>
        <v>0.22327544246123465</v>
      </c>
      <c r="ET93">
        <f t="shared" si="613"/>
        <v>1.9373648581182476E-6</v>
      </c>
      <c r="EU93">
        <f t="shared" si="613"/>
        <v>1.0177563910008746E-21</v>
      </c>
      <c r="EV93">
        <f t="shared" si="613"/>
        <v>6.2044101374838884E+37</v>
      </c>
      <c r="EX93">
        <f t="shared" ref="EX93:FE93" si="615">AVERAGEA(EX61:EX63)</f>
        <v>144.16</v>
      </c>
      <c r="EY93">
        <f t="shared" si="615"/>
        <v>0.97666666666666668</v>
      </c>
      <c r="EZ93">
        <f t="shared" si="615"/>
        <v>3.5666666666666664E-4</v>
      </c>
      <c r="FA93">
        <f t="shared" si="615"/>
        <v>1.2663333333333331</v>
      </c>
      <c r="FB93">
        <f t="shared" si="615"/>
        <v>1.2663333333333331</v>
      </c>
      <c r="FC93">
        <f t="shared" si="615"/>
        <v>18.052035586001988</v>
      </c>
      <c r="FD93">
        <f t="shared" si="615"/>
        <v>5.1599999999999997E-3</v>
      </c>
      <c r="FE93">
        <f t="shared" si="615"/>
        <v>107.455</v>
      </c>
      <c r="FG93">
        <f>AVERAGEA(FG61:FG63)</f>
        <v>0.77128851015977606</v>
      </c>
      <c r="FH93">
        <f>AVERAGEA(FH61:FH63)</f>
        <v>7.3291679345006425E-2</v>
      </c>
      <c r="FI93">
        <f>AVERAGEA(FI61:FI63)</f>
        <v>726.31095226433899</v>
      </c>
      <c r="FJ93">
        <f>AVERAGEA(FJ61:FJ63)</f>
        <v>1.0258467023172906</v>
      </c>
    </row>
    <row r="94" spans="1:166" x14ac:dyDescent="0.25">
      <c r="A94">
        <v>60</v>
      </c>
      <c r="B94">
        <v>25</v>
      </c>
      <c r="C94">
        <v>2050</v>
      </c>
      <c r="E94">
        <f>COUNT(E64:E66)</f>
        <v>3</v>
      </c>
      <c r="F94">
        <f>AVERAGEA(F64:F66)</f>
        <v>19.5</v>
      </c>
      <c r="G94">
        <f t="shared" ref="G94:BR94" si="616">AVERAGEA(G64:G66)</f>
        <v>59.271137499999995</v>
      </c>
      <c r="H94">
        <f t="shared" si="616"/>
        <v>59.978293999999998</v>
      </c>
      <c r="I94">
        <f t="shared" si="616"/>
        <v>58.261972999999998</v>
      </c>
      <c r="J94">
        <f t="shared" si="616"/>
        <v>35.340340499999996</v>
      </c>
      <c r="K94">
        <f t="shared" si="616"/>
        <v>36.030946999999998</v>
      </c>
      <c r="L94">
        <f t="shared" si="616"/>
        <v>19.085000000000001</v>
      </c>
      <c r="M94">
        <f t="shared" si="616"/>
        <v>59.120133500000001</v>
      </c>
      <c r="N94">
        <f t="shared" si="616"/>
        <v>35.685643749999997</v>
      </c>
      <c r="O94">
        <f t="shared" si="616"/>
        <v>1175.9495539031732</v>
      </c>
      <c r="P94">
        <f t="shared" si="616"/>
        <v>0.26518370227254401</v>
      </c>
      <c r="Q94">
        <f t="shared" si="616"/>
        <v>0.27025424824217559</v>
      </c>
      <c r="R94">
        <f t="shared" si="616"/>
        <v>0.98123753604268882</v>
      </c>
      <c r="S94">
        <f t="shared" si="616"/>
        <v>-5.0705459696315514E-3</v>
      </c>
      <c r="T94">
        <f t="shared" si="616"/>
        <v>-5.9655613089718007E-3</v>
      </c>
      <c r="U94">
        <f t="shared" si="616"/>
        <v>3.9425585123658414E-4</v>
      </c>
      <c r="V94">
        <f t="shared" si="616"/>
        <v>1.7163209999999971</v>
      </c>
      <c r="W94">
        <f t="shared" si="616"/>
        <v>0.69060649999999768</v>
      </c>
      <c r="X94">
        <f t="shared" si="616"/>
        <v>23.430738401104726</v>
      </c>
      <c r="Y94">
        <f t="shared" si="616"/>
        <v>3.8588</v>
      </c>
      <c r="Z94">
        <f t="shared" si="616"/>
        <v>0</v>
      </c>
      <c r="AA94">
        <f t="shared" si="616"/>
        <v>9.8285148665018217E-3</v>
      </c>
      <c r="AB94">
        <f t="shared" si="616"/>
        <v>9.309649107051985E-3</v>
      </c>
      <c r="AC94">
        <f t="shared" si="616"/>
        <v>33.514736785387143</v>
      </c>
      <c r="AD94">
        <f t="shared" si="616"/>
        <v>34.305009249779985</v>
      </c>
      <c r="AE94">
        <f t="shared" si="616"/>
        <v>3.2175547218191499E-9</v>
      </c>
      <c r="AF94">
        <f t="shared" si="616"/>
        <v>7.7921923590661721E-4</v>
      </c>
      <c r="AG94">
        <f t="shared" si="616"/>
        <v>6.6262965485077208E-7</v>
      </c>
      <c r="AH94">
        <f t="shared" si="616"/>
        <v>3145.0086831077656</v>
      </c>
      <c r="AI94">
        <f t="shared" si="616"/>
        <v>3145.0086831077656</v>
      </c>
      <c r="AJ94">
        <f t="shared" si="616"/>
        <v>4093.9927457930162</v>
      </c>
      <c r="AK94">
        <f t="shared" si="616"/>
        <v>0.62168765189605502</v>
      </c>
      <c r="AL94">
        <f t="shared" si="616"/>
        <v>0.62307550939214917</v>
      </c>
      <c r="AM94">
        <f t="shared" si="616"/>
        <v>1.1533430446166087E-2</v>
      </c>
      <c r="AN94">
        <f t="shared" si="616"/>
        <v>0.28173238488100005</v>
      </c>
      <c r="AO94">
        <f t="shared" si="616"/>
        <v>1.4128724950601596E-2</v>
      </c>
      <c r="AP94">
        <f t="shared" si="616"/>
        <v>4.8046705688050323E-4</v>
      </c>
      <c r="AQ94">
        <f t="shared" si="616"/>
        <v>993.87728513117202</v>
      </c>
      <c r="AR94">
        <f t="shared" si="616"/>
        <v>53386.163199395276</v>
      </c>
      <c r="AS94">
        <f t="shared" si="616"/>
        <v>2033.758598072201</v>
      </c>
      <c r="AT94">
        <f t="shared" si="616"/>
        <v>1812.4712130584776</v>
      </c>
      <c r="AU94">
        <f t="shared" si="616"/>
        <v>205.94599517365424</v>
      </c>
      <c r="AV94">
        <f t="shared" si="616"/>
        <v>2.1639978400354466E-3</v>
      </c>
      <c r="AW94">
        <f t="shared" si="616"/>
        <v>3.6644429371040453E-4</v>
      </c>
      <c r="AX94">
        <f t="shared" si="616"/>
        <v>3.9419362065778483</v>
      </c>
      <c r="AY94">
        <f t="shared" si="616"/>
        <v>3.1569582671159808</v>
      </c>
      <c r="AZ94">
        <f t="shared" si="616"/>
        <v>1.3698949046471434E-3</v>
      </c>
      <c r="BA94">
        <f t="shared" si="616"/>
        <v>13.403074619349031</v>
      </c>
      <c r="BB94">
        <f t="shared" si="616"/>
        <v>11.193929662577812</v>
      </c>
      <c r="BC94">
        <f t="shared" si="616"/>
        <v>2358054.3740954194</v>
      </c>
      <c r="BD94">
        <f t="shared" si="616"/>
        <v>2187.2879977140228</v>
      </c>
      <c r="BE94">
        <f t="shared" si="616"/>
        <v>1830.8477201347969</v>
      </c>
      <c r="BF94">
        <f t="shared" si="616"/>
        <v>282.57449901203199</v>
      </c>
      <c r="BG94">
        <f t="shared" si="616"/>
        <v>1849.5644735503479</v>
      </c>
      <c r="BH94">
        <f t="shared" si="616"/>
        <v>1849.5644735503479</v>
      </c>
      <c r="BI94">
        <f t="shared" si="616"/>
        <v>0</v>
      </c>
      <c r="BJ94">
        <f t="shared" si="616"/>
        <v>11.865235005536007</v>
      </c>
      <c r="BK94">
        <f t="shared" si="616"/>
        <v>0.50640060744347326</v>
      </c>
      <c r="BL94">
        <f t="shared" si="616"/>
        <v>3352.9298780071431</v>
      </c>
      <c r="BM94">
        <f t="shared" si="616"/>
        <v>21952.518858363452</v>
      </c>
      <c r="BN94">
        <f t="shared" si="616"/>
        <v>25305.448736370592</v>
      </c>
      <c r="BO94">
        <f t="shared" si="616"/>
        <v>107546.98593506476</v>
      </c>
      <c r="BP94">
        <f t="shared" si="616"/>
        <v>0.23523743345476675</v>
      </c>
      <c r="BQ94">
        <f t="shared" si="616"/>
        <v>0.86745322597011199</v>
      </c>
      <c r="BR94">
        <f t="shared" si="616"/>
        <v>0.204065803366663</v>
      </c>
      <c r="BS94">
        <f t="shared" ref="BS94:CO94" si="617">AVERAGEA(BS64:BS66)</f>
        <v>51.843081729056543</v>
      </c>
      <c r="BT94">
        <f t="shared" si="617"/>
        <v>45.910464226288539</v>
      </c>
      <c r="BU94">
        <f t="shared" si="617"/>
        <v>7.2770517709434586</v>
      </c>
      <c r="BV94">
        <f t="shared" si="617"/>
        <v>0.26749819514804984</v>
      </c>
      <c r="BW94">
        <f t="shared" si="617"/>
        <v>0.26127251885366787</v>
      </c>
      <c r="BX94">
        <f t="shared" si="617"/>
        <v>1.0149697465626835</v>
      </c>
      <c r="BY94">
        <f t="shared" si="617"/>
        <v>0.26847188658166299</v>
      </c>
      <c r="BZ94">
        <f t="shared" si="617"/>
        <v>1.2430154020302489</v>
      </c>
      <c r="CA94">
        <f t="shared" si="617"/>
        <v>6.5242595664195963E-2</v>
      </c>
      <c r="CB94">
        <f t="shared" si="617"/>
        <v>6.3873410147246651E-2</v>
      </c>
      <c r="CC94">
        <f t="shared" si="617"/>
        <v>3.9490784502037085E-3</v>
      </c>
      <c r="CD94">
        <f t="shared" si="617"/>
        <v>1.1289925742964662</v>
      </c>
      <c r="CE94">
        <f t="shared" si="617"/>
        <v>3.2741369823861493E-5</v>
      </c>
      <c r="CF94">
        <f t="shared" si="617"/>
        <v>3.4446125612565978E-5</v>
      </c>
      <c r="CG94">
        <f t="shared" si="617"/>
        <v>1.2584048304534081</v>
      </c>
      <c r="CH94">
        <f t="shared" si="617"/>
        <v>1.2595880513811919E-2</v>
      </c>
      <c r="CJ94">
        <f t="shared" si="617"/>
        <v>23.78844575200268</v>
      </c>
      <c r="CK94">
        <f t="shared" si="617"/>
        <v>3.1690256959165457</v>
      </c>
      <c r="CL94">
        <f t="shared" si="617"/>
        <v>1.9097036758337593</v>
      </c>
      <c r="CM94">
        <f t="shared" ref="CM94" si="618">AVERAGEA(CM64:CM66)</f>
        <v>-1.5267706957965701</v>
      </c>
      <c r="CN94">
        <f t="shared" si="617"/>
        <v>21.287793743604304</v>
      </c>
      <c r="CO94">
        <f t="shared" si="617"/>
        <v>2.9700856263602153</v>
      </c>
      <c r="CP94">
        <f t="shared" ref="CP94:CX94" si="619">AVERAGEA(CP64:CP66)</f>
        <v>3.6644429371040452</v>
      </c>
      <c r="CQ94" t="e">
        <f t="shared" si="619"/>
        <v>#REF!</v>
      </c>
      <c r="CR94" t="e">
        <f t="shared" si="619"/>
        <v>#REF!</v>
      </c>
      <c r="CS94">
        <f t="shared" si="619"/>
        <v>9.9940415115851333E-2</v>
      </c>
      <c r="CT94">
        <f t="shared" si="619"/>
        <v>5.2636117653781629E-2</v>
      </c>
      <c r="CU94">
        <f t="shared" si="619"/>
        <v>3.1672260427275119E-7</v>
      </c>
      <c r="CV94">
        <f t="shared" si="619"/>
        <v>29399.89045915968</v>
      </c>
      <c r="CW94" t="e">
        <f t="shared" si="619"/>
        <v>#DIV/0!</v>
      </c>
      <c r="CX94">
        <f t="shared" si="619"/>
        <v>0.78946978233443232</v>
      </c>
      <c r="CY94">
        <f t="shared" ref="CY94" si="620">AVERAGEA(CY64:CY66)</f>
        <v>3.21755472181915</v>
      </c>
      <c r="CZ94">
        <f>AVERAGEA(CZ64:CZ66)</f>
        <v>1180.2283690356451</v>
      </c>
      <c r="DA94">
        <f>AVERAGEA(DA64:DA66)</f>
        <v>8.8105984116018123E-4</v>
      </c>
      <c r="DC94">
        <f t="shared" ref="DC94:ED94" si="621">AVERAGEA(DC64:DC66)</f>
        <v>187.01061201430059</v>
      </c>
      <c r="DD94">
        <f t="shared" si="621"/>
        <v>8.5711584349801591</v>
      </c>
      <c r="DE94">
        <f t="shared" si="621"/>
        <v>1.205069308004992E-9</v>
      </c>
      <c r="DF94">
        <f t="shared" si="621"/>
        <v>1.2050693080049921</v>
      </c>
      <c r="DG94">
        <f>AVERAGEA(DG64:DG66)</f>
        <v>0.95686005301928057</v>
      </c>
      <c r="DH94">
        <f t="shared" si="621"/>
        <v>2.8564277068261767E-2</v>
      </c>
      <c r="DI94">
        <f t="shared" ref="DI94:DK94" si="622">AVERAGEA(DI64:DI66)</f>
        <v>15.804845932194665</v>
      </c>
      <c r="DJ94">
        <f t="shared" si="622"/>
        <v>1.7897190402118763E-5</v>
      </c>
      <c r="DK94">
        <f t="shared" si="622"/>
        <v>1.5545825696683362</v>
      </c>
      <c r="DL94">
        <f t="shared" ref="DL94" si="623">AVERAGEA(DL64:DL66)</f>
        <v>0.41226955843031482</v>
      </c>
      <c r="DM94">
        <f t="shared" ref="DM94" si="624">AVERAGEA(DM64:DM66)</f>
        <v>1.5356175553438356</v>
      </c>
      <c r="DN94">
        <f>AVERAGEA(DN64:DN66)</f>
        <v>401.37084538719682</v>
      </c>
      <c r="DO94">
        <f t="shared" ref="DO94:DP94" si="625">AVERAGEA(DO64:DO66)</f>
        <v>2.0529600071125769</v>
      </c>
      <c r="DP94">
        <f t="shared" si="625"/>
        <v>16.330604819363444</v>
      </c>
      <c r="DQ94">
        <f t="shared" ref="DQ94:DR94" si="626">AVERAGEA(DQ64:DQ66)</f>
        <v>2.7858288959351519E-6</v>
      </c>
      <c r="DR94">
        <f t="shared" si="626"/>
        <v>11.403377530001075</v>
      </c>
      <c r="DT94">
        <f t="shared" si="621"/>
        <v>4.4824097631241259E-29</v>
      </c>
      <c r="DU94">
        <f t="shared" si="621"/>
        <v>2.8289486696049318E-2</v>
      </c>
      <c r="DV94">
        <f t="shared" si="621"/>
        <v>9.7581762767897429E-22</v>
      </c>
      <c r="DW94">
        <f t="shared" si="621"/>
        <v>2.6049034017688921E-9</v>
      </c>
      <c r="DX94">
        <f t="shared" si="621"/>
        <v>1.5865444182154746E-8</v>
      </c>
      <c r="DY94">
        <f t="shared" si="621"/>
        <v>4.6829268292682927E-2</v>
      </c>
      <c r="DZ94">
        <f t="shared" si="621"/>
        <v>0.35374999999999995</v>
      </c>
      <c r="EA94">
        <f t="shared" si="621"/>
        <v>1.2083938283421747E-11</v>
      </c>
      <c r="EB94">
        <f t="shared" si="621"/>
        <v>8309893936.7283459</v>
      </c>
      <c r="EC94">
        <f t="shared" si="621"/>
        <v>138498232.27880576</v>
      </c>
      <c r="ED94">
        <f t="shared" si="621"/>
        <v>7095413.2830214556</v>
      </c>
      <c r="EH94">
        <f t="shared" ref="EH94:EV94" si="627">AVERAGEA(EH64:EH66)</f>
        <v>2.7916412333737091</v>
      </c>
      <c r="EI94">
        <f t="shared" si="627"/>
        <v>4438.898546391647</v>
      </c>
      <c r="EJ94">
        <f t="shared" si="627"/>
        <v>2.7916412333737095E-9</v>
      </c>
      <c r="EK94">
        <f t="shared" si="627"/>
        <v>9.9940415115851333E-2</v>
      </c>
      <c r="EL94">
        <f t="shared" si="627"/>
        <v>19.5</v>
      </c>
      <c r="EM94">
        <f t="shared" si="627"/>
        <v>19.5</v>
      </c>
      <c r="EN94">
        <f t="shared" si="627"/>
        <v>2.9700856263602153</v>
      </c>
      <c r="EO94" t="e">
        <f t="shared" si="627"/>
        <v>#DIV/0!</v>
      </c>
      <c r="EP94" t="e">
        <f t="shared" ref="EP94:ER94" si="628">AVERAGEA(EP64:EP66)</f>
        <v>#DIV/0!</v>
      </c>
      <c r="EQ94">
        <f t="shared" si="628"/>
        <v>2.8299999999999997E-5</v>
      </c>
      <c r="ER94">
        <f t="shared" si="628"/>
        <v>0.20402792991859428</v>
      </c>
      <c r="ET94">
        <f t="shared" si="627"/>
        <v>1.9373472912599686E-6</v>
      </c>
      <c r="EU94">
        <f t="shared" si="627"/>
        <v>9.7581762767897429E-22</v>
      </c>
      <c r="EV94">
        <f t="shared" si="627"/>
        <v>6.4691842241802548E+37</v>
      </c>
      <c r="EX94">
        <f t="shared" ref="EX94:FE94" si="629">AVERAGEA(EX64:EX66)</f>
        <v>22.22666666666667</v>
      </c>
      <c r="EY94">
        <f t="shared" si="629"/>
        <v>0.98099999999999998</v>
      </c>
      <c r="EZ94">
        <f t="shared" si="629"/>
        <v>3.9400000000000004E-4</v>
      </c>
      <c r="FA94">
        <f t="shared" si="629"/>
        <v>1.2429999999999999</v>
      </c>
      <c r="FB94">
        <f t="shared" si="629"/>
        <v>1.2429999999999999</v>
      </c>
      <c r="FC94">
        <f t="shared" si="629"/>
        <v>21.291364607164788</v>
      </c>
      <c r="FD94">
        <f t="shared" si="629"/>
        <v>3.9500000000000004E-3</v>
      </c>
      <c r="FE94" t="e">
        <f t="shared" si="629"/>
        <v>#DIV/0!</v>
      </c>
      <c r="FG94">
        <f>AVERAGEA(FG64:FG66)</f>
        <v>0.7892891357257521</v>
      </c>
      <c r="FH94">
        <f>AVERAGEA(FH64:FH66)</f>
        <v>9.9845489049597363E-2</v>
      </c>
      <c r="FI94">
        <f>AVERAGEA(FI64:FI66)</f>
        <v>705.15050373645022</v>
      </c>
      <c r="FJ94">
        <f>AVERAGEA(FJ64:FJ66)</f>
        <v>1</v>
      </c>
    </row>
    <row r="95" spans="1:166" x14ac:dyDescent="0.25">
      <c r="DD95">
        <f>((BY95+CA95)/(1-(BY95+CA95)))/0.05844</f>
        <v>0</v>
      </c>
    </row>
    <row r="96" spans="1:166" x14ac:dyDescent="0.25">
      <c r="A96" s="3" t="s">
        <v>88</v>
      </c>
      <c r="B96" s="3"/>
      <c r="C96" s="3"/>
      <c r="D96" s="5" t="s">
        <v>89</v>
      </c>
      <c r="E96" s="3" t="s">
        <v>87</v>
      </c>
      <c r="F96" s="3" t="str">
        <f>F68</f>
        <v>Nucl. time (min)</v>
      </c>
      <c r="G96" s="3" t="str">
        <f t="shared" ref="G96:BR96" si="630">G68</f>
        <v>Tbulk</v>
      </c>
      <c r="H96" s="3" t="str">
        <f t="shared" si="630"/>
        <v>Th_in</v>
      </c>
      <c r="I96" s="3" t="str">
        <f t="shared" si="630"/>
        <v>Th_out</v>
      </c>
      <c r="J96" s="3" t="str">
        <f t="shared" si="630"/>
        <v>Tc_in</v>
      </c>
      <c r="K96" s="3" t="str">
        <f t="shared" si="630"/>
        <v>Tc_out</v>
      </c>
      <c r="L96" s="3" t="str">
        <f t="shared" si="630"/>
        <v>Mass_p (g)</v>
      </c>
      <c r="M96" s="3" t="str">
        <f t="shared" si="630"/>
        <v>Th_avg</v>
      </c>
      <c r="N96" s="3" t="str">
        <f t="shared" si="630"/>
        <v>Tc_avg</v>
      </c>
      <c r="O96" s="3" t="str">
        <f t="shared" si="630"/>
        <v>ρ(Tavg)</v>
      </c>
      <c r="P96" s="3" t="str">
        <f t="shared" si="630"/>
        <v>C (kg/kgsoln)</v>
      </c>
      <c r="Q96" s="3" t="str">
        <f t="shared" si="630"/>
        <v>C*(wt%)</v>
      </c>
      <c r="R96" s="3" t="str">
        <f t="shared" si="630"/>
        <v>c/c*</v>
      </c>
      <c r="S96" s="3" t="str">
        <f t="shared" si="630"/>
        <v>Δc</v>
      </c>
      <c r="T96" s="3" t="str">
        <f t="shared" si="630"/>
        <v>Δc(5minavg)</v>
      </c>
      <c r="U96" s="3" t="str">
        <f t="shared" si="630"/>
        <v>dΔc/dt</v>
      </c>
      <c r="V96" s="3" t="str">
        <f t="shared" si="630"/>
        <v>dTh</v>
      </c>
      <c r="W96" s="3" t="str">
        <f t="shared" si="630"/>
        <v>dTc</v>
      </c>
      <c r="X96" s="3" t="str">
        <f t="shared" si="630"/>
        <v>dTlm</v>
      </c>
      <c r="Y96" s="3" t="str">
        <f t="shared" si="630"/>
        <v>Turb (NTU)</v>
      </c>
      <c r="Z96" s="3" t="str">
        <f t="shared" si="630"/>
        <v>dTurb (NTU)</v>
      </c>
      <c r="AA96" s="3" t="str">
        <f t="shared" si="630"/>
        <v>Flux (kg/m2.s)</v>
      </c>
      <c r="AB96" s="3" t="str">
        <f t="shared" si="630"/>
        <v>Flux_avg (5min)</v>
      </c>
      <c r="AC96" s="3" t="str">
        <f t="shared" si="630"/>
        <v>Flux_avg (5min)</v>
      </c>
      <c r="AD96" s="3" t="str">
        <f t="shared" si="630"/>
        <v>Flux_avg (10min)</v>
      </c>
      <c r="AE96" s="3" t="str">
        <f t="shared" si="630"/>
        <v>D (m2/s)</v>
      </c>
      <c r="AF96" s="3" t="str">
        <f t="shared" si="630"/>
        <v>μ(T) (Pa/s)</v>
      </c>
      <c r="AG96" s="3" t="str">
        <f t="shared" si="630"/>
        <v>ν(T) m2/s</v>
      </c>
      <c r="AH96" s="3" t="str">
        <f t="shared" si="630"/>
        <v>v(x) m2/s</v>
      </c>
      <c r="AI96" s="3" t="str">
        <f t="shared" si="630"/>
        <v>Cp,h (J/kgK)</v>
      </c>
      <c r="AJ96" s="3" t="str">
        <f t="shared" si="630"/>
        <v>Cp,c (J/kgK)</v>
      </c>
      <c r="AK96" s="3" t="str">
        <f t="shared" si="630"/>
        <v>k,h (W/mK)</v>
      </c>
      <c r="AL96" s="3" t="str">
        <f t="shared" si="630"/>
        <v>k,c (W/mK)</v>
      </c>
      <c r="AM96" s="3" t="str">
        <f t="shared" si="630"/>
        <v>k_g (W/mK)</v>
      </c>
      <c r="AN96" s="3" t="str">
        <f t="shared" si="630"/>
        <v>k_s (W/mK)</v>
      </c>
      <c r="AO96" s="3" t="str">
        <f t="shared" si="630"/>
        <v>k_m (W/mK)</v>
      </c>
      <c r="AP96" s="3" t="str">
        <f t="shared" si="630"/>
        <v>μ,w(T) (Pa/s)</v>
      </c>
      <c r="AQ96" s="3" t="str">
        <f t="shared" si="630"/>
        <v>ρ,c(Tavg)</v>
      </c>
      <c r="AR96" s="3" t="str">
        <f t="shared" si="630"/>
        <v>Re,L,h</v>
      </c>
      <c r="AS96" s="3" t="str">
        <f t="shared" si="630"/>
        <v>Re,dh,h</v>
      </c>
      <c r="AT96" s="3" t="str">
        <f t="shared" si="630"/>
        <v>Re,dh,c</v>
      </c>
      <c r="AU96" s="3" t="str">
        <f t="shared" si="630"/>
        <v>Sc</v>
      </c>
      <c r="AV96" s="3" t="str">
        <f t="shared" si="630"/>
        <v>δv</v>
      </c>
      <c r="AW96" s="3" t="str">
        <f t="shared" si="630"/>
        <v>δc</v>
      </c>
      <c r="AX96" s="3" t="str">
        <f t="shared" si="630"/>
        <v>Pr,h</v>
      </c>
      <c r="AY96" s="3" t="str">
        <f t="shared" si="630"/>
        <v>Pr,c</v>
      </c>
      <c r="AZ96" s="3" t="str">
        <f t="shared" si="630"/>
        <v>δt</v>
      </c>
      <c r="BA96" s="3" t="str">
        <f t="shared" si="630"/>
        <v>Nu_lam,h</v>
      </c>
      <c r="BB96" s="3" t="str">
        <f t="shared" si="630"/>
        <v>Nu_lam,c</v>
      </c>
      <c r="BC96" s="3" t="str">
        <f t="shared" si="630"/>
        <v>dHvap (J/kg)</v>
      </c>
      <c r="BD96" s="3" t="str">
        <f t="shared" si="630"/>
        <v>h,h</v>
      </c>
      <c r="BE96" s="3" t="str">
        <f t="shared" si="630"/>
        <v>h,c</v>
      </c>
      <c r="BF96" s="3" t="str">
        <f t="shared" si="630"/>
        <v>h_cond</v>
      </c>
      <c r="BG96" s="3" t="str">
        <f t="shared" si="630"/>
        <v>h_vap</v>
      </c>
      <c r="BH96" s="3" t="str">
        <f t="shared" si="630"/>
        <v>guess</v>
      </c>
      <c r="BI96" s="3" t="str">
        <f t="shared" si="630"/>
        <v>solver diff</v>
      </c>
      <c r="BJ96" s="3" t="str">
        <f t="shared" si="630"/>
        <v>dTint</v>
      </c>
      <c r="BK96" s="3" t="str">
        <f t="shared" si="630"/>
        <v>TPC</v>
      </c>
      <c r="BL96" s="3" t="str">
        <f t="shared" si="630"/>
        <v>Qcond</v>
      </c>
      <c r="BM96" s="3" t="str">
        <f t="shared" si="630"/>
        <v>Qvap</v>
      </c>
      <c r="BN96" s="3" t="str">
        <f t="shared" si="630"/>
        <v>Qm</v>
      </c>
      <c r="BO96" s="3" t="str">
        <f t="shared" si="630"/>
        <v>Qtotal</v>
      </c>
      <c r="BP96" s="3" t="str">
        <f t="shared" si="630"/>
        <v>TE(t/m)</v>
      </c>
      <c r="BQ96" s="3" t="str">
        <f t="shared" si="630"/>
        <v>TE(m)</v>
      </c>
      <c r="BR96" s="3" t="str">
        <f t="shared" si="630"/>
        <v>TE(total)</v>
      </c>
      <c r="BS96" s="3" t="str">
        <f t="shared" ref="BS96:FJ96" si="631">BS68</f>
        <v>Tw,h</v>
      </c>
      <c r="BT96" s="3" t="str">
        <f t="shared" si="631"/>
        <v>Tav (pores)</v>
      </c>
      <c r="BU96" s="3" t="str">
        <f t="shared" si="631"/>
        <v>dT(b-w)</v>
      </c>
      <c r="BV96" s="3" t="str">
        <f t="shared" si="631"/>
        <v>Tdc</v>
      </c>
      <c r="BW96" s="3" t="str">
        <f t="shared" si="631"/>
        <v>c*,dc</v>
      </c>
      <c r="BX96" s="3" t="str">
        <f t="shared" si="631"/>
        <v>c/c*,dc</v>
      </c>
      <c r="BY96" s="3" t="str">
        <f t="shared" si="631"/>
        <v>c*,wall</v>
      </c>
      <c r="BZ96" s="3" t="str">
        <f t="shared" si="631"/>
        <v>c/c*,wall</v>
      </c>
      <c r="CA96" s="3" t="str">
        <f t="shared" si="631"/>
        <v>Δc,wall</v>
      </c>
      <c r="CB96" s="3" t="str">
        <f t="shared" si="631"/>
        <v>Δc,wall (5minavg)</v>
      </c>
      <c r="CC96" s="3" t="str">
        <f t="shared" si="631"/>
        <v>dΔc/dt,wall</v>
      </c>
      <c r="CD96" s="3" t="str">
        <f t="shared" si="631"/>
        <v>c/c*,cbl</v>
      </c>
      <c r="CE96" s="3" t="str">
        <f t="shared" si="631"/>
        <v>Vth</v>
      </c>
      <c r="CF96" s="3" t="str">
        <f t="shared" si="631"/>
        <v>K_laminar</v>
      </c>
      <c r="CG96" s="3" t="str">
        <f t="shared" si="631"/>
        <v>CPC</v>
      </c>
      <c r="CH96" s="3" t="str">
        <f t="shared" si="631"/>
        <v>mol in dc</v>
      </c>
      <c r="CI96" s="3"/>
      <c r="CJ96" s="3" t="str">
        <f>CJ68</f>
        <v>Rint</v>
      </c>
      <c r="CK96" s="3" t="str">
        <f>CK68</f>
        <v>ln(Rint)</v>
      </c>
      <c r="CL96" s="3" t="str">
        <f t="shared" ref="CL96:CP96" si="632">CL68</f>
        <v>ln(Δc,max)</v>
      </c>
      <c r="CM96" s="3" t="str">
        <f t="shared" ref="CM96" si="633">CM68</f>
        <v>ln(lnSint)</v>
      </c>
      <c r="CN96" s="3" t="str">
        <f t="shared" si="632"/>
        <v>1/ln(s^2)</v>
      </c>
      <c r="CO96" s="3" t="str">
        <f t="shared" si="632"/>
        <v>ln(tind)</v>
      </c>
      <c r="CP96" s="3" t="str">
        <f t="shared" si="632"/>
        <v>CBLT (10^4m)</v>
      </c>
      <c r="CQ96" s="3" t="str">
        <f t="shared" ref="CQ96:CR96" si="634">CQ68</f>
        <v>t,b</v>
      </c>
      <c r="CR96" s="3" t="str">
        <f t="shared" si="634"/>
        <v>dt,ind</v>
      </c>
      <c r="CS96" s="3" t="str">
        <f t="shared" ref="CS96:CU96" si="635">CS68</f>
        <v>Rb/Rint</v>
      </c>
      <c r="CT96" s="3" t="str">
        <f t="shared" si="635"/>
        <v>PDs</v>
      </c>
      <c r="CU96" s="3" t="str">
        <f t="shared" si="635"/>
        <v>C</v>
      </c>
      <c r="CV96" s="3" t="str">
        <f t="shared" ref="CV96:CX96" si="636">CV68</f>
        <v xml:space="preserve">dP </v>
      </c>
      <c r="CW96" s="3">
        <f t="shared" si="636"/>
        <v>0</v>
      </c>
      <c r="CX96" s="3" t="str">
        <f t="shared" si="636"/>
        <v>Sb/Sint</v>
      </c>
      <c r="CY96" s="3" t="str">
        <f t="shared" ref="CY96" si="637">CY68</f>
        <v>Dbulk*10^9</v>
      </c>
      <c r="CZ96" s="3" t="str">
        <f t="shared" si="631"/>
        <v>ρ(Tint)</v>
      </c>
      <c r="DA96" s="3" t="str">
        <f>DA68</f>
        <v>μ(Tint) (Pa/s)</v>
      </c>
      <c r="DB96" s="3"/>
      <c r="DC96" s="3" t="str">
        <f>DC68</f>
        <v>Conc. Grad</v>
      </c>
      <c r="DD96" s="3" t="str">
        <f t="shared" ref="DD96:ED96" si="638">DD68</f>
        <v>Cint (mol/kgw)</v>
      </c>
      <c r="DE96" s="3" t="str">
        <f t="shared" ref="DE96:DF96" si="639">DE68</f>
        <v>D(Cint)</v>
      </c>
      <c r="DF96" s="3" t="str">
        <f t="shared" si="639"/>
        <v>D(Cint)*10^9</v>
      </c>
      <c r="DG96" s="3" t="str">
        <f>DG68</f>
        <v>Jsolute</v>
      </c>
      <c r="DH96" s="3" t="str">
        <f>DH68</f>
        <v>Jw/Js</v>
      </c>
      <c r="DI96" s="3" t="str">
        <f t="shared" ref="DI96:DK96" si="640">DI68</f>
        <v>K/D^2/3</v>
      </c>
      <c r="DJ96" s="3" t="str">
        <f t="shared" si="640"/>
        <v>Krev</v>
      </c>
      <c r="DK96" s="3" t="str">
        <f t="shared" si="640"/>
        <v>CPCrev</v>
      </c>
      <c r="DL96" s="3" t="str">
        <f t="shared" ref="DL96:DN96" si="641">DL68</f>
        <v>Cint,rev</v>
      </c>
      <c r="DM96" s="3" t="str">
        <f t="shared" si="641"/>
        <v>Sint,rev</v>
      </c>
      <c r="DN96" s="3" t="str">
        <f t="shared" si="641"/>
        <v>Conc. Grad,rev</v>
      </c>
      <c r="DO96" s="3" t="str">
        <f t="shared" ref="DO96:DP96" si="642">DO68</f>
        <v>Jsolute</v>
      </c>
      <c r="DP96" s="3" t="str">
        <f t="shared" si="642"/>
        <v>Js/Jp</v>
      </c>
      <c r="DQ96" s="3" t="str">
        <f t="shared" ref="DQ96:DR96" si="643">DQ68</f>
        <v>Kmol/m3 rev</v>
      </c>
      <c r="DR96" s="3" t="str">
        <f t="shared" si="643"/>
        <v>mol/m2</v>
      </c>
      <c r="DS96" s="3"/>
      <c r="DT96" s="3" t="str">
        <f t="shared" si="638"/>
        <v>Vm</v>
      </c>
      <c r="DU96" s="3" t="str">
        <f t="shared" si="638"/>
        <v>γ (J/m2)</v>
      </c>
      <c r="DV96" s="3" t="str">
        <f t="shared" si="638"/>
        <v>Δµ</v>
      </c>
      <c r="DW96" s="3" t="str">
        <f t="shared" si="638"/>
        <v>r*</v>
      </c>
      <c r="DX96" s="3" t="str">
        <f t="shared" si="638"/>
        <v>zmin</v>
      </c>
      <c r="DY96" s="3" t="str">
        <f t="shared" si="638"/>
        <v>Fdh</v>
      </c>
      <c r="DZ96" s="3" t="str">
        <f t="shared" si="638"/>
        <v>vbulk (m/s)</v>
      </c>
      <c r="EA96" s="3" t="str">
        <f t="shared" si="638"/>
        <v>u(zmin) (m/s)</v>
      </c>
      <c r="EB96" s="3" t="str">
        <f t="shared" si="638"/>
        <v>t*res (s)</v>
      </c>
      <c r="EC96" s="3" t="str">
        <f t="shared" si="638"/>
        <v>t*res (min)</v>
      </c>
      <c r="ED96" s="3">
        <f t="shared" si="638"/>
        <v>0</v>
      </c>
      <c r="EE96" s="3"/>
      <c r="EF96" s="3" t="str">
        <f t="shared" si="631"/>
        <v>c=*rho</v>
      </c>
      <c r="EG96" s="3"/>
      <c r="EH96" s="3" t="str">
        <f t="shared" si="631"/>
        <v>D(T)</v>
      </c>
      <c r="EI96" s="3">
        <f t="shared" si="631"/>
        <v>0</v>
      </c>
      <c r="EJ96" s="3" t="str">
        <f t="shared" si="631"/>
        <v>D=k.d</v>
      </c>
      <c r="EK96" s="3" t="str">
        <f t="shared" si="631"/>
        <v>Rb/Rint (BN)</v>
      </c>
      <c r="EL96" s="3" t="str">
        <f t="shared" si="631"/>
        <v>tind,scale</v>
      </c>
      <c r="EM96" s="3" t="str">
        <f t="shared" si="631"/>
        <v>tind</v>
      </c>
      <c r="EN96" s="3" t="str">
        <f t="shared" si="631"/>
        <v>ln(tind)</v>
      </c>
      <c r="EO96" s="3" t="str">
        <f t="shared" si="631"/>
        <v>Vm</v>
      </c>
      <c r="EP96" s="3"/>
      <c r="EQ96" s="3"/>
      <c r="ER96" s="3"/>
      <c r="ES96" s="3"/>
      <c r="ET96" s="3" t="str">
        <f t="shared" si="631"/>
        <v>γ</v>
      </c>
      <c r="EU96" s="3" t="str">
        <f t="shared" si="631"/>
        <v>Δµ</v>
      </c>
      <c r="EV96" s="3" t="str">
        <f t="shared" si="631"/>
        <v>rc</v>
      </c>
      <c r="EW96" s="3">
        <f t="shared" si="631"/>
        <v>0</v>
      </c>
      <c r="EX96" s="3" t="str">
        <f t="shared" si="631"/>
        <v>Area scaled (mm2)</v>
      </c>
      <c r="EY96" s="3" t="str">
        <f t="shared" si="631"/>
        <v>Sb,scale</v>
      </c>
      <c r="EZ96" s="3" t="str">
        <f t="shared" si="631"/>
        <v>dΔc/dt,b,scale</v>
      </c>
      <c r="FA96" s="3" t="str">
        <f t="shared" si="631"/>
        <v>Sint,scale</v>
      </c>
      <c r="FB96" s="3" t="str">
        <f t="shared" si="631"/>
        <v>Sint,ind</v>
      </c>
      <c r="FC96" s="3" t="str">
        <f t="shared" si="631"/>
        <v>1/ln2(Sint)</v>
      </c>
      <c r="FD96" s="3" t="str">
        <f t="shared" si="631"/>
        <v>dΔc/dt,i,scale</v>
      </c>
      <c r="FE96" s="3" t="str">
        <f t="shared" si="631"/>
        <v xml:space="preserve">Area rate </v>
      </c>
      <c r="FF96" s="3" t="str">
        <f t="shared" si="631"/>
        <v>C (mol</v>
      </c>
      <c r="FG96" s="3" t="str">
        <f t="shared" si="631"/>
        <v>S/S</v>
      </c>
      <c r="FH96" s="3" t="str">
        <f t="shared" si="631"/>
        <v>R/R ind</v>
      </c>
      <c r="FI96" s="3" t="str">
        <f t="shared" si="631"/>
        <v>dC/CBLT</v>
      </c>
      <c r="FJ96" s="3" t="str">
        <f t="shared" si="631"/>
        <v>t-t</v>
      </c>
    </row>
    <row r="97" spans="1:166" x14ac:dyDescent="0.25">
      <c r="A97">
        <v>50</v>
      </c>
      <c r="B97">
        <v>25</v>
      </c>
      <c r="C97">
        <v>1600</v>
      </c>
      <c r="E97">
        <f t="shared" ref="E97:E104" si="644">E69</f>
        <v>2</v>
      </c>
      <c r="F97">
        <f t="shared" ref="F97:AK97" si="645">_xlfn.STDEV.S(F2:F3)</f>
        <v>2.1213203435596424</v>
      </c>
      <c r="G97">
        <f t="shared" si="645"/>
        <v>8.2090147548289388E-2</v>
      </c>
      <c r="H97">
        <f t="shared" si="645"/>
        <v>3.4356904284293596E-2</v>
      </c>
      <c r="I97">
        <f t="shared" si="645"/>
        <v>0.13505385967272529</v>
      </c>
      <c r="J97">
        <f t="shared" si="645"/>
        <v>0.94918761615288694</v>
      </c>
      <c r="K97">
        <f t="shared" si="645"/>
        <v>0.8790687864100849</v>
      </c>
      <c r="L97">
        <f t="shared" si="645"/>
        <v>1.4495689014324216</v>
      </c>
      <c r="M97">
        <f t="shared" si="645"/>
        <v>8.4705381978506938E-2</v>
      </c>
      <c r="N97">
        <f t="shared" si="645"/>
        <v>0.9141282012814872</v>
      </c>
      <c r="O97">
        <f t="shared" si="645"/>
        <v>4.5708695192968066E-2</v>
      </c>
      <c r="P97">
        <f t="shared" si="645"/>
        <v>5.0764810779648558E-4</v>
      </c>
      <c r="Q97">
        <f t="shared" si="645"/>
        <v>1.8859875942702825E-5</v>
      </c>
      <c r="R97">
        <f t="shared" si="645"/>
        <v>1.9633705541937411E-3</v>
      </c>
      <c r="S97">
        <f t="shared" si="645"/>
        <v>5.2650798373918837E-4</v>
      </c>
      <c r="T97">
        <f t="shared" si="645"/>
        <v>5.4823587194087389E-4</v>
      </c>
      <c r="U97">
        <f t="shared" si="645"/>
        <v>3.0179059082686816E-5</v>
      </c>
      <c r="V97">
        <f t="shared" si="645"/>
        <v>0.10069695538843169</v>
      </c>
      <c r="W97">
        <f t="shared" si="645"/>
        <v>7.0118829742802161E-2</v>
      </c>
      <c r="X97">
        <f t="shared" si="645"/>
        <v>0.82932973562323098</v>
      </c>
      <c r="Y97">
        <f t="shared" si="645"/>
        <v>6.950859659063735E-2</v>
      </c>
      <c r="Z97">
        <f t="shared" si="645"/>
        <v>2.8991378028649967E-3</v>
      </c>
      <c r="AA97">
        <f t="shared" si="645"/>
        <v>2.1166932521104819E-4</v>
      </c>
      <c r="AB97">
        <f t="shared" si="645"/>
        <v>2.822257669480728E-4</v>
      </c>
      <c r="AC97">
        <f t="shared" si="645"/>
        <v>1.0160127610130627</v>
      </c>
      <c r="AD97">
        <f t="shared" si="645"/>
        <v>0.10160127610130353</v>
      </c>
      <c r="AE97">
        <f t="shared" si="645"/>
        <v>4.6120296873512988E-12</v>
      </c>
      <c r="AF97">
        <f t="shared" si="645"/>
        <v>1.3953161110795922E-6</v>
      </c>
      <c r="AG97">
        <f t="shared" si="645"/>
        <v>1.1506305226821046E-9</v>
      </c>
      <c r="AH97">
        <f t="shared" si="645"/>
        <v>4.6645643235889732E-2</v>
      </c>
      <c r="AI97">
        <f t="shared" si="645"/>
        <v>4.6645643235889732E-2</v>
      </c>
      <c r="AJ97">
        <f t="shared" si="645"/>
        <v>3.4908413703865961</v>
      </c>
      <c r="AK97">
        <f t="shared" si="645"/>
        <v>1.0020754728174446E-4</v>
      </c>
      <c r="AL97">
        <f t="shared" ref="AL97:BQ97" si="646">_xlfn.STDEV.S(AL2:AL3)</f>
        <v>1.5525649913243793E-3</v>
      </c>
      <c r="AM97">
        <f t="shared" si="646"/>
        <v>9.0515819854799145E-6</v>
      </c>
      <c r="AN97">
        <f t="shared" si="646"/>
        <v>4.1166815641530504E-5</v>
      </c>
      <c r="AO97">
        <f t="shared" si="646"/>
        <v>1.1014096738545236E-5</v>
      </c>
      <c r="AP97">
        <f t="shared" si="646"/>
        <v>8.4631149263527548E-7</v>
      </c>
      <c r="AQ97">
        <f t="shared" si="646"/>
        <v>0.21660659415201966</v>
      </c>
      <c r="AR97">
        <f t="shared" si="646"/>
        <v>61.386296261610006</v>
      </c>
      <c r="AS97">
        <f t="shared" si="646"/>
        <v>2.3385255718709996</v>
      </c>
      <c r="AT97">
        <f t="shared" si="646"/>
        <v>1.8032759950993142</v>
      </c>
      <c r="AU97">
        <f t="shared" si="646"/>
        <v>0.94744790903222453</v>
      </c>
      <c r="AV97">
        <f t="shared" si="646"/>
        <v>1.8061225063273952E-6</v>
      </c>
      <c r="AW97">
        <f t="shared" si="646"/>
        <v>1.2323805160721712E-7</v>
      </c>
      <c r="AX97">
        <f t="shared" si="646"/>
        <v>7.876287624993674E-3</v>
      </c>
      <c r="AY97">
        <f t="shared" si="646"/>
        <v>1.8958902353656697E-2</v>
      </c>
      <c r="AZ97">
        <f t="shared" si="646"/>
        <v>2.6705938452503094E-7</v>
      </c>
      <c r="BA97">
        <f t="shared" si="646"/>
        <v>8.60222411073527E-4</v>
      </c>
      <c r="BB97">
        <f t="shared" si="646"/>
        <v>1.33189773793748E-2</v>
      </c>
      <c r="BC97">
        <f t="shared" si="646"/>
        <v>192.84672467377558</v>
      </c>
      <c r="BD97">
        <f t="shared" si="646"/>
        <v>0.20730107688184679</v>
      </c>
      <c r="BE97">
        <f t="shared" si="646"/>
        <v>2.3764960261298214</v>
      </c>
      <c r="BF97">
        <f t="shared" si="646"/>
        <v>0.22028193477089911</v>
      </c>
      <c r="BG97">
        <f t="shared" si="646"/>
        <v>142.16873092804627</v>
      </c>
      <c r="BH97">
        <f t="shared" si="646"/>
        <v>142.16873092804627</v>
      </c>
      <c r="BI97">
        <f t="shared" si="646"/>
        <v>0</v>
      </c>
      <c r="BJ97">
        <f t="shared" si="646"/>
        <v>1.0230461493605214</v>
      </c>
      <c r="BK97">
        <f t="shared" si="646"/>
        <v>2.2393498928151827E-2</v>
      </c>
      <c r="BL97">
        <f t="shared" si="646"/>
        <v>260.97091138527134</v>
      </c>
      <c r="BM97">
        <f t="shared" si="646"/>
        <v>670.44058967613137</v>
      </c>
      <c r="BN97">
        <f t="shared" si="646"/>
        <v>409.46967829086032</v>
      </c>
      <c r="BO97">
        <f t="shared" si="646"/>
        <v>5814.0021204457726</v>
      </c>
      <c r="BP97">
        <f t="shared" si="646"/>
        <v>1.6362325381370588E-2</v>
      </c>
      <c r="BQ97">
        <f t="shared" si="646"/>
        <v>1.5158622405738353E-2</v>
      </c>
      <c r="BR97">
        <f t="shared" ref="BR97:CV97" si="647">_xlfn.STDEV.S(BR2:BR3)</f>
        <v>1.6887861857387668E-2</v>
      </c>
      <c r="BS97">
        <f t="shared" si="647"/>
        <v>7.5240295717538139E-2</v>
      </c>
      <c r="BT97">
        <f t="shared" si="647"/>
        <v>0.5867633703977988</v>
      </c>
      <c r="BU97">
        <f t="shared" si="647"/>
        <v>9.4650862609687927E-3</v>
      </c>
      <c r="BV97">
        <f t="shared" si="647"/>
        <v>1.306877185582893E-4</v>
      </c>
      <c r="BW97">
        <f t="shared" si="647"/>
        <v>6.1716671525153086E-9</v>
      </c>
      <c r="BX97">
        <f t="shared" si="647"/>
        <v>1.9430119863825652E-3</v>
      </c>
      <c r="BY97">
        <f t="shared" si="647"/>
        <v>1.4908684614831214E-5</v>
      </c>
      <c r="BZ97">
        <f t="shared" si="647"/>
        <v>7.1261545796105861E-3</v>
      </c>
      <c r="CA97">
        <f t="shared" si="647"/>
        <v>1.9019259134415874E-3</v>
      </c>
      <c r="CB97">
        <f t="shared" si="647"/>
        <v>1.3445593639286566E-4</v>
      </c>
      <c r="CC97">
        <f t="shared" si="647"/>
        <v>1.9735241088601087E-4</v>
      </c>
      <c r="CD97">
        <f t="shared" si="647"/>
        <v>2.5915712966139716E-3</v>
      </c>
      <c r="CE97">
        <f t="shared" si="647"/>
        <v>6.6579613559041021E-8</v>
      </c>
      <c r="CF97">
        <f t="shared" si="647"/>
        <v>3.4143082506059268E-8</v>
      </c>
      <c r="CG97">
        <f t="shared" si="647"/>
        <v>9.8000745753217041E-3</v>
      </c>
      <c r="CH97">
        <f t="shared" si="647"/>
        <v>3.3594743450390088E-5</v>
      </c>
      <c r="CJ97">
        <f t="shared" si="647"/>
        <v>1.1916179837892689</v>
      </c>
      <c r="CK97">
        <f t="shared" si="647"/>
        <v>6.282248263339818E-2</v>
      </c>
      <c r="CL97">
        <f t="shared" si="647"/>
        <v>3.5267274374279942E-2</v>
      </c>
      <c r="CM97">
        <f t="shared" ref="CM97" si="648">_xlfn.STDEV.S(CM2:CM3)</f>
        <v>3.01656852903604E-2</v>
      </c>
      <c r="CN97">
        <f t="shared" si="647"/>
        <v>1.5958982593989708</v>
      </c>
      <c r="CO97">
        <f t="shared" si="647"/>
        <v>9.4420953226083362E-2</v>
      </c>
      <c r="CP97">
        <f t="shared" si="647"/>
        <v>1.2323805160719143E-3</v>
      </c>
      <c r="CQ97" t="e">
        <f t="shared" si="647"/>
        <v>#DIV/0!</v>
      </c>
      <c r="CR97">
        <f t="shared" si="647"/>
        <v>2.1213203435596424</v>
      </c>
      <c r="CS97">
        <f t="shared" si="647"/>
        <v>4.1642668383165089E-3</v>
      </c>
      <c r="CT97">
        <f t="shared" si="647"/>
        <v>1.0547273640857159E-3</v>
      </c>
      <c r="CU97">
        <f t="shared" si="647"/>
        <v>4.2588487794713145E-9</v>
      </c>
      <c r="CV97">
        <f t="shared" si="647"/>
        <v>613.92720432127726</v>
      </c>
      <c r="CW97" t="e">
        <f t="shared" ref="CW97:CX97" si="649">_xlfn.STDEV.S(CW2:CW3)</f>
        <v>#DIV/0!</v>
      </c>
      <c r="CX97">
        <f t="shared" si="649"/>
        <v>6.3048816840421866E-3</v>
      </c>
      <c r="CY97">
        <f t="shared" ref="CY97" si="650">_xlfn.STDEV.S(CY2:CY3)</f>
        <v>4.6120296873514077E-3</v>
      </c>
      <c r="CZ97">
        <f>_xlfn.STDEV.S(CZ2:CZ3)</f>
        <v>3.6597876524905329E-2</v>
      </c>
      <c r="DA97">
        <f>_xlfn.STDEV.S(DA2:DA3)</f>
        <v>1.4444842709162339E-6</v>
      </c>
      <c r="DC97">
        <f t="shared" ref="DC97:ED97" si="651">_xlfn.STDEV.S(DC2:DC3)</f>
        <v>6.5265213286341277</v>
      </c>
      <c r="DD97">
        <f t="shared" si="651"/>
        <v>7.1703575290544483E-2</v>
      </c>
      <c r="DE97">
        <f t="shared" si="651"/>
        <v>1.081289915381406E-11</v>
      </c>
      <c r="DF97">
        <f t="shared" si="651"/>
        <v>1.0812899153814068E-2</v>
      </c>
      <c r="DG97">
        <f t="shared" si="651"/>
        <v>2.716621620888551E-2</v>
      </c>
      <c r="DH97">
        <f t="shared" si="651"/>
        <v>2.6929121855184883E-4</v>
      </c>
      <c r="DI97">
        <f t="shared" ref="DI97:DK97" si="652">_xlfn.STDEV.S(DI2:DI3)</f>
        <v>6.4047456679787536E-15</v>
      </c>
      <c r="DJ97">
        <f t="shared" si="652"/>
        <v>1.0247036146491918E-7</v>
      </c>
      <c r="DK97">
        <f t="shared" si="652"/>
        <v>2.1900486036531927E-2</v>
      </c>
      <c r="DL97">
        <f t="shared" ref="DL97:DN97" si="653">_xlfn.STDEV.S(DL2:DL3)</f>
        <v>4.9696610829769363E-3</v>
      </c>
      <c r="DM97">
        <f t="shared" si="653"/>
        <v>1.8573684427169373E-2</v>
      </c>
      <c r="DN97">
        <f t="shared" si="653"/>
        <v>14.773498878239392</v>
      </c>
      <c r="DO97">
        <f t="shared" ref="DO97:DP97" si="654">_xlfn.STDEV.S(DO2:DO3)</f>
        <v>6.5541531880635689E-2</v>
      </c>
      <c r="DP97">
        <f t="shared" si="654"/>
        <v>4.9784014802841899E-2</v>
      </c>
      <c r="DQ97">
        <f t="shared" ref="DQ97:DR97" si="655">_xlfn.STDEV.S(DQ2:DQ3)</f>
        <v>2.8960916492000934E-8</v>
      </c>
      <c r="DR97">
        <f t="shared" si="655"/>
        <v>7.5075134363306137E-2</v>
      </c>
      <c r="DT97">
        <f t="shared" si="651"/>
        <v>0</v>
      </c>
      <c r="DU97">
        <f t="shared" si="651"/>
        <v>6.2026172254904116E-6</v>
      </c>
      <c r="DV97">
        <f t="shared" si="651"/>
        <v>2.5760635299379322E-23</v>
      </c>
      <c r="DW97">
        <f t="shared" si="651"/>
        <v>8.788068513367037E-11</v>
      </c>
      <c r="DX97">
        <f t="shared" si="651"/>
        <v>7.6231220924979759E-10</v>
      </c>
      <c r="DY97">
        <f t="shared" si="651"/>
        <v>0</v>
      </c>
      <c r="DZ97">
        <f t="shared" si="651"/>
        <v>0</v>
      </c>
      <c r="EA97">
        <f t="shared" si="651"/>
        <v>7.7309983979547115E-13</v>
      </c>
      <c r="EB97">
        <f t="shared" si="651"/>
        <v>235534346.81023267</v>
      </c>
      <c r="EC97">
        <f t="shared" si="651"/>
        <v>3925572.4468372166</v>
      </c>
      <c r="ED97">
        <f t="shared" si="651"/>
        <v>212126.07501493182</v>
      </c>
      <c r="EH97">
        <f>_xlfn.STDEV.S(EH2:EH3)</f>
        <v>3.7589508325888248E-3</v>
      </c>
      <c r="EK97">
        <f t="shared" ref="EK97:EV97" si="656">_xlfn.STDEV.S(EK2:EK3)</f>
        <v>4.1642668383165089E-3</v>
      </c>
      <c r="EL97">
        <f t="shared" si="656"/>
        <v>2.1213203435596424</v>
      </c>
      <c r="EM97">
        <f t="shared" si="656"/>
        <v>2.1213203435596424</v>
      </c>
      <c r="EN97">
        <f t="shared" si="656"/>
        <v>9.4420953226083362E-2</v>
      </c>
      <c r="EO97" t="e">
        <f t="shared" si="656"/>
        <v>#DIV/0!</v>
      </c>
      <c r="ET97">
        <f t="shared" si="656"/>
        <v>4.2970687720514524E-4</v>
      </c>
      <c r="EU97">
        <f t="shared" si="656"/>
        <v>2.5760635299379322E-23</v>
      </c>
      <c r="EV97">
        <f t="shared" si="656"/>
        <v>1.6849988872972349E+40</v>
      </c>
      <c r="EX97">
        <f>_xlfn.STDEV.S(EX2:EX3)</f>
        <v>26.481148955436211</v>
      </c>
      <c r="EY97">
        <f>_xlfn.STDEV.S(EY2:EY3)</f>
        <v>2.1213203435596446E-3</v>
      </c>
      <c r="EZ97">
        <f>_xlfn.STDEV.S(EZ2:EZ3)</f>
        <v>3.0193459556665583E-5</v>
      </c>
      <c r="FA97">
        <f>_xlfn.STDEV.S(FA2:FA3)</f>
        <v>7.0710678118654814E-3</v>
      </c>
      <c r="FD97">
        <f>_xlfn.STDEV.S(FD2:FD3)</f>
        <v>1.9657568516985994E-4</v>
      </c>
      <c r="FE97" t="e">
        <f>_xlfn.STDEV.S(FE2:FE3)</f>
        <v>#DIV/0!</v>
      </c>
      <c r="FG97">
        <f>_xlfn.STDEV.S(FG2:FG3)</f>
        <v>6.3947131342910598E-3</v>
      </c>
      <c r="FH97">
        <f>_xlfn.STDEV.S(FH2:FH3)</f>
        <v>4.1910492884247048E-3</v>
      </c>
      <c r="FI97">
        <f>_xlfn.STDEV.S(FI2:FI3)</f>
        <v>26.392420499742588</v>
      </c>
      <c r="FJ97">
        <f>_xlfn.STDEV.S(FJ2:FJ3)</f>
        <v>0</v>
      </c>
    </row>
    <row r="98" spans="1:166" x14ac:dyDescent="0.25">
      <c r="A98">
        <v>50</v>
      </c>
      <c r="B98">
        <v>25</v>
      </c>
      <c r="C98">
        <v>1750</v>
      </c>
      <c r="E98">
        <f t="shared" si="644"/>
        <v>6</v>
      </c>
      <c r="F98">
        <f t="shared" ref="F98:AK98" si="657">_xlfn.STDEV.S(F4:F9)</f>
        <v>3.4351128074635269</v>
      </c>
      <c r="G98">
        <f t="shared" si="657"/>
        <v>13.1475882810595</v>
      </c>
      <c r="H98">
        <f t="shared" si="657"/>
        <v>7.4051631817266941E-2</v>
      </c>
      <c r="I98">
        <f t="shared" si="657"/>
        <v>0.34208827671406877</v>
      </c>
      <c r="J98">
        <f t="shared" si="657"/>
        <v>0.26315223768723633</v>
      </c>
      <c r="K98">
        <f t="shared" si="657"/>
        <v>0.29738036341577739</v>
      </c>
      <c r="L98">
        <f t="shared" si="657"/>
        <v>4.1281569737595891</v>
      </c>
      <c r="M98">
        <f t="shared" si="657"/>
        <v>0.20055138278680845</v>
      </c>
      <c r="N98">
        <f t="shared" si="657"/>
        <v>0.27986593205618093</v>
      </c>
      <c r="O98">
        <f t="shared" si="657"/>
        <v>0.10841769502656642</v>
      </c>
      <c r="P98">
        <f t="shared" si="657"/>
        <v>1.9042132961694044E-3</v>
      </c>
      <c r="Q98">
        <f t="shared" si="657"/>
        <v>4.4743664312531859E-5</v>
      </c>
      <c r="R98">
        <f t="shared" si="657"/>
        <v>7.1397385129150963E-3</v>
      </c>
      <c r="S98">
        <f t="shared" si="657"/>
        <v>1.913151611440357E-3</v>
      </c>
      <c r="T98">
        <f t="shared" si="657"/>
        <v>1.7903775302340146E-3</v>
      </c>
      <c r="U98">
        <f t="shared" si="657"/>
        <v>5.8067317786030595E-5</v>
      </c>
      <c r="V98">
        <f t="shared" si="657"/>
        <v>0.29005626683317842</v>
      </c>
      <c r="W98">
        <f t="shared" si="657"/>
        <v>4.5481884168314675E-2</v>
      </c>
      <c r="X98">
        <f t="shared" si="657"/>
        <v>0.18339176889046893</v>
      </c>
      <c r="Y98">
        <f t="shared" si="657"/>
        <v>0.56069992241840183</v>
      </c>
      <c r="Z98">
        <f t="shared" si="657"/>
        <v>0.20972349176952007</v>
      </c>
      <c r="AA98">
        <f t="shared" si="657"/>
        <v>4.1149591123195908E-3</v>
      </c>
      <c r="AB98">
        <f t="shared" si="657"/>
        <v>1.1286384501222487E-3</v>
      </c>
      <c r="AC98">
        <f t="shared" si="657"/>
        <v>4.0630984204401148</v>
      </c>
      <c r="AD98">
        <f t="shared" si="657"/>
        <v>2.7552497740134578</v>
      </c>
      <c r="AE98">
        <f t="shared" si="657"/>
        <v>1.093615254945593E-11</v>
      </c>
      <c r="AF98">
        <f t="shared" si="657"/>
        <v>3.2935553815055668E-6</v>
      </c>
      <c r="AG98">
        <f t="shared" si="657"/>
        <v>2.7159560835392392E-9</v>
      </c>
      <c r="AH98">
        <f t="shared" si="657"/>
        <v>0.11140662026807406</v>
      </c>
      <c r="AI98">
        <f t="shared" si="657"/>
        <v>0.11140662026807406</v>
      </c>
      <c r="AJ98">
        <f t="shared" si="657"/>
        <v>1.0790120684733195</v>
      </c>
      <c r="AK98">
        <f t="shared" si="657"/>
        <v>2.3691065297227833E-4</v>
      </c>
      <c r="AL98">
        <f t="shared" ref="AL98:BQ98" si="658">_xlfn.STDEV.S(AL4:AL9)</f>
        <v>4.6976408919340837E-4</v>
      </c>
      <c r="AM98">
        <f t="shared" si="658"/>
        <v>2.1403578691095116E-5</v>
      </c>
      <c r="AN98">
        <f t="shared" si="658"/>
        <v>9.7467972034398658E-5</v>
      </c>
      <c r="AO98">
        <f t="shared" si="658"/>
        <v>2.6043834000261133E-5</v>
      </c>
      <c r="AP98">
        <f t="shared" si="658"/>
        <v>1.9976455357308046E-6</v>
      </c>
      <c r="AQ98">
        <f t="shared" si="658"/>
        <v>6.8386819652668018E-2</v>
      </c>
      <c r="AR98">
        <f t="shared" si="658"/>
        <v>159.15156829576415</v>
      </c>
      <c r="AS98">
        <f t="shared" si="658"/>
        <v>6.0629168874576838</v>
      </c>
      <c r="AT98">
        <f t="shared" si="658"/>
        <v>5.3917639892899141</v>
      </c>
      <c r="AU98">
        <f t="shared" si="658"/>
        <v>2.2303940566629787</v>
      </c>
      <c r="AV98">
        <f t="shared" si="658"/>
        <v>4.081128595846669E-6</v>
      </c>
      <c r="AW98">
        <f t="shared" si="658"/>
        <v>2.7881805892900869E-7</v>
      </c>
      <c r="AX98">
        <f t="shared" si="658"/>
        <v>1.8584183626463358E-2</v>
      </c>
      <c r="AY98">
        <f t="shared" si="658"/>
        <v>1.6803818228383727E-2</v>
      </c>
      <c r="AZ98">
        <f t="shared" si="658"/>
        <v>6.0413254687939561E-7</v>
      </c>
      <c r="BA98">
        <f t="shared" si="658"/>
        <v>2.0947625420723558E-3</v>
      </c>
      <c r="BB98">
        <f t="shared" si="658"/>
        <v>4.1736005706771075E-3</v>
      </c>
      <c r="BC98">
        <f t="shared" si="658"/>
        <v>456.71519758399228</v>
      </c>
      <c r="BD98">
        <f t="shared" si="658"/>
        <v>0.50486018393513687</v>
      </c>
      <c r="BE98">
        <f t="shared" si="658"/>
        <v>0.73447119396485849</v>
      </c>
      <c r="BF98">
        <f t="shared" si="658"/>
        <v>0.52087668000522702</v>
      </c>
      <c r="BG98">
        <f t="shared" si="658"/>
        <v>258.75375313221161</v>
      </c>
      <c r="BH98">
        <f t="shared" si="658"/>
        <v>258.75375313221161</v>
      </c>
      <c r="BI98">
        <f t="shared" si="658"/>
        <v>0</v>
      </c>
      <c r="BJ98">
        <f t="shared" si="658"/>
        <v>0.97227218792250458</v>
      </c>
      <c r="BK98">
        <f t="shared" si="658"/>
        <v>4.4677983093437838E-2</v>
      </c>
      <c r="BL98">
        <f t="shared" si="658"/>
        <v>256.52483985629334</v>
      </c>
      <c r="BM98">
        <f t="shared" si="658"/>
        <v>2688.123045104936</v>
      </c>
      <c r="BN98">
        <f t="shared" si="658"/>
        <v>2433.3428223961728</v>
      </c>
      <c r="BO98">
        <f t="shared" si="658"/>
        <v>18310.716885604543</v>
      </c>
      <c r="BP98">
        <f t="shared" si="658"/>
        <v>3.4011534868252938E-2</v>
      </c>
      <c r="BQ98">
        <f t="shared" si="658"/>
        <v>3.7137704662007769E-2</v>
      </c>
      <c r="BR98">
        <f t="shared" ref="BR98:CV98" si="659">_xlfn.STDEV.S(BR4:BR9)</f>
        <v>2.480854806261476E-2</v>
      </c>
      <c r="BS98">
        <f t="shared" si="659"/>
        <v>0.67429910609199883</v>
      </c>
      <c r="BT98">
        <f t="shared" si="659"/>
        <v>0.20941442448683961</v>
      </c>
      <c r="BU98">
        <f t="shared" si="659"/>
        <v>0.53964123557949506</v>
      </c>
      <c r="BV98">
        <f t="shared" si="659"/>
        <v>3.0935398052963178E-4</v>
      </c>
      <c r="BW98">
        <f t="shared" si="659"/>
        <v>1.4609313709211364E-8</v>
      </c>
      <c r="BX98">
        <f t="shared" si="659"/>
        <v>7.2882564924005517E-3</v>
      </c>
      <c r="BY98">
        <f t="shared" si="659"/>
        <v>1.3568000848089814E-4</v>
      </c>
      <c r="BZ98">
        <f t="shared" si="659"/>
        <v>4.569652203148386E-2</v>
      </c>
      <c r="CA98">
        <f t="shared" si="659"/>
        <v>1.215904044135809E-2</v>
      </c>
      <c r="CB98">
        <f t="shared" si="659"/>
        <v>9.0573969349113433E-3</v>
      </c>
      <c r="CC98">
        <f t="shared" si="659"/>
        <v>3.2904381193279303E-4</v>
      </c>
      <c r="CD98">
        <f t="shared" si="659"/>
        <v>2.6151253701928157E-2</v>
      </c>
      <c r="CE98">
        <f t="shared" si="659"/>
        <v>3.505497911254233E-6</v>
      </c>
      <c r="CF98">
        <f t="shared" si="659"/>
        <v>8.3339720853724568E-8</v>
      </c>
      <c r="CG98">
        <f t="shared" si="659"/>
        <v>3.8295034456646816E-2</v>
      </c>
      <c r="CH98">
        <f t="shared" si="659"/>
        <v>2.7584049196719931E-4</v>
      </c>
      <c r="CJ98">
        <f t="shared" si="659"/>
        <v>1.9829305978104468</v>
      </c>
      <c r="CK98">
        <f t="shared" si="659"/>
        <v>0.15230727166540706</v>
      </c>
      <c r="CL98">
        <f t="shared" si="659"/>
        <v>0.26415294207192119</v>
      </c>
      <c r="CM98">
        <f t="shared" ref="CM98" si="660">_xlfn.STDEV.S(CM4:CM9)</f>
        <v>0.23216576799524191</v>
      </c>
      <c r="CN98">
        <f t="shared" si="659"/>
        <v>18.561643378220136</v>
      </c>
      <c r="CO98">
        <f t="shared" si="659"/>
        <v>0.11500608183020763</v>
      </c>
      <c r="CP98">
        <f t="shared" si="659"/>
        <v>2.7881805892899765E-3</v>
      </c>
      <c r="CQ98" t="e">
        <f t="shared" si="659"/>
        <v>#DIV/0!</v>
      </c>
      <c r="CR98">
        <f t="shared" si="659"/>
        <v>12.389511693363866</v>
      </c>
      <c r="CS98" t="e">
        <f t="shared" si="659"/>
        <v>#DIV/0!</v>
      </c>
      <c r="CT98">
        <f t="shared" si="659"/>
        <v>1.2824957577955147E-2</v>
      </c>
      <c r="CU98" t="e">
        <f t="shared" si="659"/>
        <v>#DIV/0!</v>
      </c>
      <c r="CV98" t="e">
        <f t="shared" si="659"/>
        <v>#DIV/0!</v>
      </c>
      <c r="CW98" t="e">
        <f t="shared" ref="CW98:CX98" si="661">_xlfn.STDEV.S(CW4:CW9)</f>
        <v>#DIV/0!</v>
      </c>
      <c r="CX98" t="e">
        <f t="shared" si="661"/>
        <v>#DIV/0!</v>
      </c>
      <c r="CY98">
        <f t="shared" ref="CY98" si="662">_xlfn.STDEV.S(CY4:CY9)</f>
        <v>1.0836853563124569</v>
      </c>
      <c r="CZ98">
        <f>_xlfn.STDEV.S(CZ4:CZ9)</f>
        <v>0.33248074925904902</v>
      </c>
      <c r="DA98">
        <f>_xlfn.STDEV.S(DA4:DA9)</f>
        <v>1.2715348491453596E-5</v>
      </c>
      <c r="DC98">
        <f t="shared" ref="DC98:ED98" si="663">_xlfn.STDEV.S(DC4:DC9)</f>
        <v>29.473265043715596</v>
      </c>
      <c r="DD98">
        <f t="shared" si="663"/>
        <v>0.44125159686012161</v>
      </c>
      <c r="DE98">
        <f t="shared" si="663"/>
        <v>5.0296564560272361E-10</v>
      </c>
      <c r="DF98">
        <f t="shared" si="663"/>
        <v>6.6540740806506307E-2</v>
      </c>
      <c r="DG98">
        <f t="shared" si="663"/>
        <v>0.12011055552283922</v>
      </c>
      <c r="DH98">
        <f t="shared" si="663"/>
        <v>9.3676263343522956E-4</v>
      </c>
      <c r="DI98">
        <f t="shared" ref="DI98:DK98" si="664">_xlfn.STDEV.S(DI4:DI9)</f>
        <v>1.4701968848782031E-14</v>
      </c>
      <c r="DJ98">
        <f t="shared" si="664"/>
        <v>6.437952113384359E-7</v>
      </c>
      <c r="DK98">
        <f t="shared" si="664"/>
        <v>8.2993753887449423E-2</v>
      </c>
      <c r="DL98">
        <f t="shared" ref="DL98:DN98" si="665">_xlfn.STDEV.S(DL4:DL9)</f>
        <v>2.4009945469066055E-2</v>
      </c>
      <c r="DM98">
        <f t="shared" si="665"/>
        <v>9.0699385267627219E-2</v>
      </c>
      <c r="DN98">
        <f t="shared" si="665"/>
        <v>63.482282060683467</v>
      </c>
      <c r="DO98">
        <f t="shared" ref="DO98:DP98" si="666">_xlfn.STDEV.S(DO4:DO9)</f>
        <v>0.27522190838785665</v>
      </c>
      <c r="DP98">
        <f t="shared" si="666"/>
        <v>0.36262892273892333</v>
      </c>
      <c r="DQ98">
        <f t="shared" ref="DQ98:DR98" si="667">_xlfn.STDEV.S(DQ4:DQ9)</f>
        <v>1.5242585286918313E-7</v>
      </c>
      <c r="DR98">
        <f t="shared" si="667"/>
        <v>0.43631612611940962</v>
      </c>
      <c r="DT98">
        <f t="shared" si="663"/>
        <v>0</v>
      </c>
      <c r="DU98">
        <f t="shared" si="663"/>
        <v>5.5519104020370234E-5</v>
      </c>
      <c r="DV98">
        <f t="shared" si="663"/>
        <v>1.6664558422351451E-22</v>
      </c>
      <c r="DW98">
        <f t="shared" si="663"/>
        <v>8.1845396383702778E-10</v>
      </c>
      <c r="DX98">
        <f t="shared" si="663"/>
        <v>7.628279225754214E-9</v>
      </c>
      <c r="DY98">
        <f t="shared" si="663"/>
        <v>7.7579192288977285E-18</v>
      </c>
      <c r="DZ98">
        <f t="shared" si="663"/>
        <v>0</v>
      </c>
      <c r="EA98">
        <f t="shared" si="663"/>
        <v>7.7153366659159112E-12</v>
      </c>
      <c r="EB98">
        <f t="shared" si="663"/>
        <v>1264121621.1462955</v>
      </c>
      <c r="EC98">
        <f t="shared" si="663"/>
        <v>21068693.685771622</v>
      </c>
      <c r="ED98">
        <f t="shared" si="663"/>
        <v>592937.25155491789</v>
      </c>
      <c r="EH98">
        <f>_xlfn.STDEV.S(EH4:EH9)</f>
        <v>3.4066497921208985E-2</v>
      </c>
      <c r="EK98">
        <f t="shared" ref="EK98:EV98" si="668">_xlfn.STDEV.S(EK4:EK9)</f>
        <v>2.7326643622619232E-2</v>
      </c>
      <c r="EL98">
        <f t="shared" si="668"/>
        <v>3.4351128074635269</v>
      </c>
      <c r="EM98">
        <f t="shared" si="668"/>
        <v>3.4351128074635269</v>
      </c>
      <c r="EN98">
        <f t="shared" si="668"/>
        <v>0.11500608183020763</v>
      </c>
      <c r="EO98" t="e">
        <f t="shared" si="668"/>
        <v>#DIV/0!</v>
      </c>
      <c r="ET98" t="e">
        <f t="shared" si="668"/>
        <v>#DIV/0!</v>
      </c>
      <c r="EU98" t="e">
        <f t="shared" si="668"/>
        <v>#NUM!</v>
      </c>
      <c r="EV98" t="e">
        <f t="shared" si="668"/>
        <v>#DIV/0!</v>
      </c>
      <c r="EX98">
        <f>_xlfn.STDEV.S(EX4:EX9)</f>
        <v>91.96327076610531</v>
      </c>
      <c r="EY98">
        <f>_xlfn.STDEV.S(EY4:EY9)</f>
        <v>7.0569115057509462E-3</v>
      </c>
      <c r="EZ98">
        <f>_xlfn.STDEV.S(EZ4:EZ9)</f>
        <v>5.813120504513906E-5</v>
      </c>
      <c r="FA98">
        <f>_xlfn.STDEV.S(FA4:FA9)</f>
        <v>4.5592762583550488E-2</v>
      </c>
      <c r="FD98">
        <f>_xlfn.STDEV.S(FD4:FD9)</f>
        <v>3.9077141655960462E-4</v>
      </c>
      <c r="FE98" t="e">
        <f>_xlfn.STDEV.S(FE4:FE9)</f>
        <v>#DIV/0!</v>
      </c>
      <c r="FG98">
        <f>_xlfn.STDEV.S(FG4:FG9)</f>
        <v>2.6417718770880071E-2</v>
      </c>
      <c r="FH98">
        <f>_xlfn.STDEV.S(FH4:FH9)</f>
        <v>1.3481446842141786E-2</v>
      </c>
      <c r="FI98" t="e">
        <f>_xlfn.STDEV.S(FI4:FI9)</f>
        <v>#DIV/0!</v>
      </c>
      <c r="FJ98" t="e">
        <f>_xlfn.STDEV.S(FJ4:FJ9)</f>
        <v>#DIV/0!</v>
      </c>
    </row>
    <row r="99" spans="1:166" x14ac:dyDescent="0.25">
      <c r="A99">
        <v>50</v>
      </c>
      <c r="B99">
        <v>25</v>
      </c>
      <c r="C99">
        <v>1900</v>
      </c>
      <c r="E99">
        <f t="shared" si="644"/>
        <v>2</v>
      </c>
      <c r="F99">
        <f t="shared" ref="F99:AK99" si="669">_xlfn.STDEV.S(F10:F11)</f>
        <v>10.606601717798213</v>
      </c>
      <c r="G99">
        <f t="shared" si="669"/>
        <v>0.24524372359858498</v>
      </c>
      <c r="H99">
        <f t="shared" si="669"/>
        <v>5.5436464538247354E-2</v>
      </c>
      <c r="I99">
        <f t="shared" si="669"/>
        <v>0.22814022477524315</v>
      </c>
      <c r="J99">
        <f t="shared" si="669"/>
        <v>6.5999932742389453E-2</v>
      </c>
      <c r="K99">
        <f t="shared" si="669"/>
        <v>0.13044776610007414</v>
      </c>
      <c r="L99">
        <f t="shared" si="669"/>
        <v>4.6174072811481484</v>
      </c>
      <c r="M99">
        <f t="shared" si="669"/>
        <v>0.14178834465674525</v>
      </c>
      <c r="N99">
        <f t="shared" si="669"/>
        <v>9.8223849421230539E-2</v>
      </c>
      <c r="O99">
        <f t="shared" si="669"/>
        <v>7.6436571306860601E-2</v>
      </c>
      <c r="P99">
        <f t="shared" si="669"/>
        <v>2.082471022170896E-3</v>
      </c>
      <c r="Q99">
        <f t="shared" si="669"/>
        <v>3.1534905482145352E-5</v>
      </c>
      <c r="R99">
        <f t="shared" si="669"/>
        <v>7.6584794433009239E-3</v>
      </c>
      <c r="S99">
        <f t="shared" si="669"/>
        <v>2.0509361166887508E-3</v>
      </c>
      <c r="T99">
        <f t="shared" si="669"/>
        <v>2.0997979027514999E-3</v>
      </c>
      <c r="U99">
        <f t="shared" si="669"/>
        <v>1.9297569957967492E-5</v>
      </c>
      <c r="V99">
        <f t="shared" si="669"/>
        <v>0.1727037602369958</v>
      </c>
      <c r="W99">
        <f t="shared" si="669"/>
        <v>6.4447833357684697E-2</v>
      </c>
      <c r="X99">
        <f t="shared" si="669"/>
        <v>0.24081707465678118</v>
      </c>
      <c r="Y99">
        <f t="shared" si="669"/>
        <v>3.8113055505954951E-2</v>
      </c>
      <c r="Z99">
        <f t="shared" si="669"/>
        <v>1.5556349186105472E-3</v>
      </c>
      <c r="AA99">
        <f t="shared" si="669"/>
        <v>5.6445153389612912E-4</v>
      </c>
      <c r="AB99">
        <f t="shared" si="669"/>
        <v>4.5156122711690944E-4</v>
      </c>
      <c r="AC99">
        <f t="shared" si="669"/>
        <v>1.6256204176208739</v>
      </c>
      <c r="AD99">
        <f t="shared" si="669"/>
        <v>1.0668133990637059</v>
      </c>
      <c r="AE99">
        <f t="shared" si="669"/>
        <v>7.7137313612136179E-12</v>
      </c>
      <c r="AF99">
        <f t="shared" si="669"/>
        <v>2.3394729892264089E-6</v>
      </c>
      <c r="AG99">
        <f t="shared" si="669"/>
        <v>1.929230953208705E-9</v>
      </c>
      <c r="AH99">
        <f t="shared" si="669"/>
        <v>7.7709978872357033E-2</v>
      </c>
      <c r="AI99">
        <f t="shared" si="669"/>
        <v>7.7709978872357033E-2</v>
      </c>
      <c r="AJ99">
        <f t="shared" si="669"/>
        <v>0.37764010114368424</v>
      </c>
      <c r="AK99">
        <f t="shared" si="669"/>
        <v>1.6786943894003611E-4</v>
      </c>
      <c r="AL99">
        <f t="shared" ref="AL99:BQ99" si="670">_xlfn.STDEV.S(AL10:AL11)</f>
        <v>1.6544505323421617E-4</v>
      </c>
      <c r="AM99">
        <f t="shared" si="670"/>
        <v>1.5161956519016194E-5</v>
      </c>
      <c r="AN99">
        <f t="shared" si="670"/>
        <v>6.8909135503206109E-5</v>
      </c>
      <c r="AO99">
        <f t="shared" si="670"/>
        <v>1.8449425609632843E-5</v>
      </c>
      <c r="AP99">
        <f t="shared" si="670"/>
        <v>1.418985374315651E-6</v>
      </c>
      <c r="AQ99">
        <f t="shared" si="670"/>
        <v>2.3788119715265024E-2</v>
      </c>
      <c r="AR99">
        <f t="shared" si="670"/>
        <v>121.96583988784715</v>
      </c>
      <c r="AS99">
        <f t="shared" si="670"/>
        <v>4.6463177100129602</v>
      </c>
      <c r="AT99">
        <f t="shared" si="670"/>
        <v>4.2312442055359352</v>
      </c>
      <c r="AU99">
        <f t="shared" si="670"/>
        <v>1.5908930972432531</v>
      </c>
      <c r="AV99">
        <f t="shared" si="670"/>
        <v>2.7769107735495296E-6</v>
      </c>
      <c r="AW99">
        <f t="shared" si="670"/>
        <v>1.8935240780154692E-7</v>
      </c>
      <c r="AX99">
        <f t="shared" si="670"/>
        <v>1.3208710010135277E-2</v>
      </c>
      <c r="AY99">
        <f t="shared" si="670"/>
        <v>8.2582269016815181E-3</v>
      </c>
      <c r="AZ99">
        <f t="shared" si="670"/>
        <v>4.1034954726021277E-7</v>
      </c>
      <c r="BA99">
        <f t="shared" si="670"/>
        <v>1.5263697326570343E-3</v>
      </c>
      <c r="BB99">
        <f t="shared" si="670"/>
        <v>1.5083911383231322E-3</v>
      </c>
      <c r="BC99">
        <f t="shared" si="670"/>
        <v>322.75835147367616</v>
      </c>
      <c r="BD99">
        <f t="shared" si="670"/>
        <v>0.36781184025770652</v>
      </c>
      <c r="BE99">
        <f t="shared" si="670"/>
        <v>0.26653864710200159</v>
      </c>
      <c r="BF99">
        <f t="shared" si="670"/>
        <v>0.36898851219265977</v>
      </c>
      <c r="BG99">
        <f t="shared" si="670"/>
        <v>142.02837216493702</v>
      </c>
      <c r="BH99">
        <f t="shared" si="670"/>
        <v>142.02837216493702</v>
      </c>
      <c r="BI99">
        <f t="shared" si="670"/>
        <v>0</v>
      </c>
      <c r="BJ99">
        <f t="shared" si="670"/>
        <v>0.64807263003466953</v>
      </c>
      <c r="BK99">
        <f t="shared" si="670"/>
        <v>2.1441682697284931E-2</v>
      </c>
      <c r="BL99">
        <f t="shared" si="670"/>
        <v>172.24362781319064</v>
      </c>
      <c r="BM99">
        <f t="shared" si="670"/>
        <v>1077.6460652673009</v>
      </c>
      <c r="BN99">
        <f t="shared" si="670"/>
        <v>905.40243745411192</v>
      </c>
      <c r="BO99">
        <f t="shared" si="670"/>
        <v>11844.493257321736</v>
      </c>
      <c r="BP99">
        <f t="shared" si="670"/>
        <v>1.0528159596791689E-2</v>
      </c>
      <c r="BQ99">
        <f t="shared" si="670"/>
        <v>1.4317781312893327E-2</v>
      </c>
      <c r="BR99">
        <f t="shared" ref="BR99:CV99" si="671">_xlfn.STDEV.S(BR10:BR11)</f>
        <v>6.2051800499319867E-3</v>
      </c>
      <c r="BS99">
        <f t="shared" si="671"/>
        <v>0.30085507965168767</v>
      </c>
      <c r="BT99">
        <f t="shared" si="671"/>
        <v>2.3181235365648947E-2</v>
      </c>
      <c r="BU99">
        <f t="shared" si="671"/>
        <v>0.15906673499494245</v>
      </c>
      <c r="BV99">
        <f t="shared" si="671"/>
        <v>2.1878378522836696E-4</v>
      </c>
      <c r="BW99">
        <f t="shared" si="671"/>
        <v>1.033188073098236E-8</v>
      </c>
      <c r="BX99">
        <f t="shared" si="671"/>
        <v>7.970475962211716E-3</v>
      </c>
      <c r="BY99">
        <f t="shared" si="671"/>
        <v>5.9778492258803282E-5</v>
      </c>
      <c r="BZ99">
        <f t="shared" si="671"/>
        <v>6.1034937685105891E-3</v>
      </c>
      <c r="CA99">
        <f t="shared" si="671"/>
        <v>1.6131400741350988E-3</v>
      </c>
      <c r="CB99">
        <f t="shared" si="671"/>
        <v>6.7559432720742019E-4</v>
      </c>
      <c r="CC99">
        <f t="shared" si="671"/>
        <v>6.8720492676832773E-4</v>
      </c>
      <c r="CD99">
        <f t="shared" si="671"/>
        <v>9.3349109685056364E-4</v>
      </c>
      <c r="CE99">
        <f t="shared" si="671"/>
        <v>1.2562469186709438E-6</v>
      </c>
      <c r="CF99">
        <f t="shared" si="671"/>
        <v>6.0505551005155187E-8</v>
      </c>
      <c r="CG99">
        <f t="shared" si="671"/>
        <v>1.5684081663966242E-2</v>
      </c>
      <c r="CH99">
        <f t="shared" si="671"/>
        <v>1.5997345783132199E-5</v>
      </c>
      <c r="CJ99">
        <f t="shared" si="671"/>
        <v>4.1409605106431906</v>
      </c>
      <c r="CK99">
        <f t="shared" si="671"/>
        <v>0.32701900383356985</v>
      </c>
      <c r="CL99">
        <f t="shared" si="671"/>
        <v>2.8951433829907721E-2</v>
      </c>
      <c r="CM99">
        <f t="shared" ref="CM99" si="672">_xlfn.STDEV.S(CM10:CM11)</f>
        <v>2.48808263864615E-2</v>
      </c>
      <c r="CN99">
        <f t="shared" si="671"/>
        <v>1.2357916124004991</v>
      </c>
      <c r="CO99">
        <f t="shared" si="671"/>
        <v>0.30334570176126041</v>
      </c>
      <c r="CP99">
        <f t="shared" si="671"/>
        <v>1.8935240780154306E-3</v>
      </c>
      <c r="CQ99" t="e">
        <f t="shared" si="671"/>
        <v>#DIV/0!</v>
      </c>
      <c r="CR99">
        <f t="shared" si="671"/>
        <v>10.606601717798213</v>
      </c>
      <c r="CS99">
        <f t="shared" si="671"/>
        <v>3.0457877719265149E-2</v>
      </c>
      <c r="CT99">
        <f t="shared" si="671"/>
        <v>4.2026986411631379E-5</v>
      </c>
      <c r="CU99">
        <f t="shared" si="671"/>
        <v>1.68351114140241E-10</v>
      </c>
      <c r="CV99">
        <f t="shared" si="671"/>
        <v>1845.5511412751321</v>
      </c>
      <c r="CW99" t="e">
        <f t="shared" ref="CW99:CX99" si="673">_xlfn.STDEV.S(CW10:CW11)</f>
        <v>#DIV/0!</v>
      </c>
      <c r="CX99">
        <f t="shared" si="673"/>
        <v>1.0281460818669316E-2</v>
      </c>
      <c r="CY99">
        <f t="shared" ref="CY99" si="674">_xlfn.STDEV.S(CY10:CY11)</f>
        <v>7.713731361213603E-3</v>
      </c>
      <c r="CZ99">
        <f>_xlfn.STDEV.S(CZ10:CZ11)</f>
        <v>0.14669766980125679</v>
      </c>
      <c r="DA99">
        <f>_xlfn.STDEV.S(DA10:DA11)</f>
        <v>5.7575717884509767E-6</v>
      </c>
      <c r="DC99">
        <f t="shared" ref="DC99:ED99" si="675">_xlfn.STDEV.S(DC10:DC11)</f>
        <v>10.867956267747601</v>
      </c>
      <c r="DD99">
        <f t="shared" si="675"/>
        <v>5.8461326968833965E-2</v>
      </c>
      <c r="DE99">
        <f t="shared" si="675"/>
        <v>8.8159681069001587E-12</v>
      </c>
      <c r="DF99">
        <f t="shared" si="675"/>
        <v>8.8159681069002651E-3</v>
      </c>
      <c r="DG99">
        <f t="shared" si="675"/>
        <v>5.1182806127523045E-2</v>
      </c>
      <c r="DH99">
        <f t="shared" si="675"/>
        <v>2.0410009599728147E-4</v>
      </c>
      <c r="DI99">
        <f t="shared" ref="DI99:DK99" si="676">_xlfn.STDEV.S(DI10:DI11)</f>
        <v>1.2809491335957507E-14</v>
      </c>
      <c r="DJ99">
        <f t="shared" si="676"/>
        <v>8.875236698235643E-8</v>
      </c>
      <c r="DK99">
        <f t="shared" si="676"/>
        <v>3.0871603933073973E-2</v>
      </c>
      <c r="DL99">
        <f t="shared" ref="DL99:DN99" si="677">_xlfn.STDEV.S(DL10:DL11)</f>
        <v>5.1745591159010401E-3</v>
      </c>
      <c r="DM99">
        <f t="shared" si="677"/>
        <v>1.97329379862844E-2</v>
      </c>
      <c r="DN99">
        <f t="shared" si="677"/>
        <v>21.668219095737367</v>
      </c>
      <c r="DO99">
        <f t="shared" ref="DO99:DP99" si="678">_xlfn.STDEV.S(DO10:DO11)</f>
        <v>0.10361020239423575</v>
      </c>
      <c r="DP99">
        <f t="shared" si="678"/>
        <v>2.9425144422835996E-2</v>
      </c>
      <c r="DQ99">
        <f t="shared" ref="DQ99:DR99" si="679">_xlfn.STDEV.S(DQ10:DQ11)</f>
        <v>1.5963368494038154E-8</v>
      </c>
      <c r="DR99">
        <f t="shared" si="679"/>
        <v>5.3297263742604122E-2</v>
      </c>
      <c r="DT99">
        <f t="shared" si="675"/>
        <v>0</v>
      </c>
      <c r="DU99">
        <f t="shared" si="675"/>
        <v>2.4796280553144282E-5</v>
      </c>
      <c r="DV99">
        <f t="shared" si="675"/>
        <v>2.0932023431728515E-23</v>
      </c>
      <c r="DW99">
        <f t="shared" si="675"/>
        <v>7.005482182130346E-11</v>
      </c>
      <c r="DX99">
        <f t="shared" si="675"/>
        <v>6.0084882384378378E-10</v>
      </c>
      <c r="DY99">
        <f t="shared" si="675"/>
        <v>0</v>
      </c>
      <c r="DZ99">
        <f t="shared" si="675"/>
        <v>0</v>
      </c>
      <c r="EA99">
        <f t="shared" si="675"/>
        <v>5.8175900172949387E-13</v>
      </c>
      <c r="EB99">
        <f t="shared" si="675"/>
        <v>137651691.10716775</v>
      </c>
      <c r="EC99">
        <f t="shared" si="675"/>
        <v>2294194.851786131</v>
      </c>
      <c r="ED99">
        <f t="shared" si="675"/>
        <v>781983.96032502817</v>
      </c>
      <c r="EH99">
        <f>_xlfn.STDEV.S(EH10:EH11)</f>
        <v>1.5060685072724513E-2</v>
      </c>
      <c r="EK99">
        <f t="shared" ref="EK99:EV99" si="680">_xlfn.STDEV.S(EK10:EK11)</f>
        <v>3.0457877719265149E-2</v>
      </c>
      <c r="EL99">
        <f t="shared" si="680"/>
        <v>10.606601717798213</v>
      </c>
      <c r="EM99">
        <f t="shared" si="680"/>
        <v>10.606601717798213</v>
      </c>
      <c r="EN99">
        <f t="shared" si="680"/>
        <v>0.30334570176126041</v>
      </c>
      <c r="EO99" t="e">
        <f t="shared" si="680"/>
        <v>#DIV/0!</v>
      </c>
      <c r="ET99">
        <f t="shared" si="680"/>
        <v>1.8621905656307281E-11</v>
      </c>
      <c r="EU99">
        <f t="shared" si="680"/>
        <v>2.0932023431728515E-23</v>
      </c>
      <c r="EV99">
        <f t="shared" si="680"/>
        <v>1.7189893386728479E+36</v>
      </c>
      <c r="EX99">
        <f>_xlfn.STDEV.S(EX10:EX11)</f>
        <v>0.62225396744416184</v>
      </c>
      <c r="EY99">
        <f>_xlfn.STDEV.S(EY10:EY11)</f>
        <v>7.7781745930520299E-3</v>
      </c>
      <c r="EZ99">
        <f>_xlfn.STDEV.S(EZ10:EZ11)</f>
        <v>1.9374725804511393E-5</v>
      </c>
      <c r="FA99">
        <f>_xlfn.STDEV.S(FA10:FA11)</f>
        <v>6.3639610306790119E-3</v>
      </c>
      <c r="FD99">
        <f>_xlfn.STDEV.S(FD10:FD11)</f>
        <v>6.8730779131332407E-4</v>
      </c>
      <c r="FE99" t="e">
        <f>_xlfn.STDEV.S(FE10:FE11)</f>
        <v>#DIV/0!</v>
      </c>
      <c r="FG99">
        <f>_xlfn.STDEV.S(FG10:FG11)</f>
        <v>1.0546375243828451E-2</v>
      </c>
      <c r="FH99">
        <f>_xlfn.STDEV.S(FH10:FH11)</f>
        <v>3.0433270551686781E-2</v>
      </c>
      <c r="FI99">
        <f>_xlfn.STDEV.S(FI10:FI11)</f>
        <v>46.828348687890596</v>
      </c>
      <c r="FJ99">
        <f>_xlfn.STDEV.S(FJ10:FJ11)</f>
        <v>0</v>
      </c>
    </row>
    <row r="100" spans="1:166" x14ac:dyDescent="0.25">
      <c r="A100">
        <v>50</v>
      </c>
      <c r="B100">
        <v>25</v>
      </c>
      <c r="C100">
        <v>2050</v>
      </c>
      <c r="E100">
        <f t="shared" si="644"/>
        <v>2</v>
      </c>
      <c r="F100">
        <f t="shared" ref="F100:AK100" si="681">_xlfn.STDEV.S(F12:F13)</f>
        <v>6.3639610306789276</v>
      </c>
      <c r="G100">
        <f t="shared" si="681"/>
        <v>8.2619063420618005E-2</v>
      </c>
      <c r="H100">
        <f t="shared" si="681"/>
        <v>2.0690651524298297E-2</v>
      </c>
      <c r="I100">
        <f t="shared" si="681"/>
        <v>7.3666384464024211E-3</v>
      </c>
      <c r="J100">
        <f t="shared" si="681"/>
        <v>6.1106046709795969E-2</v>
      </c>
      <c r="K100">
        <f t="shared" si="681"/>
        <v>8.9791954608972102E-2</v>
      </c>
      <c r="L100">
        <f t="shared" si="681"/>
        <v>6.0174787078975118</v>
      </c>
      <c r="M100">
        <f t="shared" si="681"/>
        <v>1.4028644985352872E-2</v>
      </c>
      <c r="N100">
        <f t="shared" si="681"/>
        <v>7.5449000659384036E-2</v>
      </c>
      <c r="O100">
        <f t="shared" si="681"/>
        <v>7.567863843951716E-3</v>
      </c>
      <c r="P100">
        <f t="shared" si="681"/>
        <v>2.8460052520772514E-3</v>
      </c>
      <c r="Q100">
        <f t="shared" si="681"/>
        <v>3.1224693138049787E-6</v>
      </c>
      <c r="R100">
        <f t="shared" si="681"/>
        <v>1.0612601790687307E-2</v>
      </c>
      <c r="S100">
        <f t="shared" si="681"/>
        <v>2.8428827827634462E-3</v>
      </c>
      <c r="T100">
        <f t="shared" si="681"/>
        <v>2.8436790298457275E-3</v>
      </c>
      <c r="U100">
        <f t="shared" si="681"/>
        <v>1.3283455322462847E-5</v>
      </c>
      <c r="V100">
        <f t="shared" si="681"/>
        <v>1.3324013077895876E-2</v>
      </c>
      <c r="W100">
        <f t="shared" si="681"/>
        <v>2.8685907899176129E-2</v>
      </c>
      <c r="X100">
        <f t="shared" si="681"/>
        <v>8.9214290961544207E-2</v>
      </c>
      <c r="Y100">
        <f t="shared" si="681"/>
        <v>1.6263455967290372E-3</v>
      </c>
      <c r="Z100">
        <f t="shared" si="681"/>
        <v>0</v>
      </c>
      <c r="AA100">
        <f t="shared" si="681"/>
        <v>7.0556441737018637E-4</v>
      </c>
      <c r="AB100">
        <f t="shared" si="681"/>
        <v>1.4111288347400391E-5</v>
      </c>
      <c r="AC100">
        <f t="shared" si="681"/>
        <v>5.0800638050640459E-2</v>
      </c>
      <c r="AD100">
        <f t="shared" si="681"/>
        <v>0.43180542343054562</v>
      </c>
      <c r="AE100">
        <f t="shared" si="681"/>
        <v>7.6363869873773735E-13</v>
      </c>
      <c r="AF100">
        <f t="shared" si="681"/>
        <v>2.3120424159887862E-7</v>
      </c>
      <c r="AG100">
        <f t="shared" si="681"/>
        <v>1.9066016906635113E-10</v>
      </c>
      <c r="AH100">
        <f t="shared" si="681"/>
        <v>7.7141378524083854E-3</v>
      </c>
      <c r="AI100">
        <f t="shared" si="681"/>
        <v>7.7141378524083854E-3</v>
      </c>
      <c r="AJ100">
        <f t="shared" si="681"/>
        <v>0.28961399583481362</v>
      </c>
      <c r="AK100">
        <f t="shared" si="681"/>
        <v>1.6600049765583398E-5</v>
      </c>
      <c r="AL100">
        <f t="shared" ref="AL100:BQ100" si="682">_xlfn.STDEV.S(AL12:AL13)</f>
        <v>1.2733515116809851E-4</v>
      </c>
      <c r="AM100">
        <f t="shared" si="682"/>
        <v>1.4994117691524124E-6</v>
      </c>
      <c r="AN100">
        <f t="shared" si="682"/>
        <v>6.8179214628713289E-6</v>
      </c>
      <c r="AO100">
        <f t="shared" si="682"/>
        <v>1.8245101672698986E-6</v>
      </c>
      <c r="AP100">
        <f t="shared" si="682"/>
        <v>1.4023425614297343E-7</v>
      </c>
      <c r="AQ100">
        <f t="shared" si="682"/>
        <v>1.8178878128363541E-2</v>
      </c>
      <c r="AR100">
        <f t="shared" si="682"/>
        <v>13.02474347228028</v>
      </c>
      <c r="AS100">
        <f t="shared" si="682"/>
        <v>0.49618070370625844</v>
      </c>
      <c r="AT100">
        <f t="shared" si="682"/>
        <v>0.48068110624452148</v>
      </c>
      <c r="AU100">
        <f t="shared" si="682"/>
        <v>0.15706262639704782</v>
      </c>
      <c r="AV100">
        <f t="shared" si="682"/>
        <v>2.6433131375200229E-7</v>
      </c>
      <c r="AW100">
        <f t="shared" si="682"/>
        <v>1.8032565951602371E-8</v>
      </c>
      <c r="AX100">
        <f t="shared" si="682"/>
        <v>1.3051881717516969E-3</v>
      </c>
      <c r="AY100">
        <f t="shared" si="682"/>
        <v>1.2633159869543265E-4</v>
      </c>
      <c r="AZ100">
        <f t="shared" si="682"/>
        <v>3.9077572637978456E-8</v>
      </c>
      <c r="BA100">
        <f t="shared" si="682"/>
        <v>1.5478693280204515E-4</v>
      </c>
      <c r="BB100">
        <f t="shared" si="682"/>
        <v>1.1896639017022106E-3</v>
      </c>
      <c r="BC100">
        <f t="shared" si="682"/>
        <v>31.937239503505154</v>
      </c>
      <c r="BD100">
        <f t="shared" si="682"/>
        <v>3.7300748030775321E-2</v>
      </c>
      <c r="BE100">
        <f t="shared" si="682"/>
        <v>0.21070772571047963</v>
      </c>
      <c r="BF100">
        <f t="shared" si="682"/>
        <v>3.6490203345397265E-2</v>
      </c>
      <c r="BG100">
        <f t="shared" si="682"/>
        <v>3.4229872875543936</v>
      </c>
      <c r="BH100">
        <f t="shared" si="682"/>
        <v>3.4229872875543936</v>
      </c>
      <c r="BI100">
        <f t="shared" si="682"/>
        <v>0</v>
      </c>
      <c r="BJ100">
        <f t="shared" si="682"/>
        <v>6.7211341993117707E-2</v>
      </c>
      <c r="BK100">
        <f t="shared" si="682"/>
        <v>5.4656649576584413E-4</v>
      </c>
      <c r="BL100">
        <f t="shared" si="682"/>
        <v>17.872485597350032</v>
      </c>
      <c r="BM100">
        <f t="shared" si="682"/>
        <v>33.356687208417227</v>
      </c>
      <c r="BN100">
        <f t="shared" si="682"/>
        <v>51.229172805767902</v>
      </c>
      <c r="BO100">
        <f t="shared" si="682"/>
        <v>984.9010792557167</v>
      </c>
      <c r="BP100">
        <f t="shared" si="682"/>
        <v>1.0140933939241784E-3</v>
      </c>
      <c r="BQ100">
        <f t="shared" si="682"/>
        <v>4.1748345036358162E-4</v>
      </c>
      <c r="BR100">
        <f t="shared" ref="BR100:CV100" si="683">_xlfn.STDEV.S(BR12:BR13)</f>
        <v>9.1261901941057453E-4</v>
      </c>
      <c r="BS100">
        <f t="shared" si="683"/>
        <v>3.6758075041102229E-3</v>
      </c>
      <c r="BT100">
        <f t="shared" si="683"/>
        <v>3.7281478500672843E-2</v>
      </c>
      <c r="BU100">
        <f t="shared" si="683"/>
        <v>1.7704452489463094E-2</v>
      </c>
      <c r="BV100">
        <f t="shared" si="683"/>
        <v>2.1644870864398246E-5</v>
      </c>
      <c r="BW100">
        <f t="shared" si="683"/>
        <v>1.0221665382435561E-9</v>
      </c>
      <c r="BX100">
        <f t="shared" si="683"/>
        <v>1.0892886879972674E-2</v>
      </c>
      <c r="BY100">
        <f t="shared" si="683"/>
        <v>7.3380991524387544E-7</v>
      </c>
      <c r="BZ100">
        <f t="shared" si="683"/>
        <v>1.3436772108695857E-2</v>
      </c>
      <c r="CA100">
        <f t="shared" si="683"/>
        <v>3.581103360563559E-3</v>
      </c>
      <c r="CB100">
        <f t="shared" si="683"/>
        <v>4.8394616189430771E-3</v>
      </c>
      <c r="CC100">
        <f t="shared" si="683"/>
        <v>2.234910097869396E-4</v>
      </c>
      <c r="CD100">
        <f t="shared" si="683"/>
        <v>1.2164829494334187E-2</v>
      </c>
      <c r="CE100">
        <f t="shared" si="683"/>
        <v>9.8173548518463921E-8</v>
      </c>
      <c r="CF100">
        <f t="shared" si="683"/>
        <v>6.1412474059109529E-9</v>
      </c>
      <c r="CG100">
        <f t="shared" si="683"/>
        <v>4.1100265519920028E-4</v>
      </c>
      <c r="CH100">
        <f t="shared" si="683"/>
        <v>1.2109192307766862E-4</v>
      </c>
      <c r="CJ100">
        <f t="shared" si="683"/>
        <v>1.345966336504679</v>
      </c>
      <c r="CK100">
        <f t="shared" si="683"/>
        <v>0.12023867859988684</v>
      </c>
      <c r="CL100">
        <f t="shared" si="683"/>
        <v>6.5835124978184154E-2</v>
      </c>
      <c r="CM100">
        <f t="shared" ref="CM100" si="684">_xlfn.STDEV.S(CM12:CM13)</f>
        <v>5.6335052574403667E-2</v>
      </c>
      <c r="CN100">
        <f t="shared" si="683"/>
        <v>2.9365455329086396</v>
      </c>
      <c r="CO100">
        <f t="shared" si="683"/>
        <v>0.16605666734190597</v>
      </c>
      <c r="CP100">
        <f t="shared" si="683"/>
        <v>1.8032565951604825E-4</v>
      </c>
      <c r="CQ100" t="e">
        <f t="shared" si="683"/>
        <v>#DIV/0!</v>
      </c>
      <c r="CR100">
        <f t="shared" si="683"/>
        <v>6.3639610306789276</v>
      </c>
      <c r="CS100">
        <f t="shared" si="683"/>
        <v>2.6762425817953649E-2</v>
      </c>
      <c r="CT100">
        <f t="shared" si="683"/>
        <v>6.741662554917727E-5</v>
      </c>
      <c r="CU100">
        <f t="shared" si="683"/>
        <v>2.7070574236665729E-10</v>
      </c>
      <c r="CV100">
        <f t="shared" si="683"/>
        <v>93.425245500184445</v>
      </c>
      <c r="CW100" t="e">
        <f t="shared" ref="CW100:CX100" si="685">_xlfn.STDEV.S(CW12:CW13)</f>
        <v>#DIV/0!</v>
      </c>
      <c r="CX100">
        <f t="shared" si="685"/>
        <v>2.8666171638350955E-4</v>
      </c>
      <c r="CY100">
        <f t="shared" ref="CY100" si="686">_xlfn.STDEV.S(CY12:CY13)</f>
        <v>7.6363869873758187E-4</v>
      </c>
      <c r="CZ100">
        <f>_xlfn.STDEV.S(CZ12:CZ13)</f>
        <v>1.7998109433654643E-3</v>
      </c>
      <c r="DA100">
        <f>_xlfn.STDEV.S(DA12:DA13)</f>
        <v>6.9962148045004444E-8</v>
      </c>
      <c r="DC100">
        <f t="shared" ref="DC100:ED100" si="687">_xlfn.STDEV.S(DC12:DC13)</f>
        <v>2.2478350349084808</v>
      </c>
      <c r="DD100">
        <f t="shared" si="687"/>
        <v>0.1341853699944611</v>
      </c>
      <c r="DE100">
        <f t="shared" si="687"/>
        <v>2.0235153795164651E-11</v>
      </c>
      <c r="DF100">
        <f t="shared" si="687"/>
        <v>2.0235153795164548E-2</v>
      </c>
      <c r="DG100">
        <f t="shared" si="687"/>
        <v>3.4235288732053799E-3</v>
      </c>
      <c r="DH100">
        <f t="shared" si="687"/>
        <v>1.9421803715420901E-4</v>
      </c>
      <c r="DI100">
        <f t="shared" ref="DI100:DK100" si="688">_xlfn.STDEV.S(DI12:DI13)</f>
        <v>7.944109290391274E-15</v>
      </c>
      <c r="DJ100">
        <f t="shared" si="688"/>
        <v>2.0848660187374248E-7</v>
      </c>
      <c r="DK100">
        <f t="shared" si="688"/>
        <v>5.6658363974521481E-3</v>
      </c>
      <c r="DL100">
        <f t="shared" ref="DL100:DN100" si="689">_xlfn.STDEV.S(DL12:DL13)</f>
        <v>5.4455120378454043E-3</v>
      </c>
      <c r="DM100">
        <f t="shared" si="689"/>
        <v>2.0435173593766339E-2</v>
      </c>
      <c r="DN100">
        <f t="shared" si="689"/>
        <v>7.9747280668335758</v>
      </c>
      <c r="DO100">
        <f t="shared" ref="DO100:DP100" si="690">_xlfn.STDEV.S(DO12:DO13)</f>
        <v>1.5734246613796254E-2</v>
      </c>
      <c r="DP100">
        <f t="shared" si="690"/>
        <v>0.11918007817745248</v>
      </c>
      <c r="DQ100">
        <f t="shared" ref="DQ100:DR100" si="691">_xlfn.STDEV.S(DQ12:DQ13)</f>
        <v>4.5781784436335414E-8</v>
      </c>
      <c r="DR100">
        <f t="shared" si="691"/>
        <v>0.14016104800606605</v>
      </c>
      <c r="DT100">
        <f t="shared" si="687"/>
        <v>0</v>
      </c>
      <c r="DU100">
        <f t="shared" si="687"/>
        <v>3.0284389394339149E-7</v>
      </c>
      <c r="DV100">
        <f t="shared" si="687"/>
        <v>4.8166577723262809E-23</v>
      </c>
      <c r="DW100">
        <f t="shared" si="687"/>
        <v>1.6279322334298172E-10</v>
      </c>
      <c r="DX100">
        <f t="shared" si="687"/>
        <v>1.4084031174325386E-9</v>
      </c>
      <c r="DY100">
        <f t="shared" si="687"/>
        <v>0</v>
      </c>
      <c r="DZ100">
        <f t="shared" si="687"/>
        <v>0</v>
      </c>
      <c r="EA100">
        <f t="shared" si="687"/>
        <v>1.7545163785264969E-12</v>
      </c>
      <c r="EB100">
        <f t="shared" si="687"/>
        <v>337770085.7322827</v>
      </c>
      <c r="EC100">
        <f t="shared" si="687"/>
        <v>5629501.428871382</v>
      </c>
      <c r="ED100">
        <f t="shared" si="687"/>
        <v>170542.83726379072</v>
      </c>
      <c r="EH100">
        <f>_xlfn.STDEV.S(EH12:EH13)</f>
        <v>1.8464033654474034E-4</v>
      </c>
      <c r="EK100">
        <f t="shared" ref="EK100:EV100" si="692">_xlfn.STDEV.S(EK12:EK13)</f>
        <v>2.6762425817953649E-2</v>
      </c>
      <c r="EL100">
        <f t="shared" si="692"/>
        <v>6.3639610306789276</v>
      </c>
      <c r="EM100">
        <f t="shared" si="692"/>
        <v>6.3639610306789276</v>
      </c>
      <c r="EN100">
        <f t="shared" si="692"/>
        <v>0.16605666734190597</v>
      </c>
      <c r="EO100" t="e">
        <f t="shared" si="692"/>
        <v>#DIV/0!</v>
      </c>
      <c r="ET100">
        <f t="shared" si="692"/>
        <v>1.1960502560608229E-11</v>
      </c>
      <c r="EU100">
        <f t="shared" si="692"/>
        <v>4.8166577723262809E-23</v>
      </c>
      <c r="EV100">
        <f t="shared" si="692"/>
        <v>4.1386943311252031E+36</v>
      </c>
      <c r="EX100">
        <f>_xlfn.STDEV.S(EX12:EX13)</f>
        <v>9.7015050378794303</v>
      </c>
      <c r="EY100">
        <f>_xlfn.STDEV.S(EY12:EY13)</f>
        <v>1.0606601717798222E-2</v>
      </c>
      <c r="EZ100">
        <f>_xlfn.STDEV.S(EZ12:EZ13)</f>
        <v>1.3222896808188454E-5</v>
      </c>
      <c r="FA100">
        <f>_xlfn.STDEV.S(FA12:FA13)</f>
        <v>1.3435028842544336E-2</v>
      </c>
      <c r="FD100">
        <f>_xlfn.STDEV.S(FD12:FD13)</f>
        <v>2.2344574285494893E-4</v>
      </c>
      <c r="FE100" t="e">
        <f>_xlfn.STDEV.S(FE12:FE13)</f>
        <v>#DIV/0!</v>
      </c>
      <c r="FG100">
        <f>_xlfn.STDEV.S(FG12:FG13)</f>
        <v>2.9148559485360145E-4</v>
      </c>
      <c r="FH100">
        <f>_xlfn.STDEV.S(FH12:FH13)</f>
        <v>2.6719665513999753E-2</v>
      </c>
      <c r="FI100">
        <f>_xlfn.STDEV.S(FI12:FI13)</f>
        <v>1.2261828806207611</v>
      </c>
      <c r="FJ100">
        <f>_xlfn.STDEV.S(FJ12:FJ13)</f>
        <v>0</v>
      </c>
    </row>
    <row r="101" spans="1:166" x14ac:dyDescent="0.25">
      <c r="A101">
        <v>55</v>
      </c>
      <c r="B101">
        <v>25</v>
      </c>
      <c r="C101">
        <v>1600</v>
      </c>
      <c r="E101">
        <f t="shared" si="644"/>
        <v>2</v>
      </c>
      <c r="F101">
        <f t="shared" ref="F101:AK101" si="693">_xlfn.STDEV.S(F14:F15)</f>
        <v>2.8284271247461903</v>
      </c>
      <c r="G101">
        <f t="shared" si="693"/>
        <v>0.58677347048456774</v>
      </c>
      <c r="H101">
        <f t="shared" si="693"/>
        <v>0.39589777307784663</v>
      </c>
      <c r="I101">
        <f t="shared" si="693"/>
        <v>0.40519976278435399</v>
      </c>
      <c r="J101">
        <f t="shared" si="693"/>
        <v>0.56225383574013976</v>
      </c>
      <c r="K101">
        <f t="shared" si="693"/>
        <v>0.52324558304920277</v>
      </c>
      <c r="L101">
        <f t="shared" si="693"/>
        <v>0.65053823869162242</v>
      </c>
      <c r="M101">
        <f t="shared" si="693"/>
        <v>0.40054876793109528</v>
      </c>
      <c r="N101">
        <f t="shared" si="693"/>
        <v>0.54274970939467126</v>
      </c>
      <c r="O101">
        <f t="shared" si="693"/>
        <v>0.23051943654601129</v>
      </c>
      <c r="P101">
        <f t="shared" si="693"/>
        <v>4.3181793370265217E-4</v>
      </c>
      <c r="Q101">
        <f t="shared" si="693"/>
        <v>9.5804044906856723E-5</v>
      </c>
      <c r="R101">
        <f t="shared" si="693"/>
        <v>1.9524943551261758E-3</v>
      </c>
      <c r="S101">
        <f t="shared" si="693"/>
        <v>5.2762197860950889E-4</v>
      </c>
      <c r="T101">
        <f t="shared" si="693"/>
        <v>5.5355358859763312E-4</v>
      </c>
      <c r="U101">
        <f t="shared" si="693"/>
        <v>1.4957805081446299E-5</v>
      </c>
      <c r="V101">
        <f t="shared" si="693"/>
        <v>9.301989706507325E-3</v>
      </c>
      <c r="W101">
        <f t="shared" si="693"/>
        <v>3.9008252690936961E-2</v>
      </c>
      <c r="X101">
        <f t="shared" si="693"/>
        <v>0.14234171085019148</v>
      </c>
      <c r="Y101">
        <f t="shared" si="693"/>
        <v>5.5932146391855876E-2</v>
      </c>
      <c r="Z101">
        <f t="shared" si="693"/>
        <v>2.9698484809834867E-3</v>
      </c>
      <c r="AA101">
        <f t="shared" si="693"/>
        <v>2.3283625773215951E-3</v>
      </c>
      <c r="AB101">
        <f t="shared" si="693"/>
        <v>2.8222576694810597E-5</v>
      </c>
      <c r="AC101">
        <f t="shared" si="693"/>
        <v>0.1016012761013186</v>
      </c>
      <c r="AD101">
        <f t="shared" si="693"/>
        <v>0.35560446635456106</v>
      </c>
      <c r="AE101">
        <f t="shared" si="693"/>
        <v>2.3021779191110766E-11</v>
      </c>
      <c r="AF101">
        <f t="shared" si="693"/>
        <v>5.8616366991480387E-6</v>
      </c>
      <c r="AG101">
        <f t="shared" si="693"/>
        <v>4.830371455692256E-9</v>
      </c>
      <c r="AH101">
        <f t="shared" si="693"/>
        <v>0.29132084465770863</v>
      </c>
      <c r="AI101">
        <f t="shared" si="693"/>
        <v>0.29132084465770863</v>
      </c>
      <c r="AJ101">
        <f t="shared" si="693"/>
        <v>2.1839614630447439</v>
      </c>
      <c r="AK101">
        <f t="shared" si="693"/>
        <v>4.4862287143132578E-4</v>
      </c>
      <c r="AL101">
        <f t="shared" ref="AL101:BQ101" si="694">_xlfn.STDEV.S(AL14:AL15)</f>
        <v>8.6150256996549699E-4</v>
      </c>
      <c r="AM101">
        <f t="shared" si="694"/>
        <v>4.0927313289313596E-5</v>
      </c>
      <c r="AN101">
        <f t="shared" si="694"/>
        <v>1.9466670121449434E-4</v>
      </c>
      <c r="AO101">
        <f t="shared" si="694"/>
        <v>4.9777422341564398E-5</v>
      </c>
      <c r="AP101">
        <f t="shared" si="694"/>
        <v>3.5538946232248784E-6</v>
      </c>
      <c r="AQ101">
        <f t="shared" si="694"/>
        <v>0.15106080917498332</v>
      </c>
      <c r="AR101">
        <f t="shared" si="694"/>
        <v>277.56222883934151</v>
      </c>
      <c r="AS101">
        <f t="shared" si="694"/>
        <v>10.573799193879534</v>
      </c>
      <c r="AT101">
        <f t="shared" si="694"/>
        <v>9.3402117799443705</v>
      </c>
      <c r="AU101">
        <f t="shared" si="694"/>
        <v>3.6262867166632322</v>
      </c>
      <c r="AV101">
        <f t="shared" si="694"/>
        <v>8.223492149267224E-6</v>
      </c>
      <c r="AW101">
        <f t="shared" si="694"/>
        <v>5.954519547318075E-7</v>
      </c>
      <c r="AX101">
        <f t="shared" si="694"/>
        <v>3.2641059540167321E-2</v>
      </c>
      <c r="AY101">
        <f t="shared" si="694"/>
        <v>3.0669196390793071E-2</v>
      </c>
      <c r="AZ101">
        <f t="shared" si="694"/>
        <v>1.2637977591582494E-6</v>
      </c>
      <c r="BA101">
        <f t="shared" si="694"/>
        <v>3.7111011551122495E-3</v>
      </c>
      <c r="BB101">
        <f t="shared" si="694"/>
        <v>7.416348774668363E-3</v>
      </c>
      <c r="BC101">
        <f t="shared" si="694"/>
        <v>921.05424310435899</v>
      </c>
      <c r="BD101">
        <f t="shared" si="694"/>
        <v>0.89771155657107249</v>
      </c>
      <c r="BE101">
        <f t="shared" si="694"/>
        <v>1.217726228501488</v>
      </c>
      <c r="BF101">
        <f t="shared" si="694"/>
        <v>0.99554844683128019</v>
      </c>
      <c r="BG101">
        <f t="shared" si="694"/>
        <v>20.263639050618309</v>
      </c>
      <c r="BH101">
        <f t="shared" si="694"/>
        <v>20.263639050618309</v>
      </c>
      <c r="BI101">
        <f t="shared" si="694"/>
        <v>0</v>
      </c>
      <c r="BJ101">
        <f t="shared" si="694"/>
        <v>0.15283362951405308</v>
      </c>
      <c r="BK101">
        <f t="shared" si="694"/>
        <v>3.0354275105000366E-3</v>
      </c>
      <c r="BL101">
        <f t="shared" si="694"/>
        <v>27.78267423483295</v>
      </c>
      <c r="BM101">
        <f t="shared" si="694"/>
        <v>59.521752689463547</v>
      </c>
      <c r="BN101">
        <f t="shared" si="694"/>
        <v>31.739078454630597</v>
      </c>
      <c r="BO101">
        <f t="shared" si="694"/>
        <v>501.71216139740011</v>
      </c>
      <c r="BP101">
        <f t="shared" si="694"/>
        <v>2.0461698198327837E-3</v>
      </c>
      <c r="BQ101">
        <f t="shared" si="694"/>
        <v>1.4548694557984063E-3</v>
      </c>
      <c r="BR101">
        <f t="shared" ref="BR101:CV101" si="695">_xlfn.STDEV.S(BR14:BR15)</f>
        <v>2.1143151000719892E-3</v>
      </c>
      <c r="BS101">
        <f t="shared" si="695"/>
        <v>0.40986583319503139</v>
      </c>
      <c r="BT101">
        <f t="shared" si="695"/>
        <v>0.48628264795205983</v>
      </c>
      <c r="BU101">
        <f t="shared" si="695"/>
        <v>9.3170652639360998E-3</v>
      </c>
      <c r="BV101">
        <f t="shared" si="695"/>
        <v>6.1311460264631707E-4</v>
      </c>
      <c r="BW101">
        <f t="shared" si="695"/>
        <v>2.8969627777698547E-8</v>
      </c>
      <c r="BX101">
        <f t="shared" si="695"/>
        <v>1.6528627036843061E-3</v>
      </c>
      <c r="BY101">
        <f t="shared" si="695"/>
        <v>8.753578451086024E-5</v>
      </c>
      <c r="BZ101">
        <f t="shared" si="695"/>
        <v>2.8449362853899315E-3</v>
      </c>
      <c r="CA101">
        <f t="shared" si="695"/>
        <v>7.4088006370483022E-4</v>
      </c>
      <c r="CB101">
        <f t="shared" si="695"/>
        <v>2.4977735591906864E-3</v>
      </c>
      <c r="CC101">
        <f t="shared" si="695"/>
        <v>3.9825187111173723E-4</v>
      </c>
      <c r="CD101">
        <f t="shared" si="695"/>
        <v>2.2488994945371187E-3</v>
      </c>
      <c r="CE101">
        <f t="shared" si="695"/>
        <v>5.104905390467557E-7</v>
      </c>
      <c r="CF101">
        <f t="shared" si="695"/>
        <v>1.6068767974332228E-7</v>
      </c>
      <c r="CG101">
        <f t="shared" si="695"/>
        <v>4.3390428415146715E-4</v>
      </c>
      <c r="CH101">
        <f t="shared" si="695"/>
        <v>6.8051739494274449E-6</v>
      </c>
      <c r="CJ101">
        <f t="shared" si="695"/>
        <v>2.4054692319127673</v>
      </c>
      <c r="CK101">
        <f t="shared" si="695"/>
        <v>0.1205527833199722</v>
      </c>
      <c r="CL101">
        <f t="shared" si="695"/>
        <v>1.3127146969475255E-2</v>
      </c>
      <c r="CM101">
        <f t="shared" ref="CM101" si="696">_xlfn.STDEV.S(CM14:CM15)</f>
        <v>1.1465613151932315E-2</v>
      </c>
      <c r="CN101">
        <f t="shared" si="695"/>
        <v>0.55860015716797085</v>
      </c>
      <c r="CO101">
        <f t="shared" si="695"/>
        <v>0.12892080916549375</v>
      </c>
      <c r="CP101">
        <f t="shared" si="695"/>
        <v>5.9545195473178249E-3</v>
      </c>
      <c r="CQ101" t="e">
        <f t="shared" si="695"/>
        <v>#DIV/0!</v>
      </c>
      <c r="CR101">
        <f t="shared" si="695"/>
        <v>2.8284271247461903</v>
      </c>
      <c r="CS101">
        <f t="shared" si="695"/>
        <v>5.1794795653152753E-3</v>
      </c>
      <c r="CT101">
        <f t="shared" si="695"/>
        <v>9.9553106605360748E-4</v>
      </c>
      <c r="CU101">
        <f t="shared" si="695"/>
        <v>3.56051118040809E-9</v>
      </c>
      <c r="CV101">
        <f t="shared" si="695"/>
        <v>279.05665595421959</v>
      </c>
      <c r="CW101" t="e">
        <f t="shared" ref="CW101:CX101" si="697">_xlfn.STDEV.S(CW14:CW15)</f>
        <v>#DIV/0!</v>
      </c>
      <c r="CX101">
        <f t="shared" si="697"/>
        <v>2.5323346761973905E-4</v>
      </c>
      <c r="CY101">
        <f t="shared" ref="CY101" si="698">_xlfn.STDEV.S(CY14:CY15)</f>
        <v>2.3021779191110602E-2</v>
      </c>
      <c r="CZ101">
        <f>_xlfn.STDEV.S(CZ14:CZ15)</f>
        <v>0.21309047619686056</v>
      </c>
      <c r="DA101">
        <f>_xlfn.STDEV.S(DA14:DA15)</f>
        <v>7.165537748121182E-6</v>
      </c>
      <c r="DC101">
        <f t="shared" ref="DC101:ED101" si="699">_xlfn.STDEV.S(DC14:DC15)</f>
        <v>0.82183381251776388</v>
      </c>
      <c r="DD101">
        <f t="shared" si="699"/>
        <v>2.4710925519132083E-2</v>
      </c>
      <c r="DE101">
        <f t="shared" si="699"/>
        <v>3.7264075682852066E-12</v>
      </c>
      <c r="DF101">
        <f t="shared" si="699"/>
        <v>3.7264075682851136E-3</v>
      </c>
      <c r="DG101">
        <f t="shared" si="699"/>
        <v>1.8484288070626203E-3</v>
      </c>
      <c r="DH101">
        <f t="shared" si="699"/>
        <v>1.725347376243933E-4</v>
      </c>
      <c r="DI101">
        <f t="shared" ref="DI101:DK101" si="700">_xlfn.STDEV.S(DI14:DI15)</f>
        <v>1.5072887603364239E-14</v>
      </c>
      <c r="DJ101">
        <f t="shared" si="700"/>
        <v>3.4537690797482269E-8</v>
      </c>
      <c r="DK101">
        <f t="shared" si="700"/>
        <v>9.8931878313859032E-4</v>
      </c>
      <c r="DL101">
        <f t="shared" ref="DL101:DN101" si="701">_xlfn.STDEV.S(DL14:DL15)</f>
        <v>3.7983762546388896E-4</v>
      </c>
      <c r="DM101">
        <f t="shared" si="701"/>
        <v>1.8956161560215613E-3</v>
      </c>
      <c r="DN101">
        <f t="shared" si="701"/>
        <v>0.35684461636574466</v>
      </c>
      <c r="DO101">
        <f t="shared" ref="DO101:DP101" si="702">_xlfn.STDEV.S(DO14:DO15)</f>
        <v>2.9093479285655804E-3</v>
      </c>
      <c r="DP101">
        <f t="shared" si="702"/>
        <v>3.0763394636309907E-2</v>
      </c>
      <c r="DQ101">
        <f t="shared" ref="DQ101:DR101" si="703">_xlfn.STDEV.S(DQ14:DQ15)</f>
        <v>3.6895086290636842E-10</v>
      </c>
      <c r="DR101">
        <f t="shared" si="703"/>
        <v>1.5755069394762546E-2</v>
      </c>
      <c r="DT101">
        <f t="shared" si="699"/>
        <v>0</v>
      </c>
      <c r="DU101">
        <f t="shared" si="699"/>
        <v>3.3578519985883483E-5</v>
      </c>
      <c r="DV101">
        <f t="shared" si="699"/>
        <v>9.1128076579726553E-24</v>
      </c>
      <c r="DW101">
        <f t="shared" si="699"/>
        <v>3.1803626301655853E-11</v>
      </c>
      <c r="DX101">
        <f t="shared" si="699"/>
        <v>2.7149469807950707E-10</v>
      </c>
      <c r="DY101">
        <f t="shared" si="699"/>
        <v>0</v>
      </c>
      <c r="DZ101">
        <f t="shared" si="699"/>
        <v>0</v>
      </c>
      <c r="EA101">
        <f t="shared" si="699"/>
        <v>1.0629397328648869E-13</v>
      </c>
      <c r="EB101">
        <f t="shared" si="699"/>
        <v>59598904.297066197</v>
      </c>
      <c r="EC101">
        <f t="shared" si="699"/>
        <v>993315.07161776442</v>
      </c>
      <c r="ED101">
        <f t="shared" si="699"/>
        <v>689874.03338332102</v>
      </c>
      <c r="EH101">
        <f>_xlfn.STDEV.S(EH14:EH15)</f>
        <v>2.1634582532185982E-2</v>
      </c>
      <c r="EK101">
        <f t="shared" ref="EK101:EV101" si="704">_xlfn.STDEV.S(EK14:EK15)</f>
        <v>5.1794795653152753E-3</v>
      </c>
      <c r="EL101">
        <f t="shared" si="704"/>
        <v>2.8284271247461903</v>
      </c>
      <c r="EM101">
        <f t="shared" si="704"/>
        <v>2.8284271247461903</v>
      </c>
      <c r="EN101">
        <f t="shared" si="704"/>
        <v>0.12892080916549375</v>
      </c>
      <c r="EO101" t="e">
        <f t="shared" si="704"/>
        <v>#DIV/0!</v>
      </c>
      <c r="ET101">
        <f t="shared" si="704"/>
        <v>1.9860583381296918E-10</v>
      </c>
      <c r="EU101">
        <f t="shared" si="704"/>
        <v>9.1128076579726553E-24</v>
      </c>
      <c r="EV101">
        <f t="shared" si="704"/>
        <v>7.2306964462525272E+35</v>
      </c>
      <c r="EX101">
        <f>_xlfn.STDEV.S(EX14:EX15)</f>
        <v>149.05103840631239</v>
      </c>
      <c r="EY101">
        <f>_xlfn.STDEV.S(EY14:EY15)</f>
        <v>1.4142135623730963E-3</v>
      </c>
      <c r="EZ101">
        <f>_xlfn.STDEV.S(EZ14:EZ15)</f>
        <v>1.4990663761154788E-5</v>
      </c>
      <c r="FA101">
        <f>_xlfn.STDEV.S(FA14:FA15)</f>
        <v>2.8284271247461927E-3</v>
      </c>
      <c r="FD101">
        <f>_xlfn.STDEV.S(FD14:FD15)</f>
        <v>3.9810111780802634E-4</v>
      </c>
      <c r="FE101" t="e">
        <f>_xlfn.STDEV.S(FE14:FE15)</f>
        <v>#DIV/0!</v>
      </c>
      <c r="FG101">
        <f>_xlfn.STDEV.S(FG14:FG15)</f>
        <v>6.8136885035979258E-4</v>
      </c>
      <c r="FH101">
        <f>_xlfn.STDEV.S(FH14:FH15)</f>
        <v>5.168519920267403E-3</v>
      </c>
      <c r="FI101">
        <f>_xlfn.STDEV.S(FI14:FI15)</f>
        <v>2.0838446323047339</v>
      </c>
      <c r="FJ101">
        <f>_xlfn.STDEV.S(FJ14:FJ15)</f>
        <v>0</v>
      </c>
    </row>
    <row r="102" spans="1:166" x14ac:dyDescent="0.25">
      <c r="A102">
        <v>55</v>
      </c>
      <c r="B102">
        <v>25</v>
      </c>
      <c r="C102">
        <v>1750</v>
      </c>
      <c r="E102">
        <f t="shared" si="644"/>
        <v>6</v>
      </c>
      <c r="F102">
        <f t="shared" ref="F102:AK102" si="705">_xlfn.STDEV.S(F16:F21)</f>
        <v>5.8223706512038547</v>
      </c>
      <c r="G102">
        <f t="shared" si="705"/>
        <v>15.871335074574821</v>
      </c>
      <c r="H102">
        <f t="shared" si="705"/>
        <v>7.8783147481342297E-2</v>
      </c>
      <c r="I102">
        <f t="shared" si="705"/>
        <v>0.39914818018395942</v>
      </c>
      <c r="J102">
        <f t="shared" si="705"/>
        <v>1.8117996330828268</v>
      </c>
      <c r="K102">
        <f t="shared" si="705"/>
        <v>1.7008381943992987</v>
      </c>
      <c r="L102">
        <f t="shared" si="705"/>
        <v>4.2095403549556325</v>
      </c>
      <c r="M102">
        <f t="shared" si="705"/>
        <v>0.22126674568660837</v>
      </c>
      <c r="N102">
        <f t="shared" si="705"/>
        <v>1.7561015104370818</v>
      </c>
      <c r="O102">
        <f t="shared" si="705"/>
        <v>0.12807274060386664</v>
      </c>
      <c r="P102">
        <f t="shared" si="705"/>
        <v>1.9431495406631812E-3</v>
      </c>
      <c r="Q102">
        <f t="shared" si="705"/>
        <v>5.3260026935575164E-5</v>
      </c>
      <c r="R102">
        <f t="shared" si="705"/>
        <v>7.1796059942629857E-3</v>
      </c>
      <c r="S102">
        <f t="shared" si="705"/>
        <v>1.9313033431566421E-3</v>
      </c>
      <c r="T102">
        <f t="shared" si="705"/>
        <v>2.0226054305421148E-3</v>
      </c>
      <c r="U102">
        <f t="shared" si="705"/>
        <v>1.386092238717121E-5</v>
      </c>
      <c r="V102">
        <f t="shared" si="705"/>
        <v>0.36771757798002946</v>
      </c>
      <c r="W102">
        <f t="shared" si="705"/>
        <v>0.12396325300453573</v>
      </c>
      <c r="X102">
        <f t="shared" si="705"/>
        <v>1.7197342648593201</v>
      </c>
      <c r="Y102">
        <f t="shared" si="705"/>
        <v>0.5425208407671227</v>
      </c>
      <c r="Z102">
        <f t="shared" si="705"/>
        <v>8.3666002653398337E-4</v>
      </c>
      <c r="AA102">
        <f t="shared" si="705"/>
        <v>2.5653194115653876E-3</v>
      </c>
      <c r="AB102">
        <f t="shared" si="705"/>
        <v>1.3456379350462863E-3</v>
      </c>
      <c r="AC102">
        <f t="shared" si="705"/>
        <v>4.8442965661666246</v>
      </c>
      <c r="AD102">
        <f t="shared" si="705"/>
        <v>3.7791998767914725</v>
      </c>
      <c r="AE102">
        <f t="shared" si="705"/>
        <v>1.2779167856417364E-11</v>
      </c>
      <c r="AF102">
        <f t="shared" si="705"/>
        <v>3.2005410035456051E-6</v>
      </c>
      <c r="AG102">
        <f t="shared" si="705"/>
        <v>2.6372089737460677E-9</v>
      </c>
      <c r="AH102">
        <f t="shared" si="705"/>
        <v>0.16452984095113551</v>
      </c>
      <c r="AI102">
        <f t="shared" si="705"/>
        <v>0.16452984095113551</v>
      </c>
      <c r="AJ102">
        <f t="shared" si="705"/>
        <v>6.9820356877065342</v>
      </c>
      <c r="AK102">
        <f t="shared" si="705"/>
        <v>2.4653912027952011E-4</v>
      </c>
      <c r="AL102">
        <f t="shared" ref="AL102:BQ102" si="706">_xlfn.STDEV.S(AL16:AL21)</f>
        <v>2.8332158184191897E-3</v>
      </c>
      <c r="AM102">
        <f t="shared" si="706"/>
        <v>2.2519852635514112E-5</v>
      </c>
      <c r="AN102">
        <f t="shared" si="706"/>
        <v>1.0753563840368971E-4</v>
      </c>
      <c r="AO102">
        <f t="shared" si="706"/>
        <v>2.7388413584591785E-5</v>
      </c>
      <c r="AP102">
        <f t="shared" si="706"/>
        <v>1.9403988025821249E-6</v>
      </c>
      <c r="AQ102">
        <f t="shared" si="706"/>
        <v>0.47179191843096574</v>
      </c>
      <c r="AR102">
        <f t="shared" si="706"/>
        <v>168.16579847031423</v>
      </c>
      <c r="AS102">
        <f t="shared" si="706"/>
        <v>6.4063161322024733</v>
      </c>
      <c r="AT102">
        <f t="shared" si="706"/>
        <v>5.6570699263252395</v>
      </c>
      <c r="AU102">
        <f t="shared" si="706"/>
        <v>1.9644120370349618</v>
      </c>
      <c r="AV102">
        <f t="shared" si="706"/>
        <v>4.3076262412363932E-6</v>
      </c>
      <c r="AW102">
        <f t="shared" si="706"/>
        <v>3.1411275205985741E-7</v>
      </c>
      <c r="AX102">
        <f t="shared" si="706"/>
        <v>1.7801858705881791E-2</v>
      </c>
      <c r="AY102">
        <f t="shared" si="706"/>
        <v>2.8134413932613182E-2</v>
      </c>
      <c r="AZ102">
        <f t="shared" si="706"/>
        <v>6.6413328146766039E-7</v>
      </c>
      <c r="BA102">
        <f t="shared" si="706"/>
        <v>2.0997268416517957E-3</v>
      </c>
      <c r="BB102">
        <f t="shared" si="706"/>
        <v>2.4933516274248967E-2</v>
      </c>
      <c r="BC102">
        <f t="shared" si="706"/>
        <v>509.26359099477577</v>
      </c>
      <c r="BD102">
        <f t="shared" si="706"/>
        <v>0.50810100810030401</v>
      </c>
      <c r="BE102">
        <f t="shared" si="706"/>
        <v>4.180014407450158</v>
      </c>
      <c r="BF102">
        <f t="shared" si="706"/>
        <v>0.54776827169184217</v>
      </c>
      <c r="BG102">
        <f t="shared" si="706"/>
        <v>234.70502171655616</v>
      </c>
      <c r="BH102">
        <f t="shared" si="706"/>
        <v>234.70502171655693</v>
      </c>
      <c r="BI102">
        <f t="shared" si="706"/>
        <v>0</v>
      </c>
      <c r="BJ102">
        <f t="shared" si="706"/>
        <v>0.56379186672803072</v>
      </c>
      <c r="BK102">
        <f t="shared" si="706"/>
        <v>3.1039979277865636E-2</v>
      </c>
      <c r="BL102">
        <f t="shared" si="706"/>
        <v>158.31599013322744</v>
      </c>
      <c r="BM102">
        <f t="shared" si="706"/>
        <v>3190.2278645796846</v>
      </c>
      <c r="BN102">
        <f t="shared" si="706"/>
        <v>3213.5517222535591</v>
      </c>
      <c r="BO102">
        <f t="shared" si="706"/>
        <v>21334.362396848705</v>
      </c>
      <c r="BP102">
        <f t="shared" si="706"/>
        <v>6.7431532255397053E-2</v>
      </c>
      <c r="BQ102">
        <f t="shared" si="706"/>
        <v>1.8401229937400093E-2</v>
      </c>
      <c r="BR102">
        <f t="shared" ref="BR102:CV102" si="707">_xlfn.STDEV.S(BR16:BR21)</f>
        <v>5.7258494605828096E-2</v>
      </c>
      <c r="BS102">
        <f t="shared" si="707"/>
        <v>0.89213382602233826</v>
      </c>
      <c r="BT102">
        <f t="shared" si="707"/>
        <v>0.94531116186446129</v>
      </c>
      <c r="BU102">
        <f t="shared" si="707"/>
        <v>0.78989686942466697</v>
      </c>
      <c r="BV102">
        <f t="shared" si="707"/>
        <v>3.38444409429878E-4</v>
      </c>
      <c r="BW102">
        <f t="shared" si="707"/>
        <v>1.5992266536799362E-8</v>
      </c>
      <c r="BX102">
        <f t="shared" si="707"/>
        <v>7.4372474625235777E-3</v>
      </c>
      <c r="BY102">
        <f t="shared" si="707"/>
        <v>1.8989181313280038E-4</v>
      </c>
      <c r="BZ102">
        <f t="shared" si="707"/>
        <v>4.0587007754325111E-2</v>
      </c>
      <c r="CA102">
        <f t="shared" si="707"/>
        <v>1.0798830097425025E-2</v>
      </c>
      <c r="CB102">
        <f t="shared" si="707"/>
        <v>6.8989128524906251E-3</v>
      </c>
      <c r="CC102">
        <f t="shared" si="707"/>
        <v>1.9009758243238083E-3</v>
      </c>
      <c r="CD102">
        <f t="shared" si="707"/>
        <v>1.8145543638165892E-2</v>
      </c>
      <c r="CE102">
        <f t="shared" si="707"/>
        <v>4.0932629300150334E-6</v>
      </c>
      <c r="CF102">
        <f t="shared" si="707"/>
        <v>9.1652998416529272E-8</v>
      </c>
      <c r="CG102">
        <f t="shared" si="707"/>
        <v>4.714611553788333E-2</v>
      </c>
      <c r="CH102">
        <f t="shared" si="707"/>
        <v>2.0007205656690297E-4</v>
      </c>
      <c r="CJ102">
        <f t="shared" si="707"/>
        <v>11.523974382011099</v>
      </c>
      <c r="CK102">
        <f t="shared" si="707"/>
        <v>0.40709141736672461</v>
      </c>
      <c r="CL102">
        <f t="shared" si="707"/>
        <v>0.16599260991965081</v>
      </c>
      <c r="CM102">
        <f t="shared" ref="CM102" si="708">_xlfn.STDEV.S(CM16:CM21)</f>
        <v>0.13844098341872715</v>
      </c>
      <c r="CN102">
        <f t="shared" si="707"/>
        <v>5.364571184389292</v>
      </c>
      <c r="CO102">
        <f t="shared" si="707"/>
        <v>0.29390727949041123</v>
      </c>
      <c r="CP102">
        <f t="shared" si="707"/>
        <v>3.1411275205985517E-3</v>
      </c>
      <c r="CQ102" t="e">
        <f t="shared" si="707"/>
        <v>#DIV/0!</v>
      </c>
      <c r="CR102">
        <f t="shared" si="707"/>
        <v>5.8223706512038547</v>
      </c>
      <c r="CS102">
        <f t="shared" si="707"/>
        <v>2.9610391373313269E-2</v>
      </c>
      <c r="CT102">
        <f t="shared" si="707"/>
        <v>1.9183372046643055E-3</v>
      </c>
      <c r="CU102">
        <f t="shared" si="707"/>
        <v>6.9173064737610494E-9</v>
      </c>
      <c r="CV102">
        <f t="shared" si="707"/>
        <v>5857.508299383323</v>
      </c>
      <c r="CW102" t="e">
        <f t="shared" ref="CW102:CX102" si="709">_xlfn.STDEV.S(CW16:CW21)</f>
        <v>#DIV/0!</v>
      </c>
      <c r="CX102">
        <f t="shared" si="709"/>
        <v>2.8590057382905945E-2</v>
      </c>
      <c r="CY102">
        <f t="shared" ref="CY102" si="710">_xlfn.STDEV.S(CY16:CY21)</f>
        <v>1.2779167856417402E-2</v>
      </c>
      <c r="CZ102">
        <f>_xlfn.STDEV.S(CZ16:CZ21)</f>
        <v>0.46242634940212601</v>
      </c>
      <c r="DA102">
        <f>_xlfn.STDEV.S(DA16:DA21)</f>
        <v>1.5669456607557952E-5</v>
      </c>
      <c r="DC102">
        <f t="shared" ref="DC102:ED102" si="711">_xlfn.STDEV.S(DC16:DC21)</f>
        <v>31.987072545677211</v>
      </c>
      <c r="DD102">
        <f t="shared" si="711"/>
        <v>0.41491930085468182</v>
      </c>
      <c r="DE102">
        <f t="shared" si="711"/>
        <v>6.2569830568886024E-11</v>
      </c>
      <c r="DF102">
        <f t="shared" si="711"/>
        <v>6.2569830568886015E-2</v>
      </c>
      <c r="DG102">
        <f t="shared" si="711"/>
        <v>0.10658674210727624</v>
      </c>
      <c r="DH102">
        <f t="shared" si="711"/>
        <v>1.1173348048836961E-3</v>
      </c>
      <c r="DI102">
        <f t="shared" ref="DI102:DK102" si="712">_xlfn.STDEV.S(DI16:DI21)</f>
        <v>1.639645682759909E-14</v>
      </c>
      <c r="DJ102">
        <f t="shared" si="712"/>
        <v>6.0861224172118283E-7</v>
      </c>
      <c r="DK102">
        <f t="shared" si="712"/>
        <v>0.13344898804897806</v>
      </c>
      <c r="DL102">
        <f t="shared" ref="DL102:DN102" si="713">_xlfn.STDEV.S(DL16:DL21)</f>
        <v>3.269409673570798E-2</v>
      </c>
      <c r="DM102">
        <f t="shared" si="713"/>
        <v>0.12342740504698718</v>
      </c>
      <c r="DN102">
        <f t="shared" si="713"/>
        <v>91.248545158952268</v>
      </c>
      <c r="DO102">
        <f t="shared" ref="DO102:DP102" si="714">_xlfn.STDEV.S(DO16:DO21)</f>
        <v>0.34342174179032214</v>
      </c>
      <c r="DP102">
        <f t="shared" si="714"/>
        <v>0.36147568715409728</v>
      </c>
      <c r="DQ102">
        <f t="shared" ref="DQ102:DR102" si="715">_xlfn.STDEV.S(DQ16:DQ21)</f>
        <v>1.9739878802023046E-7</v>
      </c>
      <c r="DR102">
        <f t="shared" si="715"/>
        <v>0.53148951336981454</v>
      </c>
      <c r="DT102">
        <f t="shared" si="711"/>
        <v>0</v>
      </c>
      <c r="DU102">
        <f t="shared" si="711"/>
        <v>7.3110163161350868E-5</v>
      </c>
      <c r="DV102">
        <f t="shared" si="711"/>
        <v>1.3878109067339163E-22</v>
      </c>
      <c r="DW102">
        <f t="shared" si="711"/>
        <v>3.4210975892531447E-10</v>
      </c>
      <c r="DX102">
        <f t="shared" si="711"/>
        <v>2.8134299940510861E-9</v>
      </c>
      <c r="DY102">
        <f t="shared" si="711"/>
        <v>7.6011774306101464E-18</v>
      </c>
      <c r="DZ102">
        <f t="shared" si="711"/>
        <v>0</v>
      </c>
      <c r="EA102">
        <f t="shared" si="711"/>
        <v>2.1608355165761855E-12</v>
      </c>
      <c r="EB102">
        <f t="shared" si="711"/>
        <v>1425786389.2938142</v>
      </c>
      <c r="EC102">
        <f t="shared" si="711"/>
        <v>23763106.488230094</v>
      </c>
      <c r="ED102">
        <f t="shared" si="711"/>
        <v>3494594.581921841</v>
      </c>
      <c r="EH102">
        <f>_xlfn.STDEV.S(EH16:EH21)</f>
        <v>4.6972934805093701E-2</v>
      </c>
      <c r="EK102">
        <f t="shared" ref="EK102:EV102" si="716">_xlfn.STDEV.S(EK16:EK21)</f>
        <v>2.9610391373313269E-2</v>
      </c>
      <c r="EL102">
        <f t="shared" si="716"/>
        <v>5.8223706512038547</v>
      </c>
      <c r="EM102">
        <f t="shared" si="716"/>
        <v>5.8223706512038547</v>
      </c>
      <c r="EN102">
        <f t="shared" si="716"/>
        <v>0.29390727949041123</v>
      </c>
      <c r="EO102" t="e">
        <f t="shared" si="716"/>
        <v>#DIV/0!</v>
      </c>
      <c r="ET102">
        <f t="shared" si="716"/>
        <v>2.3888769377266679E-10</v>
      </c>
      <c r="EU102">
        <f t="shared" si="716"/>
        <v>1.3878109067339163E-22</v>
      </c>
      <c r="EV102">
        <f t="shared" si="716"/>
        <v>8.4509756284626695E+36</v>
      </c>
      <c r="EX102">
        <f>_xlfn.STDEV.S(EX16:EX21)</f>
        <v>135.6123788474587</v>
      </c>
      <c r="EY102">
        <f>_xlfn.STDEV.S(EY16:EY21)</f>
        <v>7.0616334276615315E-3</v>
      </c>
      <c r="EZ102">
        <f>_xlfn.STDEV.S(EZ16:EZ21)</f>
        <v>1.389484316812056E-5</v>
      </c>
      <c r="FA102">
        <f>_xlfn.STDEV.S(FA16:FA21)</f>
        <v>4.0134772953138817E-2</v>
      </c>
      <c r="FD102">
        <f>_xlfn.STDEV.S(FD16:FD21)</f>
        <v>1220.6608097105875</v>
      </c>
      <c r="FE102" t="e">
        <f>_xlfn.STDEV.S(FE16:FE21)</f>
        <v>#DIV/0!</v>
      </c>
      <c r="FG102">
        <f>_xlfn.STDEV.S(FG16:FG21)</f>
        <v>2.8199059779006556E-2</v>
      </c>
      <c r="FH102">
        <f>_xlfn.STDEV.S(FH16:FH21)</f>
        <v>4.7876654156138593E-2</v>
      </c>
      <c r="FI102">
        <f>_xlfn.STDEV.S(FI16:FI21)</f>
        <v>126.25888972728352</v>
      </c>
      <c r="FJ102">
        <f>_xlfn.STDEV.S(FJ16:FJ21)</f>
        <v>0</v>
      </c>
    </row>
    <row r="103" spans="1:166" x14ac:dyDescent="0.25">
      <c r="A103">
        <v>55</v>
      </c>
      <c r="B103">
        <v>25</v>
      </c>
      <c r="C103">
        <v>1900</v>
      </c>
      <c r="E103">
        <f t="shared" si="644"/>
        <v>2</v>
      </c>
      <c r="F103">
        <f t="shared" ref="F103:AK103" si="717">_xlfn.STDEV.S(F22:F23)</f>
        <v>2.1213203435596424</v>
      </c>
      <c r="G103">
        <f t="shared" si="717"/>
        <v>0.20914450820545541</v>
      </c>
      <c r="H103">
        <f t="shared" si="717"/>
        <v>6.6340051104143122E-2</v>
      </c>
      <c r="I103">
        <f t="shared" si="717"/>
        <v>0.17493256081130587</v>
      </c>
      <c r="J103">
        <f t="shared" si="717"/>
        <v>0.67549910806750968</v>
      </c>
      <c r="K103">
        <f t="shared" si="717"/>
        <v>0.5356496502047764</v>
      </c>
      <c r="L103">
        <f t="shared" si="717"/>
        <v>4.7093311627024113</v>
      </c>
      <c r="M103">
        <f t="shared" si="717"/>
        <v>0.12063630595772701</v>
      </c>
      <c r="N103">
        <f t="shared" si="717"/>
        <v>0.60557437913614298</v>
      </c>
      <c r="O103">
        <f t="shared" si="717"/>
        <v>6.9855617357325123E-2</v>
      </c>
      <c r="P103">
        <f t="shared" si="717"/>
        <v>2.2922518816184362E-3</v>
      </c>
      <c r="Q103">
        <f t="shared" si="717"/>
        <v>2.9051304698415645E-5</v>
      </c>
      <c r="R103">
        <f t="shared" si="717"/>
        <v>8.4136813369279761E-3</v>
      </c>
      <c r="S103">
        <f t="shared" si="717"/>
        <v>2.2632005769200204E-3</v>
      </c>
      <c r="T103">
        <f t="shared" si="717"/>
        <v>2.2815073875841682E-3</v>
      </c>
      <c r="U103">
        <f t="shared" si="717"/>
        <v>3.0737890147887279E-5</v>
      </c>
      <c r="V103">
        <f t="shared" si="717"/>
        <v>0.10859250970716273</v>
      </c>
      <c r="W103">
        <f t="shared" si="717"/>
        <v>0.13984945786273301</v>
      </c>
      <c r="X103">
        <f t="shared" si="717"/>
        <v>0.48508994276412476</v>
      </c>
      <c r="Y103">
        <f t="shared" si="717"/>
        <v>1.2445079348883436E-2</v>
      </c>
      <c r="Z103">
        <f t="shared" si="717"/>
        <v>1.5556349186105472E-3</v>
      </c>
      <c r="AA103">
        <f t="shared" si="717"/>
        <v>8.4667730084421846E-4</v>
      </c>
      <c r="AB103">
        <f t="shared" si="717"/>
        <v>1.411128834740358E-4</v>
      </c>
      <c r="AC103">
        <f t="shared" si="717"/>
        <v>0.50800638050653013</v>
      </c>
      <c r="AD103">
        <f t="shared" si="717"/>
        <v>1.0922137180890299</v>
      </c>
      <c r="AE103">
        <f t="shared" si="717"/>
        <v>6.9697786986300405E-12</v>
      </c>
      <c r="AF103">
        <f t="shared" si="717"/>
        <v>1.7434505665574037E-6</v>
      </c>
      <c r="AG103">
        <f t="shared" si="717"/>
        <v>1.4365732189363471E-9</v>
      </c>
      <c r="AH103">
        <f t="shared" si="717"/>
        <v>8.9847274454706721E-2</v>
      </c>
      <c r="AI103">
        <f t="shared" si="717"/>
        <v>8.9847274454706721E-2</v>
      </c>
      <c r="AJ103">
        <f t="shared" si="717"/>
        <v>2.4579981572986633</v>
      </c>
      <c r="AK103">
        <f t="shared" si="717"/>
        <v>1.3436334711995339E-4</v>
      </c>
      <c r="AL103">
        <f t="shared" ref="AL103:BQ103" si="718">_xlfn.STDEV.S(AL22:AL23)</f>
        <v>9.4971871369285438E-4</v>
      </c>
      <c r="AM103">
        <f t="shared" si="718"/>
        <v>1.2274421966936608E-5</v>
      </c>
      <c r="AN103">
        <f t="shared" si="718"/>
        <v>5.8629244695453357E-5</v>
      </c>
      <c r="AO103">
        <f t="shared" si="718"/>
        <v>1.4927980502196277E-5</v>
      </c>
      <c r="AP103">
        <f t="shared" si="718"/>
        <v>1.057002195332734E-6</v>
      </c>
      <c r="AQ103">
        <f t="shared" si="718"/>
        <v>0.17282994389478251</v>
      </c>
      <c r="AR103">
        <f t="shared" si="718"/>
        <v>99.528784517479494</v>
      </c>
      <c r="AS103">
        <f t="shared" si="718"/>
        <v>3.7915727435231572</v>
      </c>
      <c r="AT103">
        <f t="shared" si="718"/>
        <v>3.1348943554150419</v>
      </c>
      <c r="AU103">
        <f t="shared" si="718"/>
        <v>1.0694477888328568</v>
      </c>
      <c r="AV103">
        <f t="shared" si="718"/>
        <v>2.2529504181107544E-6</v>
      </c>
      <c r="AW103">
        <f t="shared" si="718"/>
        <v>1.6437107584725105E-7</v>
      </c>
      <c r="AX103">
        <f t="shared" si="718"/>
        <v>9.6964726360062523E-3</v>
      </c>
      <c r="AY103">
        <f t="shared" si="718"/>
        <v>1.4533647164376563E-2</v>
      </c>
      <c r="AZ103">
        <f t="shared" si="718"/>
        <v>3.4743449671219095E-7</v>
      </c>
      <c r="BA103">
        <f t="shared" si="718"/>
        <v>1.1759466878003559E-3</v>
      </c>
      <c r="BB103">
        <f t="shared" si="718"/>
        <v>8.7106766481118546E-3</v>
      </c>
      <c r="BC103">
        <f t="shared" si="718"/>
        <v>277.6730525426816</v>
      </c>
      <c r="BD103">
        <f t="shared" si="718"/>
        <v>0.28456813736767778</v>
      </c>
      <c r="BE103">
        <f t="shared" si="718"/>
        <v>1.407902250723845</v>
      </c>
      <c r="BF103">
        <f t="shared" si="718"/>
        <v>0.29855961004393144</v>
      </c>
      <c r="BG103">
        <f t="shared" si="718"/>
        <v>101.56077935389288</v>
      </c>
      <c r="BH103">
        <f t="shared" si="718"/>
        <v>101.56077935389288</v>
      </c>
      <c r="BI103">
        <f t="shared" si="718"/>
        <v>0</v>
      </c>
      <c r="BJ103">
        <f t="shared" si="718"/>
        <v>0.5669458559531001</v>
      </c>
      <c r="BK103">
        <f t="shared" si="718"/>
        <v>1.2886361688514215E-2</v>
      </c>
      <c r="BL103">
        <f t="shared" si="718"/>
        <v>149.8317737179884</v>
      </c>
      <c r="BM103">
        <f t="shared" si="718"/>
        <v>331.78733780442644</v>
      </c>
      <c r="BN103">
        <f t="shared" si="718"/>
        <v>181.95556408643839</v>
      </c>
      <c r="BO103">
        <f t="shared" si="718"/>
        <v>6839.2800540948801</v>
      </c>
      <c r="BP103">
        <f t="shared" si="718"/>
        <v>2.2820632896937781E-2</v>
      </c>
      <c r="BQ103">
        <f t="shared" si="718"/>
        <v>6.9948786026787762E-3</v>
      </c>
      <c r="BR103">
        <f t="shared" ref="BR103:CV103" si="719">_xlfn.STDEV.S(BR22:BR23)</f>
        <v>2.160477971754347E-2</v>
      </c>
      <c r="BS103">
        <f t="shared" si="719"/>
        <v>0.13864597565282741</v>
      </c>
      <c r="BT103">
        <f t="shared" si="719"/>
        <v>0.42211890362937371</v>
      </c>
      <c r="BU103">
        <f t="shared" si="719"/>
        <v>1.800966969510041E-2</v>
      </c>
      <c r="BV103">
        <f t="shared" si="719"/>
        <v>1.8451258081004281E-4</v>
      </c>
      <c r="BW103">
        <f t="shared" si="719"/>
        <v>8.7186699614227836E-9</v>
      </c>
      <c r="BX103">
        <f t="shared" si="719"/>
        <v>8.7733915482188906E-3</v>
      </c>
      <c r="BY103">
        <f t="shared" si="719"/>
        <v>2.9753954256403179E-5</v>
      </c>
      <c r="BZ103">
        <f t="shared" si="719"/>
        <v>1.4901046343942183E-2</v>
      </c>
      <c r="CA103">
        <f t="shared" si="719"/>
        <v>3.9919002497544693E-3</v>
      </c>
      <c r="CB103">
        <f t="shared" si="719"/>
        <v>8.1548467585220424E-3</v>
      </c>
      <c r="CC103">
        <f t="shared" si="719"/>
        <v>1.2919886154961021E-4</v>
      </c>
      <c r="CD103">
        <f t="shared" si="719"/>
        <v>1.1837218946080535E-2</v>
      </c>
      <c r="CE103">
        <f t="shared" si="719"/>
        <v>2.4727831099268941E-7</v>
      </c>
      <c r="CF103">
        <f t="shared" si="719"/>
        <v>5.1360655666741731E-8</v>
      </c>
      <c r="CG103">
        <f t="shared" si="719"/>
        <v>4.2234720316380271E-3</v>
      </c>
      <c r="CH103">
        <f t="shared" si="719"/>
        <v>1.3544182215405692E-4</v>
      </c>
      <c r="CJ103">
        <f t="shared" si="719"/>
        <v>0.78004014890202766</v>
      </c>
      <c r="CK103">
        <f t="shared" si="719"/>
        <v>4.1661677352433549E-2</v>
      </c>
      <c r="CL103">
        <f t="shared" si="719"/>
        <v>6.3851092752606545E-2</v>
      </c>
      <c r="CM103">
        <f t="shared" ref="CM103" si="720">_xlfn.STDEV.S(CM22:CM23)</f>
        <v>5.3282111088501581E-2</v>
      </c>
      <c r="CN103">
        <f t="shared" si="719"/>
        <v>2.1344074151639338</v>
      </c>
      <c r="CO103">
        <f t="shared" si="719"/>
        <v>8.3285183221365605E-2</v>
      </c>
      <c r="CP103">
        <f t="shared" si="719"/>
        <v>1.6437107584725183E-3</v>
      </c>
      <c r="CQ103" t="e">
        <f t="shared" si="719"/>
        <v>#DIV/0!</v>
      </c>
      <c r="CR103">
        <f t="shared" si="719"/>
        <v>2.1213203435596424</v>
      </c>
      <c r="CS103">
        <f t="shared" si="719"/>
        <v>1.3492627381138751E-2</v>
      </c>
      <c r="CT103">
        <f t="shared" si="719"/>
        <v>8.7999390920215847E-4</v>
      </c>
      <c r="CU103">
        <f t="shared" si="719"/>
        <v>3.0944798687927918E-9</v>
      </c>
      <c r="CV103">
        <f t="shared" si="719"/>
        <v>143.20073792587971</v>
      </c>
      <c r="CW103" t="e">
        <f t="shared" ref="CW103:CX103" si="721">_xlfn.STDEV.S(CW22:CW23)</f>
        <v>#DIV/0!</v>
      </c>
      <c r="CX103">
        <f t="shared" si="721"/>
        <v>2.6046867292590444E-3</v>
      </c>
      <c r="CY103">
        <f t="shared" ref="CY103" si="722">_xlfn.STDEV.S(CY22:CY23)</f>
        <v>6.9697786986303292E-3</v>
      </c>
      <c r="CZ103">
        <f>_xlfn.STDEV.S(CZ22:CZ23)</f>
        <v>7.2393128263459575E-2</v>
      </c>
      <c r="DA103">
        <f>_xlfn.STDEV.S(DA22:DA23)</f>
        <v>2.4079827849405482E-6</v>
      </c>
      <c r="DC103">
        <f t="shared" ref="DC103:ED103" si="723">_xlfn.STDEV.S(DC22:DC23)</f>
        <v>4.7230672960586135</v>
      </c>
      <c r="DD103">
        <f t="shared" si="723"/>
        <v>0.15535704318699042</v>
      </c>
      <c r="DE103">
        <f t="shared" si="723"/>
        <v>2.3427842112598037E-11</v>
      </c>
      <c r="DF103">
        <f t="shared" si="723"/>
        <v>2.3427842112597998E-2</v>
      </c>
      <c r="DG103">
        <f t="shared" si="723"/>
        <v>4.4164359237037071E-3</v>
      </c>
      <c r="DH103">
        <f t="shared" si="723"/>
        <v>3.4244871474891449E-4</v>
      </c>
      <c r="DI103">
        <f t="shared" ref="DI103:DK103" si="724">_xlfn.STDEV.S(DI22:DI23)</f>
        <v>7.5364438016821196E-15</v>
      </c>
      <c r="DJ103">
        <f t="shared" si="724"/>
        <v>2.3251427721328386E-7</v>
      </c>
      <c r="DK103">
        <f t="shared" si="724"/>
        <v>1.891424316258843E-2</v>
      </c>
      <c r="DL103">
        <f t="shared" ref="DL103:DN103" si="725">_xlfn.STDEV.S(DL22:DL23)</f>
        <v>8.5109898469003051E-3</v>
      </c>
      <c r="DM103">
        <f t="shared" si="725"/>
        <v>3.1660773923075598E-2</v>
      </c>
      <c r="DN103">
        <f t="shared" si="725"/>
        <v>17.127454944648164</v>
      </c>
      <c r="DO103">
        <f t="shared" ref="DO103:DP103" si="726">_xlfn.STDEV.S(DO22:DO23)</f>
        <v>4.807983218094701E-2</v>
      </c>
      <c r="DP103">
        <f t="shared" si="726"/>
        <v>0.13517691079329394</v>
      </c>
      <c r="DQ103">
        <f t="shared" ref="DQ103:DR103" si="727">_xlfn.STDEV.S(DQ22:DQ23)</f>
        <v>6.7100363088742562E-8</v>
      </c>
      <c r="DR103">
        <f t="shared" si="727"/>
        <v>0.18159055084747955</v>
      </c>
      <c r="DT103">
        <f t="shared" si="723"/>
        <v>0</v>
      </c>
      <c r="DU103">
        <f t="shared" si="723"/>
        <v>1.1353889173662515E-5</v>
      </c>
      <c r="DV103">
        <f t="shared" si="723"/>
        <v>5.3089779956759451E-23</v>
      </c>
      <c r="DW103">
        <f t="shared" si="723"/>
        <v>1.3494544855510071E-10</v>
      </c>
      <c r="DX103">
        <f t="shared" si="723"/>
        <v>1.1156104079088202E-9</v>
      </c>
      <c r="DY103">
        <f t="shared" si="723"/>
        <v>0</v>
      </c>
      <c r="DZ103">
        <f t="shared" si="723"/>
        <v>0</v>
      </c>
      <c r="EA103">
        <f t="shared" si="723"/>
        <v>1.0441067460178029E-12</v>
      </c>
      <c r="EB103">
        <f t="shared" si="723"/>
        <v>549566889.38070929</v>
      </c>
      <c r="EC103">
        <f t="shared" si="723"/>
        <v>9159448.1563451607</v>
      </c>
      <c r="ED103">
        <f t="shared" si="723"/>
        <v>35964.49799335804</v>
      </c>
      <c r="EH103">
        <f>_xlfn.STDEV.S(EH22:EH23)</f>
        <v>7.3445738607388752E-3</v>
      </c>
      <c r="EK103">
        <f t="shared" ref="EK103:EV103" si="728">_xlfn.STDEV.S(EK22:EK23)</f>
        <v>1.3492627381138751E-2</v>
      </c>
      <c r="EL103">
        <f t="shared" si="728"/>
        <v>2.1213203435596424</v>
      </c>
      <c r="EM103">
        <f t="shared" si="728"/>
        <v>2.1213203435596424</v>
      </c>
      <c r="EN103">
        <f t="shared" si="728"/>
        <v>8.3285183221365605E-2</v>
      </c>
      <c r="EO103" t="e">
        <f t="shared" si="728"/>
        <v>#DIV/0!</v>
      </c>
      <c r="ET103">
        <f t="shared" si="728"/>
        <v>5.5325813399953114E-11</v>
      </c>
      <c r="EU103">
        <f t="shared" si="728"/>
        <v>5.3089779956759451E-23</v>
      </c>
      <c r="EV103">
        <f t="shared" si="728"/>
        <v>3.4184794717762555E+36</v>
      </c>
      <c r="EX103">
        <f>_xlfn.STDEV.S(EX22:EX23)</f>
        <v>47.425651814181741</v>
      </c>
      <c r="EY103">
        <f>_xlfn.STDEV.S(EY22:EY23)</f>
        <v>7.7781745930520299E-3</v>
      </c>
      <c r="EZ103">
        <f>_xlfn.STDEV.S(EZ22:EZ23)</f>
        <v>3.1112698372208082E-5</v>
      </c>
      <c r="FA103">
        <f>_xlfn.STDEV.S(FA22:FA23)</f>
        <v>1.4142135623730963E-2</v>
      </c>
      <c r="FD103">
        <f>_xlfn.STDEV.S(FD22:FD23)</f>
        <v>1.2727922061357857E-4</v>
      </c>
      <c r="FE103" t="e">
        <f>_xlfn.STDEV.S(FE22:FE23)</f>
        <v>#DIV/0!</v>
      </c>
      <c r="FG103">
        <f>_xlfn.STDEV.S(FG22:FG23)</f>
        <v>2.6430514606563481E-3</v>
      </c>
      <c r="FH103">
        <f>_xlfn.STDEV.S(FH22:FH23)</f>
        <v>1.356848939396044E-2</v>
      </c>
      <c r="FI103">
        <f>_xlfn.STDEV.S(FI22:FI23)</f>
        <v>11.412549247942909</v>
      </c>
      <c r="FJ103">
        <f>_xlfn.STDEV.S(FJ22:FJ23)</f>
        <v>0</v>
      </c>
    </row>
    <row r="104" spans="1:166" x14ac:dyDescent="0.25">
      <c r="A104">
        <v>55</v>
      </c>
      <c r="B104">
        <v>25</v>
      </c>
      <c r="C104">
        <v>2050</v>
      </c>
      <c r="E104">
        <f t="shared" si="644"/>
        <v>2</v>
      </c>
      <c r="F104">
        <f t="shared" ref="F104:AK104" si="729">_xlfn.STDEV.S(F24:F25)</f>
        <v>4.2426406871192848</v>
      </c>
      <c r="G104">
        <f t="shared" si="729"/>
        <v>0.11639543303755606</v>
      </c>
      <c r="H104">
        <f t="shared" si="729"/>
        <v>7.8352381102938629E-2</v>
      </c>
      <c r="I104">
        <f t="shared" si="729"/>
        <v>0.20294388884122491</v>
      </c>
      <c r="J104">
        <f t="shared" si="729"/>
        <v>0.41809244072573232</v>
      </c>
      <c r="K104">
        <f t="shared" si="729"/>
        <v>0.29224864687796109</v>
      </c>
      <c r="L104">
        <f t="shared" si="729"/>
        <v>3.3446150750123924</v>
      </c>
      <c r="M104">
        <f t="shared" si="729"/>
        <v>0.14064813497208176</v>
      </c>
      <c r="N104">
        <f t="shared" si="729"/>
        <v>0.35517054380184926</v>
      </c>
      <c r="O104">
        <f t="shared" si="729"/>
        <v>8.1310241157286259E-2</v>
      </c>
      <c r="P104">
        <f t="shared" si="729"/>
        <v>1.6759503523213969E-3</v>
      </c>
      <c r="Q104">
        <f t="shared" si="729"/>
        <v>3.3809050495284496E-5</v>
      </c>
      <c r="R104">
        <f t="shared" si="729"/>
        <v>6.1062374888119775E-3</v>
      </c>
      <c r="S104">
        <f t="shared" si="729"/>
        <v>1.6421413018261122E-3</v>
      </c>
      <c r="T104">
        <f t="shared" si="729"/>
        <v>1.6164807828526672E-3</v>
      </c>
      <c r="U104">
        <f t="shared" si="729"/>
        <v>2.7517538400008215E-5</v>
      </c>
      <c r="V104">
        <f t="shared" si="729"/>
        <v>0.12459150773828628</v>
      </c>
      <c r="W104">
        <f t="shared" si="729"/>
        <v>0.12584379384777125</v>
      </c>
      <c r="X104">
        <f t="shared" si="729"/>
        <v>0.2145474284645717</v>
      </c>
      <c r="Y104">
        <f t="shared" si="729"/>
        <v>6.2932503525600508E-3</v>
      </c>
      <c r="Z104">
        <f t="shared" si="729"/>
        <v>1.6263455967290372E-3</v>
      </c>
      <c r="AA104">
        <f t="shared" si="729"/>
        <v>4.9389509215912598E-4</v>
      </c>
      <c r="AB104">
        <f t="shared" si="729"/>
        <v>3.5278220868508771E-4</v>
      </c>
      <c r="AC104">
        <f t="shared" si="729"/>
        <v>1.2700159512663154</v>
      </c>
      <c r="AD104">
        <f t="shared" si="729"/>
        <v>0.12700159512663253</v>
      </c>
      <c r="AE104">
        <f t="shared" si="729"/>
        <v>8.1147092765764401E-12</v>
      </c>
      <c r="AF104">
        <f t="shared" si="729"/>
        <v>2.0394988378052798E-6</v>
      </c>
      <c r="AG104">
        <f t="shared" si="729"/>
        <v>1.6805580953974778E-9</v>
      </c>
      <c r="AH104">
        <f t="shared" si="729"/>
        <v>0.10409504639938454</v>
      </c>
      <c r="AI104">
        <f t="shared" si="729"/>
        <v>0.10409504639938454</v>
      </c>
      <c r="AJ104">
        <f t="shared" si="729"/>
        <v>1.4438723894631407</v>
      </c>
      <c r="AK104">
        <f t="shared" si="729"/>
        <v>1.5688646903279724E-4</v>
      </c>
      <c r="AL104">
        <f t="shared" ref="AL104:BQ104" si="730">_xlfn.STDEV.S(AL24:AL25)</f>
        <v>5.5579204100140328E-4</v>
      </c>
      <c r="AM104">
        <f t="shared" si="730"/>
        <v>1.4326673604164687E-5</v>
      </c>
      <c r="AN104">
        <f t="shared" si="730"/>
        <v>6.8354993596456538E-5</v>
      </c>
      <c r="AO104">
        <f t="shared" si="730"/>
        <v>1.7424104628684322E-5</v>
      </c>
      <c r="AP104">
        <f t="shared" si="730"/>
        <v>1.2365023427601813E-6</v>
      </c>
      <c r="AQ104">
        <f t="shared" si="730"/>
        <v>0.10181925135158901</v>
      </c>
      <c r="AR104">
        <f t="shared" si="730"/>
        <v>125.14733466195629</v>
      </c>
      <c r="AS104">
        <f t="shared" si="730"/>
        <v>4.7675175109315697</v>
      </c>
      <c r="AT104">
        <f t="shared" si="730"/>
        <v>4.1208323247824081</v>
      </c>
      <c r="AU104">
        <f t="shared" si="730"/>
        <v>1.2538674810401857</v>
      </c>
      <c r="AV104">
        <f t="shared" si="730"/>
        <v>2.5344284764492703E-6</v>
      </c>
      <c r="AW104">
        <f t="shared" si="730"/>
        <v>1.8452738138165407E-7</v>
      </c>
      <c r="AX104">
        <f t="shared" si="730"/>
        <v>1.1346739875553987E-2</v>
      </c>
      <c r="AY104">
        <f t="shared" si="730"/>
        <v>1.2650388218283366E-2</v>
      </c>
      <c r="AZ104">
        <f t="shared" si="730"/>
        <v>3.9048502182328303E-7</v>
      </c>
      <c r="BA104">
        <f t="shared" si="730"/>
        <v>1.408746829188438E-3</v>
      </c>
      <c r="BB104">
        <f t="shared" si="730"/>
        <v>5.2334444657337045E-3</v>
      </c>
      <c r="BC104">
        <f t="shared" si="730"/>
        <v>323.6502435428481</v>
      </c>
      <c r="BD104">
        <f t="shared" si="730"/>
        <v>0.3408689731779555</v>
      </c>
      <c r="BE104">
        <f t="shared" si="730"/>
        <v>0.84343187900225447</v>
      </c>
      <c r="BF104">
        <f t="shared" si="730"/>
        <v>0.34848209257370044</v>
      </c>
      <c r="BG104">
        <f t="shared" si="730"/>
        <v>138.78192515264004</v>
      </c>
      <c r="BH104">
        <f t="shared" si="730"/>
        <v>138.78192515264004</v>
      </c>
      <c r="BI104">
        <f t="shared" si="730"/>
        <v>0</v>
      </c>
      <c r="BJ104">
        <f t="shared" si="730"/>
        <v>0.52398809821358616</v>
      </c>
      <c r="BK104">
        <f t="shared" si="730"/>
        <v>1.716838623514905E-2</v>
      </c>
      <c r="BL104">
        <f t="shared" si="730"/>
        <v>137.44437942818732</v>
      </c>
      <c r="BM104">
        <f t="shared" si="730"/>
        <v>832.88441962079526</v>
      </c>
      <c r="BN104">
        <f t="shared" si="730"/>
        <v>695.44004019260728</v>
      </c>
      <c r="BO104">
        <f t="shared" si="730"/>
        <v>8469.5227646928597</v>
      </c>
      <c r="BP104">
        <f t="shared" si="730"/>
        <v>2.2398857663206349E-2</v>
      </c>
      <c r="BQ104">
        <f t="shared" si="730"/>
        <v>9.1032405772265915E-3</v>
      </c>
      <c r="BR104">
        <f t="shared" ref="BR104:CV104" si="731">_xlfn.STDEV.S(BR24:BR25)</f>
        <v>2.1404493442056853E-2</v>
      </c>
      <c r="BS104">
        <f t="shared" si="731"/>
        <v>3.7339136386200782E-2</v>
      </c>
      <c r="BT104">
        <f t="shared" si="731"/>
        <v>0.29933318549299448</v>
      </c>
      <c r="BU104">
        <f t="shared" si="731"/>
        <v>0.103308998585881</v>
      </c>
      <c r="BV104">
        <f t="shared" si="731"/>
        <v>2.1516530573907896E-4</v>
      </c>
      <c r="BW104">
        <f t="shared" si="731"/>
        <v>1.016694228268376E-8</v>
      </c>
      <c r="BX104">
        <f t="shared" si="731"/>
        <v>6.41453740399461E-3</v>
      </c>
      <c r="BY104">
        <f t="shared" si="731"/>
        <v>8.0073797790017273E-6</v>
      </c>
      <c r="BZ104">
        <f t="shared" si="731"/>
        <v>1.8653863407927351E-2</v>
      </c>
      <c r="CA104">
        <f t="shared" si="731"/>
        <v>4.9897577502499299E-3</v>
      </c>
      <c r="CB104">
        <f t="shared" si="731"/>
        <v>3.5686803288868122E-3</v>
      </c>
      <c r="CC104">
        <f t="shared" si="731"/>
        <v>3.0237033889758181E-4</v>
      </c>
      <c r="CD104">
        <f t="shared" si="731"/>
        <v>1.2534200405961137E-2</v>
      </c>
      <c r="CE104">
        <f t="shared" si="731"/>
        <v>3.8134288521774558E-7</v>
      </c>
      <c r="CF104">
        <f t="shared" si="731"/>
        <v>6.1386102300929237E-8</v>
      </c>
      <c r="CG104">
        <f t="shared" si="731"/>
        <v>1.088520377431723E-2</v>
      </c>
      <c r="CH104">
        <f t="shared" si="731"/>
        <v>1.382774502363202E-4</v>
      </c>
      <c r="CJ104">
        <f t="shared" si="731"/>
        <v>1.8255143763684691</v>
      </c>
      <c r="CK104">
        <f t="shared" si="731"/>
        <v>9.8070131680181388E-2</v>
      </c>
      <c r="CL104">
        <f t="shared" si="731"/>
        <v>7.9669208943011091E-2</v>
      </c>
      <c r="CM104">
        <f t="shared" ref="CM104" si="732">_xlfn.STDEV.S(CM24:CM25)</f>
        <v>6.6557862534196086E-2</v>
      </c>
      <c r="CN104">
        <f t="shared" si="731"/>
        <v>2.6592617827861935</v>
      </c>
      <c r="CO104">
        <f t="shared" si="731"/>
        <v>0.16390849318992107</v>
      </c>
      <c r="CP104">
        <f t="shared" si="731"/>
        <v>1.8452738138165015E-3</v>
      </c>
      <c r="CQ104" t="e">
        <f t="shared" si="731"/>
        <v>#DIV/0!</v>
      </c>
      <c r="CR104">
        <f t="shared" si="731"/>
        <v>4.2426406871192848</v>
      </c>
      <c r="CS104">
        <f t="shared" si="731"/>
        <v>1.8700118583773389E-2</v>
      </c>
      <c r="CT104">
        <f t="shared" si="731"/>
        <v>6.244352220682928E-4</v>
      </c>
      <c r="CU104">
        <f t="shared" si="731"/>
        <v>2.1944575694420832E-9</v>
      </c>
      <c r="CV104">
        <f t="shared" si="731"/>
        <v>1005.4526482327437</v>
      </c>
      <c r="CW104" t="e">
        <f t="shared" ref="CW104:CX104" si="733">_xlfn.STDEV.S(CW24:CW25)</f>
        <v>#DIV/0!</v>
      </c>
      <c r="CX104">
        <f t="shared" si="733"/>
        <v>6.8126654303379604E-3</v>
      </c>
      <c r="CY104">
        <f t="shared" ref="CY104" si="734">_xlfn.STDEV.S(CY24:CY25)</f>
        <v>8.114709276576506E-3</v>
      </c>
      <c r="CZ104">
        <f>_xlfn.STDEV.S(CZ24:CZ25)</f>
        <v>1.9483931066554532E-2</v>
      </c>
      <c r="DA104">
        <f>_xlfn.STDEV.S(DA24:DA25)</f>
        <v>6.4913917366474549E-7</v>
      </c>
      <c r="DC104">
        <f t="shared" ref="DC104:ED104" si="735">_xlfn.STDEV.S(DC24:DC25)</f>
        <v>9.5000596928814005</v>
      </c>
      <c r="DD104">
        <f t="shared" si="735"/>
        <v>0.19314893690830517</v>
      </c>
      <c r="DE104">
        <f t="shared" si="735"/>
        <v>2.912685968577239E-11</v>
      </c>
      <c r="DF104">
        <f t="shared" si="735"/>
        <v>2.9126859685772367E-2</v>
      </c>
      <c r="DG104">
        <f t="shared" si="735"/>
        <v>2.3214363683607516E-2</v>
      </c>
      <c r="DH104">
        <f t="shared" si="735"/>
        <v>4.9338929183122965E-4</v>
      </c>
      <c r="DI104">
        <f t="shared" ref="DI104:DK104" si="736">_xlfn.STDEV.S(DI24:DI25)</f>
        <v>5.0242958677880805E-15</v>
      </c>
      <c r="DJ104">
        <f t="shared" si="736"/>
        <v>2.9658998956554203E-7</v>
      </c>
      <c r="DK104">
        <f t="shared" si="736"/>
        <v>3.5589916821028703E-2</v>
      </c>
      <c r="DL104">
        <f t="shared" ref="DL104:DN104" si="737">_xlfn.STDEV.S(DL24:DL25)</f>
        <v>1.1967796877768196E-2</v>
      </c>
      <c r="DM104">
        <f t="shared" si="737"/>
        <v>4.4713463736886901E-2</v>
      </c>
      <c r="DN104">
        <f t="shared" si="737"/>
        <v>29.553418736231269</v>
      </c>
      <c r="DO104">
        <f t="shared" ref="DO104:DP104" si="738">_xlfn.STDEV.S(DO24:DO25)</f>
        <v>0.1003832654487293</v>
      </c>
      <c r="DP104">
        <f t="shared" si="738"/>
        <v>0.16262731299089875</v>
      </c>
      <c r="DQ104">
        <f t="shared" ref="DQ104:DR104" si="739">_xlfn.STDEV.S(DQ24:DQ25)</f>
        <v>8.1497756758593332E-8</v>
      </c>
      <c r="DR104">
        <f t="shared" si="739"/>
        <v>0.22972219607712588</v>
      </c>
      <c r="DT104">
        <f t="shared" si="735"/>
        <v>0</v>
      </c>
      <c r="DU104">
        <f t="shared" si="735"/>
        <v>3.0579392237513382E-6</v>
      </c>
      <c r="DV104">
        <f t="shared" si="735"/>
        <v>6.6001564881387431E-23</v>
      </c>
      <c r="DW104">
        <f t="shared" si="735"/>
        <v>1.6826298713176545E-10</v>
      </c>
      <c r="DX104">
        <f t="shared" si="735"/>
        <v>1.3903503362811733E-9</v>
      </c>
      <c r="DY104">
        <f t="shared" si="735"/>
        <v>0</v>
      </c>
      <c r="DZ104">
        <f t="shared" si="735"/>
        <v>0</v>
      </c>
      <c r="EA104">
        <f t="shared" si="735"/>
        <v>1.3683742444771852E-12</v>
      </c>
      <c r="EB104">
        <f t="shared" si="735"/>
        <v>619749062.85879052</v>
      </c>
      <c r="EC104">
        <f t="shared" si="735"/>
        <v>10329151.047646511</v>
      </c>
      <c r="ED104">
        <f t="shared" si="735"/>
        <v>312327.27092445368</v>
      </c>
      <c r="EH104">
        <f>_xlfn.STDEV.S(EH24:EH25)</f>
        <v>1.9769361799052117E-3</v>
      </c>
      <c r="EK104">
        <f t="shared" ref="EK104:EV104" si="740">_xlfn.STDEV.S(EK24:EK25)</f>
        <v>1.8700118583773389E-2</v>
      </c>
      <c r="EL104">
        <f t="shared" si="740"/>
        <v>4.2426406871192848</v>
      </c>
      <c r="EM104">
        <f t="shared" si="740"/>
        <v>4.2426406871192848</v>
      </c>
      <c r="EN104">
        <f t="shared" si="740"/>
        <v>0.16390849318992107</v>
      </c>
      <c r="EO104" t="e">
        <f t="shared" si="740"/>
        <v>#DIV/0!</v>
      </c>
      <c r="ET104">
        <f t="shared" si="740"/>
        <v>1.0480417716404605E-10</v>
      </c>
      <c r="EU104">
        <f t="shared" si="740"/>
        <v>6.6001564881387431E-23</v>
      </c>
      <c r="EV104">
        <f t="shared" si="740"/>
        <v>4.2363016278809431E+36</v>
      </c>
      <c r="EX104">
        <f>_xlfn.STDEV.S(EX24:EX25)</f>
        <v>2.3900209204105303</v>
      </c>
      <c r="EY104" t="e">
        <f>_xlfn.STDEV.S(EY24:EY25)</f>
        <v>#DIV/0!</v>
      </c>
      <c r="EZ104" t="e">
        <f>_xlfn.STDEV.S(EZ24:EZ25)</f>
        <v>#DIV/0!</v>
      </c>
      <c r="FA104" t="e">
        <f>_xlfn.STDEV.S(FA24:FA25)</f>
        <v>#DIV/0!</v>
      </c>
      <c r="FD104" t="e">
        <f>_xlfn.STDEV.S(FD24:FD25)</f>
        <v>#DIV/0!</v>
      </c>
      <c r="FE104" t="e">
        <f>_xlfn.STDEV.S(FE24:FE25)</f>
        <v>#DIV/0!</v>
      </c>
      <c r="FG104" t="e">
        <f>_xlfn.STDEV.S(FG24:FG25)</f>
        <v>#DIV/0!</v>
      </c>
      <c r="FH104" t="e">
        <f>_xlfn.STDEV.S(FH24:FH25)</f>
        <v>#DIV/0!</v>
      </c>
      <c r="FI104">
        <f>_xlfn.STDEV.S(FI24:FI25)</f>
        <v>31.075032297734221</v>
      </c>
      <c r="FJ104">
        <f>_xlfn.STDEV.S(FJ24:FJ25)</f>
        <v>0</v>
      </c>
    </row>
    <row r="105" spans="1:166" x14ac:dyDescent="0.25">
      <c r="A105">
        <v>60</v>
      </c>
      <c r="B105">
        <v>15</v>
      </c>
      <c r="C105">
        <v>1300</v>
      </c>
      <c r="E105">
        <f t="shared" ref="E105:E111" si="741">E77</f>
        <v>2</v>
      </c>
      <c r="F105">
        <f t="shared" ref="F105:AK105" si="742">_xlfn.STDEV.S(F26:F27)</f>
        <v>7.7781745930520225</v>
      </c>
      <c r="G105">
        <f t="shared" si="742"/>
        <v>9.1873676972784868E-2</v>
      </c>
      <c r="H105">
        <f t="shared" si="742"/>
        <v>5.4751278067259063E-3</v>
      </c>
      <c r="I105">
        <f t="shared" si="742"/>
        <v>3.9396454313807991E-2</v>
      </c>
      <c r="J105">
        <f t="shared" si="742"/>
        <v>2.6259117426141315E-2</v>
      </c>
      <c r="K105">
        <f t="shared" si="742"/>
        <v>7.7584463138569468E-2</v>
      </c>
      <c r="L105">
        <f t="shared" si="742"/>
        <v>0.44547727214752425</v>
      </c>
      <c r="M105">
        <f t="shared" si="742"/>
        <v>1.6960663253546067E-2</v>
      </c>
      <c r="N105">
        <f t="shared" si="742"/>
        <v>5.1921790282355391E-2</v>
      </c>
      <c r="O105">
        <f t="shared" si="742"/>
        <v>1.0480700444562124E-2</v>
      </c>
      <c r="P105">
        <f t="shared" si="742"/>
        <v>3.3048901435309911E-4</v>
      </c>
      <c r="Q105">
        <f t="shared" si="742"/>
        <v>4.3881465299317533E-6</v>
      </c>
      <c r="R105">
        <f t="shared" si="742"/>
        <v>1.206576463541308E-3</v>
      </c>
      <c r="S105">
        <f t="shared" si="742"/>
        <v>3.2610086782316734E-4</v>
      </c>
      <c r="T105">
        <f t="shared" si="742"/>
        <v>3.0884908839012712E-4</v>
      </c>
      <c r="U105">
        <f t="shared" si="742"/>
        <v>2.7239332607846564E-6</v>
      </c>
      <c r="V105">
        <f t="shared" si="742"/>
        <v>4.4871582120533902E-2</v>
      </c>
      <c r="W105">
        <f t="shared" si="742"/>
        <v>5.1325345712428146E-2</v>
      </c>
      <c r="X105">
        <f t="shared" si="742"/>
        <v>6.8832037778135652E-2</v>
      </c>
      <c r="Y105">
        <f t="shared" si="742"/>
        <v>6.7175144212722471E-3</v>
      </c>
      <c r="Z105">
        <f t="shared" si="742"/>
        <v>4.9497474683056018E-3</v>
      </c>
      <c r="AA105">
        <f t="shared" si="742"/>
        <v>7.0556441737016143E-4</v>
      </c>
      <c r="AB105">
        <f t="shared" si="742"/>
        <v>2.822257669481121E-5</v>
      </c>
      <c r="AC105">
        <f t="shared" si="742"/>
        <v>0.10160127610132047</v>
      </c>
      <c r="AD105">
        <f t="shared" si="742"/>
        <v>0.71120893270913155</v>
      </c>
      <c r="AE105">
        <f t="shared" si="742"/>
        <v>1.0355384867342048E-12</v>
      </c>
      <c r="AF105">
        <f t="shared" si="742"/>
        <v>2.1133402463796461E-7</v>
      </c>
      <c r="AG105">
        <f t="shared" si="742"/>
        <v>1.7384755188596869E-10</v>
      </c>
      <c r="AH105">
        <f t="shared" si="742"/>
        <v>1.5877376578247379E-2</v>
      </c>
      <c r="AI105">
        <f t="shared" si="742"/>
        <v>1.5877376578247379E-2</v>
      </c>
      <c r="AJ105">
        <f t="shared" si="742"/>
        <v>0.24627050997834607</v>
      </c>
      <c r="AK105">
        <f t="shared" si="742"/>
        <v>1.7733115683093555E-5</v>
      </c>
      <c r="AL105">
        <f t="shared" ref="AL105:BQ105" si="743">_xlfn.STDEV.S(AL26:AL27)</f>
        <v>6.2185154662504797E-5</v>
      </c>
      <c r="AM105">
        <f t="shared" si="743"/>
        <v>1.6513535552027275E-6</v>
      </c>
      <c r="AN105">
        <f t="shared" si="743"/>
        <v>8.2428823412152282E-6</v>
      </c>
      <c r="AO105">
        <f t="shared" si="743"/>
        <v>2.0074423030908865E-6</v>
      </c>
      <c r="AP105">
        <f t="shared" si="743"/>
        <v>1.2805192844192352E-7</v>
      </c>
      <c r="AQ105">
        <f t="shared" si="743"/>
        <v>2.1982997839229013E-2</v>
      </c>
      <c r="AR105">
        <f t="shared" si="743"/>
        <v>8.944197072225899</v>
      </c>
      <c r="AS105">
        <f t="shared" si="743"/>
        <v>0.34073131703711584</v>
      </c>
      <c r="AT105">
        <f t="shared" si="743"/>
        <v>0.30712729766790831</v>
      </c>
      <c r="AU105">
        <f t="shared" si="743"/>
        <v>0.1193258956844685</v>
      </c>
      <c r="AV105">
        <f t="shared" si="743"/>
        <v>3.5704333611491405E-7</v>
      </c>
      <c r="AW105">
        <f t="shared" si="743"/>
        <v>2.8994969894701896E-8</v>
      </c>
      <c r="AX105">
        <f t="shared" si="743"/>
        <v>1.16092796736343E-3</v>
      </c>
      <c r="AY105">
        <f t="shared" si="743"/>
        <v>3.3215567706064008E-4</v>
      </c>
      <c r="AZ105">
        <f t="shared" si="743"/>
        <v>5.6879250095557939E-8</v>
      </c>
      <c r="BA105">
        <f t="shared" si="743"/>
        <v>1.3189742089733385E-4</v>
      </c>
      <c r="BB105">
        <f t="shared" si="743"/>
        <v>5.5818951904689764E-4</v>
      </c>
      <c r="BC105">
        <f t="shared" si="743"/>
        <v>39.45802274512139</v>
      </c>
      <c r="BD105">
        <f t="shared" si="743"/>
        <v>3.2065259091122816E-2</v>
      </c>
      <c r="BE105">
        <f t="shared" si="743"/>
        <v>5.8049955355899165E-2</v>
      </c>
      <c r="BF105">
        <f t="shared" si="743"/>
        <v>4.0148846061787584E-2</v>
      </c>
      <c r="BG105">
        <f t="shared" si="743"/>
        <v>10.373360020999174</v>
      </c>
      <c r="BH105">
        <f t="shared" si="743"/>
        <v>10.373360020999092</v>
      </c>
      <c r="BI105">
        <f t="shared" si="743"/>
        <v>0</v>
      </c>
      <c r="BJ105">
        <f t="shared" si="743"/>
        <v>9.0533669155560881E-2</v>
      </c>
      <c r="BK105">
        <f t="shared" si="743"/>
        <v>2.8556784964910175E-3</v>
      </c>
      <c r="BL105">
        <f t="shared" si="743"/>
        <v>26.043496625410448</v>
      </c>
      <c r="BM105">
        <f t="shared" si="743"/>
        <v>66.613283508523963</v>
      </c>
      <c r="BN105">
        <f t="shared" si="743"/>
        <v>40.569786883113508</v>
      </c>
      <c r="BO105">
        <f t="shared" si="743"/>
        <v>1783.5290647335248</v>
      </c>
      <c r="BP105">
        <f t="shared" si="743"/>
        <v>3.5956375264677336E-3</v>
      </c>
      <c r="BQ105">
        <f t="shared" si="743"/>
        <v>5.5467416153888241E-3</v>
      </c>
      <c r="BR105">
        <f t="shared" ref="BR105:CV105" si="744">_xlfn.STDEV.S(BR26:BR27)</f>
        <v>1.4512263496361747E-3</v>
      </c>
      <c r="BS105">
        <f t="shared" si="744"/>
        <v>2.5401728835547192E-2</v>
      </c>
      <c r="BT105">
        <f t="shared" si="744"/>
        <v>1.986510574222948E-2</v>
      </c>
      <c r="BU105">
        <f t="shared" si="744"/>
        <v>8.4410655820011254E-3</v>
      </c>
      <c r="BV105">
        <f t="shared" si="744"/>
        <v>2.57241827974174E-5</v>
      </c>
      <c r="BW105">
        <f t="shared" si="744"/>
        <v>1.21623208576169E-9</v>
      </c>
      <c r="BX105">
        <f t="shared" si="744"/>
        <v>1.2649158506877227E-3</v>
      </c>
      <c r="BY105">
        <f t="shared" si="744"/>
        <v>6.3002382686490328E-6</v>
      </c>
      <c r="BZ105">
        <f t="shared" si="744"/>
        <v>4.1199343277841519E-4</v>
      </c>
      <c r="CA105">
        <f t="shared" si="744"/>
        <v>1.1136101911243835E-4</v>
      </c>
      <c r="CB105">
        <f t="shared" si="744"/>
        <v>5.7720245113556615E-4</v>
      </c>
      <c r="CC105">
        <f t="shared" si="744"/>
        <v>1.6493451089882481E-5</v>
      </c>
      <c r="CD105">
        <f t="shared" si="744"/>
        <v>8.384546417330689E-4</v>
      </c>
      <c r="CE105">
        <f t="shared" si="744"/>
        <v>3.5543457437293901E-8</v>
      </c>
      <c r="CF105">
        <f t="shared" si="744"/>
        <v>6.341446033282221E-9</v>
      </c>
      <c r="CG105">
        <f t="shared" si="744"/>
        <v>8.6755109170212825E-4</v>
      </c>
      <c r="CH105">
        <f t="shared" si="744"/>
        <v>1.2628507772369893E-5</v>
      </c>
      <c r="CJ105">
        <f t="shared" si="744"/>
        <v>9.901000867404601E-2</v>
      </c>
      <c r="CK105">
        <f t="shared" si="744"/>
        <v>6.6302040816694191E-2</v>
      </c>
      <c r="CL105">
        <f t="shared" si="744"/>
        <v>8.590966186966054E-3</v>
      </c>
      <c r="CM105">
        <f t="shared" ref="CM105" si="745">_xlfn.STDEV.S(CM26:CM27)</f>
        <v>8.2567674677915242E-3</v>
      </c>
      <c r="CN105">
        <f t="shared" si="744"/>
        <v>7.2949375080738532</v>
      </c>
      <c r="CO105">
        <f t="shared" si="744"/>
        <v>7.5222304741627194E-2</v>
      </c>
      <c r="CP105">
        <f t="shared" si="744"/>
        <v>2.8994969894657066E-4</v>
      </c>
      <c r="CQ105" t="e">
        <f t="shared" si="744"/>
        <v>#DIV/0!</v>
      </c>
      <c r="CR105">
        <f t="shared" si="744"/>
        <v>7.7781745930520225</v>
      </c>
      <c r="CS105">
        <f t="shared" si="744"/>
        <v>1.4558264963667878E-2</v>
      </c>
      <c r="CT105">
        <f t="shared" si="744"/>
        <v>5.3026951945569786E-5</v>
      </c>
      <c r="CU105">
        <f t="shared" si="744"/>
        <v>1.4806582472874731E-10</v>
      </c>
      <c r="CV105">
        <f t="shared" si="744"/>
        <v>77.012179328956833</v>
      </c>
      <c r="CW105" t="e">
        <f t="shared" ref="CW105:CX105" si="746">_xlfn.STDEV.S(CW26:CW27)</f>
        <v>#DIV/0!</v>
      </c>
      <c r="CX105">
        <f t="shared" si="746"/>
        <v>7.8011519089436223E-4</v>
      </c>
      <c r="CY105">
        <f t="shared" ref="CY105" si="747">_xlfn.STDEV.S(CY26:CY27)</f>
        <v>1.0355384867343155E-3</v>
      </c>
      <c r="CZ105">
        <f t="shared" ref="CZ105:EN105" si="748">_xlfn.STDEV.S(CZ26:CZ27)</f>
        <v>1.5106592602947463E-2</v>
      </c>
      <c r="DA105">
        <f t="shared" si="748"/>
        <v>3.4674666325406221E-7</v>
      </c>
      <c r="DB105">
        <f t="shared" si="748"/>
        <v>2.2979253848822933E-3</v>
      </c>
      <c r="DC105">
        <f t="shared" si="748"/>
        <v>0.4642845839860506</v>
      </c>
      <c r="DD105">
        <f t="shared" si="748"/>
        <v>3.9129765191270168E-3</v>
      </c>
      <c r="DE105">
        <f t="shared" si="748"/>
        <v>5.9007685908437774E-13</v>
      </c>
      <c r="DF105">
        <f t="shared" si="748"/>
        <v>5.9007685908436032E-4</v>
      </c>
      <c r="DG105">
        <f t="shared" si="748"/>
        <v>3.0008259112419551E-3</v>
      </c>
      <c r="DH105">
        <f t="shared" si="748"/>
        <v>4.2791890766861401E-6</v>
      </c>
      <c r="DI105">
        <f t="shared" ref="DI105:DK105" si="749">_xlfn.STDEV.S(DI26:DI27)</f>
        <v>2.5121479338940403E-15</v>
      </c>
      <c r="DJ105">
        <f t="shared" si="749"/>
        <v>4.6868467963172091E-9</v>
      </c>
      <c r="DK105">
        <f t="shared" si="749"/>
        <v>1.4638199555749127E-3</v>
      </c>
      <c r="DL105">
        <f t="shared" ref="DL105:DN105" si="750">_xlfn.STDEV.S(DL26:DL27)</f>
        <v>2.8137260834889988E-5</v>
      </c>
      <c r="DM105">
        <f t="shared" si="750"/>
        <v>1.2984859990059272E-4</v>
      </c>
      <c r="DN105">
        <f t="shared" si="750"/>
        <v>0.78240224211317255</v>
      </c>
      <c r="DO105">
        <f t="shared" ref="DO105:DP105" si="751">_xlfn.STDEV.S(DO26:DO27)</f>
        <v>5.0592785122583897E-3</v>
      </c>
      <c r="DP105">
        <f t="shared" si="751"/>
        <v>7.1270693978337032E-3</v>
      </c>
      <c r="DQ105">
        <f t="shared" ref="DQ105:DR105" si="752">_xlfn.STDEV.S(DQ26:DQ27)</f>
        <v>2.5671355520284149E-9</v>
      </c>
      <c r="DR105">
        <f t="shared" si="752"/>
        <v>4.9809579010639798E-3</v>
      </c>
      <c r="DT105">
        <f t="shared" si="748"/>
        <v>0</v>
      </c>
      <c r="DU105">
        <f t="shared" si="748"/>
        <v>2.0516611398010877E-6</v>
      </c>
      <c r="DV105">
        <f t="shared" si="748"/>
        <v>1.8037793404841759E-24</v>
      </c>
      <c r="DW105">
        <f t="shared" si="748"/>
        <v>9.8062264251157932E-11</v>
      </c>
      <c r="DX105">
        <f t="shared" si="748"/>
        <v>1.3660674258179747E-9</v>
      </c>
      <c r="DY105">
        <f t="shared" si="748"/>
        <v>0</v>
      </c>
      <c r="DZ105">
        <f t="shared" si="748"/>
        <v>0</v>
      </c>
      <c r="EA105">
        <f t="shared" si="748"/>
        <v>1.8478590797320612E-12</v>
      </c>
      <c r="EB105">
        <f t="shared" si="748"/>
        <v>7184542.4768075552</v>
      </c>
      <c r="EC105">
        <f t="shared" si="748"/>
        <v>119742.37461345953</v>
      </c>
      <c r="ED105">
        <f t="shared" si="748"/>
        <v>6407.3096758852162</v>
      </c>
      <c r="EE105">
        <f t="shared" si="748"/>
        <v>0.23948474922691967</v>
      </c>
      <c r="EF105" t="e">
        <f t="shared" si="748"/>
        <v>#DIV/0!</v>
      </c>
      <c r="EG105">
        <f t="shared" si="748"/>
        <v>1.5011202623323407E-12</v>
      </c>
      <c r="EH105">
        <f t="shared" si="748"/>
        <v>1.5011202623323215E-3</v>
      </c>
      <c r="EI105">
        <f t="shared" si="748"/>
        <v>12.800243418625783</v>
      </c>
      <c r="EJ105">
        <f t="shared" si="748"/>
        <v>1.5011202623323407E-12</v>
      </c>
      <c r="EK105">
        <f t="shared" si="748"/>
        <v>1.4558264963667878E-2</v>
      </c>
      <c r="EL105">
        <f t="shared" si="748"/>
        <v>0.70710678118654757</v>
      </c>
      <c r="EM105">
        <f t="shared" si="748"/>
        <v>0.70710678118654757</v>
      </c>
      <c r="EN105">
        <f t="shared" si="748"/>
        <v>2.8865509146832263E-2</v>
      </c>
      <c r="EO105" t="e">
        <f t="shared" ref="EO105:FJ105" si="753">_xlfn.STDEV.S(EO26:EO27)</f>
        <v>#DIV/0!</v>
      </c>
      <c r="ET105">
        <f t="shared" si="753"/>
        <v>5.6246960603731985E-12</v>
      </c>
      <c r="EU105">
        <f t="shared" si="753"/>
        <v>1.8037793404841759E-24</v>
      </c>
      <c r="EV105">
        <f t="shared" si="753"/>
        <v>2.4225349834581196E+36</v>
      </c>
      <c r="EW105" t="e">
        <f t="shared" si="753"/>
        <v>#DIV/0!</v>
      </c>
      <c r="EX105">
        <f t="shared" si="753"/>
        <v>0</v>
      </c>
      <c r="EY105" t="e">
        <f t="shared" si="753"/>
        <v>#DIV/0!</v>
      </c>
      <c r="EZ105" t="e">
        <f t="shared" si="753"/>
        <v>#DIV/0!</v>
      </c>
      <c r="FA105" t="e">
        <f t="shared" si="753"/>
        <v>#DIV/0!</v>
      </c>
      <c r="FB105" t="e">
        <f t="shared" si="753"/>
        <v>#DIV/0!</v>
      </c>
      <c r="FC105" t="e">
        <f t="shared" si="753"/>
        <v>#DIV/0!</v>
      </c>
      <c r="FD105" t="e">
        <f t="shared" si="753"/>
        <v>#DIV/0!</v>
      </c>
      <c r="FE105" t="e">
        <f t="shared" si="753"/>
        <v>#DIV/0!</v>
      </c>
      <c r="FF105" t="e">
        <f t="shared" si="753"/>
        <v>#DIV/0!</v>
      </c>
      <c r="FG105" t="e">
        <f t="shared" si="753"/>
        <v>#DIV/0!</v>
      </c>
      <c r="FH105" t="e">
        <f t="shared" si="753"/>
        <v>#DIV/0!</v>
      </c>
      <c r="FI105">
        <f t="shared" si="753"/>
        <v>1.8918605698504773</v>
      </c>
      <c r="FJ105">
        <f t="shared" si="753"/>
        <v>1.0988553236937535E-2</v>
      </c>
    </row>
    <row r="106" spans="1:166" x14ac:dyDescent="0.25">
      <c r="A106">
        <v>60</v>
      </c>
      <c r="B106">
        <v>15</v>
      </c>
      <c r="C106">
        <v>1450</v>
      </c>
      <c r="E106">
        <f t="shared" si="741"/>
        <v>2</v>
      </c>
      <c r="F106">
        <f t="shared" ref="F106:AK106" si="754">_xlfn.STDEV.S(F28:F29)</f>
        <v>7.0710678118654755</v>
      </c>
      <c r="G106">
        <f t="shared" si="754"/>
        <v>9.705818389244833E-2</v>
      </c>
      <c r="H106">
        <f t="shared" si="754"/>
        <v>7.4966046727839603E-2</v>
      </c>
      <c r="I106">
        <f t="shared" si="754"/>
        <v>8.2478349171165449E-2</v>
      </c>
      <c r="J106">
        <f t="shared" si="754"/>
        <v>1.8513469745025192E-2</v>
      </c>
      <c r="K106">
        <f t="shared" si="754"/>
        <v>7.7532844343542531E-2</v>
      </c>
      <c r="L106">
        <f t="shared" si="754"/>
        <v>1.3222896808188445</v>
      </c>
      <c r="M106">
        <f t="shared" si="754"/>
        <v>3.7561512216604167E-3</v>
      </c>
      <c r="N106">
        <f t="shared" si="754"/>
        <v>2.9509687299258673E-2</v>
      </c>
      <c r="O106">
        <f t="shared" si="754"/>
        <v>2.3178818398930587E-3</v>
      </c>
      <c r="P106">
        <f t="shared" si="754"/>
        <v>6.33043403698643E-4</v>
      </c>
      <c r="Q106">
        <f t="shared" si="754"/>
        <v>9.7033595553310235E-7</v>
      </c>
      <c r="R106">
        <f t="shared" si="754"/>
        <v>2.3385903734921736E-3</v>
      </c>
      <c r="S106">
        <f t="shared" si="754"/>
        <v>6.3207306774310987E-4</v>
      </c>
      <c r="T106">
        <f t="shared" si="754"/>
        <v>6.3022482212789861E-4</v>
      </c>
      <c r="U106">
        <f t="shared" si="754"/>
        <v>1.170591285472823E-6</v>
      </c>
      <c r="V106">
        <f t="shared" si="754"/>
        <v>0.15744439589900505</v>
      </c>
      <c r="W106">
        <f t="shared" si="754"/>
        <v>9.6046314088567744E-2</v>
      </c>
      <c r="X106">
        <f t="shared" si="754"/>
        <v>3.4316420240290579E-2</v>
      </c>
      <c r="Y106">
        <f t="shared" si="754"/>
        <v>3.118340905032661E-2</v>
      </c>
      <c r="Z106">
        <f t="shared" si="754"/>
        <v>3.2526911934580745E-3</v>
      </c>
      <c r="AA106">
        <f t="shared" si="754"/>
        <v>2.1166932521103591E-4</v>
      </c>
      <c r="AB106">
        <f t="shared" si="754"/>
        <v>9.8779018431830021E-5</v>
      </c>
      <c r="AC106">
        <f t="shared" si="754"/>
        <v>0.35560446635458748</v>
      </c>
      <c r="AD106">
        <f t="shared" si="754"/>
        <v>5.0800638050653019E-2</v>
      </c>
      <c r="AE106">
        <f t="shared" si="754"/>
        <v>2.2906296221821674E-13</v>
      </c>
      <c r="AF106">
        <f t="shared" si="754"/>
        <v>4.6966522671775385E-8</v>
      </c>
      <c r="AG106">
        <f t="shared" si="754"/>
        <v>3.863751191082043E-11</v>
      </c>
      <c r="AH106">
        <f t="shared" si="754"/>
        <v>3.5004931421431774E-3</v>
      </c>
      <c r="AI106">
        <f t="shared" si="754"/>
        <v>3.5004931421431774E-3</v>
      </c>
      <c r="AJ106">
        <f t="shared" si="754"/>
        <v>0.1400272928846506</v>
      </c>
      <c r="AK106">
        <f t="shared" si="754"/>
        <v>3.9328379147168304E-6</v>
      </c>
      <c r="AL106">
        <f t="shared" ref="AL106:BQ106" si="755">_xlfn.STDEV.S(AL28:AL29)</f>
        <v>3.5310493350702195E-5</v>
      </c>
      <c r="AM106">
        <f t="shared" si="755"/>
        <v>3.6605122696323652E-7</v>
      </c>
      <c r="AN106">
        <f t="shared" si="755"/>
        <v>1.8254894937348229E-6</v>
      </c>
      <c r="AO106">
        <f t="shared" si="755"/>
        <v>4.4498867160251186E-7</v>
      </c>
      <c r="AP106">
        <f t="shared" si="755"/>
        <v>2.8458462222852268E-8</v>
      </c>
      <c r="AQ106">
        <f t="shared" si="755"/>
        <v>1.2506060327077318E-2</v>
      </c>
      <c r="AR106">
        <f t="shared" si="755"/>
        <v>2.2091739143934239</v>
      </c>
      <c r="AS106">
        <f t="shared" si="755"/>
        <v>8.4159006262493313E-2</v>
      </c>
      <c r="AT106">
        <f t="shared" si="755"/>
        <v>8.495894585692583E-2</v>
      </c>
      <c r="AU106">
        <f t="shared" si="755"/>
        <v>2.6561292329223673E-2</v>
      </c>
      <c r="AV106">
        <f t="shared" si="755"/>
        <v>7.508064962652255E-8</v>
      </c>
      <c r="AW106">
        <f t="shared" si="755"/>
        <v>6.0797207079191004E-9</v>
      </c>
      <c r="AX106">
        <f t="shared" si="755"/>
        <v>2.5806605141644011E-4</v>
      </c>
      <c r="AY106">
        <f t="shared" si="755"/>
        <v>9.4211325511831434E-5</v>
      </c>
      <c r="AZ106">
        <f t="shared" si="755"/>
        <v>1.1953683919226466E-8</v>
      </c>
      <c r="BA106">
        <f t="shared" si="755"/>
        <v>3.0340820124539197E-5</v>
      </c>
      <c r="BB106">
        <f t="shared" si="755"/>
        <v>3.2889889117970934E-4</v>
      </c>
      <c r="BC106">
        <f t="shared" si="755"/>
        <v>8.7364394929171869</v>
      </c>
      <c r="BD106">
        <f t="shared" si="755"/>
        <v>7.3752343028304929E-3</v>
      </c>
      <c r="BE106">
        <f t="shared" si="755"/>
        <v>3.4141395795746557E-2</v>
      </c>
      <c r="BF106">
        <f t="shared" si="755"/>
        <v>8.8997734320847791E-3</v>
      </c>
      <c r="BG106">
        <f t="shared" si="755"/>
        <v>27.562267809244286</v>
      </c>
      <c r="BH106">
        <f t="shared" si="755"/>
        <v>27.562267809244286</v>
      </c>
      <c r="BI106">
        <f t="shared" si="755"/>
        <v>0</v>
      </c>
      <c r="BJ106">
        <f t="shared" si="755"/>
        <v>7.5318853221138599E-2</v>
      </c>
      <c r="BK106">
        <f t="shared" si="755"/>
        <v>6.9600549618030472E-3</v>
      </c>
      <c r="BL106">
        <f t="shared" si="755"/>
        <v>21.213924470346502</v>
      </c>
      <c r="BM106">
        <f t="shared" si="755"/>
        <v>232.88145400033795</v>
      </c>
      <c r="BN106">
        <f t="shared" si="755"/>
        <v>211.66752952999209</v>
      </c>
      <c r="BO106">
        <f t="shared" si="755"/>
        <v>6977.9083755258262</v>
      </c>
      <c r="BP106">
        <f t="shared" si="755"/>
        <v>1.6199084059876519E-2</v>
      </c>
      <c r="BQ106">
        <f t="shared" si="755"/>
        <v>1.1328463618253137E-2</v>
      </c>
      <c r="BR106">
        <f t="shared" ref="BR106:CV106" si="756">_xlfn.STDEV.S(BR28:BR29)</f>
        <v>1.2083126241931606E-2</v>
      </c>
      <c r="BS106">
        <f t="shared" si="756"/>
        <v>5.6588104160959857E-2</v>
      </c>
      <c r="BT106">
        <f t="shared" si="756"/>
        <v>1.8928677550389298E-2</v>
      </c>
      <c r="BU106">
        <f t="shared" si="756"/>
        <v>6.0344255382620275E-2</v>
      </c>
      <c r="BV106">
        <f t="shared" si="756"/>
        <v>5.6979733805658094E-6</v>
      </c>
      <c r="BW106">
        <f t="shared" si="756"/>
        <v>2.6939516873468659E-10</v>
      </c>
      <c r="BX106">
        <f t="shared" si="756"/>
        <v>2.4229226661056824E-3</v>
      </c>
      <c r="BY106">
        <f t="shared" si="756"/>
        <v>1.3989895215108956E-5</v>
      </c>
      <c r="BZ106">
        <f t="shared" si="756"/>
        <v>5.4604130694133994E-3</v>
      </c>
      <c r="CA106">
        <f t="shared" si="756"/>
        <v>1.4706910135454465E-3</v>
      </c>
      <c r="CB106">
        <f t="shared" si="756"/>
        <v>1.3488916774741289E-3</v>
      </c>
      <c r="CC106">
        <f t="shared" si="756"/>
        <v>5.2960973432204507E-6</v>
      </c>
      <c r="CD106">
        <f t="shared" si="756"/>
        <v>3.9416678677593837E-3</v>
      </c>
      <c r="CE106">
        <f t="shared" si="756"/>
        <v>2.2628540925166396E-7</v>
      </c>
      <c r="CF106">
        <f t="shared" si="756"/>
        <v>1.4556358828998051E-9</v>
      </c>
      <c r="CG106">
        <f t="shared" si="756"/>
        <v>2.9103351082862472E-3</v>
      </c>
      <c r="CH106">
        <f t="shared" si="756"/>
        <v>5.2443644191551386E-5</v>
      </c>
      <c r="CJ106">
        <f t="shared" si="756"/>
        <v>3.179545054850496E-2</v>
      </c>
      <c r="CK106">
        <f t="shared" si="756"/>
        <v>1.7854486263347843E-2</v>
      </c>
      <c r="CL106">
        <f t="shared" si="756"/>
        <v>8.8707310425744132E-2</v>
      </c>
      <c r="CM106">
        <f t="shared" ref="CM106" si="757">_xlfn.STDEV.S(CM28:CM29)</f>
        <v>8.4668007116307134E-2</v>
      </c>
      <c r="CN106">
        <f t="shared" si="756"/>
        <v>46.139466680292522</v>
      </c>
      <c r="CO106">
        <f t="shared" si="756"/>
        <v>7.221645852766613E-2</v>
      </c>
      <c r="CP106">
        <f t="shared" si="756"/>
        <v>6.0797207079094094E-5</v>
      </c>
      <c r="CQ106" t="e">
        <f t="shared" si="756"/>
        <v>#DIV/0!</v>
      </c>
      <c r="CR106">
        <f t="shared" si="756"/>
        <v>7.0710678118654755</v>
      </c>
      <c r="CS106">
        <f t="shared" si="756"/>
        <v>2.7285228913410389E-3</v>
      </c>
      <c r="CT106">
        <f t="shared" si="756"/>
        <v>5.049042488517135E-5</v>
      </c>
      <c r="CU106">
        <f t="shared" si="756"/>
        <v>1.4107918069465018E-10</v>
      </c>
      <c r="CV106">
        <f t="shared" si="756"/>
        <v>280.31764088012773</v>
      </c>
      <c r="CW106" t="e">
        <f t="shared" ref="CW106:CX106" si="758">_xlfn.STDEV.S(CW28:CW29)</f>
        <v>#DIV/0!</v>
      </c>
      <c r="CX106">
        <f t="shared" si="758"/>
        <v>2.6062676819792012E-3</v>
      </c>
      <c r="CY106">
        <f t="shared" ref="CY106" si="759">_xlfn.STDEV.S(CY28:CY29)</f>
        <v>2.2906296221795908E-4</v>
      </c>
      <c r="CZ106">
        <f t="shared" ref="CZ106:EN106" si="760">_xlfn.STDEV.S(CZ28:CZ29)</f>
        <v>3.3554971895186358E-2</v>
      </c>
      <c r="DA106">
        <f t="shared" si="760"/>
        <v>7.7749684445453096E-7</v>
      </c>
      <c r="DB106">
        <f t="shared" si="760"/>
        <v>2.9521823350050887E-2</v>
      </c>
      <c r="DC106">
        <f t="shared" si="760"/>
        <v>1.8890255347895131</v>
      </c>
      <c r="DD106">
        <f t="shared" si="760"/>
        <v>4.8947443167570638E-2</v>
      </c>
      <c r="DE106">
        <f t="shared" si="760"/>
        <v>7.3812744296695552E-12</v>
      </c>
      <c r="DF106">
        <f t="shared" si="760"/>
        <v>7.3812744296696186E-3</v>
      </c>
      <c r="DG106">
        <f t="shared" si="760"/>
        <v>1.044654870146999E-2</v>
      </c>
      <c r="DH106">
        <f t="shared" si="760"/>
        <v>4.0749555996379246E-5</v>
      </c>
      <c r="DI106">
        <f t="shared" ref="DI106:DK106" si="761">_xlfn.STDEV.S(DI28:DI29)</f>
        <v>7.5364438016821196E-15</v>
      </c>
      <c r="DJ106">
        <f t="shared" si="761"/>
        <v>6.1053804273452427E-8</v>
      </c>
      <c r="DK106">
        <f t="shared" si="761"/>
        <v>5.5514516615256622E-3</v>
      </c>
      <c r="DL106">
        <f t="shared" ref="DL106:DN106" si="762">_xlfn.STDEV.S(DL28:DL29)</f>
        <v>2.196765021928409E-3</v>
      </c>
      <c r="DM106">
        <f t="shared" si="762"/>
        <v>8.2089899183837144E-3</v>
      </c>
      <c r="DN106">
        <f t="shared" si="762"/>
        <v>3.5864274947565393</v>
      </c>
      <c r="DO106">
        <f t="shared" ref="DO106:DP106" si="763">_xlfn.STDEV.S(DO28:DO29)</f>
        <v>2.0046394117428021E-2</v>
      </c>
      <c r="DP106">
        <f t="shared" si="763"/>
        <v>6.0919847879507362E-2</v>
      </c>
      <c r="DQ106">
        <f t="shared" ref="DQ106:DR106" si="764">_xlfn.STDEV.S(DQ28:DQ29)</f>
        <v>2.0853990930197077E-8</v>
      </c>
      <c r="DR106">
        <f t="shared" si="764"/>
        <v>4.7708911375439686E-2</v>
      </c>
      <c r="DT106">
        <f t="shared" si="760"/>
        <v>0</v>
      </c>
      <c r="DU106">
        <f t="shared" si="760"/>
        <v>4.5720696819313706E-6</v>
      </c>
      <c r="DV106">
        <f t="shared" si="760"/>
        <v>2.3311911979904899E-23</v>
      </c>
      <c r="DW106">
        <f t="shared" si="760"/>
        <v>7.8866909155125007E-10</v>
      </c>
      <c r="DX106">
        <f t="shared" si="760"/>
        <v>1.0130160622337463E-8</v>
      </c>
      <c r="DY106">
        <f t="shared" si="760"/>
        <v>0</v>
      </c>
      <c r="DZ106">
        <f t="shared" si="760"/>
        <v>0</v>
      </c>
      <c r="EA106">
        <f t="shared" si="760"/>
        <v>1.1761806529706457E-11</v>
      </c>
      <c r="EB106">
        <f t="shared" si="760"/>
        <v>108326993.29419538</v>
      </c>
      <c r="EC106">
        <f t="shared" si="760"/>
        <v>1805449.8882365904</v>
      </c>
      <c r="ED106">
        <f t="shared" si="760"/>
        <v>6626.3447601212783</v>
      </c>
      <c r="EE106">
        <f t="shared" si="760"/>
        <v>3.6108997764731794</v>
      </c>
      <c r="EF106" t="e">
        <f t="shared" si="760"/>
        <v>#DIV/0!</v>
      </c>
      <c r="EG106">
        <f t="shared" si="760"/>
        <v>3.3357854281859302E-12</v>
      </c>
      <c r="EH106">
        <f t="shared" si="760"/>
        <v>3.3357854281861345E-3</v>
      </c>
      <c r="EI106">
        <f t="shared" si="760"/>
        <v>39.966236408287578</v>
      </c>
      <c r="EJ106">
        <f t="shared" si="760"/>
        <v>3.3357854281859302E-12</v>
      </c>
      <c r="EK106">
        <f t="shared" si="760"/>
        <v>2.7285228913410389E-3</v>
      </c>
      <c r="EL106">
        <f t="shared" si="760"/>
        <v>0.70710678118654757</v>
      </c>
      <c r="EM106">
        <f t="shared" si="760"/>
        <v>0.70710678118654757</v>
      </c>
      <c r="EN106">
        <f t="shared" si="760"/>
        <v>2.6686441840875524E-2</v>
      </c>
      <c r="EO106" t="e">
        <f t="shared" ref="EO106:FJ106" si="765">_xlfn.STDEV.S(EO28:EO29)</f>
        <v>#DIV/0!</v>
      </c>
      <c r="ET106">
        <f t="shared" si="765"/>
        <v>2.4451688404516292E-11</v>
      </c>
      <c r="EU106">
        <f t="shared" si="765"/>
        <v>2.3311911979904899E-23</v>
      </c>
      <c r="EV106">
        <f t="shared" si="765"/>
        <v>1.9295320531365214E+37</v>
      </c>
      <c r="EW106" t="e">
        <f t="shared" si="765"/>
        <v>#DIV/0!</v>
      </c>
      <c r="EX106">
        <f t="shared" si="765"/>
        <v>0</v>
      </c>
      <c r="EY106" t="e">
        <f t="shared" si="765"/>
        <v>#DIV/0!</v>
      </c>
      <c r="EZ106" t="e">
        <f t="shared" si="765"/>
        <v>#DIV/0!</v>
      </c>
      <c r="FA106" t="e">
        <f t="shared" si="765"/>
        <v>#DIV/0!</v>
      </c>
      <c r="FB106" t="e">
        <f t="shared" si="765"/>
        <v>#DIV/0!</v>
      </c>
      <c r="FC106" t="e">
        <f t="shared" si="765"/>
        <v>#DIV/0!</v>
      </c>
      <c r="FD106" t="e">
        <f t="shared" si="765"/>
        <v>#DIV/0!</v>
      </c>
      <c r="FE106" t="e">
        <f t="shared" si="765"/>
        <v>#DIV/0!</v>
      </c>
      <c r="FF106" t="e">
        <f t="shared" si="765"/>
        <v>#DIV/0!</v>
      </c>
      <c r="FG106" t="e">
        <f t="shared" si="765"/>
        <v>#DIV/0!</v>
      </c>
      <c r="FH106" t="e">
        <f t="shared" si="765"/>
        <v>#DIV/0!</v>
      </c>
      <c r="FI106">
        <f t="shared" si="765"/>
        <v>6.6746288579295809</v>
      </c>
      <c r="FJ106">
        <f t="shared" si="765"/>
        <v>1.2327678511134074E-2</v>
      </c>
    </row>
    <row r="107" spans="1:166" x14ac:dyDescent="0.25">
      <c r="A107">
        <v>60</v>
      </c>
      <c r="B107">
        <v>15</v>
      </c>
      <c r="C107">
        <v>1600</v>
      </c>
      <c r="E107">
        <f t="shared" si="741"/>
        <v>2</v>
      </c>
      <c r="F107">
        <f t="shared" ref="F107:AK107" si="766">_xlfn.STDEV.S(F30:F31)</f>
        <v>6.3639610306789276</v>
      </c>
      <c r="G107">
        <f t="shared" si="766"/>
        <v>5.3642534634374406E-2</v>
      </c>
      <c r="H107">
        <f t="shared" si="766"/>
        <v>0.11285919202484211</v>
      </c>
      <c r="I107">
        <f t="shared" si="766"/>
        <v>0.29907929838422331</v>
      </c>
      <c r="J107">
        <f t="shared" si="766"/>
        <v>6.2316613519190746E-2</v>
      </c>
      <c r="K107">
        <f t="shared" si="766"/>
        <v>5.3835574785638309E-2</v>
      </c>
      <c r="L107">
        <f t="shared" si="766"/>
        <v>0.37476659402887097</v>
      </c>
      <c r="M107">
        <f t="shared" si="766"/>
        <v>9.3110053179693106E-2</v>
      </c>
      <c r="N107">
        <f t="shared" si="766"/>
        <v>4.2405193667762178E-3</v>
      </c>
      <c r="O107">
        <f t="shared" si="766"/>
        <v>5.7406537003988872E-2</v>
      </c>
      <c r="P107">
        <f t="shared" si="766"/>
        <v>1.6676337178919348E-4</v>
      </c>
      <c r="Q107">
        <f t="shared" si="766"/>
        <v>2.4029998957883424E-5</v>
      </c>
      <c r="R107">
        <f t="shared" si="766"/>
        <v>7.0576084609208522E-4</v>
      </c>
      <c r="S107">
        <f t="shared" si="766"/>
        <v>1.9079337074707689E-4</v>
      </c>
      <c r="T107">
        <f t="shared" si="766"/>
        <v>2.0052524418932361E-4</v>
      </c>
      <c r="U107">
        <f t="shared" si="766"/>
        <v>1.0540601326995153E-5</v>
      </c>
      <c r="V107">
        <f t="shared" si="766"/>
        <v>0.41193849040906522</v>
      </c>
      <c r="W107">
        <f t="shared" si="766"/>
        <v>0.11615218830482907</v>
      </c>
      <c r="X107">
        <f t="shared" si="766"/>
        <v>9.5216092696032067E-2</v>
      </c>
      <c r="Y107">
        <f t="shared" si="766"/>
        <v>1.9728279195104545E-2</v>
      </c>
      <c r="Z107">
        <f t="shared" si="766"/>
        <v>1.6263455967290372E-3</v>
      </c>
      <c r="AA107">
        <f t="shared" si="766"/>
        <v>4.2333865042209698E-4</v>
      </c>
      <c r="AB107">
        <f t="shared" si="766"/>
        <v>3.1044834364288098E-4</v>
      </c>
      <c r="AC107">
        <f t="shared" si="766"/>
        <v>1.1176140371143715</v>
      </c>
      <c r="AD107">
        <f t="shared" si="766"/>
        <v>1.1684146751650155</v>
      </c>
      <c r="AE107">
        <f t="shared" si="766"/>
        <v>5.6738919959801624E-12</v>
      </c>
      <c r="AF107">
        <f t="shared" si="766"/>
        <v>1.1668360945536049E-6</v>
      </c>
      <c r="AG107">
        <f t="shared" si="766"/>
        <v>9.5994030172482128E-10</v>
      </c>
      <c r="AH107">
        <f t="shared" si="766"/>
        <v>8.6523073797290517E-2</v>
      </c>
      <c r="AI107">
        <f t="shared" si="766"/>
        <v>8.6523073797290517E-2</v>
      </c>
      <c r="AJ107">
        <f t="shared" si="766"/>
        <v>2.0091978147573145E-2</v>
      </c>
      <c r="AK107">
        <f t="shared" si="766"/>
        <v>9.7578885905558676E-5</v>
      </c>
      <c r="AL107">
        <f t="shared" ref="AL107:BQ107" si="767">_xlfn.STDEV.S(AL30:AL31)</f>
        <v>5.0902538131148774E-6</v>
      </c>
      <c r="AM107">
        <f t="shared" si="767"/>
        <v>9.0793026575023154E-6</v>
      </c>
      <c r="AN107">
        <f t="shared" si="767"/>
        <v>4.5251485845333871E-5</v>
      </c>
      <c r="AO107">
        <f t="shared" si="767"/>
        <v>1.1037283478132217E-5</v>
      </c>
      <c r="AP107">
        <f t="shared" si="767"/>
        <v>7.070284587108387E-7</v>
      </c>
      <c r="AQ107">
        <f t="shared" si="767"/>
        <v>1.7910935212149261E-3</v>
      </c>
      <c r="AR107">
        <f t="shared" si="767"/>
        <v>60.421347283680966</v>
      </c>
      <c r="AS107">
        <f t="shared" si="767"/>
        <v>2.3017656108071924</v>
      </c>
      <c r="AT107">
        <f t="shared" si="767"/>
        <v>2.0733998627402723</v>
      </c>
      <c r="AU107">
        <f t="shared" si="767"/>
        <v>0.66056902845696785</v>
      </c>
      <c r="AV107">
        <f t="shared" si="767"/>
        <v>1.7749647851584682E-6</v>
      </c>
      <c r="AW107">
        <f t="shared" si="767"/>
        <v>1.4346802597749072E-7</v>
      </c>
      <c r="AX107">
        <f t="shared" si="767"/>
        <v>6.412403126358956E-3</v>
      </c>
      <c r="AY107">
        <f t="shared" si="767"/>
        <v>4.5502820341011656E-3</v>
      </c>
      <c r="AZ107">
        <f t="shared" si="767"/>
        <v>2.8248558833778363E-7</v>
      </c>
      <c r="BA107">
        <f t="shared" si="767"/>
        <v>7.7796775388431258E-4</v>
      </c>
      <c r="BB107">
        <f t="shared" si="767"/>
        <v>5.0214059161679046E-5</v>
      </c>
      <c r="BC107">
        <f t="shared" si="767"/>
        <v>216.53263443327916</v>
      </c>
      <c r="BD107">
        <f t="shared" si="767"/>
        <v>0.18909427892704392</v>
      </c>
      <c r="BE107">
        <f t="shared" si="767"/>
        <v>5.2459073562212176E-3</v>
      </c>
      <c r="BF107">
        <f t="shared" si="767"/>
        <v>0.22074566956265981</v>
      </c>
      <c r="BG107">
        <f t="shared" si="767"/>
        <v>122.77116888586856</v>
      </c>
      <c r="BH107">
        <f t="shared" si="767"/>
        <v>122.77116888586856</v>
      </c>
      <c r="BI107">
        <f t="shared" si="767"/>
        <v>0</v>
      </c>
      <c r="BJ107">
        <f t="shared" si="767"/>
        <v>0.39660074916704025</v>
      </c>
      <c r="BK107">
        <f t="shared" si="767"/>
        <v>2.3910415748427619E-2</v>
      </c>
      <c r="BL107">
        <f t="shared" si="767"/>
        <v>114.07744596165149</v>
      </c>
      <c r="BM107">
        <f t="shared" si="767"/>
        <v>732.77890835698724</v>
      </c>
      <c r="BN107">
        <f t="shared" si="767"/>
        <v>618.70146239533551</v>
      </c>
      <c r="BO107">
        <f t="shared" si="767"/>
        <v>20143.846868203629</v>
      </c>
      <c r="BP107">
        <f t="shared" si="767"/>
        <v>2.8721828085039786E-2</v>
      </c>
      <c r="BQ107">
        <f t="shared" si="767"/>
        <v>2.4303741841725752E-2</v>
      </c>
      <c r="BR107">
        <f t="shared" ref="BR107:CV107" si="768">_xlfn.STDEV.S(BR30:BR31)</f>
        <v>1.8489272030429733E-2</v>
      </c>
      <c r="BS107">
        <f t="shared" si="768"/>
        <v>0.2341365470654416</v>
      </c>
      <c r="BT107">
        <f t="shared" si="768"/>
        <v>3.5836172481922723E-2</v>
      </c>
      <c r="BU107">
        <f t="shared" si="768"/>
        <v>0.14102649388574848</v>
      </c>
      <c r="BV107">
        <f t="shared" si="768"/>
        <v>1.412616250838887E-4</v>
      </c>
      <c r="BW107">
        <f t="shared" si="768"/>
        <v>6.6786716747002295E-9</v>
      </c>
      <c r="BX107">
        <f t="shared" si="768"/>
        <v>6.3830005714646666E-4</v>
      </c>
      <c r="BY107">
        <f t="shared" si="768"/>
        <v>5.7335835016146559E-5</v>
      </c>
      <c r="BZ107">
        <f t="shared" si="768"/>
        <v>1.0173035240578325E-2</v>
      </c>
      <c r="CA107">
        <f t="shared" si="768"/>
        <v>2.7342957162985759E-3</v>
      </c>
      <c r="CB107">
        <f t="shared" si="768"/>
        <v>2.9806029411875343E-3</v>
      </c>
      <c r="CC107">
        <f t="shared" si="768"/>
        <v>7.4882879821410748E-6</v>
      </c>
      <c r="CD107">
        <f t="shared" si="768"/>
        <v>5.4056676488623166E-3</v>
      </c>
      <c r="CE107">
        <f t="shared" si="768"/>
        <v>6.0155357603444686E-7</v>
      </c>
      <c r="CF107">
        <f t="shared" si="768"/>
        <v>3.7273068222692401E-8</v>
      </c>
      <c r="CG107">
        <f t="shared" si="768"/>
        <v>9.2476448681496643E-3</v>
      </c>
      <c r="CH107">
        <f t="shared" si="768"/>
        <v>6.3713085835421146E-5</v>
      </c>
      <c r="CJ107">
        <f t="shared" si="768"/>
        <v>4.4977669197818683E-2</v>
      </c>
      <c r="CK107">
        <f t="shared" si="768"/>
        <v>1.4054963426525846E-2</v>
      </c>
      <c r="CL107">
        <f t="shared" si="768"/>
        <v>0.10555993443407598</v>
      </c>
      <c r="CM107">
        <f t="shared" ref="CM107" si="769">_xlfn.STDEV.S(CM30:CM31)</f>
        <v>9.8262369734198995E-2</v>
      </c>
      <c r="CN107">
        <f t="shared" si="768"/>
        <v>22.251067192315752</v>
      </c>
      <c r="CO107">
        <f t="shared" si="768"/>
        <v>8.9124248450753799E-2</v>
      </c>
      <c r="CP107">
        <f t="shared" si="768"/>
        <v>1.4346802597750513E-3</v>
      </c>
      <c r="CQ107" t="e">
        <f t="shared" si="768"/>
        <v>#DIV/0!</v>
      </c>
      <c r="CR107">
        <f t="shared" si="768"/>
        <v>6.3639610306789276</v>
      </c>
      <c r="CS107">
        <f t="shared" si="768"/>
        <v>1.5719780313858314E-2</v>
      </c>
      <c r="CT107">
        <f t="shared" si="768"/>
        <v>9.5287109039276561E-5</v>
      </c>
      <c r="CU107">
        <f t="shared" si="768"/>
        <v>2.6703724599657575E-10</v>
      </c>
      <c r="CV107">
        <f t="shared" si="768"/>
        <v>883.06661275796807</v>
      </c>
      <c r="CW107" t="e">
        <f t="shared" ref="CW107:CX107" si="770">_xlfn.STDEV.S(CW30:CW31)</f>
        <v>#DIV/0!</v>
      </c>
      <c r="CX107">
        <f t="shared" si="770"/>
        <v>7.7631408902091815E-3</v>
      </c>
      <c r="CY107">
        <f t="shared" ref="CY107" si="771">_xlfn.STDEV.S(CY30:CY31)</f>
        <v>5.6738919959801555E-3</v>
      </c>
      <c r="CZ107">
        <f t="shared" ref="CZ107:EN107" si="772">_xlfn.STDEV.S(CZ30:CZ31)</f>
        <v>0.13764543305592164</v>
      </c>
      <c r="DA107">
        <f t="shared" si="772"/>
        <v>3.2779105056989837E-6</v>
      </c>
      <c r="DB107">
        <f t="shared" si="772"/>
        <v>5.4664523755274523E-2</v>
      </c>
      <c r="DC107">
        <f t="shared" si="772"/>
        <v>6.0722515967549908</v>
      </c>
      <c r="DD107">
        <f t="shared" si="772"/>
        <v>9.242352184422005E-2</v>
      </c>
      <c r="DE107">
        <f t="shared" si="772"/>
        <v>1.3937467094108404E-11</v>
      </c>
      <c r="DF107">
        <f t="shared" si="772"/>
        <v>1.3937467094108553E-2</v>
      </c>
      <c r="DG107">
        <f t="shared" si="772"/>
        <v>3.2677377701954509E-2</v>
      </c>
      <c r="DH107">
        <f t="shared" si="772"/>
        <v>1.0274596662164897E-4</v>
      </c>
      <c r="DI107">
        <f t="shared" ref="DI107:DK107" si="773">_xlfn.STDEV.S(DI30:DI31)</f>
        <v>2.5121479338940403E-15</v>
      </c>
      <c r="DJ107">
        <f t="shared" si="773"/>
        <v>1.2049400981149727E-7</v>
      </c>
      <c r="DK107">
        <f t="shared" si="773"/>
        <v>1.8117581359541883E-2</v>
      </c>
      <c r="DL107">
        <f t="shared" ref="DL107:DN107" si="774">_xlfn.STDEV.S(DL30:DL31)</f>
        <v>5.0818857582782904E-3</v>
      </c>
      <c r="DM107">
        <f t="shared" si="774"/>
        <v>1.9118546409737151E-2</v>
      </c>
      <c r="DN107">
        <f t="shared" si="774"/>
        <v>11.886174226175486</v>
      </c>
      <c r="DO107">
        <f t="shared" ref="DO107:DP107" si="775">_xlfn.STDEV.S(DO30:DO31)</f>
        <v>6.458324003877855E-2</v>
      </c>
      <c r="DP107">
        <f t="shared" si="775"/>
        <v>0.10286534406728867</v>
      </c>
      <c r="DQ107">
        <f t="shared" ref="DQ107:DR107" si="776">_xlfn.STDEV.S(DQ30:DQ31)</f>
        <v>3.5546106155989859E-8</v>
      </c>
      <c r="DR107">
        <f t="shared" si="776"/>
        <v>8.9087381894162834E-2</v>
      </c>
      <c r="DT107">
        <f t="shared" si="772"/>
        <v>0</v>
      </c>
      <c r="DU107">
        <f t="shared" si="772"/>
        <v>1.8935703098630062E-5</v>
      </c>
      <c r="DV107">
        <f t="shared" si="772"/>
        <v>4.1693156240417585E-23</v>
      </c>
      <c r="DW107">
        <f t="shared" si="772"/>
        <v>5.8976662823544446E-10</v>
      </c>
      <c r="DX107">
        <f t="shared" si="772"/>
        <v>6.5349837144201247E-9</v>
      </c>
      <c r="DY107">
        <f t="shared" si="772"/>
        <v>0</v>
      </c>
      <c r="DZ107">
        <f t="shared" si="772"/>
        <v>0</v>
      </c>
      <c r="EA107">
        <f t="shared" si="772"/>
        <v>6.7987235787967509E-12</v>
      </c>
      <c r="EB107">
        <f t="shared" si="772"/>
        <v>243254194.09704915</v>
      </c>
      <c r="EC107">
        <f t="shared" si="772"/>
        <v>4054236.5682841516</v>
      </c>
      <c r="ED107">
        <f t="shared" si="772"/>
        <v>17364.800294693199</v>
      </c>
      <c r="EE107">
        <f t="shared" si="772"/>
        <v>8.1084731365683052</v>
      </c>
      <c r="EF107" t="e">
        <f t="shared" si="772"/>
        <v>#DIV/0!</v>
      </c>
      <c r="EG107">
        <f t="shared" si="772"/>
        <v>1.3701596845941992E-11</v>
      </c>
      <c r="EH107">
        <f t="shared" si="772"/>
        <v>1.3701596845942198E-2</v>
      </c>
      <c r="EI107">
        <f t="shared" si="772"/>
        <v>133.98284097554472</v>
      </c>
      <c r="EJ107">
        <f t="shared" si="772"/>
        <v>1.3701596845941992E-11</v>
      </c>
      <c r="EK107">
        <f t="shared" si="772"/>
        <v>1.5719780313858314E-2</v>
      </c>
      <c r="EL107">
        <f t="shared" si="772"/>
        <v>0.70710678118654757</v>
      </c>
      <c r="EM107">
        <f t="shared" si="772"/>
        <v>0.70710678118654757</v>
      </c>
      <c r="EN107">
        <f t="shared" si="772"/>
        <v>2.4813310199335095E-2</v>
      </c>
      <c r="EO107" t="e">
        <f t="shared" ref="EO107:FJ107" si="777">_xlfn.STDEV.S(EO30:EO31)</f>
        <v>#DIV/0!</v>
      </c>
      <c r="ET107">
        <f t="shared" si="777"/>
        <v>3.6922815335597516E-12</v>
      </c>
      <c r="EU107">
        <f t="shared" si="777"/>
        <v>4.1693156240417585E-23</v>
      </c>
      <c r="EV107">
        <f t="shared" si="777"/>
        <v>1.4388441073557747E+37</v>
      </c>
      <c r="EW107" t="e">
        <f t="shared" si="777"/>
        <v>#DIV/0!</v>
      </c>
      <c r="EX107">
        <f t="shared" si="777"/>
        <v>0</v>
      </c>
      <c r="EY107" t="e">
        <f t="shared" si="777"/>
        <v>#DIV/0!</v>
      </c>
      <c r="EZ107" t="e">
        <f t="shared" si="777"/>
        <v>#DIV/0!</v>
      </c>
      <c r="FA107" t="e">
        <f t="shared" si="777"/>
        <v>#DIV/0!</v>
      </c>
      <c r="FB107" t="e">
        <f t="shared" si="777"/>
        <v>#DIV/0!</v>
      </c>
      <c r="FC107" t="e">
        <f t="shared" si="777"/>
        <v>#DIV/0!</v>
      </c>
      <c r="FD107" t="e">
        <f t="shared" si="777"/>
        <v>#DIV/0!</v>
      </c>
      <c r="FE107" t="e">
        <f t="shared" si="777"/>
        <v>#DIV/0!</v>
      </c>
      <c r="FF107" t="e">
        <f t="shared" si="777"/>
        <v>#DIV/0!</v>
      </c>
      <c r="FG107" t="e">
        <f t="shared" si="777"/>
        <v>#DIV/0!</v>
      </c>
      <c r="FH107" t="e">
        <f t="shared" si="777"/>
        <v>#DIV/0!</v>
      </c>
      <c r="FI107">
        <f t="shared" si="777"/>
        <v>22.370895349457012</v>
      </c>
      <c r="FJ107">
        <f t="shared" si="777"/>
        <v>2.5690250298411463E-2</v>
      </c>
    </row>
    <row r="108" spans="1:166" x14ac:dyDescent="0.25">
      <c r="A108">
        <v>60</v>
      </c>
      <c r="B108">
        <v>15</v>
      </c>
      <c r="C108">
        <v>1750</v>
      </c>
      <c r="E108">
        <f t="shared" si="741"/>
        <v>2</v>
      </c>
      <c r="F108">
        <f t="shared" ref="F108:AK108" si="778">_xlfn.STDEV.S(F32:F33)</f>
        <v>11.313708498984761</v>
      </c>
      <c r="G108">
        <f t="shared" si="778"/>
        <v>6.0765928348044798E-2</v>
      </c>
      <c r="H108">
        <f t="shared" si="778"/>
        <v>1.2452857523477889E-2</v>
      </c>
      <c r="I108">
        <f t="shared" si="778"/>
        <v>6.9875585010072641E-2</v>
      </c>
      <c r="J108">
        <f t="shared" si="778"/>
        <v>2.994526507647018E-2</v>
      </c>
      <c r="K108">
        <f t="shared" si="778"/>
        <v>0.12075545345034752</v>
      </c>
      <c r="L108">
        <f t="shared" si="778"/>
        <v>0.9192388155425123</v>
      </c>
      <c r="M108">
        <f t="shared" si="778"/>
        <v>4.1164221266772758E-2</v>
      </c>
      <c r="N108">
        <f t="shared" si="778"/>
        <v>7.5350359263408856E-2</v>
      </c>
      <c r="O108">
        <f t="shared" si="778"/>
        <v>2.5404084580451687E-2</v>
      </c>
      <c r="P108">
        <f t="shared" si="778"/>
        <v>4.4576863472954679E-4</v>
      </c>
      <c r="Q108">
        <f t="shared" si="778"/>
        <v>1.0635010658445229E-5</v>
      </c>
      <c r="R108">
        <f t="shared" si="778"/>
        <v>1.6101477423597558E-3</v>
      </c>
      <c r="S108">
        <f t="shared" si="778"/>
        <v>4.3513362407110153E-4</v>
      </c>
      <c r="T108">
        <f t="shared" si="778"/>
        <v>4.3615744993771041E-4</v>
      </c>
      <c r="U108">
        <f t="shared" si="778"/>
        <v>2.9666010925324613E-5</v>
      </c>
      <c r="V108">
        <f t="shared" si="778"/>
        <v>5.7422727486594757E-2</v>
      </c>
      <c r="W108">
        <f t="shared" si="778"/>
        <v>9.0810188373877318E-2</v>
      </c>
      <c r="X108">
        <f t="shared" si="778"/>
        <v>0.11596756913654938</v>
      </c>
      <c r="Y108">
        <f t="shared" si="778"/>
        <v>0.4731958579700376</v>
      </c>
      <c r="Z108">
        <f t="shared" si="778"/>
        <v>0</v>
      </c>
      <c r="AA108">
        <f t="shared" si="778"/>
        <v>4.9389509215910018E-4</v>
      </c>
      <c r="AB108">
        <f t="shared" si="778"/>
        <v>7.0556441737018512E-5</v>
      </c>
      <c r="AC108">
        <f t="shared" si="778"/>
        <v>0.25400319025326634</v>
      </c>
      <c r="AD108">
        <f t="shared" si="778"/>
        <v>0.68580861368381196</v>
      </c>
      <c r="AE108">
        <f t="shared" si="778"/>
        <v>2.5105099462513422E-12</v>
      </c>
      <c r="AF108">
        <f t="shared" si="778"/>
        <v>5.1460698320897842E-7</v>
      </c>
      <c r="AG108">
        <f t="shared" si="778"/>
        <v>4.2334569898842342E-10</v>
      </c>
      <c r="AH108">
        <f t="shared" si="778"/>
        <v>3.8372622816370945E-2</v>
      </c>
      <c r="AI108">
        <f t="shared" si="778"/>
        <v>3.8372622816370945E-2</v>
      </c>
      <c r="AJ108">
        <f t="shared" si="778"/>
        <v>0.35737385204398114</v>
      </c>
      <c r="AK108">
        <f t="shared" si="778"/>
        <v>4.309692050875558E-5</v>
      </c>
      <c r="AL108">
        <f t="shared" ref="AL108:BQ108" si="779">_xlfn.STDEV.S(AL32:AL33)</f>
        <v>9.0256122493748514E-5</v>
      </c>
      <c r="AM108">
        <f t="shared" si="779"/>
        <v>4.0113907951100262E-6</v>
      </c>
      <c r="AN108">
        <f t="shared" si="779"/>
        <v>2.0005811535670877E-5</v>
      </c>
      <c r="AO108">
        <f t="shared" si="779"/>
        <v>4.876428046986252E-6</v>
      </c>
      <c r="AP108">
        <f t="shared" si="779"/>
        <v>3.1181594900373681E-7</v>
      </c>
      <c r="AQ108">
        <f t="shared" si="779"/>
        <v>3.1898143435770958E-2</v>
      </c>
      <c r="AR108">
        <f t="shared" si="779"/>
        <v>29.209804630860148</v>
      </c>
      <c r="AS108">
        <f t="shared" si="779"/>
        <v>1.1127544621278984</v>
      </c>
      <c r="AT108">
        <f t="shared" si="779"/>
        <v>1.0535426329457878</v>
      </c>
      <c r="AU108">
        <f t="shared" si="779"/>
        <v>0.29100160233308769</v>
      </c>
      <c r="AV108">
        <f t="shared" si="779"/>
        <v>7.4898507471256796E-7</v>
      </c>
      <c r="AW108">
        <f t="shared" si="779"/>
        <v>6.0659966449110803E-8</v>
      </c>
      <c r="AX108">
        <f t="shared" si="779"/>
        <v>2.8275601197859691E-3</v>
      </c>
      <c r="AY108">
        <f t="shared" si="779"/>
        <v>1.2843233700065258E-3</v>
      </c>
      <c r="AZ108">
        <f t="shared" si="779"/>
        <v>1.1925105953465854E-7</v>
      </c>
      <c r="BA108">
        <f t="shared" si="779"/>
        <v>3.5394605058652521E-4</v>
      </c>
      <c r="BB108">
        <f t="shared" si="779"/>
        <v>9.1866515423255483E-4</v>
      </c>
      <c r="BC108">
        <f t="shared" si="779"/>
        <v>95.745259504992887</v>
      </c>
      <c r="BD108">
        <f t="shared" si="779"/>
        <v>8.6037645928675036E-2</v>
      </c>
      <c r="BE108">
        <f t="shared" si="779"/>
        <v>9.5562320491424629E-2</v>
      </c>
      <c r="BF108">
        <f t="shared" si="779"/>
        <v>9.7528560939740813E-2</v>
      </c>
      <c r="BG108">
        <f t="shared" si="779"/>
        <v>31.395379680151287</v>
      </c>
      <c r="BH108">
        <f t="shared" si="779"/>
        <v>31.395379680151287</v>
      </c>
      <c r="BI108">
        <f t="shared" si="779"/>
        <v>0</v>
      </c>
      <c r="BJ108">
        <f t="shared" si="779"/>
        <v>0.17299926870797128</v>
      </c>
      <c r="BK108">
        <f t="shared" si="779"/>
        <v>6.7024997184061174E-3</v>
      </c>
      <c r="BL108">
        <f t="shared" si="779"/>
        <v>49.856607595872148</v>
      </c>
      <c r="BM108">
        <f t="shared" si="779"/>
        <v>166.64860255549866</v>
      </c>
      <c r="BN108">
        <f t="shared" si="779"/>
        <v>116.79199495962649</v>
      </c>
      <c r="BO108">
        <f t="shared" si="779"/>
        <v>3071.3013640064623</v>
      </c>
      <c r="BP108">
        <f t="shared" si="779"/>
        <v>2.4570565938590661E-3</v>
      </c>
      <c r="BQ108">
        <f t="shared" si="779"/>
        <v>8.2817882890494094E-3</v>
      </c>
      <c r="BR108">
        <f t="shared" ref="BR108:CV108" si="780">_xlfn.STDEV.S(BR32:BR33)</f>
        <v>8.7882022382092327E-4</v>
      </c>
      <c r="BS108">
        <f t="shared" si="780"/>
        <v>6.2359812686253381E-2</v>
      </c>
      <c r="BT108">
        <f t="shared" si="780"/>
        <v>2.4139821667729742E-2</v>
      </c>
      <c r="BU108">
        <f t="shared" si="780"/>
        <v>2.1195591419480627E-2</v>
      </c>
      <c r="BV108">
        <f t="shared" si="780"/>
        <v>6.2444272155085212E-5</v>
      </c>
      <c r="BW108">
        <f t="shared" si="780"/>
        <v>2.9523124817957603E-9</v>
      </c>
      <c r="BX108">
        <f t="shared" si="780"/>
        <v>1.7061326873279547E-3</v>
      </c>
      <c r="BY108">
        <f t="shared" si="780"/>
        <v>1.5351168263442024E-5</v>
      </c>
      <c r="BZ108">
        <f t="shared" si="780"/>
        <v>2.9260417462698151E-4</v>
      </c>
      <c r="CA108">
        <f t="shared" si="780"/>
        <v>7.7616993114566315E-5</v>
      </c>
      <c r="CB108">
        <f t="shared" si="780"/>
        <v>3.1319395557722063E-3</v>
      </c>
      <c r="CC108">
        <f t="shared" si="780"/>
        <v>7.7030632660948409E-5</v>
      </c>
      <c r="CD108">
        <f t="shared" si="780"/>
        <v>7.0676425635056493E-4</v>
      </c>
      <c r="CE108">
        <f t="shared" si="780"/>
        <v>1.054928246766589E-7</v>
      </c>
      <c r="CF108">
        <f t="shared" si="780"/>
        <v>1.6983109809007228E-8</v>
      </c>
      <c r="CG108">
        <f t="shared" si="780"/>
        <v>2.0273967833731293E-3</v>
      </c>
      <c r="CH108">
        <f t="shared" si="780"/>
        <v>1.0406880061829503E-5</v>
      </c>
      <c r="CJ108">
        <f t="shared" si="780"/>
        <v>0.4626247614134093</v>
      </c>
      <c r="CK108">
        <f t="shared" si="780"/>
        <v>0.16237627061175555</v>
      </c>
      <c r="CL108">
        <f t="shared" si="780"/>
        <v>3.7105965717729649E-3</v>
      </c>
      <c r="CM108">
        <f t="shared" ref="CM108" si="781">_xlfn.STDEV.S(CM32:CM33)</f>
        <v>3.5509888110936004E-3</v>
      </c>
      <c r="CN108">
        <f t="shared" si="780"/>
        <v>1.2185163874387499</v>
      </c>
      <c r="CO108">
        <f t="shared" si="780"/>
        <v>0.16470748398813703</v>
      </c>
      <c r="CP108">
        <f t="shared" si="780"/>
        <v>6.0659966449131775E-4</v>
      </c>
      <c r="CQ108" t="e">
        <f t="shared" si="780"/>
        <v>#DIV/0!</v>
      </c>
      <c r="CR108">
        <f t="shared" si="780"/>
        <v>11.313708498984761</v>
      </c>
      <c r="CS108">
        <f t="shared" si="780"/>
        <v>1.9183912652587343E-2</v>
      </c>
      <c r="CT108">
        <f t="shared" si="780"/>
        <v>6.430619206705458E-5</v>
      </c>
      <c r="CU108">
        <f t="shared" si="780"/>
        <v>1.7990300942624443E-10</v>
      </c>
      <c r="CV108">
        <f t="shared" si="780"/>
        <v>194.31097277237362</v>
      </c>
      <c r="CW108" t="e">
        <f t="shared" ref="CW108:CX108" si="782">_xlfn.STDEV.S(CW32:CW33)</f>
        <v>#DIV/0!</v>
      </c>
      <c r="CX108">
        <f t="shared" si="782"/>
        <v>1.7414808916577553E-3</v>
      </c>
      <c r="CY108">
        <f t="shared" ref="CY108" si="783">_xlfn.STDEV.S(CY32:CY33)</f>
        <v>2.5105099462515465E-3</v>
      </c>
      <c r="CZ108">
        <f t="shared" ref="CZ108:EN108" si="784">_xlfn.STDEV.S(CZ32:CZ33)</f>
        <v>3.6834920510296215E-2</v>
      </c>
      <c r="DA108">
        <f t="shared" si="784"/>
        <v>8.6409746969342113E-7</v>
      </c>
      <c r="DB108">
        <f t="shared" si="784"/>
        <v>1.438341427366545E-3</v>
      </c>
      <c r="DC108">
        <f t="shared" si="784"/>
        <v>1.2886854755498534</v>
      </c>
      <c r="DD108">
        <f t="shared" si="784"/>
        <v>2.1183684553486254E-3</v>
      </c>
      <c r="DE108">
        <f t="shared" si="784"/>
        <v>3.1944996306652648E-13</v>
      </c>
      <c r="DF108">
        <f t="shared" si="784"/>
        <v>3.1944996306650184E-4</v>
      </c>
      <c r="DG108">
        <f t="shared" si="784"/>
        <v>7.8018057830971264E-3</v>
      </c>
      <c r="DH108">
        <f t="shared" si="784"/>
        <v>7.7776375447374621E-6</v>
      </c>
      <c r="DI108">
        <f t="shared" ref="DI108:DK108" si="785">_xlfn.STDEV.S(DI32:DI33)</f>
        <v>1.2560739669470201E-14</v>
      </c>
      <c r="DJ108">
        <f t="shared" si="785"/>
        <v>2.8275189356511542E-9</v>
      </c>
      <c r="DK108">
        <f t="shared" si="785"/>
        <v>3.6057094128083586E-3</v>
      </c>
      <c r="DL108">
        <f t="shared" ref="DL108:DN108" si="786">_xlfn.STDEV.S(DL32:DL33)</f>
        <v>4.585016928283813E-4</v>
      </c>
      <c r="DM108">
        <f t="shared" si="786"/>
        <v>1.7668241014787377E-3</v>
      </c>
      <c r="DN108">
        <f t="shared" si="786"/>
        <v>2.2935985280387383</v>
      </c>
      <c r="DO108">
        <f t="shared" ref="DO108:DP108" si="787">_xlfn.STDEV.S(DO32:DO33)</f>
        <v>1.3887014179548109E-2</v>
      </c>
      <c r="DP108">
        <f t="shared" si="787"/>
        <v>5.5244092700737339E-4</v>
      </c>
      <c r="DQ108">
        <f t="shared" ref="DQ108:DR108" si="788">_xlfn.STDEV.S(DQ32:DQ33)</f>
        <v>4.0115381931535379E-10</v>
      </c>
      <c r="DR108">
        <f t="shared" si="788"/>
        <v>4.703442235399572E-4</v>
      </c>
      <c r="DT108">
        <f t="shared" si="784"/>
        <v>0</v>
      </c>
      <c r="DU108">
        <f t="shared" si="784"/>
        <v>5.0406136013230145E-6</v>
      </c>
      <c r="DV108">
        <f t="shared" si="784"/>
        <v>1.1655677217388152E-24</v>
      </c>
      <c r="DW108">
        <f t="shared" si="784"/>
        <v>2.6169630972376218E-11</v>
      </c>
      <c r="DX108">
        <f t="shared" si="784"/>
        <v>3.1074086595280265E-10</v>
      </c>
      <c r="DY108">
        <f t="shared" si="784"/>
        <v>0</v>
      </c>
      <c r="DZ108">
        <f t="shared" si="784"/>
        <v>0</v>
      </c>
      <c r="EA108">
        <f t="shared" si="784"/>
        <v>2.3418550734837076E-13</v>
      </c>
      <c r="EB108">
        <f t="shared" si="784"/>
        <v>5772706.4556992427</v>
      </c>
      <c r="EC108">
        <f t="shared" si="784"/>
        <v>96211.774261653336</v>
      </c>
      <c r="ED108">
        <f t="shared" si="784"/>
        <v>64442.94683001002</v>
      </c>
      <c r="EE108">
        <f t="shared" si="784"/>
        <v>0.1924235485233069</v>
      </c>
      <c r="EF108" t="e">
        <f t="shared" si="784"/>
        <v>#DIV/0!</v>
      </c>
      <c r="EG108">
        <f t="shared" si="784"/>
        <v>3.6639980715527089E-12</v>
      </c>
      <c r="EH108">
        <f t="shared" si="784"/>
        <v>3.6639980715527111E-3</v>
      </c>
      <c r="EI108">
        <f t="shared" si="784"/>
        <v>37.055205530288404</v>
      </c>
      <c r="EJ108">
        <f t="shared" si="784"/>
        <v>3.6639980715527089E-12</v>
      </c>
      <c r="EK108">
        <f t="shared" si="784"/>
        <v>1.9183912652587343E-2</v>
      </c>
      <c r="EL108">
        <f t="shared" si="784"/>
        <v>0.70710678118654757</v>
      </c>
      <c r="EM108">
        <f t="shared" si="784"/>
        <v>0.70710678118654757</v>
      </c>
      <c r="EN108">
        <f t="shared" si="784"/>
        <v>2.3185906072042226E-2</v>
      </c>
      <c r="EO108" t="e">
        <f t="shared" ref="EO108:FJ108" si="789">_xlfn.STDEV.S(EO32:EO33)</f>
        <v>#DIV/0!</v>
      </c>
      <c r="ET108">
        <f t="shared" si="789"/>
        <v>1.3501866877466093E-11</v>
      </c>
      <c r="EU108">
        <f t="shared" si="789"/>
        <v>1.1655677217388152E-24</v>
      </c>
      <c r="EV108">
        <f t="shared" si="789"/>
        <v>6.114243759497749E+35</v>
      </c>
      <c r="EW108" t="e">
        <f t="shared" si="789"/>
        <v>#DIV/0!</v>
      </c>
      <c r="EX108">
        <f t="shared" si="789"/>
        <v>0</v>
      </c>
      <c r="EY108" t="e">
        <f t="shared" si="789"/>
        <v>#DIV/0!</v>
      </c>
      <c r="EZ108" t="e">
        <f t="shared" si="789"/>
        <v>#DIV/0!</v>
      </c>
      <c r="FA108" t="e">
        <f t="shared" si="789"/>
        <v>#DIV/0!</v>
      </c>
      <c r="FB108" t="e">
        <f t="shared" si="789"/>
        <v>#DIV/0!</v>
      </c>
      <c r="FC108" t="e">
        <f t="shared" si="789"/>
        <v>#DIV/0!</v>
      </c>
      <c r="FD108" t="e">
        <f t="shared" si="789"/>
        <v>#DIV/0!</v>
      </c>
      <c r="FE108" t="e">
        <f t="shared" si="789"/>
        <v>#DIV/0!</v>
      </c>
      <c r="FF108" t="e">
        <f t="shared" si="789"/>
        <v>#DIV/0!</v>
      </c>
      <c r="FG108" t="e">
        <f t="shared" si="789"/>
        <v>#DIV/0!</v>
      </c>
      <c r="FH108" t="e">
        <f t="shared" si="789"/>
        <v>#DIV/0!</v>
      </c>
      <c r="FI108">
        <f t="shared" si="789"/>
        <v>5.140426464840103</v>
      </c>
      <c r="FJ108">
        <f t="shared" si="789"/>
        <v>8.3853199301874792E-2</v>
      </c>
    </row>
    <row r="109" spans="1:166" x14ac:dyDescent="0.25">
      <c r="A109">
        <v>60</v>
      </c>
      <c r="B109">
        <v>15</v>
      </c>
      <c r="C109">
        <v>1900</v>
      </c>
      <c r="E109">
        <f t="shared" si="741"/>
        <v>2</v>
      </c>
      <c r="F109">
        <f t="shared" ref="F109:AK109" si="790">_xlfn.STDEV.S(F34:F35)</f>
        <v>4.9497474683058327</v>
      </c>
      <c r="G109">
        <f t="shared" si="790"/>
        <v>2.6184164107298687E-3</v>
      </c>
      <c r="H109">
        <f t="shared" si="790"/>
        <v>1.759069539558028E-2</v>
      </c>
      <c r="I109">
        <f t="shared" si="790"/>
        <v>5.0009419992636292E-2</v>
      </c>
      <c r="J109">
        <f t="shared" si="790"/>
        <v>2.0204162058844292E-2</v>
      </c>
      <c r="K109">
        <f t="shared" si="790"/>
        <v>3.4647525171361063E-2</v>
      </c>
      <c r="L109">
        <f t="shared" si="790"/>
        <v>1.2869343417595167</v>
      </c>
      <c r="M109">
        <f t="shared" si="790"/>
        <v>3.3800057694108286E-2</v>
      </c>
      <c r="N109">
        <f t="shared" si="790"/>
        <v>2.7425843615102679E-2</v>
      </c>
      <c r="O109">
        <f t="shared" si="790"/>
        <v>2.0896990849430329E-2</v>
      </c>
      <c r="P109">
        <f t="shared" si="790"/>
        <v>6.2795694520377055E-4</v>
      </c>
      <c r="Q109">
        <f t="shared" si="790"/>
        <v>8.7497661629741628E-6</v>
      </c>
      <c r="R109">
        <f t="shared" si="790"/>
        <v>2.290644396069541E-3</v>
      </c>
      <c r="S109">
        <f t="shared" si="790"/>
        <v>6.1920717904079639E-4</v>
      </c>
      <c r="T109">
        <f t="shared" si="790"/>
        <v>5.9652099411222452E-4</v>
      </c>
      <c r="U109">
        <f t="shared" si="790"/>
        <v>9.0305871255052418E-6</v>
      </c>
      <c r="V109">
        <f t="shared" si="790"/>
        <v>3.2418724597056012E-2</v>
      </c>
      <c r="W109">
        <f t="shared" si="790"/>
        <v>1.4443363112516773E-2</v>
      </c>
      <c r="X109">
        <f t="shared" si="790"/>
        <v>6.1660676652197918E-2</v>
      </c>
      <c r="Y109">
        <f t="shared" si="790"/>
        <v>0.48493383053773426</v>
      </c>
      <c r="Z109">
        <f t="shared" si="790"/>
        <v>0.45233620792503443</v>
      </c>
      <c r="AA109">
        <f t="shared" si="790"/>
        <v>9.1723374258122193E-4</v>
      </c>
      <c r="AB109">
        <f t="shared" si="790"/>
        <v>7.0556441737018512E-5</v>
      </c>
      <c r="AC109">
        <f t="shared" si="790"/>
        <v>0.25400319025326634</v>
      </c>
      <c r="AD109">
        <f t="shared" si="790"/>
        <v>0.12700159512663378</v>
      </c>
      <c r="AE109">
        <f t="shared" si="790"/>
        <v>2.0645609510502597E-12</v>
      </c>
      <c r="AF109">
        <f t="shared" si="790"/>
        <v>4.2061772455167099E-7</v>
      </c>
      <c r="AG109">
        <f t="shared" si="790"/>
        <v>3.4600211541517219E-10</v>
      </c>
      <c r="AH109">
        <f t="shared" si="790"/>
        <v>3.1693036803236138E-2</v>
      </c>
      <c r="AI109">
        <f t="shared" si="790"/>
        <v>3.1693036803236138E-2</v>
      </c>
      <c r="AJ109">
        <f t="shared" si="790"/>
        <v>0.13003465530798716</v>
      </c>
      <c r="AK109">
        <f t="shared" si="790"/>
        <v>3.5320962726902681E-5</v>
      </c>
      <c r="AL109">
        <f t="shared" ref="AL109:BQ109" si="791">_xlfn.STDEV.S(AL34:AL35)</f>
        <v>3.2873648741409668E-5</v>
      </c>
      <c r="AM109">
        <f t="shared" si="791"/>
        <v>3.289789317181392E-6</v>
      </c>
      <c r="AN109">
        <f t="shared" si="791"/>
        <v>1.6426828039300482E-5</v>
      </c>
      <c r="AO109">
        <f t="shared" si="791"/>
        <v>3.9991675759176861E-6</v>
      </c>
      <c r="AP109">
        <f t="shared" si="791"/>
        <v>2.5486015737038917E-7</v>
      </c>
      <c r="AQ109">
        <f t="shared" si="791"/>
        <v>1.160185487970462E-2</v>
      </c>
      <c r="AR109">
        <f t="shared" si="791"/>
        <v>26.048370627536773</v>
      </c>
      <c r="AS109">
        <f t="shared" si="791"/>
        <v>0.99231888104895405</v>
      </c>
      <c r="AT109">
        <f t="shared" si="791"/>
        <v>0.91464549304828324</v>
      </c>
      <c r="AU109">
        <f t="shared" si="791"/>
        <v>0.23735577946566311</v>
      </c>
      <c r="AV109">
        <f t="shared" si="791"/>
        <v>5.8799223303782438E-7</v>
      </c>
      <c r="AW109">
        <f t="shared" si="791"/>
        <v>4.7800407870660586E-8</v>
      </c>
      <c r="AX109">
        <f t="shared" si="791"/>
        <v>2.3103861980536405E-3</v>
      </c>
      <c r="AY109">
        <f t="shared" si="791"/>
        <v>1.3696710805589244E-3</v>
      </c>
      <c r="AZ109">
        <f t="shared" si="791"/>
        <v>9.369115929621021E-8</v>
      </c>
      <c r="BA109">
        <f t="shared" si="791"/>
        <v>2.9811167533879307E-4</v>
      </c>
      <c r="BB109">
        <f t="shared" si="791"/>
        <v>3.4376260518604549E-4</v>
      </c>
      <c r="BC109">
        <f t="shared" si="791"/>
        <v>78.640609522087161</v>
      </c>
      <c r="BD109">
        <f t="shared" si="791"/>
        <v>7.2476262040282902E-2</v>
      </c>
      <c r="BE109">
        <f t="shared" si="791"/>
        <v>3.5808360607358709E-2</v>
      </c>
      <c r="BF109">
        <f t="shared" si="791"/>
        <v>7.9983351518321755E-2</v>
      </c>
      <c r="BG109">
        <f t="shared" si="791"/>
        <v>31.894016069739322</v>
      </c>
      <c r="BH109">
        <f t="shared" si="791"/>
        <v>31.894016069739482</v>
      </c>
      <c r="BI109">
        <f t="shared" si="791"/>
        <v>0</v>
      </c>
      <c r="BJ109">
        <f t="shared" si="791"/>
        <v>0.12287074750619388</v>
      </c>
      <c r="BK109">
        <f t="shared" si="791"/>
        <v>5.8651795701922587E-3</v>
      </c>
      <c r="BL109">
        <f t="shared" si="791"/>
        <v>35.517250401159743</v>
      </c>
      <c r="BM109">
        <f t="shared" si="791"/>
        <v>166.63110595068389</v>
      </c>
      <c r="BN109">
        <f t="shared" si="791"/>
        <v>131.11385554952383</v>
      </c>
      <c r="BO109">
        <f t="shared" si="791"/>
        <v>1883.6533293266937</v>
      </c>
      <c r="BP109">
        <f t="shared" si="791"/>
        <v>1.1195031495040478E-3</v>
      </c>
      <c r="BQ109">
        <f t="shared" si="791"/>
        <v>5.643573822971139E-3</v>
      </c>
      <c r="BR109">
        <f t="shared" ref="BR109:CV109" si="792">_xlfn.STDEV.S(BR34:BR35)</f>
        <v>1.678118783795654E-4</v>
      </c>
      <c r="BS109">
        <f t="shared" si="792"/>
        <v>5.8630287883251107E-2</v>
      </c>
      <c r="BT109">
        <f t="shared" si="792"/>
        <v>2.8050858698445745E-3</v>
      </c>
      <c r="BU109">
        <f t="shared" si="792"/>
        <v>2.4830230189142821E-2</v>
      </c>
      <c r="BV109">
        <f t="shared" si="792"/>
        <v>5.126104892944388E-5</v>
      </c>
      <c r="BW109">
        <f t="shared" si="792"/>
        <v>2.423618977152762E-9</v>
      </c>
      <c r="BX109">
        <f t="shared" si="792"/>
        <v>2.4034460128004335E-3</v>
      </c>
      <c r="BY109">
        <f t="shared" si="792"/>
        <v>1.4395076662157352E-5</v>
      </c>
      <c r="BZ109">
        <f t="shared" si="792"/>
        <v>4.9684641565250157E-4</v>
      </c>
      <c r="CA109">
        <f t="shared" si="792"/>
        <v>1.3533525341437118E-4</v>
      </c>
      <c r="CB109">
        <f t="shared" si="792"/>
        <v>4.9216997778988518E-4</v>
      </c>
      <c r="CC109">
        <f t="shared" si="792"/>
        <v>4.4732871242414772E-5</v>
      </c>
      <c r="CD109">
        <f t="shared" si="792"/>
        <v>1.4501462142264675E-3</v>
      </c>
      <c r="CE109">
        <f t="shared" si="792"/>
        <v>1.2320685673560638E-7</v>
      </c>
      <c r="CF109">
        <f t="shared" si="792"/>
        <v>1.4343985210780424E-8</v>
      </c>
      <c r="CG109">
        <f t="shared" si="792"/>
        <v>2.0020904407767469E-3</v>
      </c>
      <c r="CH109">
        <f t="shared" si="792"/>
        <v>1.8338559061178644E-5</v>
      </c>
      <c r="CJ109">
        <f t="shared" si="792"/>
        <v>0.26871938425406805</v>
      </c>
      <c r="CK109">
        <f t="shared" si="792"/>
        <v>7.4717475494276167E-2</v>
      </c>
      <c r="CL109">
        <f t="shared" si="792"/>
        <v>4.9781787721849729E-3</v>
      </c>
      <c r="CM109">
        <f t="shared" ref="CM109" si="793">_xlfn.STDEV.S(CM34:CM35)</f>
        <v>4.5567502279312937E-3</v>
      </c>
      <c r="CN109">
        <f t="shared" si="792"/>
        <v>0.93401758128592538</v>
      </c>
      <c r="CO109">
        <f t="shared" si="792"/>
        <v>7.4501135090960735E-2</v>
      </c>
      <c r="CP109">
        <f t="shared" si="792"/>
        <v>4.7800407870653535E-4</v>
      </c>
      <c r="CQ109" t="e">
        <f t="shared" si="792"/>
        <v>#DIV/0!</v>
      </c>
      <c r="CR109">
        <f t="shared" si="792"/>
        <v>4.9497474683058327</v>
      </c>
      <c r="CS109">
        <f t="shared" si="792"/>
        <v>7.3994141572768105E-3</v>
      </c>
      <c r="CT109">
        <f t="shared" si="792"/>
        <v>7.4794675098068513E-6</v>
      </c>
      <c r="CU109">
        <f t="shared" si="792"/>
        <v>2.0906329265862372E-11</v>
      </c>
      <c r="CV109">
        <f t="shared" si="792"/>
        <v>197.83995586891061</v>
      </c>
      <c r="CW109" t="e">
        <f t="shared" ref="CW109:CX109" si="794">_xlfn.STDEV.S(CW34:CW35)</f>
        <v>#DIV/0!</v>
      </c>
      <c r="CX109">
        <f t="shared" si="794"/>
        <v>1.6674776825701008E-3</v>
      </c>
      <c r="CY109">
        <f t="shared" ref="CY109" si="795">_xlfn.STDEV.S(CY34:CY35)</f>
        <v>2.0645609510502507E-3</v>
      </c>
      <c r="CZ109">
        <f t="shared" ref="CZ109:EN109" si="796">_xlfn.STDEV.S(CZ34:CZ35)</f>
        <v>3.4549462720368837E-2</v>
      </c>
      <c r="DA109">
        <f t="shared" si="796"/>
        <v>8.1664457136484393E-7</v>
      </c>
      <c r="DB109">
        <f t="shared" si="796"/>
        <v>2.8424942076804515E-3</v>
      </c>
      <c r="DC109">
        <f t="shared" si="796"/>
        <v>1.2642065282653305</v>
      </c>
      <c r="DD109">
        <f t="shared" si="796"/>
        <v>5.1894289185719046E-3</v>
      </c>
      <c r="DE109">
        <f t="shared" si="796"/>
        <v>7.8256588092066692E-13</v>
      </c>
      <c r="DF109">
        <f t="shared" si="796"/>
        <v>7.8256588092060755E-4</v>
      </c>
      <c r="DG109">
        <f t="shared" si="796"/>
        <v>7.7843591165832433E-3</v>
      </c>
      <c r="DH109">
        <f t="shared" si="796"/>
        <v>8.6968112681639544E-6</v>
      </c>
      <c r="DI109">
        <f t="shared" ref="DI109:DK109" si="797">_xlfn.STDEV.S(DI34:DI35)</f>
        <v>6.4047456679787536E-15</v>
      </c>
      <c r="DJ109">
        <f t="shared" si="797"/>
        <v>7.1771747013598425E-9</v>
      </c>
      <c r="DK109">
        <f t="shared" si="797"/>
        <v>3.5781635348289416E-3</v>
      </c>
      <c r="DL109">
        <f t="shared" ref="DL109:DN109" si="798">_xlfn.STDEV.S(DL34:DL35)</f>
        <v>2.2574095518204199E-4</v>
      </c>
      <c r="DM109">
        <f t="shared" si="798"/>
        <v>9.012986296194586E-4</v>
      </c>
      <c r="DN109">
        <f t="shared" si="798"/>
        <v>2.2569358711226091</v>
      </c>
      <c r="DO109">
        <f t="shared" ref="DO109:DP109" si="799">_xlfn.STDEV.S(DO34:DO35)</f>
        <v>1.3901509554580901E-2</v>
      </c>
      <c r="DP109">
        <f t="shared" si="799"/>
        <v>8.1107525639015719E-3</v>
      </c>
      <c r="DQ109">
        <f t="shared" ref="DQ109:DR109" si="800">_xlfn.STDEV.S(DQ34:DQ35)</f>
        <v>2.9615376765589705E-9</v>
      </c>
      <c r="DR109">
        <f t="shared" si="800"/>
        <v>6.5301953406526865E-3</v>
      </c>
      <c r="DT109">
        <f t="shared" si="796"/>
        <v>0</v>
      </c>
      <c r="DU109">
        <f t="shared" si="796"/>
        <v>4.740434115120469E-6</v>
      </c>
      <c r="DV109">
        <f t="shared" si="796"/>
        <v>2.1232058828962424E-24</v>
      </c>
      <c r="DW109">
        <f t="shared" si="796"/>
        <v>2.6125492717930313E-11</v>
      </c>
      <c r="DX109">
        <f t="shared" si="796"/>
        <v>2.8483036684727526E-10</v>
      </c>
      <c r="DY109">
        <f t="shared" si="796"/>
        <v>0</v>
      </c>
      <c r="DZ109">
        <f t="shared" si="796"/>
        <v>0</v>
      </c>
      <c r="EA109">
        <f t="shared" si="796"/>
        <v>2.990565770245266E-13</v>
      </c>
      <c r="EB109">
        <f t="shared" si="796"/>
        <v>17293855.995287262</v>
      </c>
      <c r="EC109">
        <f t="shared" si="796"/>
        <v>288230.93325478979</v>
      </c>
      <c r="ED109">
        <f t="shared" si="796"/>
        <v>40638.695002551554</v>
      </c>
      <c r="EE109">
        <f t="shared" si="796"/>
        <v>0.57646186650957354</v>
      </c>
      <c r="EF109" t="e">
        <f t="shared" si="796"/>
        <v>#DIV/0!</v>
      </c>
      <c r="EG109">
        <f t="shared" si="796"/>
        <v>3.437908098238741E-12</v>
      </c>
      <c r="EH109">
        <f t="shared" si="796"/>
        <v>3.4379080982388428E-3</v>
      </c>
      <c r="EI109">
        <f t="shared" si="796"/>
        <v>39.606169127087618</v>
      </c>
      <c r="EJ109">
        <f t="shared" si="796"/>
        <v>3.437908098238741E-12</v>
      </c>
      <c r="EK109">
        <f t="shared" si="796"/>
        <v>7.3994141572768105E-3</v>
      </c>
      <c r="EL109">
        <f t="shared" si="796"/>
        <v>0.70710678118654757</v>
      </c>
      <c r="EM109">
        <f t="shared" si="796"/>
        <v>0.70710678118654757</v>
      </c>
      <c r="EN109">
        <f t="shared" si="796"/>
        <v>2.1758848511619328E-2</v>
      </c>
      <c r="EO109" t="e">
        <f t="shared" ref="EO109:FJ109" si="801">_xlfn.STDEV.S(EO34:EO35)</f>
        <v>#DIV/0!</v>
      </c>
      <c r="ET109">
        <f t="shared" si="801"/>
        <v>8.4394407952750982E-12</v>
      </c>
      <c r="EU109">
        <f t="shared" si="801"/>
        <v>2.1232058828962424E-24</v>
      </c>
      <c r="EV109">
        <f t="shared" si="801"/>
        <v>6.6410328042406478E+35</v>
      </c>
      <c r="EW109" t="e">
        <f t="shared" si="801"/>
        <v>#DIV/0!</v>
      </c>
      <c r="EX109">
        <f t="shared" si="801"/>
        <v>0</v>
      </c>
      <c r="EY109" t="e">
        <f t="shared" si="801"/>
        <v>#DIV/0!</v>
      </c>
      <c r="EZ109" t="e">
        <f t="shared" si="801"/>
        <v>#DIV/0!</v>
      </c>
      <c r="FA109" t="e">
        <f t="shared" si="801"/>
        <v>#DIV/0!</v>
      </c>
      <c r="FB109" t="e">
        <f t="shared" si="801"/>
        <v>#DIV/0!</v>
      </c>
      <c r="FC109" t="e">
        <f t="shared" si="801"/>
        <v>#DIV/0!</v>
      </c>
      <c r="FD109" t="e">
        <f t="shared" si="801"/>
        <v>#DIV/0!</v>
      </c>
      <c r="FE109" t="e">
        <f t="shared" si="801"/>
        <v>#DIV/0!</v>
      </c>
      <c r="FF109" t="e">
        <f t="shared" si="801"/>
        <v>#DIV/0!</v>
      </c>
      <c r="FG109" t="e">
        <f t="shared" si="801"/>
        <v>#DIV/0!</v>
      </c>
      <c r="FH109" t="e">
        <f t="shared" si="801"/>
        <v>#DIV/0!</v>
      </c>
      <c r="FI109">
        <f t="shared" si="801"/>
        <v>5.2882491816702846</v>
      </c>
      <c r="FJ109">
        <f t="shared" si="801"/>
        <v>4.7140452079103203E-2</v>
      </c>
    </row>
    <row r="110" spans="1:166" x14ac:dyDescent="0.25">
      <c r="A110">
        <v>60</v>
      </c>
      <c r="B110">
        <v>15</v>
      </c>
      <c r="C110">
        <v>2050</v>
      </c>
      <c r="E110">
        <f t="shared" si="741"/>
        <v>2</v>
      </c>
      <c r="F110">
        <f t="shared" ref="F110:AK110" si="802">_xlfn.STDEV.S(F36:F37)</f>
        <v>0.70710678118654757</v>
      </c>
      <c r="G110">
        <f t="shared" si="802"/>
        <v>4.9620511262985861E-2</v>
      </c>
      <c r="H110">
        <f t="shared" si="802"/>
        <v>5.9020081705296747E-2</v>
      </c>
      <c r="I110">
        <f t="shared" si="802"/>
        <v>6.3286056916196737E-2</v>
      </c>
      <c r="J110">
        <f t="shared" si="802"/>
        <v>2.2920159205382755E-2</v>
      </c>
      <c r="K110">
        <f t="shared" si="802"/>
        <v>2.7233510570618177E-2</v>
      </c>
      <c r="L110">
        <f t="shared" si="802"/>
        <v>2.3970919882223964</v>
      </c>
      <c r="M110">
        <f t="shared" si="802"/>
        <v>6.1153069310746738E-2</v>
      </c>
      <c r="N110">
        <f t="shared" si="802"/>
        <v>2.5076834888002976E-2</v>
      </c>
      <c r="O110">
        <f t="shared" si="802"/>
        <v>3.7828489509346037E-2</v>
      </c>
      <c r="P110">
        <f t="shared" si="802"/>
        <v>1.1764599730521232E-3</v>
      </c>
      <c r="Q110">
        <f t="shared" si="802"/>
        <v>1.5839997971117381E-5</v>
      </c>
      <c r="R110">
        <f t="shared" si="802"/>
        <v>4.2931510318579306E-3</v>
      </c>
      <c r="S110">
        <f t="shared" si="802"/>
        <v>1.1606199750810056E-3</v>
      </c>
      <c r="T110">
        <f t="shared" si="802"/>
        <v>1.1064636949334992E-3</v>
      </c>
      <c r="U110">
        <f t="shared" si="802"/>
        <v>2.0340043498483883E-5</v>
      </c>
      <c r="V110">
        <f t="shared" si="802"/>
        <v>4.2659752108999797E-3</v>
      </c>
      <c r="W110">
        <f t="shared" si="802"/>
        <v>4.3133513652354235E-3</v>
      </c>
      <c r="X110">
        <f t="shared" si="802"/>
        <v>3.6251871018741479E-2</v>
      </c>
      <c r="Y110">
        <f t="shared" si="802"/>
        <v>0.45969011844937463</v>
      </c>
      <c r="Z110">
        <f t="shared" si="802"/>
        <v>1.3435028842544493E-3</v>
      </c>
      <c r="AA110">
        <f t="shared" si="802"/>
        <v>2.1872496938475632E-3</v>
      </c>
      <c r="AB110">
        <f t="shared" si="802"/>
        <v>4.9389509215912099E-4</v>
      </c>
      <c r="AC110">
        <f t="shared" si="802"/>
        <v>1.7780223317728368</v>
      </c>
      <c r="AD110">
        <f t="shared" si="802"/>
        <v>2.3114290313046935</v>
      </c>
      <c r="AE110">
        <f t="shared" si="802"/>
        <v>3.7370483164871567E-12</v>
      </c>
      <c r="AF110">
        <f t="shared" si="802"/>
        <v>7.5996074809631881E-7</v>
      </c>
      <c r="AG110">
        <f t="shared" si="802"/>
        <v>6.2513491129499627E-10</v>
      </c>
      <c r="AH110">
        <f t="shared" si="802"/>
        <v>5.7441386806347597E-2</v>
      </c>
      <c r="AI110">
        <f t="shared" si="802"/>
        <v>5.7441386806347597E-2</v>
      </c>
      <c r="AJ110">
        <f t="shared" si="802"/>
        <v>0.11883637629994707</v>
      </c>
      <c r="AK110">
        <f t="shared" si="802"/>
        <v>6.3868950500786496E-5</v>
      </c>
      <c r="AL110">
        <f t="shared" ref="AL110:BQ110" si="803">_xlfn.STDEV.S(AL36:AL37)</f>
        <v>3.0091019321091006E-5</v>
      </c>
      <c r="AM110">
        <f t="shared" si="803"/>
        <v>5.9499307031148277E-6</v>
      </c>
      <c r="AN110">
        <f t="shared" si="803"/>
        <v>2.9720391685004662E-5</v>
      </c>
      <c r="AO110">
        <f t="shared" si="803"/>
        <v>7.2328894886246256E-6</v>
      </c>
      <c r="AP110">
        <f t="shared" si="803"/>
        <v>4.6047180515799354E-7</v>
      </c>
      <c r="AQ110">
        <f t="shared" si="803"/>
        <v>1.0595883042224591E-2</v>
      </c>
      <c r="AR110">
        <f t="shared" si="803"/>
        <v>50.837806785237838</v>
      </c>
      <c r="AS110">
        <f t="shared" si="803"/>
        <v>1.9366783537232466</v>
      </c>
      <c r="AT110">
        <f t="shared" si="803"/>
        <v>1.7279986186139458</v>
      </c>
      <c r="AU110">
        <f t="shared" si="803"/>
        <v>0.42858107449609145</v>
      </c>
      <c r="AV110">
        <f t="shared" si="803"/>
        <v>1.0231626176370268E-6</v>
      </c>
      <c r="AW110">
        <f t="shared" si="803"/>
        <v>8.3271734730532294E-8</v>
      </c>
      <c r="AX110">
        <f t="shared" si="803"/>
        <v>4.1739441779572763E-3</v>
      </c>
      <c r="AY110">
        <f t="shared" si="803"/>
        <v>3.1714270972023214E-3</v>
      </c>
      <c r="AZ110">
        <f t="shared" si="803"/>
        <v>1.6306926822873911E-7</v>
      </c>
      <c r="BA110">
        <f t="shared" si="803"/>
        <v>5.528113019368431E-4</v>
      </c>
      <c r="BB110">
        <f t="shared" si="803"/>
        <v>3.2252556294701463E-4</v>
      </c>
      <c r="BC110">
        <f t="shared" si="803"/>
        <v>142.29422700602387</v>
      </c>
      <c r="BD110">
        <f t="shared" si="803"/>
        <v>0.13440438678281991</v>
      </c>
      <c r="BE110">
        <f t="shared" si="803"/>
        <v>3.3670238000906752E-2</v>
      </c>
      <c r="BF110">
        <f t="shared" si="803"/>
        <v>0.14465778977249644</v>
      </c>
      <c r="BG110">
        <f t="shared" si="803"/>
        <v>200.16135677223755</v>
      </c>
      <c r="BH110">
        <f t="shared" si="803"/>
        <v>200.16135677223755</v>
      </c>
      <c r="BI110">
        <f t="shared" si="803"/>
        <v>0</v>
      </c>
      <c r="BJ110">
        <f t="shared" si="803"/>
        <v>0.43911205784901142</v>
      </c>
      <c r="BK110">
        <f t="shared" si="803"/>
        <v>3.1743916468940751E-2</v>
      </c>
      <c r="BL110">
        <f t="shared" si="803"/>
        <v>123.15777508100022</v>
      </c>
      <c r="BM110">
        <f t="shared" si="803"/>
        <v>1163.6462509295402</v>
      </c>
      <c r="BN110">
        <f t="shared" si="803"/>
        <v>1040.4884758485393</v>
      </c>
      <c r="BO110">
        <f t="shared" si="803"/>
        <v>268.48826343343103</v>
      </c>
      <c r="BP110">
        <f t="shared" si="803"/>
        <v>1.258911134735731E-2</v>
      </c>
      <c r="BQ110">
        <f t="shared" si="803"/>
        <v>2.4369268345917152E-2</v>
      </c>
      <c r="BR110">
        <f t="shared" ref="BR110:CV110" si="804">_xlfn.STDEV.S(BR36:BR37)</f>
        <v>1.3934954677759199E-2</v>
      </c>
      <c r="BS110">
        <f t="shared" si="804"/>
        <v>0.1571223870444412</v>
      </c>
      <c r="BT110">
        <f t="shared" si="804"/>
        <v>6.2433641880066393E-2</v>
      </c>
      <c r="BU110">
        <f t="shared" si="804"/>
        <v>0.21827545635518794</v>
      </c>
      <c r="BV110">
        <f t="shared" si="804"/>
        <v>9.2737962079999112E-5</v>
      </c>
      <c r="BW110">
        <f t="shared" si="804"/>
        <v>4.384666302907436E-9</v>
      </c>
      <c r="BX110">
        <f t="shared" si="804"/>
        <v>4.5027901585279455E-3</v>
      </c>
      <c r="BY110">
        <f t="shared" si="804"/>
        <v>3.8446687209108857E-5</v>
      </c>
      <c r="BZ110">
        <f t="shared" si="804"/>
        <v>1.8608506299283192E-2</v>
      </c>
      <c r="CA110">
        <f t="shared" si="804"/>
        <v>5.0069247566226606E-3</v>
      </c>
      <c r="CB110">
        <f t="shared" si="804"/>
        <v>6.3582099100828208E-3</v>
      </c>
      <c r="CC110">
        <f t="shared" si="804"/>
        <v>8.2169679647463287E-5</v>
      </c>
      <c r="CD110">
        <f t="shared" si="804"/>
        <v>1.1555648228905648E-2</v>
      </c>
      <c r="CE110">
        <f t="shared" si="804"/>
        <v>9.4012666270493497E-7</v>
      </c>
      <c r="CF110">
        <f t="shared" si="804"/>
        <v>2.6621409020159009E-8</v>
      </c>
      <c r="CG110">
        <f t="shared" si="804"/>
        <v>1.3479657846723114E-2</v>
      </c>
      <c r="CH110">
        <f t="shared" si="804"/>
        <v>1.3171597948358245E-4</v>
      </c>
      <c r="CJ110">
        <f t="shared" si="804"/>
        <v>0.49368037868514852</v>
      </c>
      <c r="CK110">
        <f t="shared" si="804"/>
        <v>0.12284777859405001</v>
      </c>
      <c r="CL110">
        <f t="shared" si="804"/>
        <v>0.15510430287456922</v>
      </c>
      <c r="CM110">
        <f t="shared" ref="CM110" si="805">_xlfn.STDEV.S(CM36:CM37)</f>
        <v>0.14163004851324479</v>
      </c>
      <c r="CN110">
        <f t="shared" si="804"/>
        <v>20.954546079107239</v>
      </c>
      <c r="CO110">
        <f t="shared" si="804"/>
        <v>1.0475847622533794E-2</v>
      </c>
      <c r="CP110">
        <f t="shared" si="804"/>
        <v>8.3271734730529289E-4</v>
      </c>
      <c r="CQ110" t="e">
        <f t="shared" si="804"/>
        <v>#DIV/0!</v>
      </c>
      <c r="CR110">
        <f t="shared" si="804"/>
        <v>0.70710678118654757</v>
      </c>
      <c r="CS110">
        <f t="shared" si="804"/>
        <v>3.7686644786218953E-3</v>
      </c>
      <c r="CT110">
        <f t="shared" si="804"/>
        <v>1.665037861411241E-4</v>
      </c>
      <c r="CU110">
        <f t="shared" si="804"/>
        <v>4.6532429271010982E-10</v>
      </c>
      <c r="CV110">
        <f t="shared" si="804"/>
        <v>1372.438645439719</v>
      </c>
      <c r="CW110" t="e">
        <f t="shared" ref="CW110:CX110" si="806">_xlfn.STDEV.S(CW36:CW37)</f>
        <v>#DIV/0!</v>
      </c>
      <c r="CX110">
        <f t="shared" si="806"/>
        <v>1.0942064589816216E-2</v>
      </c>
      <c r="CY110">
        <f t="shared" ref="CY110" si="807">_xlfn.STDEV.S(CY36:CY37)</f>
        <v>3.7370483164871336E-3</v>
      </c>
      <c r="CZ110">
        <f t="shared" ref="CZ110:EN110" si="808">_xlfn.STDEV.S(CZ36:CZ37)</f>
        <v>9.2305317399996811E-2</v>
      </c>
      <c r="DA110">
        <f t="shared" si="808"/>
        <v>2.2030232234781209E-6</v>
      </c>
      <c r="DB110">
        <f t="shared" si="808"/>
        <v>0.1006452259593964</v>
      </c>
      <c r="DC110">
        <f t="shared" si="808"/>
        <v>10.316970030592378</v>
      </c>
      <c r="DD110">
        <f t="shared" si="808"/>
        <v>0.17493054429308361</v>
      </c>
      <c r="DE110">
        <f t="shared" si="808"/>
        <v>2.6379526079397033E-11</v>
      </c>
      <c r="DF110">
        <f t="shared" si="808"/>
        <v>2.6379526079397045E-2</v>
      </c>
      <c r="DG110">
        <f t="shared" si="808"/>
        <v>5.0593050163892601E-2</v>
      </c>
      <c r="DH110">
        <f t="shared" si="808"/>
        <v>2.9819524773784658E-4</v>
      </c>
      <c r="DI110">
        <f t="shared" ref="DI110:DK110" si="809">_xlfn.STDEV.S(DI36:DI37)</f>
        <v>2.260933140504636E-14</v>
      </c>
      <c r="DJ110">
        <f t="shared" si="809"/>
        <v>2.4986546878958243E-7</v>
      </c>
      <c r="DK110">
        <f t="shared" si="809"/>
        <v>2.9080150930124605E-2</v>
      </c>
      <c r="DL110">
        <f t="shared" ref="DL110:DN110" si="810">_xlfn.STDEV.S(DL36:DL37)</f>
        <v>9.3141004871293027E-3</v>
      </c>
      <c r="DM110">
        <f t="shared" si="810"/>
        <v>3.4758048340847593E-2</v>
      </c>
      <c r="DN110">
        <f t="shared" si="810"/>
        <v>22.146045629053106</v>
      </c>
      <c r="DO110">
        <f t="shared" ref="DO110:DP110" si="811">_xlfn.STDEV.S(DO36:DO37)</f>
        <v>0.11150824173058012</v>
      </c>
      <c r="DP110">
        <f t="shared" si="811"/>
        <v>0.17534273135074818</v>
      </c>
      <c r="DQ110">
        <f t="shared" ref="DQ110:DR110" si="812">_xlfn.STDEV.S(DQ36:DQ37)</f>
        <v>6.5646235172290932E-8</v>
      </c>
      <c r="DR110">
        <f t="shared" si="812"/>
        <v>0.17665097113897771</v>
      </c>
      <c r="DT110">
        <f t="shared" si="808"/>
        <v>0</v>
      </c>
      <c r="DU110">
        <f t="shared" si="808"/>
        <v>1.2708216860863046E-5</v>
      </c>
      <c r="DV110">
        <f t="shared" si="808"/>
        <v>7.4817478642217523E-23</v>
      </c>
      <c r="DW110">
        <f t="shared" si="808"/>
        <v>6.8671408681996609E-10</v>
      </c>
      <c r="DX110">
        <f t="shared" si="808"/>
        <v>7.0826862708407631E-9</v>
      </c>
      <c r="DY110">
        <f t="shared" si="808"/>
        <v>0</v>
      </c>
      <c r="DZ110">
        <f t="shared" si="808"/>
        <v>0</v>
      </c>
      <c r="EA110">
        <f t="shared" si="808"/>
        <v>5.8542467527248769E-12</v>
      </c>
      <c r="EB110">
        <f t="shared" si="808"/>
        <v>612895963.668733</v>
      </c>
      <c r="EC110">
        <f t="shared" si="808"/>
        <v>10214932.727812162</v>
      </c>
      <c r="ED110">
        <f t="shared" si="808"/>
        <v>159785.04549259853</v>
      </c>
      <c r="EE110">
        <f t="shared" si="808"/>
        <v>20.429865455624423</v>
      </c>
      <c r="EF110" t="e">
        <f t="shared" si="808"/>
        <v>#DIV/0!</v>
      </c>
      <c r="EG110">
        <f t="shared" si="808"/>
        <v>9.1893007266166587E-12</v>
      </c>
      <c r="EH110">
        <f t="shared" si="808"/>
        <v>9.1893007266169533E-3</v>
      </c>
      <c r="EI110">
        <f t="shared" si="808"/>
        <v>218.10555761507669</v>
      </c>
      <c r="EJ110">
        <f t="shared" si="808"/>
        <v>9.1893007266166587E-12</v>
      </c>
      <c r="EK110">
        <f t="shared" si="808"/>
        <v>3.7686644786218953E-3</v>
      </c>
      <c r="EL110">
        <f t="shared" si="808"/>
        <v>0.70710678118654757</v>
      </c>
      <c r="EM110">
        <f t="shared" si="808"/>
        <v>0.70710678118654757</v>
      </c>
      <c r="EN110">
        <f t="shared" si="808"/>
        <v>2.0497283892971545E-2</v>
      </c>
      <c r="EO110" t="e">
        <f t="shared" ref="EO110:FJ110" si="813">_xlfn.STDEV.S(EO36:EO37)</f>
        <v>#DIV/0!</v>
      </c>
      <c r="ET110">
        <f t="shared" si="813"/>
        <v>1.1265946608815307E-10</v>
      </c>
      <c r="EU110">
        <f t="shared" si="813"/>
        <v>7.4817478642217523E-23</v>
      </c>
      <c r="EV110">
        <f t="shared" si="813"/>
        <v>1.6812557788938376E+37</v>
      </c>
      <c r="EW110" t="e">
        <f t="shared" si="813"/>
        <v>#DIV/0!</v>
      </c>
      <c r="EX110">
        <f t="shared" si="813"/>
        <v>0</v>
      </c>
      <c r="EY110" t="e">
        <f t="shared" si="813"/>
        <v>#DIV/0!</v>
      </c>
      <c r="EZ110" t="e">
        <f t="shared" si="813"/>
        <v>#DIV/0!</v>
      </c>
      <c r="FA110" t="e">
        <f t="shared" si="813"/>
        <v>#DIV/0!</v>
      </c>
      <c r="FB110" t="e">
        <f t="shared" si="813"/>
        <v>#DIV/0!</v>
      </c>
      <c r="FC110" t="e">
        <f t="shared" si="813"/>
        <v>#DIV/0!</v>
      </c>
      <c r="FD110" t="e">
        <f t="shared" si="813"/>
        <v>#DIV/0!</v>
      </c>
      <c r="FE110" t="e">
        <f t="shared" si="813"/>
        <v>#DIV/0!</v>
      </c>
      <c r="FF110" t="e">
        <f t="shared" si="813"/>
        <v>#DIV/0!</v>
      </c>
      <c r="FG110" t="e">
        <f t="shared" si="813"/>
        <v>#DIV/0!</v>
      </c>
      <c r="FH110" t="e">
        <f t="shared" si="813"/>
        <v>#DIV/0!</v>
      </c>
      <c r="FI110">
        <f t="shared" si="813"/>
        <v>36.671584585958541</v>
      </c>
      <c r="FJ110">
        <f t="shared" si="813"/>
        <v>1.5830748832534613E-2</v>
      </c>
    </row>
    <row r="111" spans="1:166" x14ac:dyDescent="0.25">
      <c r="A111">
        <v>60</v>
      </c>
      <c r="B111">
        <v>20</v>
      </c>
      <c r="C111">
        <v>1300</v>
      </c>
      <c r="E111">
        <f t="shared" si="741"/>
        <v>2</v>
      </c>
      <c r="F111">
        <f t="shared" ref="F111:AK111" si="814">_xlfn.STDEV.S(F38:F39)</f>
        <v>0</v>
      </c>
      <c r="G111">
        <f t="shared" si="814"/>
        <v>0.20129067318680954</v>
      </c>
      <c r="H111">
        <f t="shared" si="814"/>
        <v>3.8717631803869487E-2</v>
      </c>
      <c r="I111">
        <f t="shared" si="814"/>
        <v>5.4561066343132861E-2</v>
      </c>
      <c r="J111">
        <f t="shared" si="814"/>
        <v>4.3518179741343338E-2</v>
      </c>
      <c r="K111">
        <f t="shared" si="814"/>
        <v>6.4438640969524848E-3</v>
      </c>
      <c r="L111">
        <f t="shared" si="814"/>
        <v>0.17677669529663689</v>
      </c>
      <c r="M111">
        <f t="shared" si="814"/>
        <v>7.9217172696342004E-3</v>
      </c>
      <c r="N111">
        <f t="shared" si="814"/>
        <v>1.8537157822200452E-2</v>
      </c>
      <c r="O111">
        <f t="shared" si="814"/>
        <v>4.8905042314005432E-3</v>
      </c>
      <c r="P111">
        <f t="shared" si="814"/>
        <v>8.6597291995242192E-5</v>
      </c>
      <c r="Q111">
        <f t="shared" si="814"/>
        <v>2.0474019156966155E-6</v>
      </c>
      <c r="R111">
        <f t="shared" si="814"/>
        <v>3.1281776387447546E-4</v>
      </c>
      <c r="S111">
        <f t="shared" si="814"/>
        <v>8.4549890079545583E-5</v>
      </c>
      <c r="T111">
        <f t="shared" si="814"/>
        <v>4.0850559161795998E-5</v>
      </c>
      <c r="U111">
        <f t="shared" si="814"/>
        <v>1.300396134331131E-6</v>
      </c>
      <c r="V111">
        <f t="shared" si="814"/>
        <v>9.3278698147002348E-2</v>
      </c>
      <c r="W111">
        <f t="shared" si="814"/>
        <v>4.9962043838295826E-2</v>
      </c>
      <c r="X111">
        <f t="shared" si="814"/>
        <v>2.755186104473388E-2</v>
      </c>
      <c r="Y111">
        <f t="shared" si="814"/>
        <v>0.44392163722891465</v>
      </c>
      <c r="Z111">
        <f t="shared" si="814"/>
        <v>0.46053864658679838</v>
      </c>
      <c r="AA111">
        <f t="shared" si="814"/>
        <v>1.1994595095292865E-3</v>
      </c>
      <c r="AB111">
        <f t="shared" si="814"/>
        <v>1.6933546016884395E-4</v>
      </c>
      <c r="AC111">
        <f t="shared" si="814"/>
        <v>0.60960765660783867</v>
      </c>
      <c r="AD111">
        <f t="shared" si="814"/>
        <v>0.25400319025326634</v>
      </c>
      <c r="AE111">
        <f t="shared" si="814"/>
        <v>4.8327017458726103E-13</v>
      </c>
      <c r="AF111">
        <f t="shared" si="814"/>
        <v>9.8945005380360934E-8</v>
      </c>
      <c r="AG111">
        <f t="shared" si="814"/>
        <v>8.1396916761535845E-11</v>
      </c>
      <c r="AH111">
        <f t="shared" si="814"/>
        <v>7.3928445773754192E-3</v>
      </c>
      <c r="AI111">
        <f t="shared" si="814"/>
        <v>7.3928445773754192E-3</v>
      </c>
      <c r="AJ111">
        <f t="shared" si="814"/>
        <v>8.3863074304979052E-2</v>
      </c>
      <c r="AK111">
        <f t="shared" si="814"/>
        <v>8.2906722770486885E-6</v>
      </c>
      <c r="AL111">
        <f t="shared" ref="AL111:BQ111" si="815">_xlfn.STDEV.S(AL38:AL39)</f>
        <v>2.4401141743189572E-5</v>
      </c>
      <c r="AM111">
        <f t="shared" si="815"/>
        <v>7.7177983045919801E-7</v>
      </c>
      <c r="AN111">
        <f t="shared" si="815"/>
        <v>3.8499545930478992E-6</v>
      </c>
      <c r="AO111">
        <f t="shared" si="815"/>
        <v>9.3820824386005874E-7</v>
      </c>
      <c r="AP111">
        <f t="shared" si="815"/>
        <v>5.9953555113458405E-8</v>
      </c>
      <c r="AQ111">
        <f t="shared" si="815"/>
        <v>7.0293909981241146E-3</v>
      </c>
      <c r="AR111">
        <f t="shared" si="815"/>
        <v>4.1779268666948486</v>
      </c>
      <c r="AS111">
        <f t="shared" si="815"/>
        <v>0.15915911873110369</v>
      </c>
      <c r="AT111">
        <f t="shared" si="815"/>
        <v>0.1402327128429674</v>
      </c>
      <c r="AU111">
        <f t="shared" si="815"/>
        <v>5.5929162804199968E-2</v>
      </c>
      <c r="AV111">
        <f t="shared" si="815"/>
        <v>1.670726392031929E-7</v>
      </c>
      <c r="AW111">
        <f t="shared" si="815"/>
        <v>1.3540868308776295E-8</v>
      </c>
      <c r="AX111">
        <f t="shared" si="815"/>
        <v>5.4362973107469157E-4</v>
      </c>
      <c r="AY111">
        <f t="shared" si="815"/>
        <v>2.0389279438284304E-4</v>
      </c>
      <c r="AZ111">
        <f t="shared" si="815"/>
        <v>2.6604787201184818E-8</v>
      </c>
      <c r="BA111">
        <f t="shared" si="815"/>
        <v>6.1674553065169921E-5</v>
      </c>
      <c r="BB111">
        <f t="shared" si="815"/>
        <v>2.0622000381151489E-4</v>
      </c>
      <c r="BC111">
        <f t="shared" si="815"/>
        <v>18.426468885481356</v>
      </c>
      <c r="BD111">
        <f t="shared" si="815"/>
        <v>1.4992359159648128E-2</v>
      </c>
      <c r="BE111">
        <f t="shared" si="815"/>
        <v>2.5573103386423643E-2</v>
      </c>
      <c r="BF111">
        <f t="shared" si="815"/>
        <v>1.8764164877186181E-2</v>
      </c>
      <c r="BG111">
        <f t="shared" si="815"/>
        <v>46.455789411161163</v>
      </c>
      <c r="BH111">
        <f t="shared" si="815"/>
        <v>46.455789411161163</v>
      </c>
      <c r="BI111">
        <f t="shared" si="815"/>
        <v>0</v>
      </c>
      <c r="BJ111">
        <f t="shared" si="815"/>
        <v>0.16163917094340549</v>
      </c>
      <c r="BK111">
        <f t="shared" si="815"/>
        <v>9.3550569456334384E-3</v>
      </c>
      <c r="BL111">
        <f t="shared" si="815"/>
        <v>45.509866342875554</v>
      </c>
      <c r="BM111">
        <f t="shared" si="815"/>
        <v>399.16483378637514</v>
      </c>
      <c r="BN111">
        <f t="shared" si="815"/>
        <v>353.65496744349963</v>
      </c>
      <c r="BO111">
        <f t="shared" si="815"/>
        <v>3707.3085392104581</v>
      </c>
      <c r="BP111">
        <f t="shared" si="815"/>
        <v>2.0852955980317188E-2</v>
      </c>
      <c r="BQ111">
        <f t="shared" si="815"/>
        <v>9.4983135009915724E-3</v>
      </c>
      <c r="BR111">
        <f t="shared" ref="BR111:CV111" si="816">_xlfn.STDEV.S(BR38:BR39)</f>
        <v>1.8063730932420134E-2</v>
      </c>
      <c r="BS111">
        <f t="shared" si="816"/>
        <v>8.1278682663866744E-2</v>
      </c>
      <c r="BT111">
        <f t="shared" si="816"/>
        <v>4.5909719216085824E-4</v>
      </c>
      <c r="BU111">
        <f t="shared" si="816"/>
        <v>8.9200399933500943E-2</v>
      </c>
      <c r="BV111">
        <f t="shared" si="816"/>
        <v>1.2016342140289067E-5</v>
      </c>
      <c r="BW111">
        <f t="shared" si="816"/>
        <v>5.6812433562264633E-10</v>
      </c>
      <c r="BX111">
        <f t="shared" si="816"/>
        <v>3.3144205830863558E-4</v>
      </c>
      <c r="BY111">
        <f t="shared" si="816"/>
        <v>1.955865464706605E-5</v>
      </c>
      <c r="BZ111">
        <f t="shared" si="816"/>
        <v>5.9702503735424252E-3</v>
      </c>
      <c r="CA111">
        <f t="shared" si="816"/>
        <v>1.6035551312088483E-3</v>
      </c>
      <c r="CB111">
        <f t="shared" si="816"/>
        <v>1.0230721779870982E-3</v>
      </c>
      <c r="CC111">
        <f t="shared" si="816"/>
        <v>2.5031234189236696E-5</v>
      </c>
      <c r="CD111">
        <f t="shared" si="816"/>
        <v>3.1508462159255302E-3</v>
      </c>
      <c r="CE111">
        <f t="shared" si="816"/>
        <v>3.1401504928313865E-7</v>
      </c>
      <c r="CF111">
        <f t="shared" si="816"/>
        <v>2.9608673385289843E-9</v>
      </c>
      <c r="CG111">
        <f t="shared" si="816"/>
        <v>5.5015389152579071E-3</v>
      </c>
      <c r="CH111">
        <f t="shared" si="816"/>
        <v>4.452168740562796E-5</v>
      </c>
      <c r="CJ111">
        <f t="shared" si="816"/>
        <v>0.15041829692108771</v>
      </c>
      <c r="CK111">
        <f t="shared" si="816"/>
        <v>3.2632341981739192E-2</v>
      </c>
      <c r="CL111">
        <f t="shared" si="816"/>
        <v>4.4336974220262358E-2</v>
      </c>
      <c r="CM111">
        <f t="shared" ref="CM111" si="817">_xlfn.STDEV.S(CM38:CM39)</f>
        <v>4.0067220160380536E-2</v>
      </c>
      <c r="CN111">
        <f t="shared" si="816"/>
        <v>4.6919414122072798</v>
      </c>
      <c r="CO111">
        <f t="shared" si="816"/>
        <v>0</v>
      </c>
      <c r="CP111">
        <f t="shared" si="816"/>
        <v>1.3540868308797822E-4</v>
      </c>
      <c r="CQ111" t="e">
        <f t="shared" si="816"/>
        <v>#DIV/0!</v>
      </c>
      <c r="CR111">
        <f t="shared" si="816"/>
        <v>0</v>
      </c>
      <c r="CS111">
        <f t="shared" si="816"/>
        <v>6.4663393165764462E-3</v>
      </c>
      <c r="CT111">
        <f t="shared" si="816"/>
        <v>1.1549716450793536E-6</v>
      </c>
      <c r="CU111">
        <f t="shared" si="816"/>
        <v>3.4083158997855795E-12</v>
      </c>
      <c r="CV111">
        <f t="shared" si="816"/>
        <v>504.97463246952708</v>
      </c>
      <c r="CW111" t="e">
        <f t="shared" ref="CW111:CX111" si="818">_xlfn.STDEV.S(CW38:CW39)</f>
        <v>#DIV/0!</v>
      </c>
      <c r="CX111">
        <f t="shared" si="818"/>
        <v>4.3175954478587601E-3</v>
      </c>
      <c r="CY111">
        <f t="shared" ref="CY111" si="819">_xlfn.STDEV.S(CY38:CY39)</f>
        <v>4.8327017458713278E-4</v>
      </c>
      <c r="CZ111">
        <f t="shared" ref="CZ111:EN111" si="820">_xlfn.STDEV.S(CZ38:CZ39)</f>
        <v>4.7033385984980768E-2</v>
      </c>
      <c r="DA111">
        <f t="shared" si="820"/>
        <v>1.1762794918341751E-6</v>
      </c>
      <c r="DB111">
        <f t="shared" si="820"/>
        <v>3.2198818751491949E-2</v>
      </c>
      <c r="DC111">
        <f t="shared" si="820"/>
        <v>3.2503340779198311</v>
      </c>
      <c r="DD111">
        <f t="shared" si="820"/>
        <v>5.6380284805943835E-2</v>
      </c>
      <c r="DE111">
        <f t="shared" si="820"/>
        <v>8.5021469487362683E-12</v>
      </c>
      <c r="DF111">
        <f t="shared" si="820"/>
        <v>8.5021469487363277E-3</v>
      </c>
      <c r="DG111">
        <f t="shared" si="820"/>
        <v>1.5859948242146992E-2</v>
      </c>
      <c r="DH111">
        <f t="shared" si="820"/>
        <v>1.0209967912544341E-4</v>
      </c>
      <c r="DI111">
        <f t="shared" ref="DI111:DK111" si="821">_xlfn.STDEV.S(DI38:DI39)</f>
        <v>0</v>
      </c>
      <c r="DJ111">
        <f t="shared" si="821"/>
        <v>6.9533227086031318E-8</v>
      </c>
      <c r="DK111">
        <f t="shared" si="821"/>
        <v>1.1992568562473681E-2</v>
      </c>
      <c r="DL111">
        <f t="shared" ref="DL111:DN111" si="822">_xlfn.STDEV.S(DL38:DL39)</f>
        <v>3.3470814920414258E-3</v>
      </c>
      <c r="DM111">
        <f t="shared" si="822"/>
        <v>1.2531890244852465E-2</v>
      </c>
      <c r="DN111">
        <f t="shared" si="822"/>
        <v>7.0780978940980246</v>
      </c>
      <c r="DO111">
        <f t="shared" ref="DO111:DP111" si="823">_xlfn.STDEV.S(DO38:DO39)</f>
        <v>3.5413225365589905E-2</v>
      </c>
      <c r="DP111">
        <f t="shared" si="823"/>
        <v>5.9007854991726824E-2</v>
      </c>
      <c r="DQ111">
        <f t="shared" ref="DQ111:DR111" si="824">_xlfn.STDEV.S(DQ38:DQ39)</f>
        <v>2.6814227850122375E-8</v>
      </c>
      <c r="DR111">
        <f t="shared" si="824"/>
        <v>5.7945149891599441E-2</v>
      </c>
      <c r="DT111">
        <f t="shared" si="820"/>
        <v>0</v>
      </c>
      <c r="DU111">
        <f t="shared" si="820"/>
        <v>6.5850186973914309E-6</v>
      </c>
      <c r="DV111">
        <f t="shared" si="820"/>
        <v>2.3533640997232275E-23</v>
      </c>
      <c r="DW111">
        <f t="shared" si="820"/>
        <v>1.7310851998031314E-10</v>
      </c>
      <c r="DX111">
        <f t="shared" si="820"/>
        <v>1.7160415363667418E-9</v>
      </c>
      <c r="DY111">
        <f t="shared" si="820"/>
        <v>0</v>
      </c>
      <c r="DZ111">
        <f t="shared" si="820"/>
        <v>0</v>
      </c>
      <c r="EA111">
        <f t="shared" si="820"/>
        <v>2.2537312223226496E-12</v>
      </c>
      <c r="EB111">
        <f t="shared" si="820"/>
        <v>124011344.54091954</v>
      </c>
      <c r="EC111">
        <f t="shared" si="820"/>
        <v>2066855.7423486593</v>
      </c>
      <c r="ED111">
        <f t="shared" si="820"/>
        <v>31797.78065151786</v>
      </c>
      <c r="EE111">
        <f t="shared" si="820"/>
        <v>4.1337114846973204</v>
      </c>
      <c r="EF111" t="e">
        <f t="shared" si="820"/>
        <v>#DIV/0!</v>
      </c>
      <c r="EG111">
        <f t="shared" si="820"/>
        <v>4.6932023709628174E-12</v>
      </c>
      <c r="EH111">
        <f t="shared" si="820"/>
        <v>4.693202370962715E-3</v>
      </c>
      <c r="EI111">
        <f t="shared" si="820"/>
        <v>55.705657291170823</v>
      </c>
      <c r="EJ111">
        <f t="shared" si="820"/>
        <v>4.6932023709628174E-12</v>
      </c>
      <c r="EK111">
        <f t="shared" si="820"/>
        <v>6.4663393165764462E-3</v>
      </c>
      <c r="EL111">
        <f t="shared" si="820"/>
        <v>0.70710678118654757</v>
      </c>
      <c r="EM111">
        <f t="shared" si="820"/>
        <v>0.70710678118654757</v>
      </c>
      <c r="EN111">
        <f t="shared" si="820"/>
        <v>1.9374000445970898E-2</v>
      </c>
      <c r="EO111" t="e">
        <f t="shared" ref="EO111:FJ111" si="825">_xlfn.STDEV.S(EO38:EO39)</f>
        <v>#DIV/0!</v>
      </c>
      <c r="ET111">
        <f t="shared" si="825"/>
        <v>3.661795937018696E-11</v>
      </c>
      <c r="EU111">
        <f t="shared" si="825"/>
        <v>2.3533640997232275E-23</v>
      </c>
      <c r="EV111">
        <f t="shared" si="825"/>
        <v>4.2409479954042555E+36</v>
      </c>
      <c r="EW111" t="e">
        <f t="shared" si="825"/>
        <v>#DIV/0!</v>
      </c>
      <c r="EX111">
        <f t="shared" si="825"/>
        <v>0</v>
      </c>
      <c r="EY111" t="e">
        <f t="shared" si="825"/>
        <v>#DIV/0!</v>
      </c>
      <c r="EZ111" t="e">
        <f t="shared" si="825"/>
        <v>#DIV/0!</v>
      </c>
      <c r="FA111" t="e">
        <f t="shared" si="825"/>
        <v>#DIV/0!</v>
      </c>
      <c r="FB111" t="e">
        <f t="shared" si="825"/>
        <v>#DIV/0!</v>
      </c>
      <c r="FC111" t="e">
        <f t="shared" si="825"/>
        <v>#DIV/0!</v>
      </c>
      <c r="FD111" t="e">
        <f t="shared" si="825"/>
        <v>#DIV/0!</v>
      </c>
      <c r="FE111" t="e">
        <f t="shared" si="825"/>
        <v>#DIV/0!</v>
      </c>
      <c r="FF111" t="e">
        <f t="shared" si="825"/>
        <v>#DIV/0!</v>
      </c>
      <c r="FG111" t="e">
        <f t="shared" si="825"/>
        <v>#DIV/0!</v>
      </c>
      <c r="FH111" t="e">
        <f t="shared" si="825"/>
        <v>#DIV/0!</v>
      </c>
      <c r="FI111">
        <f t="shared" si="825"/>
        <v>11.941864321419644</v>
      </c>
      <c r="FJ111">
        <f t="shared" si="825"/>
        <v>1.0878565864408385E-2</v>
      </c>
    </row>
    <row r="112" spans="1:166" x14ac:dyDescent="0.25">
      <c r="A112">
        <v>60</v>
      </c>
      <c r="B112">
        <v>20</v>
      </c>
      <c r="C112">
        <v>1450</v>
      </c>
      <c r="E112">
        <f t="shared" ref="E112:E122" si="826">E84</f>
        <v>2</v>
      </c>
      <c r="F112">
        <f t="shared" ref="F112:AK112" si="827">_xlfn.STDEV.S(F40:F41)</f>
        <v>2.8284271247461903</v>
      </c>
      <c r="G112">
        <f t="shared" si="827"/>
        <v>0.11978601005334155</v>
      </c>
      <c r="H112">
        <f t="shared" si="827"/>
        <v>1.497298609162479E-2</v>
      </c>
      <c r="I112">
        <f t="shared" si="827"/>
        <v>0.29210581130816277</v>
      </c>
      <c r="J112">
        <f t="shared" si="827"/>
        <v>0.27252461032354863</v>
      </c>
      <c r="K112">
        <f t="shared" si="827"/>
        <v>0.3060577352077547</v>
      </c>
      <c r="L112">
        <f t="shared" si="827"/>
        <v>1.9869700551342002</v>
      </c>
      <c r="M112">
        <f t="shared" si="827"/>
        <v>0.1535393986998938</v>
      </c>
      <c r="N112">
        <f t="shared" si="827"/>
        <v>0.28929117276565169</v>
      </c>
      <c r="O112">
        <f t="shared" si="827"/>
        <v>9.472057785662609E-2</v>
      </c>
      <c r="P112">
        <f t="shared" si="827"/>
        <v>9.4446322139038333E-4</v>
      </c>
      <c r="Q112">
        <f t="shared" si="827"/>
        <v>3.9651787976364243E-5</v>
      </c>
      <c r="R112">
        <f t="shared" si="827"/>
        <v>3.3507533421250702E-3</v>
      </c>
      <c r="S112">
        <f t="shared" si="827"/>
        <v>9.0481143341401913E-4</v>
      </c>
      <c r="T112">
        <f t="shared" si="827"/>
        <v>8.4089119807036357E-4</v>
      </c>
      <c r="U112">
        <f t="shared" si="827"/>
        <v>5.9837101642279315E-6</v>
      </c>
      <c r="V112">
        <f t="shared" si="827"/>
        <v>0.27713282521653954</v>
      </c>
      <c r="W112">
        <f t="shared" si="827"/>
        <v>3.3533124884206025E-2</v>
      </c>
      <c r="X112">
        <f t="shared" si="827"/>
        <v>0.44544828219511473</v>
      </c>
      <c r="Y112">
        <f t="shared" si="827"/>
        <v>0.34499739854091671</v>
      </c>
      <c r="Z112">
        <f t="shared" si="827"/>
        <v>0.44604295757247436</v>
      </c>
      <c r="AA112">
        <f t="shared" si="827"/>
        <v>2.0461368103735426E-3</v>
      </c>
      <c r="AB112">
        <f t="shared" si="827"/>
        <v>3.8100478537988965E-4</v>
      </c>
      <c r="AC112">
        <f t="shared" si="827"/>
        <v>1.3716172273676039</v>
      </c>
      <c r="AD112">
        <f t="shared" si="827"/>
        <v>0.58420733758249721</v>
      </c>
      <c r="AE112">
        <f t="shared" si="827"/>
        <v>9.3610814991202849E-12</v>
      </c>
      <c r="AF112">
        <f t="shared" si="827"/>
        <v>1.9212231529824092E-6</v>
      </c>
      <c r="AG112">
        <f t="shared" si="827"/>
        <v>1.5805307329071722E-9</v>
      </c>
      <c r="AH112">
        <f t="shared" si="827"/>
        <v>0.14295610218020124</v>
      </c>
      <c r="AI112">
        <f t="shared" si="827"/>
        <v>0.14295610218020124</v>
      </c>
      <c r="AJ112">
        <f t="shared" si="827"/>
        <v>1.3092087890082242</v>
      </c>
      <c r="AK112">
        <f t="shared" si="827"/>
        <v>1.6080915142949886E-4</v>
      </c>
      <c r="AL112">
        <f t="shared" ref="AL112:BQ112" si="828">_xlfn.STDEV.S(AL40:AL41)</f>
        <v>3.8056604712821815E-4</v>
      </c>
      <c r="AM112">
        <f t="shared" si="828"/>
        <v>1.4965862357892875E-5</v>
      </c>
      <c r="AN112">
        <f t="shared" si="828"/>
        <v>7.4620147768133342E-5</v>
      </c>
      <c r="AO112">
        <f t="shared" si="828"/>
        <v>1.819322459732081E-5</v>
      </c>
      <c r="AP112">
        <f t="shared" si="828"/>
        <v>1.1641317456931439E-6</v>
      </c>
      <c r="AQ112">
        <f t="shared" si="828"/>
        <v>0.10978960028171987</v>
      </c>
      <c r="AR112">
        <f t="shared" si="828"/>
        <v>90.306052959523839</v>
      </c>
      <c r="AS112">
        <f t="shared" si="828"/>
        <v>3.4402305889341709</v>
      </c>
      <c r="AT112">
        <f t="shared" si="828"/>
        <v>2.9998016670287218</v>
      </c>
      <c r="AU112">
        <f t="shared" si="828"/>
        <v>1.0868869335050759</v>
      </c>
      <c r="AV112">
        <f t="shared" si="828"/>
        <v>3.0707534626971922E-6</v>
      </c>
      <c r="AW112">
        <f t="shared" si="828"/>
        <v>2.4851130800263229E-7</v>
      </c>
      <c r="AX112">
        <f t="shared" si="828"/>
        <v>1.0557049292378766E-2</v>
      </c>
      <c r="AY112">
        <f t="shared" si="828"/>
        <v>4.6589252117464159E-3</v>
      </c>
      <c r="AZ112">
        <f t="shared" si="828"/>
        <v>4.8883726955772045E-7</v>
      </c>
      <c r="BA112">
        <f t="shared" si="828"/>
        <v>1.2406562895167068E-3</v>
      </c>
      <c r="BB112">
        <f t="shared" si="828"/>
        <v>3.3367100160121999E-3</v>
      </c>
      <c r="BC112">
        <f t="shared" si="828"/>
        <v>357.10044009889123</v>
      </c>
      <c r="BD112">
        <f t="shared" si="828"/>
        <v>0.30157113232099558</v>
      </c>
      <c r="BE112">
        <f t="shared" si="828"/>
        <v>0.41333417663997502</v>
      </c>
      <c r="BF112">
        <f t="shared" si="828"/>
        <v>0.36386449194639131</v>
      </c>
      <c r="BG112">
        <f t="shared" si="828"/>
        <v>161.38893036860972</v>
      </c>
      <c r="BH112">
        <f t="shared" si="828"/>
        <v>161.38893036860827</v>
      </c>
      <c r="BI112">
        <f t="shared" si="828"/>
        <v>0</v>
      </c>
      <c r="BJ112">
        <f t="shared" si="828"/>
        <v>0.78934962135253817</v>
      </c>
      <c r="BK112">
        <f t="shared" si="828"/>
        <v>2.8067164256287976E-2</v>
      </c>
      <c r="BL112">
        <f t="shared" si="828"/>
        <v>227.22543195576773</v>
      </c>
      <c r="BM112">
        <f t="shared" si="828"/>
        <v>900.21117348237647</v>
      </c>
      <c r="BN112">
        <f t="shared" si="828"/>
        <v>672.98574152660979</v>
      </c>
      <c r="BO112">
        <f t="shared" si="828"/>
        <v>12285.094749157266</v>
      </c>
      <c r="BP112">
        <f t="shared" si="828"/>
        <v>2.4491772466013077E-2</v>
      </c>
      <c r="BQ112">
        <f t="shared" si="828"/>
        <v>2.3679210883129749E-2</v>
      </c>
      <c r="BR112">
        <f t="shared" ref="BR112:CV112" si="829">_xlfn.STDEV.S(BR40:BR41)</f>
        <v>1.4643000554698414E-2</v>
      </c>
      <c r="BS112">
        <f t="shared" si="829"/>
        <v>0.26510817902476164</v>
      </c>
      <c r="BT112">
        <f t="shared" si="829"/>
        <v>0.12956663165151056</v>
      </c>
      <c r="BU112">
        <f t="shared" si="829"/>
        <v>0.11156878032486783</v>
      </c>
      <c r="BV112">
        <f t="shared" si="829"/>
        <v>2.3292355970577926E-4</v>
      </c>
      <c r="BW112">
        <f t="shared" si="829"/>
        <v>1.1012392520311459E-8</v>
      </c>
      <c r="BX112">
        <f t="shared" si="829"/>
        <v>3.6148158497870684E-3</v>
      </c>
      <c r="BY112">
        <f t="shared" si="829"/>
        <v>6.3505765903034173E-5</v>
      </c>
      <c r="BZ112">
        <f t="shared" si="829"/>
        <v>8.501937730701915E-3</v>
      </c>
      <c r="CA112">
        <f t="shared" si="829"/>
        <v>2.2781479906961435E-3</v>
      </c>
      <c r="CB112">
        <f t="shared" si="829"/>
        <v>3.5352575385762934E-3</v>
      </c>
      <c r="CC112">
        <f t="shared" si="829"/>
        <v>1.8874316364891715E-4</v>
      </c>
      <c r="CD112">
        <f t="shared" si="829"/>
        <v>2.4435609404574229E-3</v>
      </c>
      <c r="CE112">
        <f t="shared" si="829"/>
        <v>5.1348725736639551E-7</v>
      </c>
      <c r="CF112">
        <f t="shared" si="829"/>
        <v>5.9495730269217662E-8</v>
      </c>
      <c r="CG112">
        <f t="shared" si="829"/>
        <v>1.2486764831870374E-2</v>
      </c>
      <c r="CH112">
        <f t="shared" si="829"/>
        <v>2.4786931088539283E-5</v>
      </c>
      <c r="CJ112">
        <f t="shared" si="829"/>
        <v>1.1357516088357156</v>
      </c>
      <c r="CK112">
        <f t="shared" si="829"/>
        <v>0.13067371484930407</v>
      </c>
      <c r="CL112">
        <f t="shared" si="829"/>
        <v>6.447515851664451E-2</v>
      </c>
      <c r="CM112">
        <f t="shared" ref="CM112" si="830">_xlfn.STDEV.S(CM40:CM41)</f>
        <v>5.8526008057836754E-2</v>
      </c>
      <c r="CN112">
        <f t="shared" si="829"/>
        <v>7.1759707430012662</v>
      </c>
      <c r="CO112">
        <f t="shared" si="829"/>
        <v>8.3285183221365605E-2</v>
      </c>
      <c r="CP112">
        <f t="shared" si="829"/>
        <v>2.4851130800261148E-3</v>
      </c>
      <c r="CQ112" t="e">
        <f t="shared" si="829"/>
        <v>#DIV/0!</v>
      </c>
      <c r="CR112">
        <f t="shared" si="829"/>
        <v>2.8284271247461903</v>
      </c>
      <c r="CS112">
        <f t="shared" si="829"/>
        <v>2.3465743550982101E-2</v>
      </c>
      <c r="CT112">
        <f t="shared" si="829"/>
        <v>3.2614767913169071E-4</v>
      </c>
      <c r="CU112">
        <f t="shared" si="829"/>
        <v>9.6193437123968342E-10</v>
      </c>
      <c r="CV112">
        <f t="shared" si="829"/>
        <v>1090.8346076106527</v>
      </c>
      <c r="CW112" t="e">
        <f t="shared" ref="CW112:CX112" si="831">_xlfn.STDEV.S(CW40:CW41)</f>
        <v>#DIV/0!</v>
      </c>
      <c r="CX112">
        <f t="shared" si="831"/>
        <v>9.3958569972939481E-3</v>
      </c>
      <c r="CY112">
        <f t="shared" ref="CY112" si="832">_xlfn.STDEV.S(CY40:CY41)</f>
        <v>9.3610814991202662E-3</v>
      </c>
      <c r="CZ112">
        <f>_xlfn.STDEV.S(CZ40:CZ41)</f>
        <v>0.1527820444134452</v>
      </c>
      <c r="DA112">
        <f>_xlfn.STDEV.S(DA40:DA41)</f>
        <v>3.8688446289801287E-6</v>
      </c>
      <c r="DC112">
        <f t="shared" ref="DC112:ED112" si="833">_xlfn.STDEV.S(DC40:DC41)</f>
        <v>7.301660607669251</v>
      </c>
      <c r="DD112">
        <f t="shared" si="833"/>
        <v>7.8609327643299629E-2</v>
      </c>
      <c r="DE112">
        <f t="shared" si="833"/>
        <v>1.1854286608609544E-11</v>
      </c>
      <c r="DF112">
        <f t="shared" si="833"/>
        <v>1.1854286608609469E-2</v>
      </c>
      <c r="DG112">
        <f t="shared" si="833"/>
        <v>3.7536561210201755E-2</v>
      </c>
      <c r="DH112">
        <f t="shared" si="833"/>
        <v>1.2139745212461161E-4</v>
      </c>
      <c r="DI112">
        <f t="shared" ref="DI112:DK112" si="834">_xlfn.STDEV.S(DI40:DI41)</f>
        <v>7.5364438016821196E-15</v>
      </c>
      <c r="DJ112">
        <f t="shared" si="834"/>
        <v>1.0040782240440348E-7</v>
      </c>
      <c r="DK112">
        <f t="shared" si="834"/>
        <v>2.5973850100096452E-2</v>
      </c>
      <c r="DL112">
        <f t="shared" ref="DL112:DN112" si="835">_xlfn.STDEV.S(DL40:DL41)</f>
        <v>5.6565647925344992E-3</v>
      </c>
      <c r="DM112">
        <f t="shared" si="835"/>
        <v>2.132988072114456E-2</v>
      </c>
      <c r="DN112">
        <f t="shared" si="835"/>
        <v>15.245589883609155</v>
      </c>
      <c r="DO112">
        <f t="shared" ref="DO112:DP112" si="836">_xlfn.STDEV.S(DO40:DO41)</f>
        <v>7.9359386707507779E-2</v>
      </c>
      <c r="DP112">
        <f t="shared" si="836"/>
        <v>8.4321601288829678E-2</v>
      </c>
      <c r="DQ112">
        <f t="shared" ref="DQ112:DR112" si="837">_xlfn.STDEV.S(DQ40:DQ41)</f>
        <v>3.2484753823126792E-8</v>
      </c>
      <c r="DR112">
        <f t="shared" si="837"/>
        <v>8.0346931242089595E-2</v>
      </c>
      <c r="DT112">
        <f t="shared" si="833"/>
        <v>0</v>
      </c>
      <c r="DU112">
        <f t="shared" si="833"/>
        <v>2.1488218879799107E-5</v>
      </c>
      <c r="DV112">
        <f t="shared" si="833"/>
        <v>3.3319501327290535E-23</v>
      </c>
      <c r="DW112">
        <f t="shared" si="833"/>
        <v>2.585815080631199E-10</v>
      </c>
      <c r="DX112">
        <f t="shared" si="833"/>
        <v>2.5832471134604819E-9</v>
      </c>
      <c r="DY112">
        <f t="shared" si="833"/>
        <v>0</v>
      </c>
      <c r="DZ112">
        <f t="shared" si="833"/>
        <v>0</v>
      </c>
      <c r="EA112">
        <f t="shared" si="833"/>
        <v>1.2603298888061045E-12</v>
      </c>
      <c r="EB112">
        <f t="shared" si="833"/>
        <v>441149408.39180779</v>
      </c>
      <c r="EC112">
        <f t="shared" si="833"/>
        <v>7352490.1398634603</v>
      </c>
      <c r="ED112">
        <f t="shared" si="833"/>
        <v>459435.29977105244</v>
      </c>
      <c r="EH112">
        <f>_xlfn.STDEV.S(EH40:EH41)</f>
        <v>1.5254957485156883E-2</v>
      </c>
      <c r="EK112">
        <f t="shared" ref="EK112:EV112" si="838">_xlfn.STDEV.S(EK40:EK41)</f>
        <v>2.3465743550982101E-2</v>
      </c>
      <c r="EL112">
        <f t="shared" si="838"/>
        <v>2.8284271247461903</v>
      </c>
      <c r="EM112">
        <f t="shared" si="838"/>
        <v>2.8284271247461903</v>
      </c>
      <c r="EN112">
        <f t="shared" si="838"/>
        <v>8.3285183221365605E-2</v>
      </c>
      <c r="EO112" t="e">
        <f t="shared" si="838"/>
        <v>#DIV/0!</v>
      </c>
      <c r="ET112">
        <f t="shared" si="838"/>
        <v>4.0756944974407301E-11</v>
      </c>
      <c r="EU112">
        <f t="shared" si="838"/>
        <v>3.3319501327290535E-23</v>
      </c>
      <c r="EV112">
        <f t="shared" si="838"/>
        <v>6.3003411785483441E+36</v>
      </c>
      <c r="EX112">
        <f>_xlfn.STDEV.S(EX40:EX41)</f>
        <v>11.207642481806779</v>
      </c>
      <c r="EY112">
        <f>_xlfn.STDEV.S(EY40:EY41)</f>
        <v>3.5355339059327407E-3</v>
      </c>
      <c r="EZ112">
        <f>_xlfn.STDEV.S(EZ40:EZ41)</f>
        <v>6.0811183182043033E-6</v>
      </c>
      <c r="FA112">
        <f>_xlfn.STDEV.S(FA40:FA41)</f>
        <v>8.4852813742385784E-3</v>
      </c>
      <c r="FD112">
        <f>_xlfn.STDEV.S(FD40:FD41)</f>
        <v>1.8384776310850239E-4</v>
      </c>
      <c r="FE112" t="e">
        <f>_xlfn.STDEV.S(FE40:FE41)</f>
        <v>#DIV/0!</v>
      </c>
      <c r="FG112">
        <f>_xlfn.STDEV.S(FG40:FG41)</f>
        <v>9.552949818829138E-3</v>
      </c>
      <c r="FH112">
        <f>_xlfn.STDEV.S(FH40:FH41)</f>
        <v>2.3030470575584973E-2</v>
      </c>
      <c r="FI112">
        <f>_xlfn.STDEV.S(FI40:FI41)</f>
        <v>28.851397015238994</v>
      </c>
      <c r="FJ112">
        <f>_xlfn.STDEV.S(FJ40:FJ41)</f>
        <v>0</v>
      </c>
    </row>
    <row r="113" spans="1:166" x14ac:dyDescent="0.25">
      <c r="A113">
        <v>60</v>
      </c>
      <c r="B113">
        <v>20</v>
      </c>
      <c r="C113">
        <v>1600</v>
      </c>
      <c r="E113">
        <f t="shared" si="826"/>
        <v>2</v>
      </c>
      <c r="F113">
        <f t="shared" ref="F113:AK113" si="839">_xlfn.STDEV.S(F42:F43)</f>
        <v>0.70710678118654757</v>
      </c>
      <c r="G113">
        <f t="shared" si="839"/>
        <v>9.6428151750429184E-3</v>
      </c>
      <c r="H113">
        <f t="shared" si="839"/>
        <v>3.7457567519796037E-2</v>
      </c>
      <c r="I113">
        <f t="shared" si="839"/>
        <v>6.2055691116963642E-3</v>
      </c>
      <c r="J113">
        <f t="shared" si="839"/>
        <v>0.19460285725035065</v>
      </c>
      <c r="K113">
        <f t="shared" si="839"/>
        <v>0.23777879730959961</v>
      </c>
      <c r="L113">
        <f t="shared" si="839"/>
        <v>0.73539105243400882</v>
      </c>
      <c r="M113">
        <f t="shared" si="839"/>
        <v>2.1831568315741175E-2</v>
      </c>
      <c r="N113">
        <f t="shared" si="839"/>
        <v>0.21619082727997513</v>
      </c>
      <c r="O113">
        <f t="shared" si="839"/>
        <v>1.3461929056712807E-2</v>
      </c>
      <c r="P113">
        <f t="shared" si="839"/>
        <v>2.3581610173518693E-5</v>
      </c>
      <c r="Q113">
        <f t="shared" si="839"/>
        <v>5.6351499107899205E-6</v>
      </c>
      <c r="R113">
        <f t="shared" si="839"/>
        <v>1.0786936148039548E-4</v>
      </c>
      <c r="S113">
        <f t="shared" si="839"/>
        <v>2.9216760084308613E-5</v>
      </c>
      <c r="T113">
        <f t="shared" si="839"/>
        <v>9.1509832126274361E-5</v>
      </c>
      <c r="U113">
        <f t="shared" si="839"/>
        <v>1.8374291272116901E-6</v>
      </c>
      <c r="V113">
        <f t="shared" si="839"/>
        <v>3.1251998408099675E-2</v>
      </c>
      <c r="W113">
        <f t="shared" si="839"/>
        <v>4.3175940059248949E-2</v>
      </c>
      <c r="X113">
        <f t="shared" si="839"/>
        <v>0.19429859072756775</v>
      </c>
      <c r="Y113">
        <f t="shared" si="839"/>
        <v>4.992173875177041E-2</v>
      </c>
      <c r="Z113">
        <f t="shared" si="839"/>
        <v>1.5556349186105472E-3</v>
      </c>
      <c r="AA113">
        <f t="shared" si="839"/>
        <v>2.1166932521106169E-4</v>
      </c>
      <c r="AB113">
        <f t="shared" si="839"/>
        <v>2.6811447860066449E-4</v>
      </c>
      <c r="AC113">
        <f t="shared" si="839"/>
        <v>0.96521212296239223</v>
      </c>
      <c r="AD113">
        <f t="shared" si="839"/>
        <v>0.40640510440522415</v>
      </c>
      <c r="AE113">
        <f t="shared" si="839"/>
        <v>1.3305113374823733E-12</v>
      </c>
      <c r="AF113">
        <f t="shared" si="839"/>
        <v>2.7349729734154618E-7</v>
      </c>
      <c r="AG113">
        <f t="shared" si="839"/>
        <v>2.2500148251357823E-10</v>
      </c>
      <c r="AH113">
        <f t="shared" si="839"/>
        <v>2.0295899725005243E-2</v>
      </c>
      <c r="AI113">
        <f t="shared" si="839"/>
        <v>2.0295899725005243E-2</v>
      </c>
      <c r="AJ113">
        <f t="shared" si="839"/>
        <v>0.97599254974093952</v>
      </c>
      <c r="AK113">
        <f t="shared" si="839"/>
        <v>2.2876245232317264E-5</v>
      </c>
      <c r="AL113">
        <f t="shared" ref="AL113:BQ113" si="840">_xlfn.STDEV.S(AL42:AL43)</f>
        <v>2.8569918785380005E-4</v>
      </c>
      <c r="AM113">
        <f t="shared" si="840"/>
        <v>2.1286398119909057E-6</v>
      </c>
      <c r="AN113">
        <f t="shared" si="840"/>
        <v>1.061014220146862E-5</v>
      </c>
      <c r="AO113">
        <f t="shared" si="840"/>
        <v>2.5876854878410467E-6</v>
      </c>
      <c r="AP113">
        <f t="shared" si="840"/>
        <v>1.6572173712613552E-7</v>
      </c>
      <c r="AQ113">
        <f t="shared" si="840"/>
        <v>8.156402108547689E-2</v>
      </c>
      <c r="AR113">
        <f t="shared" si="840"/>
        <v>14.166881297212061</v>
      </c>
      <c r="AS113">
        <f t="shared" si="840"/>
        <v>0.53969071608465946</v>
      </c>
      <c r="AT113">
        <f t="shared" si="840"/>
        <v>0.37157200124899942</v>
      </c>
      <c r="AU113">
        <f t="shared" si="840"/>
        <v>0.15480806450992129</v>
      </c>
      <c r="AV113">
        <f t="shared" si="840"/>
        <v>4.1607021122326498E-7</v>
      </c>
      <c r="AW113">
        <f t="shared" si="840"/>
        <v>3.3639534548375628E-8</v>
      </c>
      <c r="AX113">
        <f t="shared" si="840"/>
        <v>1.5029815320891894E-3</v>
      </c>
      <c r="AY113">
        <f t="shared" si="840"/>
        <v>3.2307472749961009E-3</v>
      </c>
      <c r="AZ113">
        <f t="shared" si="840"/>
        <v>6.6221424809109731E-8</v>
      </c>
      <c r="BA113">
        <f t="shared" si="840"/>
        <v>1.8238177761672095E-4</v>
      </c>
      <c r="BB113">
        <f t="shared" si="840"/>
        <v>2.6511041088262853E-3</v>
      </c>
      <c r="BC113">
        <f t="shared" si="840"/>
        <v>50.771666901673541</v>
      </c>
      <c r="BD113">
        <f t="shared" si="840"/>
        <v>4.4330535626798451E-2</v>
      </c>
      <c r="BE113">
        <f t="shared" si="840"/>
        <v>0.33098701246902368</v>
      </c>
      <c r="BF113">
        <f t="shared" si="840"/>
        <v>5.1753709756828824E-2</v>
      </c>
      <c r="BG113">
        <f t="shared" si="840"/>
        <v>129.44538436625945</v>
      </c>
      <c r="BH113">
        <f t="shared" si="840"/>
        <v>129.44538436625945</v>
      </c>
      <c r="BI113">
        <f t="shared" si="840"/>
        <v>0</v>
      </c>
      <c r="BJ113">
        <f t="shared" si="840"/>
        <v>0.4456318319118393</v>
      </c>
      <c r="BK113">
        <f t="shared" si="840"/>
        <v>1.7925878018182934E-2</v>
      </c>
      <c r="BL113">
        <f t="shared" si="840"/>
        <v>125.45194785074847</v>
      </c>
      <c r="BM113">
        <f t="shared" si="840"/>
        <v>631.86879323979724</v>
      </c>
      <c r="BN113">
        <f t="shared" si="840"/>
        <v>506.41684538904912</v>
      </c>
      <c r="BO113">
        <f t="shared" si="840"/>
        <v>1527.6796538421177</v>
      </c>
      <c r="BP113">
        <f t="shared" si="840"/>
        <v>2.0867770812186943E-3</v>
      </c>
      <c r="BQ113">
        <f t="shared" si="840"/>
        <v>1.1288134764122857E-2</v>
      </c>
      <c r="BR113">
        <f t="shared" ref="BR113:CV113" si="841">_xlfn.STDEV.S(BR42:BR43)</f>
        <v>4.2103037493674243E-3</v>
      </c>
      <c r="BS113">
        <f t="shared" si="841"/>
        <v>6.0518939954918423E-2</v>
      </c>
      <c r="BT113">
        <f t="shared" si="841"/>
        <v>0.16229697600100185</v>
      </c>
      <c r="BU113">
        <f t="shared" si="841"/>
        <v>8.2350508270659595E-2</v>
      </c>
      <c r="BV113">
        <f t="shared" si="841"/>
        <v>3.3121119293783907E-5</v>
      </c>
      <c r="BW113">
        <f t="shared" si="841"/>
        <v>1.5659266893723952E-9</v>
      </c>
      <c r="BX113">
        <f t="shared" si="841"/>
        <v>9.0262885700378759E-5</v>
      </c>
      <c r="BY113">
        <f t="shared" si="841"/>
        <v>1.4369024217691282E-5</v>
      </c>
      <c r="BZ113">
        <f t="shared" si="841"/>
        <v>8.4051713160522134E-3</v>
      </c>
      <c r="CA113">
        <f t="shared" si="841"/>
        <v>2.256969584091223E-3</v>
      </c>
      <c r="CB113">
        <f t="shared" si="841"/>
        <v>1.3381036190883047E-3</v>
      </c>
      <c r="CC113">
        <f t="shared" si="841"/>
        <v>9.1215799461522387E-5</v>
      </c>
      <c r="CD113">
        <f t="shared" si="841"/>
        <v>4.1574542151759956E-3</v>
      </c>
      <c r="CE113">
        <f t="shared" si="841"/>
        <v>3.115904542562289E-7</v>
      </c>
      <c r="CF113">
        <f t="shared" si="841"/>
        <v>8.7398474553953329E-9</v>
      </c>
      <c r="CG113">
        <f t="shared" si="841"/>
        <v>8.4969920981974902E-3</v>
      </c>
      <c r="CH113">
        <f t="shared" si="841"/>
        <v>5.3810380453538792E-5</v>
      </c>
      <c r="CJ113">
        <f t="shared" si="841"/>
        <v>0.54914194201697097</v>
      </c>
      <c r="CK113">
        <f t="shared" si="841"/>
        <v>5.4307833691714852E-2</v>
      </c>
      <c r="CL113">
        <f t="shared" si="841"/>
        <v>4.824780136240063E-2</v>
      </c>
      <c r="CM113">
        <f t="shared" ref="CM113" si="842">_xlfn.STDEV.S(CM42:CM43)</f>
        <v>4.2275681099760688E-2</v>
      </c>
      <c r="CN113">
        <f t="shared" si="841"/>
        <v>2.9964934684706961</v>
      </c>
      <c r="CO113">
        <f t="shared" si="841"/>
        <v>1.9374000445970898E-2</v>
      </c>
      <c r="CP113">
        <f t="shared" si="841"/>
        <v>3.3639534548325335E-4</v>
      </c>
      <c r="CQ113" t="e">
        <f t="shared" si="841"/>
        <v>#DIV/0!</v>
      </c>
      <c r="CR113">
        <f t="shared" si="841"/>
        <v>0.70710678118654757</v>
      </c>
      <c r="CS113">
        <f t="shared" si="841"/>
        <v>9.5671550698787806E-3</v>
      </c>
      <c r="CT113">
        <f t="shared" si="841"/>
        <v>4.0739562181528412E-4</v>
      </c>
      <c r="CU113">
        <f t="shared" si="841"/>
        <v>1.204706001925234E-9</v>
      </c>
      <c r="CV113">
        <f t="shared" si="841"/>
        <v>731.24249495400238</v>
      </c>
      <c r="CW113" t="e">
        <f t="shared" ref="CW113:CX113" si="843">_xlfn.STDEV.S(CW42:CW43)</f>
        <v>#DIV/0!</v>
      </c>
      <c r="CX113">
        <f t="shared" si="843"/>
        <v>6.0290326828678466E-3</v>
      </c>
      <c r="CY113">
        <f t="shared" ref="CY113" si="844">_xlfn.STDEV.S(CY42:CY43)</f>
        <v>1.3305113374822771E-3</v>
      </c>
      <c r="CZ113">
        <f>_xlfn.STDEV.S(CZ42:CZ43)</f>
        <v>3.4599011471845506E-2</v>
      </c>
      <c r="DA113">
        <f>_xlfn.STDEV.S(DA42:DA43)</f>
        <v>8.9742719147285787E-7</v>
      </c>
      <c r="DC113">
        <f t="shared" ref="DC113:ED113" si="845">_xlfn.STDEV.S(DC42:DC43)</f>
        <v>5.452029297953362</v>
      </c>
      <c r="DD113">
        <f t="shared" si="845"/>
        <v>8.2516422772650269E-2</v>
      </c>
      <c r="DE113">
        <f t="shared" si="845"/>
        <v>1.2443476554115676E-11</v>
      </c>
      <c r="DF113">
        <f t="shared" si="845"/>
        <v>1.2443476554115568E-2</v>
      </c>
      <c r="DG113">
        <f t="shared" si="845"/>
        <v>2.3504161568555514E-2</v>
      </c>
      <c r="DH113">
        <f t="shared" si="845"/>
        <v>1.8262150858378969E-4</v>
      </c>
      <c r="DI113">
        <f t="shared" ref="DI113:DK113" si="846">_xlfn.STDEV.S(DI42:DI43)</f>
        <v>2.0097183471152322E-14</v>
      </c>
      <c r="DJ113">
        <f t="shared" si="846"/>
        <v>1.1076729886828934E-7</v>
      </c>
      <c r="DK113">
        <f t="shared" si="846"/>
        <v>2.0895481483197132E-2</v>
      </c>
      <c r="DL113">
        <f t="shared" ref="DL113:DN113" si="847">_xlfn.STDEV.S(DL42:DL43)</f>
        <v>5.5514995580535033E-3</v>
      </c>
      <c r="DM113">
        <f t="shared" si="847"/>
        <v>2.0723332976499555E-2</v>
      </c>
      <c r="DN113">
        <f t="shared" si="847"/>
        <v>13.417467678512997</v>
      </c>
      <c r="DO113">
        <f t="shared" ref="DO113:DP113" si="848">_xlfn.STDEV.S(DO42:DO43)</f>
        <v>6.0979885889836667E-2</v>
      </c>
      <c r="DP113">
        <f t="shared" si="848"/>
        <v>8.1388383321407007E-2</v>
      </c>
      <c r="DQ113">
        <f t="shared" ref="DQ113:DR113" si="849">_xlfn.STDEV.S(DQ42:DQ43)</f>
        <v>3.8990956078289324E-8</v>
      </c>
      <c r="DR113">
        <f t="shared" si="849"/>
        <v>9.3110080875541262E-2</v>
      </c>
      <c r="DT113">
        <f t="shared" si="845"/>
        <v>0</v>
      </c>
      <c r="DU113">
        <f t="shared" si="845"/>
        <v>4.9096490675293649E-6</v>
      </c>
      <c r="DV113">
        <f t="shared" si="845"/>
        <v>3.1888328596230889E-23</v>
      </c>
      <c r="DW113">
        <f t="shared" si="845"/>
        <v>1.4214458908219569E-10</v>
      </c>
      <c r="DX113">
        <f t="shared" si="845"/>
        <v>1.294147089976579E-9</v>
      </c>
      <c r="DY113">
        <f t="shared" si="845"/>
        <v>0</v>
      </c>
      <c r="DZ113">
        <f t="shared" si="845"/>
        <v>0</v>
      </c>
      <c r="EA113">
        <f t="shared" si="845"/>
        <v>7.3410939342605766E-13</v>
      </c>
      <c r="EB113">
        <f t="shared" si="845"/>
        <v>434901587.21571141</v>
      </c>
      <c r="EC113">
        <f t="shared" si="845"/>
        <v>7248359.7869285252</v>
      </c>
      <c r="ED113">
        <f t="shared" si="845"/>
        <v>266776.4158212794</v>
      </c>
      <c r="EH113">
        <f>_xlfn.STDEV.S(EH42:EH43)</f>
        <v>3.4589431881157113E-3</v>
      </c>
      <c r="EK113">
        <f t="shared" ref="EK113:EV113" si="850">_xlfn.STDEV.S(EK42:EK43)</f>
        <v>9.5671550698787806E-3</v>
      </c>
      <c r="EL113">
        <f t="shared" si="850"/>
        <v>0.70710678118654757</v>
      </c>
      <c r="EM113">
        <f t="shared" si="850"/>
        <v>0.70710678118654757</v>
      </c>
      <c r="EN113">
        <f t="shared" si="850"/>
        <v>1.9374000445970898E-2</v>
      </c>
      <c r="EO113" t="e">
        <f t="shared" si="850"/>
        <v>#DIV/0!</v>
      </c>
      <c r="ET113">
        <f t="shared" si="850"/>
        <v>4.1167675492905399E-11</v>
      </c>
      <c r="EU113">
        <f t="shared" si="850"/>
        <v>3.1888328596230889E-23</v>
      </c>
      <c r="EV113">
        <f t="shared" si="850"/>
        <v>3.4975108727137485E+36</v>
      </c>
      <c r="EX113">
        <f>_xlfn.STDEV.S(EX42:EX43)</f>
        <v>9.9136370722353959</v>
      </c>
      <c r="EY113">
        <f>_xlfn.STDEV.S(EY42:EY43)</f>
        <v>7.0003571337468344E-3</v>
      </c>
      <c r="EZ113">
        <f>_xlfn.STDEV.S(EZ42:EZ43)</f>
        <v>1.4849242404917475E-6</v>
      </c>
      <c r="FA113">
        <f>_xlfn.STDEV.S(FA42:FA43)</f>
        <v>9.1923881554250471E-3</v>
      </c>
      <c r="FD113">
        <f>_xlfn.STDEV.S(FD42:FD43)</f>
        <v>9.1923881554251263E-5</v>
      </c>
      <c r="FE113" t="e">
        <f>_xlfn.STDEV.S(FE42:FE43)</f>
        <v>#DIV/0!</v>
      </c>
      <c r="FG113">
        <f>_xlfn.STDEV.S(FG42:FG43)</f>
        <v>6.0819169894642201E-4</v>
      </c>
      <c r="FH113">
        <f>_xlfn.STDEV.S(FH42:FH43)</f>
        <v>9.4118780910315419E-3</v>
      </c>
      <c r="FI113">
        <f>_xlfn.STDEV.S(FI42:FI43)</f>
        <v>20.442317904883417</v>
      </c>
      <c r="FJ113">
        <f>_xlfn.STDEV.S(FJ42:FJ43)</f>
        <v>0</v>
      </c>
    </row>
    <row r="114" spans="1:166" x14ac:dyDescent="0.25">
      <c r="A114">
        <v>60</v>
      </c>
      <c r="B114">
        <v>20</v>
      </c>
      <c r="C114">
        <v>1750</v>
      </c>
      <c r="E114">
        <f t="shared" si="826"/>
        <v>3</v>
      </c>
      <c r="F114">
        <f t="shared" ref="F114:AK114" si="851">_xlfn.STDEV.S(F44:F46)</f>
        <v>1.5275252316519465</v>
      </c>
      <c r="G114">
        <f t="shared" si="851"/>
        <v>19.793574125899905</v>
      </c>
      <c r="H114">
        <f t="shared" si="851"/>
        <v>1.455104604487247E-2</v>
      </c>
      <c r="I114">
        <f t="shared" si="851"/>
        <v>0.30862844216306501</v>
      </c>
      <c r="J114">
        <f t="shared" si="851"/>
        <v>2.654125623126059E-2</v>
      </c>
      <c r="K114">
        <f t="shared" si="851"/>
        <v>6.3015884984129647E-2</v>
      </c>
      <c r="L114">
        <f t="shared" si="851"/>
        <v>2.5129066835041853</v>
      </c>
      <c r="M114">
        <f t="shared" si="851"/>
        <v>0.16158850467545963</v>
      </c>
      <c r="N114">
        <f t="shared" si="851"/>
        <v>3.9012805689287271E-2</v>
      </c>
      <c r="O114">
        <f t="shared" si="851"/>
        <v>9.9768829309239374E-2</v>
      </c>
      <c r="P114">
        <f t="shared" si="851"/>
        <v>1.165362601926074E-3</v>
      </c>
      <c r="Q114">
        <f t="shared" si="851"/>
        <v>4.1768546283441189E-5</v>
      </c>
      <c r="R114">
        <f t="shared" si="851"/>
        <v>4.4443798725713052E-3</v>
      </c>
      <c r="S114">
        <f t="shared" si="851"/>
        <v>1.2017364860762347E-3</v>
      </c>
      <c r="T114">
        <f t="shared" si="851"/>
        <v>1.2089406549221212E-3</v>
      </c>
      <c r="U114">
        <f t="shared" si="851"/>
        <v>1.574094668849544E-5</v>
      </c>
      <c r="V114">
        <f t="shared" si="851"/>
        <v>0.29408012026146974</v>
      </c>
      <c r="W114">
        <f t="shared" si="851"/>
        <v>5.7121660115345557E-2</v>
      </c>
      <c r="X114">
        <f t="shared" si="851"/>
        <v>0.15656995602946391</v>
      </c>
      <c r="Y114">
        <f t="shared" si="851"/>
        <v>0.3295515336534382</v>
      </c>
      <c r="Z114">
        <f t="shared" si="851"/>
        <v>0.38523899508400411</v>
      </c>
      <c r="AA114">
        <f t="shared" si="851"/>
        <v>2.9301459661496077E-3</v>
      </c>
      <c r="AB114">
        <f t="shared" si="851"/>
        <v>6.1864763626712032E-4</v>
      </c>
      <c r="AC114">
        <f t="shared" si="851"/>
        <v>2.2271314905616335</v>
      </c>
      <c r="AD114">
        <f t="shared" si="851"/>
        <v>1.3599651192414082</v>
      </c>
      <c r="AE114">
        <f t="shared" si="851"/>
        <v>9.858796427667531E-12</v>
      </c>
      <c r="AF114">
        <f t="shared" si="851"/>
        <v>2.017707161099776E-6</v>
      </c>
      <c r="AG114">
        <f t="shared" si="851"/>
        <v>1.6598558307418296E-9</v>
      </c>
      <c r="AH114">
        <f t="shared" si="851"/>
        <v>0.15085713888533775</v>
      </c>
      <c r="AI114">
        <f t="shared" si="851"/>
        <v>0.15085713888533775</v>
      </c>
      <c r="AJ114">
        <f t="shared" si="851"/>
        <v>0.17661196690155737</v>
      </c>
      <c r="AK114">
        <f t="shared" si="851"/>
        <v>1.6909430979169607E-4</v>
      </c>
      <c r="AL114">
        <f t="shared" ref="AL114:BQ114" si="852">_xlfn.STDEV.S(AL44:AL46)</f>
        <v>5.1291156308992558E-5</v>
      </c>
      <c r="AM114">
        <f t="shared" si="852"/>
        <v>1.5741687287021901E-5</v>
      </c>
      <c r="AN114">
        <f t="shared" si="852"/>
        <v>7.8532013272285573E-5</v>
      </c>
      <c r="AO114">
        <f t="shared" si="852"/>
        <v>1.913624684358365E-5</v>
      </c>
      <c r="AP114">
        <f t="shared" si="852"/>
        <v>1.2225838993156637E-6</v>
      </c>
      <c r="AQ114">
        <f t="shared" si="852"/>
        <v>1.4817261987692653E-2</v>
      </c>
      <c r="AR114">
        <f t="shared" si="852"/>
        <v>114.65614259957181</v>
      </c>
      <c r="AS114">
        <f t="shared" si="852"/>
        <v>4.3678530514121849</v>
      </c>
      <c r="AT114">
        <f t="shared" si="852"/>
        <v>3.9401639735913263</v>
      </c>
      <c r="AU114">
        <f t="shared" si="852"/>
        <v>1.1403740825249933</v>
      </c>
      <c r="AV114">
        <f t="shared" si="852"/>
        <v>2.9374567833699182E-6</v>
      </c>
      <c r="AW114">
        <f t="shared" si="852"/>
        <v>2.3813261079773398E-7</v>
      </c>
      <c r="AX114">
        <f t="shared" si="852"/>
        <v>1.1085592261695755E-2</v>
      </c>
      <c r="AY114">
        <f t="shared" si="852"/>
        <v>8.0505238105647286E-3</v>
      </c>
      <c r="AZ114">
        <f t="shared" si="852"/>
        <v>4.6778532570563527E-7</v>
      </c>
      <c r="BA114">
        <f t="shared" si="852"/>
        <v>1.3886356844264017E-3</v>
      </c>
      <c r="BB114">
        <f t="shared" si="852"/>
        <v>4.9193861185225748E-4</v>
      </c>
      <c r="BC114">
        <f t="shared" si="852"/>
        <v>375.87348704159382</v>
      </c>
      <c r="BD114">
        <f t="shared" si="852"/>
        <v>0.33756430588432101</v>
      </c>
      <c r="BE114">
        <f t="shared" si="852"/>
        <v>6.0875919332478101E-2</v>
      </c>
      <c r="BF114">
        <f t="shared" si="852"/>
        <v>0.38272493687165565</v>
      </c>
      <c r="BG114">
        <f t="shared" si="852"/>
        <v>325.44443896176068</v>
      </c>
      <c r="BH114">
        <f t="shared" si="852"/>
        <v>325.44443896176068</v>
      </c>
      <c r="BI114">
        <f t="shared" si="852"/>
        <v>0</v>
      </c>
      <c r="BJ114">
        <f t="shared" si="852"/>
        <v>0.75410573633735023</v>
      </c>
      <c r="BK114">
        <f t="shared" si="852"/>
        <v>3.5927418634717982E-2</v>
      </c>
      <c r="BL114">
        <f t="shared" si="852"/>
        <v>216.70976191162603</v>
      </c>
      <c r="BM114">
        <f t="shared" si="852"/>
        <v>1461.2954027104522</v>
      </c>
      <c r="BN114">
        <f t="shared" si="852"/>
        <v>1244.6165205737766</v>
      </c>
      <c r="BO114">
        <f t="shared" si="852"/>
        <v>15727.855206194461</v>
      </c>
      <c r="BP114">
        <f t="shared" si="852"/>
        <v>2.984994267645863E-2</v>
      </c>
      <c r="BQ114">
        <f t="shared" si="852"/>
        <v>1.8328342948059725E-2</v>
      </c>
      <c r="BR114">
        <f t="shared" ref="BR114:CV114" si="853">_xlfn.STDEV.S(BR44:BR46)</f>
        <v>2.2002247629575467E-2</v>
      </c>
      <c r="BS114">
        <f t="shared" si="853"/>
        <v>0.36876296703784472</v>
      </c>
      <c r="BT114">
        <f t="shared" si="853"/>
        <v>4.6373074705014193E-2</v>
      </c>
      <c r="BU114">
        <f t="shared" si="853"/>
        <v>0.21129143727888261</v>
      </c>
      <c r="BV114">
        <f t="shared" si="853"/>
        <v>2.4510764794151093E-4</v>
      </c>
      <c r="BW114">
        <f t="shared" si="853"/>
        <v>1.158853157430775E-8</v>
      </c>
      <c r="BX114">
        <f t="shared" si="853"/>
        <v>4.4603727193431846E-3</v>
      </c>
      <c r="BY114">
        <f t="shared" si="853"/>
        <v>8.7304574453783427E-5</v>
      </c>
      <c r="BZ114">
        <f t="shared" si="853"/>
        <v>2.4137112043035133E-2</v>
      </c>
      <c r="CA114">
        <f t="shared" si="853"/>
        <v>6.4697853525641285E-3</v>
      </c>
      <c r="CB114">
        <f t="shared" si="853"/>
        <v>6.4479886918516931E-3</v>
      </c>
      <c r="CC114">
        <f t="shared" si="853"/>
        <v>1.0027015942781356E-4</v>
      </c>
      <c r="CD114">
        <f t="shared" si="853"/>
        <v>1.3899824847113315E-2</v>
      </c>
      <c r="CE114">
        <f t="shared" si="853"/>
        <v>9.9306358006422849E-7</v>
      </c>
      <c r="CF114">
        <f t="shared" si="853"/>
        <v>6.6677390316868468E-8</v>
      </c>
      <c r="CG114">
        <f t="shared" si="853"/>
        <v>2.0016002708129275E-2</v>
      </c>
      <c r="CH114">
        <f t="shared" si="853"/>
        <v>1.6025145849736007E-4</v>
      </c>
      <c r="CJ114">
        <f t="shared" si="853"/>
        <v>0.60423557905073522</v>
      </c>
      <c r="CK114">
        <f t="shared" si="853"/>
        <v>4.6431542492438138E-2</v>
      </c>
      <c r="CL114">
        <f t="shared" si="853"/>
        <v>0.12376605263358145</v>
      </c>
      <c r="CM114">
        <f t="shared" ref="CM114" si="854">_xlfn.STDEV.S(CM44:CM46)</f>
        <v>0.10692463714559247</v>
      </c>
      <c r="CN114">
        <f t="shared" si="853"/>
        <v>6.1613624008587617</v>
      </c>
      <c r="CO114">
        <f t="shared" si="853"/>
        <v>4.8641796262851672E-2</v>
      </c>
      <c r="CP114">
        <f t="shared" si="853"/>
        <v>2.3813261079774148E-3</v>
      </c>
      <c r="CQ114" t="e">
        <f t="shared" si="853"/>
        <v>#DIV/0!</v>
      </c>
      <c r="CR114">
        <f t="shared" si="853"/>
        <v>1.5275252316519465</v>
      </c>
      <c r="CS114">
        <f t="shared" si="853"/>
        <v>9.9145600608724418E-3</v>
      </c>
      <c r="CT114">
        <f t="shared" si="853"/>
        <v>1.1718698797958273E-4</v>
      </c>
      <c r="CU114">
        <f t="shared" si="853"/>
        <v>3.4437518249978214E-10</v>
      </c>
      <c r="CV114">
        <f t="shared" si="853"/>
        <v>1830.1154235074157</v>
      </c>
      <c r="CW114" t="e">
        <f t="shared" ref="CW114:CX114" si="855">_xlfn.STDEV.S(CW44:CW46)</f>
        <v>#DIV/0!</v>
      </c>
      <c r="CX114">
        <f t="shared" si="855"/>
        <v>1.356796967125092E-2</v>
      </c>
      <c r="CY114">
        <f t="shared" ref="CY114" si="856">_xlfn.STDEV.S(CY44:CY46)</f>
        <v>9.8587964276674409E-3</v>
      </c>
      <c r="CZ114">
        <f>_xlfn.STDEV.S(CZ44:CZ46)</f>
        <v>0.2102790707724293</v>
      </c>
      <c r="DA114">
        <f>_xlfn.STDEV.S(DA44:DA46)</f>
        <v>5.4962448755162084E-6</v>
      </c>
      <c r="DC114">
        <f t="shared" ref="DC114:ED114" si="857">_xlfn.STDEV.S(DC44:DC46)</f>
        <v>13.958026080584734</v>
      </c>
      <c r="DD114">
        <f t="shared" si="857"/>
        <v>0.23923597880032774</v>
      </c>
      <c r="DE114">
        <f t="shared" si="857"/>
        <v>3.6076785603089486E-11</v>
      </c>
      <c r="DF114">
        <f t="shared" si="857"/>
        <v>3.6076785603089544E-2</v>
      </c>
      <c r="DG114">
        <f t="shared" si="857"/>
        <v>5.2602355390953502E-2</v>
      </c>
      <c r="DH114">
        <f t="shared" si="857"/>
        <v>4.0671833537145693E-4</v>
      </c>
      <c r="DI114">
        <f t="shared" ref="DI114:DK114" si="858">_xlfn.STDEV.S(DI44:DI46)</f>
        <v>5.3290705182007514E-15</v>
      </c>
      <c r="DJ114">
        <f t="shared" si="858"/>
        <v>3.3394423847197841E-7</v>
      </c>
      <c r="DK114">
        <f t="shared" si="858"/>
        <v>5.3335924513801473E-2</v>
      </c>
      <c r="DL114">
        <f t="shared" ref="DL114:DN114" si="859">_xlfn.STDEV.S(DL44:DL46)</f>
        <v>1.54230274098204E-2</v>
      </c>
      <c r="DM114">
        <f t="shared" si="859"/>
        <v>5.7844599563891756E-2</v>
      </c>
      <c r="DN114">
        <f t="shared" si="859"/>
        <v>36.883514375320551</v>
      </c>
      <c r="DO114">
        <f t="shared" ref="DO114:DP114" si="860">_xlfn.STDEV.S(DO44:DO46)</f>
        <v>0.15197304665579317</v>
      </c>
      <c r="DP114">
        <f t="shared" si="860"/>
        <v>0.23764035990990562</v>
      </c>
      <c r="DQ114">
        <f t="shared" ref="DQ114:DR114" si="861">_xlfn.STDEV.S(DQ44:DQ46)</f>
        <v>1.0694832874857436E-7</v>
      </c>
      <c r="DR114">
        <f t="shared" si="861"/>
        <v>0.27594922283131018</v>
      </c>
      <c r="DT114">
        <f t="shared" si="857"/>
        <v>0</v>
      </c>
      <c r="DU114">
        <f t="shared" si="857"/>
        <v>2.9924648578728823E-5</v>
      </c>
      <c r="DV114">
        <f t="shared" si="857"/>
        <v>8.9185823353539457E-23</v>
      </c>
      <c r="DW114">
        <f t="shared" si="857"/>
        <v>3.2361706923488026E-10</v>
      </c>
      <c r="DX114">
        <f t="shared" si="857"/>
        <v>2.8444393817273453E-9</v>
      </c>
      <c r="DY114">
        <f t="shared" si="857"/>
        <v>0</v>
      </c>
      <c r="DZ114">
        <f t="shared" si="857"/>
        <v>0</v>
      </c>
      <c r="EA114">
        <f t="shared" si="857"/>
        <v>1.7224158040206703E-12</v>
      </c>
      <c r="EB114">
        <f t="shared" si="857"/>
        <v>1132424182.1006887</v>
      </c>
      <c r="EC114">
        <f t="shared" si="857"/>
        <v>18873736.368344877</v>
      </c>
      <c r="ED114">
        <f t="shared" si="857"/>
        <v>415105.55536783137</v>
      </c>
      <c r="EH114">
        <f>_xlfn.STDEV.S(EH44:EH46)</f>
        <v>2.1030588422112906E-2</v>
      </c>
      <c r="EK114">
        <f t="shared" ref="EK114:EV114" si="862">_xlfn.STDEV.S(EK44:EK46)</f>
        <v>9.9145600608724418E-3</v>
      </c>
      <c r="EL114">
        <f t="shared" si="862"/>
        <v>1.5275252316519465</v>
      </c>
      <c r="EM114">
        <f t="shared" si="862"/>
        <v>1.5275252316519465</v>
      </c>
      <c r="EN114">
        <f t="shared" si="862"/>
        <v>4.8641796262851672E-2</v>
      </c>
      <c r="EO114" t="e">
        <f t="shared" si="862"/>
        <v>#DIV/0!</v>
      </c>
      <c r="ET114">
        <f t="shared" si="862"/>
        <v>2.6282228642686474E-11</v>
      </c>
      <c r="EU114">
        <f t="shared" si="862"/>
        <v>8.9185823353539457E-23</v>
      </c>
      <c r="EV114">
        <f t="shared" si="862"/>
        <v>7.9257578884916139E+36</v>
      </c>
      <c r="EX114">
        <f>_xlfn.STDEV.S(EX44:EX46)</f>
        <v>1.9351055096126755</v>
      </c>
      <c r="EY114">
        <f>_xlfn.STDEV.S(EY44:EY46)</f>
        <v>4.5092497528228985E-3</v>
      </c>
      <c r="EZ114">
        <f>_xlfn.STDEV.S(EZ44:EZ46)</f>
        <v>1.5716233645501706E-5</v>
      </c>
      <c r="FA114">
        <f>_xlfn.STDEV.S(FA44:FA46)</f>
        <v>2.3094010767585049E-2</v>
      </c>
      <c r="FD114">
        <f>_xlfn.STDEV.S(FD44:FD46)</f>
        <v>1.0016652800877818E-4</v>
      </c>
      <c r="FE114" t="e">
        <f>_xlfn.STDEV.S(FE44:FE46)</f>
        <v>#DIV/0!</v>
      </c>
      <c r="FG114">
        <f>_xlfn.STDEV.S(FG44:FG46)</f>
        <v>1.2623275887776824E-2</v>
      </c>
      <c r="FH114">
        <f>_xlfn.STDEV.S(FH44:FH46)</f>
        <v>9.9503054585333081E-3</v>
      </c>
      <c r="FI114">
        <f>_xlfn.STDEV.S(FI44:FI46)</f>
        <v>50.743479606761213</v>
      </c>
      <c r="FJ114">
        <f>_xlfn.STDEV.S(FJ44:FJ46)</f>
        <v>0</v>
      </c>
    </row>
    <row r="115" spans="1:166" x14ac:dyDescent="0.25">
      <c r="A115">
        <v>60</v>
      </c>
      <c r="B115">
        <v>20</v>
      </c>
      <c r="C115">
        <v>1900</v>
      </c>
      <c r="E115">
        <f t="shared" si="826"/>
        <v>2</v>
      </c>
      <c r="F115">
        <f t="shared" ref="F115:AK115" si="863">_xlfn.STDEV.S(F47:F48)</f>
        <v>14.142135623730951</v>
      </c>
      <c r="G115">
        <f t="shared" si="863"/>
        <v>6.5515564597276157E-2</v>
      </c>
      <c r="H115">
        <f t="shared" si="863"/>
        <v>0.11421330151081208</v>
      </c>
      <c r="I115">
        <f t="shared" si="863"/>
        <v>4.7878200154139829E-2</v>
      </c>
      <c r="J115">
        <f t="shared" si="863"/>
        <v>0.39861023469048307</v>
      </c>
      <c r="K115">
        <f t="shared" si="863"/>
        <v>0.34288739190585471</v>
      </c>
      <c r="L115">
        <f t="shared" si="863"/>
        <v>9.2701699013556453</v>
      </c>
      <c r="M115">
        <f t="shared" si="863"/>
        <v>8.1045750832475963E-2</v>
      </c>
      <c r="N115">
        <f t="shared" si="863"/>
        <v>0.37074881329817388</v>
      </c>
      <c r="O115">
        <f t="shared" si="863"/>
        <v>4.9886398649046967E-2</v>
      </c>
      <c r="P115">
        <f t="shared" si="863"/>
        <v>4.3105522206312273E-3</v>
      </c>
      <c r="Q115">
        <f t="shared" si="863"/>
        <v>2.0878678816836355E-5</v>
      </c>
      <c r="R115">
        <f t="shared" si="863"/>
        <v>1.5875755096464692E-2</v>
      </c>
      <c r="S115">
        <f t="shared" si="863"/>
        <v>4.289673541814391E-3</v>
      </c>
      <c r="T115">
        <f t="shared" si="863"/>
        <v>4.2590133342593458E-3</v>
      </c>
      <c r="U115">
        <f t="shared" si="863"/>
        <v>3.0120143299354407E-5</v>
      </c>
      <c r="V115">
        <f t="shared" si="863"/>
        <v>6.6335101356672241E-2</v>
      </c>
      <c r="W115">
        <f t="shared" si="863"/>
        <v>5.5722842784628537E-2</v>
      </c>
      <c r="X115">
        <f t="shared" si="863"/>
        <v>0.29149773834584558</v>
      </c>
      <c r="Y115">
        <f t="shared" si="863"/>
        <v>1.6263455967290685E-2</v>
      </c>
      <c r="Z115">
        <f t="shared" si="863"/>
        <v>0</v>
      </c>
      <c r="AA115">
        <f t="shared" si="863"/>
        <v>2.8222576694806489E-4</v>
      </c>
      <c r="AB115">
        <f t="shared" si="863"/>
        <v>1.1289030677923011E-4</v>
      </c>
      <c r="AC115">
        <f t="shared" si="863"/>
        <v>0.40640510440522665</v>
      </c>
      <c r="AD115">
        <f t="shared" si="863"/>
        <v>0.93981180393707586</v>
      </c>
      <c r="AE115">
        <f t="shared" si="863"/>
        <v>4.9318100639682232E-12</v>
      </c>
      <c r="AF115">
        <f t="shared" si="863"/>
        <v>1.0198470882428637E-6</v>
      </c>
      <c r="AG115">
        <f t="shared" si="863"/>
        <v>8.3906269881882375E-10</v>
      </c>
      <c r="AH115">
        <f t="shared" si="863"/>
        <v>7.4908929732667259E-2</v>
      </c>
      <c r="AI115">
        <f t="shared" si="863"/>
        <v>7.4908929732667259E-2</v>
      </c>
      <c r="AJ115">
        <f t="shared" si="863"/>
        <v>1.6721238850445996</v>
      </c>
      <c r="AK115">
        <f t="shared" si="863"/>
        <v>8.5079397770941432E-5</v>
      </c>
      <c r="AL115">
        <f t="shared" ref="AL115:BQ115" si="864">_xlfn.STDEV.S(AL47:AL48)</f>
        <v>4.9082732897694984E-4</v>
      </c>
      <c r="AM115">
        <f t="shared" si="864"/>
        <v>7.9115986272345197E-6</v>
      </c>
      <c r="AN115">
        <f t="shared" si="864"/>
        <v>3.9388234904603042E-5</v>
      </c>
      <c r="AO115">
        <f t="shared" si="864"/>
        <v>9.6178680553762907E-6</v>
      </c>
      <c r="AP115">
        <f t="shared" si="864"/>
        <v>6.1797301810548325E-7</v>
      </c>
      <c r="AQ115">
        <f t="shared" si="864"/>
        <v>0.139548587111512</v>
      </c>
      <c r="AR115">
        <f t="shared" si="864"/>
        <v>62.483934267106108</v>
      </c>
      <c r="AS115">
        <f t="shared" si="864"/>
        <v>2.3803403530328477</v>
      </c>
      <c r="AT115">
        <f t="shared" si="864"/>
        <v>1.9150805314578003</v>
      </c>
      <c r="AU115">
        <f t="shared" si="864"/>
        <v>0.57846617292178415</v>
      </c>
      <c r="AV115">
        <f t="shared" si="864"/>
        <v>1.4220185114839855E-6</v>
      </c>
      <c r="AW115">
        <f t="shared" si="864"/>
        <v>1.1455505028638945E-7</v>
      </c>
      <c r="AX115">
        <f t="shared" si="864"/>
        <v>5.6062645150426063E-3</v>
      </c>
      <c r="AY115">
        <f t="shared" si="864"/>
        <v>7.7165734730181099E-3</v>
      </c>
      <c r="AZ115">
        <f t="shared" si="864"/>
        <v>2.2615133884336819E-7</v>
      </c>
      <c r="BA115">
        <f t="shared" si="864"/>
        <v>7.1857377111356462E-4</v>
      </c>
      <c r="BB115">
        <f t="shared" si="864"/>
        <v>4.8181390795377982E-3</v>
      </c>
      <c r="BC115">
        <f t="shared" si="864"/>
        <v>188.42435025496798</v>
      </c>
      <c r="BD115">
        <f t="shared" si="864"/>
        <v>0.17463433779110438</v>
      </c>
      <c r="BE115">
        <f t="shared" si="864"/>
        <v>0.60338425440435794</v>
      </c>
      <c r="BF115">
        <f t="shared" si="864"/>
        <v>0.19235736110749765</v>
      </c>
      <c r="BG115">
        <f t="shared" si="864"/>
        <v>2.1395049518950318</v>
      </c>
      <c r="BH115">
        <f t="shared" si="864"/>
        <v>2.1395049518953533</v>
      </c>
      <c r="BI115">
        <f t="shared" si="864"/>
        <v>0</v>
      </c>
      <c r="BJ115">
        <f t="shared" si="864"/>
        <v>0.14515232716697904</v>
      </c>
      <c r="BK115">
        <f t="shared" si="864"/>
        <v>2.6597950318994605E-4</v>
      </c>
      <c r="BL115">
        <f t="shared" si="864"/>
        <v>39.08058760811759</v>
      </c>
      <c r="BM115">
        <f t="shared" si="864"/>
        <v>267.56821059979984</v>
      </c>
      <c r="BN115">
        <f t="shared" si="864"/>
        <v>306.64879820791742</v>
      </c>
      <c r="BO115">
        <f t="shared" si="864"/>
        <v>3851.1075992678211</v>
      </c>
      <c r="BP115">
        <f t="shared" si="864"/>
        <v>8.8230467146313187E-3</v>
      </c>
      <c r="BQ115">
        <f t="shared" si="864"/>
        <v>2.3742091720702413E-4</v>
      </c>
      <c r="BR115">
        <f t="shared" ref="BR115:CV115" si="865">_xlfn.STDEV.S(BR47:BR48)</f>
        <v>7.6064925289230471E-3</v>
      </c>
      <c r="BS115">
        <f t="shared" si="865"/>
        <v>0.17123640621599162</v>
      </c>
      <c r="BT115">
        <f t="shared" si="865"/>
        <v>0.24381256979948113</v>
      </c>
      <c r="BU115">
        <f t="shared" si="865"/>
        <v>9.0190655383515658E-2</v>
      </c>
      <c r="BV115">
        <f t="shared" si="865"/>
        <v>1.2298475794079536E-4</v>
      </c>
      <c r="BW115">
        <f t="shared" si="865"/>
        <v>5.8144775555438306E-9</v>
      </c>
      <c r="BX115">
        <f t="shared" si="865"/>
        <v>1.6498277205567576E-2</v>
      </c>
      <c r="BY115">
        <f t="shared" si="865"/>
        <v>4.053190736072732E-5</v>
      </c>
      <c r="BZ115">
        <f t="shared" si="865"/>
        <v>1.5450351852154612E-2</v>
      </c>
      <c r="CA115">
        <f t="shared" si="865"/>
        <v>4.1601027594161087E-3</v>
      </c>
      <c r="CB115">
        <f t="shared" si="865"/>
        <v>4.1156697286259813E-3</v>
      </c>
      <c r="CC115">
        <f t="shared" si="865"/>
        <v>1.4183144893355976E-3</v>
      </c>
      <c r="CD115">
        <f t="shared" si="865"/>
        <v>1.5974314528861017E-2</v>
      </c>
      <c r="CE115">
        <f t="shared" si="865"/>
        <v>4.547806330281267E-7</v>
      </c>
      <c r="CF115">
        <f t="shared" si="865"/>
        <v>3.4340505803187617E-8</v>
      </c>
      <c r="CG115">
        <f t="shared" si="865"/>
        <v>3.6401134453121656E-3</v>
      </c>
      <c r="CH115">
        <f t="shared" si="865"/>
        <v>1.891517419307188E-4</v>
      </c>
      <c r="CJ115">
        <f t="shared" si="865"/>
        <v>8.5576828971983616</v>
      </c>
      <c r="CK115">
        <f t="shared" si="865"/>
        <v>0.53229736925484339</v>
      </c>
      <c r="CL115">
        <f t="shared" si="865"/>
        <v>9.0884259953806432E-2</v>
      </c>
      <c r="CM115">
        <f t="shared" ref="CM115" si="866">_xlfn.STDEV.S(CM47:CM48)</f>
        <v>7.9631309559533445E-2</v>
      </c>
      <c r="CN115">
        <f t="shared" si="865"/>
        <v>5.9003046123076794</v>
      </c>
      <c r="CO115">
        <f t="shared" si="865"/>
        <v>0.5991300627646462</v>
      </c>
      <c r="CP115">
        <f t="shared" si="865"/>
        <v>1.1455505028638902E-3</v>
      </c>
      <c r="CQ115" t="e">
        <f t="shared" si="865"/>
        <v>#DIV/0!</v>
      </c>
      <c r="CR115">
        <f t="shared" si="865"/>
        <v>14.142135623730951</v>
      </c>
      <c r="CS115">
        <f t="shared" si="865"/>
        <v>6.2915617180418743E-2</v>
      </c>
      <c r="CT115">
        <f t="shared" si="865"/>
        <v>6.1067768693306675E-4</v>
      </c>
      <c r="CU115">
        <f t="shared" si="865"/>
        <v>1.8095179559278558E-9</v>
      </c>
      <c r="CV115">
        <f t="shared" si="865"/>
        <v>453.64777128310823</v>
      </c>
      <c r="CW115" t="e">
        <f t="shared" ref="CW115:CX115" si="867">_xlfn.STDEV.S(CW47:CW48)</f>
        <v>#DIV/0!</v>
      </c>
      <c r="CX115">
        <f t="shared" si="867"/>
        <v>2.58413696480744E-3</v>
      </c>
      <c r="CY115">
        <f t="shared" ref="CY115" si="868">_xlfn.STDEV.S(CY47:CY48)</f>
        <v>4.9318100639681841E-3</v>
      </c>
      <c r="CZ115">
        <f>_xlfn.STDEV.S(CZ47:CZ48)</f>
        <v>9.7625852684713313E-2</v>
      </c>
      <c r="DA115">
        <f>_xlfn.STDEV.S(DA47:DA48)</f>
        <v>2.5531216920256525E-6</v>
      </c>
      <c r="DC115">
        <f t="shared" ref="DC115:ED115" si="869">_xlfn.STDEV.S(DC47:DC48)</f>
        <v>0.33032933362231859</v>
      </c>
      <c r="DD115">
        <f t="shared" si="869"/>
        <v>0.15405840997760778</v>
      </c>
      <c r="DE115">
        <f t="shared" si="869"/>
        <v>2.3232008224623289E-11</v>
      </c>
      <c r="DF115">
        <f t="shared" si="869"/>
        <v>2.3232008224623374E-2</v>
      </c>
      <c r="DG115">
        <f t="shared" si="869"/>
        <v>1.5461435532648367E-2</v>
      </c>
      <c r="DH115">
        <f t="shared" si="869"/>
        <v>1.3345488983541862E-4</v>
      </c>
      <c r="DI115">
        <f t="shared" ref="DI115:DK115" si="870">_xlfn.STDEV.S(DI47:DI48)</f>
        <v>2.6407442894293542E-14</v>
      </c>
      <c r="DJ115">
        <f t="shared" si="870"/>
        <v>2.1867738920282646E-7</v>
      </c>
      <c r="DK115">
        <f t="shared" si="870"/>
        <v>1.7608600045729364E-3</v>
      </c>
      <c r="DL115">
        <f t="shared" ref="DL115:DN115" si="871">_xlfn.STDEV.S(DL47:DL48)</f>
        <v>5.5241218739044357E-3</v>
      </c>
      <c r="DM115">
        <f t="shared" si="871"/>
        <v>2.0345835545786842E-2</v>
      </c>
      <c r="DN115">
        <f t="shared" si="871"/>
        <v>3.1080556819371283</v>
      </c>
      <c r="DO115">
        <f t="shared" ref="DO115:DP115" si="872">_xlfn.STDEV.S(DO47:DO48)</f>
        <v>9.6891190396124517E-3</v>
      </c>
      <c r="DP115">
        <f t="shared" si="872"/>
        <v>0.1606395971936847</v>
      </c>
      <c r="DQ115">
        <f t="shared" ref="DQ115:DR115" si="873">_xlfn.STDEV.S(DQ47:DQ48)</f>
        <v>6.3931832200903396E-8</v>
      </c>
      <c r="DR115">
        <f t="shared" si="873"/>
        <v>0.1648288278409247</v>
      </c>
      <c r="DT115">
        <f t="shared" si="869"/>
        <v>0</v>
      </c>
      <c r="DU115">
        <f t="shared" si="869"/>
        <v>1.3895897069255466E-5</v>
      </c>
      <c r="DV115">
        <f t="shared" si="869"/>
        <v>5.9426276682318484E-23</v>
      </c>
      <c r="DW115">
        <f t="shared" si="869"/>
        <v>2.7386303164996412E-10</v>
      </c>
      <c r="DX115">
        <f t="shared" si="869"/>
        <v>2.5128194247652985E-9</v>
      </c>
      <c r="DY115">
        <f t="shared" si="869"/>
        <v>0</v>
      </c>
      <c r="DZ115">
        <f t="shared" si="869"/>
        <v>0</v>
      </c>
      <c r="EA115">
        <f t="shared" si="869"/>
        <v>1.781213071980115E-12</v>
      </c>
      <c r="EB115">
        <f t="shared" si="869"/>
        <v>699741517.61141706</v>
      </c>
      <c r="EC115">
        <f t="shared" si="869"/>
        <v>11662358.626856947</v>
      </c>
      <c r="ED115">
        <f t="shared" si="869"/>
        <v>2267347.3492724998</v>
      </c>
      <c r="EH115">
        <f>_xlfn.STDEV.S(EH47:EH48)</f>
        <v>9.7641117240595526E-3</v>
      </c>
      <c r="EK115">
        <f t="shared" ref="EK115:EV115" si="874">_xlfn.STDEV.S(EK47:EK48)</f>
        <v>6.2915617180418743E-2</v>
      </c>
      <c r="EL115">
        <f t="shared" si="874"/>
        <v>14.142135623730951</v>
      </c>
      <c r="EM115">
        <f t="shared" si="874"/>
        <v>14.142135623730951</v>
      </c>
      <c r="EN115">
        <f t="shared" si="874"/>
        <v>0.5991300627646462</v>
      </c>
      <c r="EO115" t="e">
        <f t="shared" si="874"/>
        <v>#DIV/0!</v>
      </c>
      <c r="ET115">
        <f t="shared" si="874"/>
        <v>1.0711714831828125E-11</v>
      </c>
      <c r="EU115">
        <f t="shared" si="874"/>
        <v>5.9426276682318484E-23</v>
      </c>
      <c r="EV115">
        <f t="shared" si="874"/>
        <v>6.8145047950815237E+36</v>
      </c>
      <c r="EX115">
        <f>_xlfn.STDEV.S(EX47:EX48)</f>
        <v>1.9940411229460655</v>
      </c>
      <c r="EY115">
        <f>_xlfn.STDEV.S(EY47:EY48)</f>
        <v>1.555634918610406E-2</v>
      </c>
      <c r="EZ115">
        <f>_xlfn.STDEV.S(EZ47:EZ48)</f>
        <v>3.0405591591021553E-5</v>
      </c>
      <c r="FA115">
        <f>_xlfn.STDEV.S(FA47:FA48)</f>
        <v>1.555634918610406E-2</v>
      </c>
      <c r="FD115">
        <f>_xlfn.STDEV.S(FD47:FD48)</f>
        <v>1.4212846301849605E-3</v>
      </c>
      <c r="FE115" t="e">
        <f>_xlfn.STDEV.S(FE47:FE48)</f>
        <v>#DIV/0!</v>
      </c>
      <c r="FG115">
        <f>_xlfn.STDEV.S(FG47:FG48)</f>
        <v>2.2384524556959165E-3</v>
      </c>
      <c r="FH115">
        <f>_xlfn.STDEV.S(FH47:FH48)</f>
        <v>6.3164532684027969E-2</v>
      </c>
      <c r="FI115">
        <f>_xlfn.STDEV.S(FI47:FI48)</f>
        <v>9.723937320295482</v>
      </c>
      <c r="FJ115">
        <f>_xlfn.STDEV.S(FJ47:FJ48)</f>
        <v>0</v>
      </c>
    </row>
    <row r="116" spans="1:166" x14ac:dyDescent="0.25">
      <c r="A116">
        <v>60</v>
      </c>
      <c r="B116">
        <v>20</v>
      </c>
      <c r="C116">
        <v>2050</v>
      </c>
      <c r="E116">
        <f t="shared" si="826"/>
        <v>2</v>
      </c>
      <c r="F116">
        <f t="shared" ref="F116:AK116" si="875">_xlfn.STDEV.S(F49:F50)</f>
        <v>7.0710678118654755</v>
      </c>
      <c r="G116">
        <f t="shared" si="875"/>
        <v>9.9047982374707813E-2</v>
      </c>
      <c r="H116">
        <f t="shared" si="875"/>
        <v>3.561272592768059E-2</v>
      </c>
      <c r="I116">
        <f t="shared" si="875"/>
        <v>0.13776066443110641</v>
      </c>
      <c r="J116">
        <f t="shared" si="875"/>
        <v>4.7924869201700901E-2</v>
      </c>
      <c r="K116">
        <f t="shared" si="875"/>
        <v>8.712899047102439E-2</v>
      </c>
      <c r="L116">
        <f t="shared" si="875"/>
        <v>5.2113769773448677</v>
      </c>
      <c r="M116">
        <f t="shared" si="875"/>
        <v>8.6686695179398532E-2</v>
      </c>
      <c r="N116">
        <f t="shared" si="875"/>
        <v>6.7526929836362645E-2</v>
      </c>
      <c r="O116">
        <f t="shared" si="875"/>
        <v>5.364361875259907E-2</v>
      </c>
      <c r="P116">
        <f t="shared" si="875"/>
        <v>2.4821079172501846E-3</v>
      </c>
      <c r="Q116">
        <f t="shared" si="875"/>
        <v>2.2463150004129765E-5</v>
      </c>
      <c r="R116">
        <f t="shared" si="875"/>
        <v>9.0992451536073618E-3</v>
      </c>
      <c r="S116">
        <f t="shared" si="875"/>
        <v>2.4596447672460549E-3</v>
      </c>
      <c r="T116">
        <f t="shared" si="875"/>
        <v>2.4876383123448652E-3</v>
      </c>
      <c r="U116">
        <f t="shared" si="875"/>
        <v>8.3163838006107277E-7</v>
      </c>
      <c r="V116">
        <f t="shared" si="875"/>
        <v>0.10214793850342582</v>
      </c>
      <c r="W116">
        <f t="shared" si="875"/>
        <v>3.9204121269323496E-2</v>
      </c>
      <c r="X116">
        <f t="shared" si="875"/>
        <v>0.15473060667329422</v>
      </c>
      <c r="Y116">
        <f t="shared" si="875"/>
        <v>8.2024386617639902E-3</v>
      </c>
      <c r="Z116">
        <f t="shared" si="875"/>
        <v>3.2526911934580745E-3</v>
      </c>
      <c r="AA116">
        <f t="shared" si="875"/>
        <v>6.3500797563315807E-4</v>
      </c>
      <c r="AB116">
        <f t="shared" si="875"/>
        <v>1.8344674851624126E-4</v>
      </c>
      <c r="AC116">
        <f t="shared" si="875"/>
        <v>0.66040829465846917</v>
      </c>
      <c r="AD116">
        <f t="shared" si="875"/>
        <v>2.1082264791020928</v>
      </c>
      <c r="AE116">
        <f t="shared" si="875"/>
        <v>5.2991193976703688E-12</v>
      </c>
      <c r="AF116">
        <f t="shared" si="875"/>
        <v>1.0762288241142198E-6</v>
      </c>
      <c r="AG116">
        <f t="shared" si="875"/>
        <v>8.8528097877265225E-10</v>
      </c>
      <c r="AH116">
        <f t="shared" si="875"/>
        <v>8.152545855605238E-2</v>
      </c>
      <c r="AI116">
        <f t="shared" si="875"/>
        <v>8.152545855605238E-2</v>
      </c>
      <c r="AJ116">
        <f t="shared" si="875"/>
        <v>0.30548920060272955</v>
      </c>
      <c r="AK116">
        <f t="shared" si="875"/>
        <v>9.0500816452304816E-5</v>
      </c>
      <c r="AL116">
        <f t="shared" ref="AL116:BQ116" si="876">_xlfn.STDEV.S(AL49:AL50)</f>
        <v>8.8891521628993187E-5</v>
      </c>
      <c r="AM116">
        <f t="shared" si="876"/>
        <v>8.4320992079401383E-6</v>
      </c>
      <c r="AN116">
        <f t="shared" si="876"/>
        <v>4.2129733857197594E-5</v>
      </c>
      <c r="AO116">
        <f t="shared" si="876"/>
        <v>1.0250251196537614E-5</v>
      </c>
      <c r="AP116">
        <f t="shared" si="876"/>
        <v>6.5210081201521171E-7</v>
      </c>
      <c r="AQ116">
        <f t="shared" si="876"/>
        <v>2.5605333980820846E-2</v>
      </c>
      <c r="AR116">
        <f t="shared" si="876"/>
        <v>72.061074011612448</v>
      </c>
      <c r="AS116">
        <f t="shared" si="876"/>
        <v>2.7451837718709595</v>
      </c>
      <c r="AT116">
        <f t="shared" si="876"/>
        <v>2.5285950677617133</v>
      </c>
      <c r="AU116">
        <f t="shared" si="876"/>
        <v>0.60667588679685158</v>
      </c>
      <c r="AV116">
        <f t="shared" si="876"/>
        <v>1.4492845276119689E-6</v>
      </c>
      <c r="AW116">
        <f t="shared" si="876"/>
        <v>1.1804689917173204E-7</v>
      </c>
      <c r="AX116">
        <f t="shared" si="876"/>
        <v>5.9105913154783984E-3</v>
      </c>
      <c r="AY116">
        <f t="shared" si="876"/>
        <v>3.5522073429983545E-3</v>
      </c>
      <c r="AZ116">
        <f t="shared" si="876"/>
        <v>2.3102102227137783E-7</v>
      </c>
      <c r="BA116">
        <f t="shared" si="876"/>
        <v>7.8327381067040832E-4</v>
      </c>
      <c r="BB116">
        <f t="shared" si="876"/>
        <v>8.9815198387729086E-4</v>
      </c>
      <c r="BC116">
        <f t="shared" si="876"/>
        <v>201.72016944015363</v>
      </c>
      <c r="BD116">
        <f t="shared" si="876"/>
        <v>0.19044258032863867</v>
      </c>
      <c r="BE116">
        <f t="shared" si="876"/>
        <v>0.11138601028464513</v>
      </c>
      <c r="BF116">
        <f t="shared" si="876"/>
        <v>0.20500502393075104</v>
      </c>
      <c r="BG116">
        <f t="shared" si="876"/>
        <v>113.11900724332726</v>
      </c>
      <c r="BH116">
        <f t="shared" si="876"/>
        <v>113.11900724332629</v>
      </c>
      <c r="BI116">
        <f t="shared" si="876"/>
        <v>0</v>
      </c>
      <c r="BJ116">
        <f t="shared" si="876"/>
        <v>0.3121415292360587</v>
      </c>
      <c r="BK116">
        <f t="shared" si="876"/>
        <v>1.2328578691598339E-2</v>
      </c>
      <c r="BL116">
        <f t="shared" si="876"/>
        <v>90.371165242563322</v>
      </c>
      <c r="BM116">
        <f t="shared" si="876"/>
        <v>434.04866039230058</v>
      </c>
      <c r="BN116">
        <f t="shared" si="876"/>
        <v>343.67749514973889</v>
      </c>
      <c r="BO116">
        <f t="shared" si="876"/>
        <v>6401.8636906043421</v>
      </c>
      <c r="BP116">
        <f t="shared" si="876"/>
        <v>1.6305176148388837E-2</v>
      </c>
      <c r="BQ116">
        <f t="shared" si="876"/>
        <v>6.1810746353791173E-3</v>
      </c>
      <c r="BR116">
        <f t="shared" ref="BR116:CV116" si="877">_xlfn.STDEV.S(BR49:BR50)</f>
        <v>1.2664413290389443E-2</v>
      </c>
      <c r="BS116">
        <f t="shared" si="877"/>
        <v>0.12950792730967378</v>
      </c>
      <c r="BT116">
        <f t="shared" si="877"/>
        <v>2.656283730835745E-2</v>
      </c>
      <c r="BU116">
        <f t="shared" si="877"/>
        <v>4.2821232130275264E-2</v>
      </c>
      <c r="BV116">
        <f t="shared" si="877"/>
        <v>1.3145287826888205E-4</v>
      </c>
      <c r="BW116">
        <f t="shared" si="877"/>
        <v>6.2151355547570842E-9</v>
      </c>
      <c r="BX116">
        <f t="shared" si="877"/>
        <v>9.5000474654094048E-3</v>
      </c>
      <c r="BY116">
        <f t="shared" si="877"/>
        <v>3.0727821240911442E-5</v>
      </c>
      <c r="BZ116">
        <f t="shared" si="877"/>
        <v>5.3893999321885863E-3</v>
      </c>
      <c r="CA116">
        <f t="shared" si="877"/>
        <v>1.4552766512039934E-3</v>
      </c>
      <c r="CB116">
        <f t="shared" si="877"/>
        <v>2.2019268768007426E-3</v>
      </c>
      <c r="CC116">
        <f t="shared" si="877"/>
        <v>5.8811786444038351E-4</v>
      </c>
      <c r="CD116">
        <f t="shared" si="877"/>
        <v>7.4447236987989955E-3</v>
      </c>
      <c r="CE116">
        <f t="shared" si="877"/>
        <v>2.6239110814073951E-7</v>
      </c>
      <c r="CF116">
        <f t="shared" si="877"/>
        <v>3.7741869642022555E-8</v>
      </c>
      <c r="CG116">
        <f t="shared" si="877"/>
        <v>5.7404463139319982E-3</v>
      </c>
      <c r="CH116">
        <f t="shared" si="877"/>
        <v>8.6990975872014754E-5</v>
      </c>
      <c r="CJ116">
        <f t="shared" si="877"/>
        <v>3.5465947011743202</v>
      </c>
      <c r="CK116">
        <f t="shared" si="877"/>
        <v>0.23565911501039097</v>
      </c>
      <c r="CL116">
        <f t="shared" si="877"/>
        <v>2.7221774775202129E-2</v>
      </c>
      <c r="CM116">
        <f t="shared" ref="CM116" si="878">_xlfn.STDEV.S(CM49:CM50)</f>
        <v>2.3268346176233714E-2</v>
      </c>
      <c r="CN116">
        <f t="shared" si="877"/>
        <v>1.272130082884869</v>
      </c>
      <c r="CO116">
        <f t="shared" si="877"/>
        <v>0.25527498472828863</v>
      </c>
      <c r="CP116">
        <f t="shared" si="877"/>
        <v>1.1804689917173186E-3</v>
      </c>
      <c r="CQ116" t="e">
        <f t="shared" si="877"/>
        <v>#DIV/0!</v>
      </c>
      <c r="CR116">
        <f t="shared" si="877"/>
        <v>7.0710678118654755</v>
      </c>
      <c r="CS116">
        <f t="shared" si="877"/>
        <v>3.1888483919330669E-2</v>
      </c>
      <c r="CT116">
        <f t="shared" si="877"/>
        <v>6.7145862822987952E-5</v>
      </c>
      <c r="CU116">
        <f t="shared" si="877"/>
        <v>1.9726463809361686E-10</v>
      </c>
      <c r="CV116">
        <f t="shared" si="877"/>
        <v>530.41981071524162</v>
      </c>
      <c r="CW116" t="e">
        <f t="shared" ref="CW116:CX116" si="879">_xlfn.STDEV.S(CW49:CW50)</f>
        <v>#DIV/0!</v>
      </c>
      <c r="CX116">
        <f t="shared" si="879"/>
        <v>3.8785101098057612E-3</v>
      </c>
      <c r="CY116">
        <f t="shared" ref="CY116" si="880">_xlfn.STDEV.S(CY49:CY50)</f>
        <v>5.299119397670333E-3</v>
      </c>
      <c r="CZ116">
        <f>_xlfn.STDEV.S(CZ49:CZ50)</f>
        <v>7.3994208338621859E-2</v>
      </c>
      <c r="DA116">
        <f>_xlfn.STDEV.S(DA49:DA50)</f>
        <v>1.9228216936689793E-6</v>
      </c>
      <c r="DC116">
        <f t="shared" ref="DC116:ED116" si="881">_xlfn.STDEV.S(DC49:DC50)</f>
        <v>2.7658880709920313</v>
      </c>
      <c r="DD116">
        <f t="shared" si="881"/>
        <v>5.5891930159722145E-2</v>
      </c>
      <c r="DE116">
        <f t="shared" si="881"/>
        <v>8.4285030680860848E-12</v>
      </c>
      <c r="DF116">
        <f t="shared" si="881"/>
        <v>8.4285030680860407E-3</v>
      </c>
      <c r="DG116">
        <f t="shared" si="881"/>
        <v>2.0423410951207217E-2</v>
      </c>
      <c r="DH116">
        <f t="shared" si="881"/>
        <v>3.8439307055828499E-5</v>
      </c>
      <c r="DI116">
        <f t="shared" ref="DI116:DK116" si="882">_xlfn.STDEV.S(DI49:DI50)</f>
        <v>3.265792314062252E-14</v>
      </c>
      <c r="DJ116">
        <f t="shared" si="882"/>
        <v>8.2390713605145687E-8</v>
      </c>
      <c r="DK116">
        <f t="shared" si="882"/>
        <v>9.8233110837011861E-3</v>
      </c>
      <c r="DL116">
        <f t="shared" ref="DL116:DN116" si="883">_xlfn.STDEV.S(DL49:DL50)</f>
        <v>9.6300507184398742E-4</v>
      </c>
      <c r="DM116">
        <f t="shared" si="883"/>
        <v>3.4178291322553111E-3</v>
      </c>
      <c r="DN116">
        <f t="shared" si="883"/>
        <v>4.2451114955711509</v>
      </c>
      <c r="DO116">
        <f t="shared" ref="DO116:DP116" si="884">_xlfn.STDEV.S(DO49:DO50)</f>
        <v>3.4322012003065033E-2</v>
      </c>
      <c r="DP116">
        <f t="shared" si="884"/>
        <v>5.1761399569467535E-2</v>
      </c>
      <c r="DQ116">
        <f t="shared" ref="DQ116:DR116" si="885">_xlfn.STDEV.S(DQ49:DQ50)</f>
        <v>2.2347435456515588E-8</v>
      </c>
      <c r="DR116">
        <f t="shared" si="885"/>
        <v>5.7368187107787273E-2</v>
      </c>
      <c r="DT116">
        <f t="shared" si="881"/>
        <v>0</v>
      </c>
      <c r="DU116">
        <f t="shared" si="881"/>
        <v>1.0507154088717842E-5</v>
      </c>
      <c r="DV116">
        <f t="shared" si="881"/>
        <v>2.0405125158406784E-23</v>
      </c>
      <c r="DW116">
        <f t="shared" si="881"/>
        <v>6.8818595547199438E-11</v>
      </c>
      <c r="DX116">
        <f t="shared" si="881"/>
        <v>5.9960389512146326E-10</v>
      </c>
      <c r="DY116">
        <f t="shared" si="881"/>
        <v>0</v>
      </c>
      <c r="DZ116">
        <f t="shared" si="881"/>
        <v>0</v>
      </c>
      <c r="EA116">
        <f t="shared" si="881"/>
        <v>4.7680497655639656E-13</v>
      </c>
      <c r="EB116">
        <f t="shared" si="881"/>
        <v>244450065.92853716</v>
      </c>
      <c r="EC116">
        <f t="shared" si="881"/>
        <v>4074167.7654756242</v>
      </c>
      <c r="ED116">
        <f t="shared" si="881"/>
        <v>961799.62015647558</v>
      </c>
      <c r="EH116">
        <f>_xlfn.STDEV.S(EH49:EH50)</f>
        <v>7.3980931110317243E-3</v>
      </c>
      <c r="EK116">
        <f t="shared" ref="EK116:EV116" si="886">_xlfn.STDEV.S(EK49:EK50)</f>
        <v>3.1888483919330669E-2</v>
      </c>
      <c r="EL116">
        <f t="shared" si="886"/>
        <v>7.0710678118654755</v>
      </c>
      <c r="EM116">
        <f t="shared" si="886"/>
        <v>7.0710678118654755</v>
      </c>
      <c r="EN116">
        <f t="shared" si="886"/>
        <v>0.25527498472828863</v>
      </c>
      <c r="EO116" t="e">
        <f t="shared" si="886"/>
        <v>#DIV/0!</v>
      </c>
      <c r="ET116">
        <f t="shared" si="886"/>
        <v>3.099442023689568E-11</v>
      </c>
      <c r="EU116">
        <f t="shared" si="886"/>
        <v>2.0405125158406784E-23</v>
      </c>
      <c r="EV116">
        <f t="shared" si="886"/>
        <v>1.7274207387982351E+36</v>
      </c>
      <c r="EX116">
        <f>_xlfn.STDEV.S(EX49:EX50)</f>
        <v>2.722361107568207</v>
      </c>
      <c r="EY116">
        <f>_xlfn.STDEV.S(EY49:EY50)</f>
        <v>9.1923881554251269E-3</v>
      </c>
      <c r="EZ116">
        <f>_xlfn.STDEV.S(EZ49:EZ50)</f>
        <v>7.0710678118656473E-7</v>
      </c>
      <c r="FA116">
        <f>_xlfn.STDEV.S(FA49:FA50)</f>
        <v>5.6568542494923853E-3</v>
      </c>
      <c r="FD116">
        <f>_xlfn.STDEV.S(FD49:FD50)</f>
        <v>5.8689862838483449E-4</v>
      </c>
      <c r="FE116" t="e">
        <f>_xlfn.STDEV.S(FE49:FE50)</f>
        <v>#DIV/0!</v>
      </c>
      <c r="FG116">
        <f>_xlfn.STDEV.S(FG49:FG50)</f>
        <v>3.7739556130712546E-3</v>
      </c>
      <c r="FH116">
        <f>_xlfn.STDEV.S(FH49:FH50)</f>
        <v>3.1745371660775394E-2</v>
      </c>
      <c r="FI116">
        <f>_xlfn.STDEV.S(FI49:FI50)</f>
        <v>15.836510172533121</v>
      </c>
      <c r="FJ116">
        <f>_xlfn.STDEV.S(FJ49:FJ50)</f>
        <v>0</v>
      </c>
    </row>
    <row r="117" spans="1:166" x14ac:dyDescent="0.25">
      <c r="A117">
        <v>60</v>
      </c>
      <c r="B117">
        <v>25</v>
      </c>
      <c r="C117">
        <v>1300</v>
      </c>
      <c r="E117">
        <f t="shared" si="826"/>
        <v>3</v>
      </c>
      <c r="F117">
        <f t="shared" ref="F117:AK117" si="887">_xlfn.STDEV.S(F51:F53)</f>
        <v>1.4142135623730951</v>
      </c>
      <c r="G117">
        <f t="shared" si="887"/>
        <v>3.508805269603843E-2</v>
      </c>
      <c r="H117">
        <f t="shared" si="887"/>
        <v>1.2645190567957367E-2</v>
      </c>
      <c r="I117">
        <f t="shared" si="887"/>
        <v>0.11968772221075859</v>
      </c>
      <c r="J117">
        <f t="shared" si="887"/>
        <v>0.70181055139545734</v>
      </c>
      <c r="K117">
        <f t="shared" si="887"/>
        <v>0.61541483065652602</v>
      </c>
      <c r="L117">
        <f t="shared" si="887"/>
        <v>0.85559920523572308</v>
      </c>
      <c r="M117">
        <f t="shared" si="887"/>
        <v>6.6166456389352951E-2</v>
      </c>
      <c r="N117">
        <f t="shared" si="887"/>
        <v>0.65861269102599163</v>
      </c>
      <c r="O117">
        <f t="shared" si="887"/>
        <v>4.0768588430671E-2</v>
      </c>
      <c r="P117">
        <f t="shared" si="887"/>
        <v>3.9890828030473467E-4</v>
      </c>
      <c r="Q117">
        <f t="shared" si="887"/>
        <v>1.7064371451338734E-5</v>
      </c>
      <c r="R117">
        <f t="shared" si="887"/>
        <v>1.4148141650871552E-3</v>
      </c>
      <c r="S117">
        <f t="shared" si="887"/>
        <v>3.8184390885339595E-4</v>
      </c>
      <c r="T117">
        <f t="shared" si="887"/>
        <v>4.1272466092365625E-4</v>
      </c>
      <c r="U117">
        <f t="shared" si="887"/>
        <v>8.7937267601284063E-5</v>
      </c>
      <c r="V117">
        <f t="shared" si="887"/>
        <v>0.10704253164280121</v>
      </c>
      <c r="W117">
        <f t="shared" si="887"/>
        <v>8.63957207389313E-2</v>
      </c>
      <c r="X117">
        <f t="shared" si="887"/>
        <v>0.5923871830916525</v>
      </c>
      <c r="Y117">
        <f t="shared" si="887"/>
        <v>5.4305800795126841E-2</v>
      </c>
      <c r="Z117">
        <f t="shared" si="887"/>
        <v>1.6970562748475271E-3</v>
      </c>
      <c r="AA117">
        <f t="shared" si="887"/>
        <v>7.0556441737028934E-5</v>
      </c>
      <c r="AB117">
        <f t="shared" si="887"/>
        <v>2.5400319025326408E-4</v>
      </c>
      <c r="AC117">
        <f t="shared" si="887"/>
        <v>0.91441148491175184</v>
      </c>
      <c r="AD117">
        <f t="shared" si="887"/>
        <v>0.40640510440522415</v>
      </c>
      <c r="AE117">
        <f t="shared" si="887"/>
        <v>4.0298229389875021E-12</v>
      </c>
      <c r="AF117">
        <f t="shared" si="887"/>
        <v>8.30516867535569E-7</v>
      </c>
      <c r="AG117">
        <f t="shared" si="887"/>
        <v>6.8327038105594464E-10</v>
      </c>
      <c r="AH117">
        <f t="shared" si="887"/>
        <v>6.1357576810298464E-2</v>
      </c>
      <c r="AI117">
        <f t="shared" si="887"/>
        <v>6.1357576810298464E-2</v>
      </c>
      <c r="AJ117">
        <f t="shared" si="887"/>
        <v>2.8247607189033141</v>
      </c>
      <c r="AK117">
        <f t="shared" si="887"/>
        <v>6.9387776909532006E-5</v>
      </c>
      <c r="AL117">
        <f t="shared" ref="AL117:BQ117" si="888">_xlfn.STDEV.S(AL51:AL53)</f>
        <v>9.508360106601874E-4</v>
      </c>
      <c r="AM117">
        <f t="shared" si="888"/>
        <v>6.4547508939993931E-6</v>
      </c>
      <c r="AN117">
        <f t="shared" si="888"/>
        <v>3.2156897805207947E-5</v>
      </c>
      <c r="AO117">
        <f t="shared" si="888"/>
        <v>7.8467728156438536E-6</v>
      </c>
      <c r="AP117">
        <f t="shared" si="888"/>
        <v>5.0324374576041957E-7</v>
      </c>
      <c r="AQ117">
        <f t="shared" si="888"/>
        <v>0.21851990118893985</v>
      </c>
      <c r="AR117">
        <f t="shared" si="888"/>
        <v>34.902349366296505</v>
      </c>
      <c r="AS117">
        <f t="shared" si="888"/>
        <v>1.329613309192355</v>
      </c>
      <c r="AT117">
        <f t="shared" si="888"/>
        <v>0.9505343019612762</v>
      </c>
      <c r="AU117">
        <f t="shared" si="888"/>
        <v>0.47052231185507837</v>
      </c>
      <c r="AV117">
        <f t="shared" si="888"/>
        <v>1.4007713224015262E-6</v>
      </c>
      <c r="AW117">
        <f t="shared" si="888"/>
        <v>1.1307444469770267E-7</v>
      </c>
      <c r="AX117">
        <f t="shared" si="888"/>
        <v>4.5646647978393141E-3</v>
      </c>
      <c r="AY117">
        <f t="shared" si="888"/>
        <v>1.0328120566701498E-2</v>
      </c>
      <c r="AZ117">
        <f t="shared" si="888"/>
        <v>2.2287059139879032E-7</v>
      </c>
      <c r="BA117">
        <f t="shared" si="888"/>
        <v>5.1633557941348186E-4</v>
      </c>
      <c r="BB117">
        <f t="shared" si="888"/>
        <v>7.8178381121505203E-3</v>
      </c>
      <c r="BC117">
        <f t="shared" si="888"/>
        <v>153.85726714720164</v>
      </c>
      <c r="BD117">
        <f t="shared" si="888"/>
        <v>0.12549488757993707</v>
      </c>
      <c r="BE117">
        <f t="shared" si="888"/>
        <v>1.124665412514017</v>
      </c>
      <c r="BF117">
        <f t="shared" si="888"/>
        <v>0.15693545631286246</v>
      </c>
      <c r="BG117">
        <f t="shared" si="888"/>
        <v>22.398314948994809</v>
      </c>
      <c r="BH117">
        <f t="shared" si="888"/>
        <v>22.398314948994649</v>
      </c>
      <c r="BI117">
        <f t="shared" si="888"/>
        <v>0</v>
      </c>
      <c r="BJ117">
        <f t="shared" si="888"/>
        <v>0.23775395060796667</v>
      </c>
      <c r="BK117">
        <f t="shared" si="888"/>
        <v>3.5116791091656815E-3</v>
      </c>
      <c r="BL117">
        <f t="shared" si="888"/>
        <v>65.131072726069917</v>
      </c>
      <c r="BM117">
        <f t="shared" si="888"/>
        <v>600.06335709094537</v>
      </c>
      <c r="BN117">
        <f t="shared" si="888"/>
        <v>665.1944298170165</v>
      </c>
      <c r="BO117">
        <f t="shared" si="888"/>
        <v>4255.4898158207561</v>
      </c>
      <c r="BP117">
        <f t="shared" si="888"/>
        <v>7.1117609355275191E-3</v>
      </c>
      <c r="BQ117">
        <f t="shared" si="888"/>
        <v>2.6203779714277339E-3</v>
      </c>
      <c r="BR117">
        <f t="shared" ref="BR117:CV117" si="889">_xlfn.STDEV.S(BR51:BR53)</f>
        <v>5.1067301531456345E-3</v>
      </c>
      <c r="BS117">
        <f t="shared" si="889"/>
        <v>0.27475183779895185</v>
      </c>
      <c r="BT117">
        <f t="shared" si="889"/>
        <v>0.39362881310293513</v>
      </c>
      <c r="BU117">
        <f t="shared" si="889"/>
        <v>0.2085853814095989</v>
      </c>
      <c r="BV117">
        <f t="shared" si="889"/>
        <v>1.0039262260007401E-4</v>
      </c>
      <c r="BW117">
        <f t="shared" si="889"/>
        <v>4.7464091680090972E-9</v>
      </c>
      <c r="BX117">
        <f t="shared" si="889"/>
        <v>1.5267718201952853E-3</v>
      </c>
      <c r="BY117">
        <f t="shared" si="889"/>
        <v>6.389337966716791E-5</v>
      </c>
      <c r="BZ117">
        <f t="shared" si="889"/>
        <v>7.413866035180754E-3</v>
      </c>
      <c r="CA117">
        <f t="shared" si="889"/>
        <v>1.977977695569053E-3</v>
      </c>
      <c r="CB117">
        <f t="shared" si="889"/>
        <v>2.6027099650352053E-3</v>
      </c>
      <c r="CC117">
        <f t="shared" si="889"/>
        <v>3.1814524698973729E-4</v>
      </c>
      <c r="CD117">
        <f t="shared" si="889"/>
        <v>2.9435471074928912E-3</v>
      </c>
      <c r="CE117">
        <f t="shared" si="889"/>
        <v>7.9914447359569579E-7</v>
      </c>
      <c r="CF117">
        <f t="shared" si="889"/>
        <v>2.4713746457188575E-8</v>
      </c>
      <c r="CG117">
        <f t="shared" si="889"/>
        <v>9.1706708072115499E-3</v>
      </c>
      <c r="CH117">
        <f t="shared" si="889"/>
        <v>3.6754182825571381E-5</v>
      </c>
      <c r="CJ117">
        <f t="shared" si="889"/>
        <v>1.9209137592558274</v>
      </c>
      <c r="CK117">
        <f t="shared" si="889"/>
        <v>0.10183197519603379</v>
      </c>
      <c r="CL117">
        <f t="shared" si="889"/>
        <v>3.9012055314466214E-2</v>
      </c>
      <c r="CM117">
        <f t="shared" ref="CM117" si="890">_xlfn.STDEV.S(CM51:CM53)</f>
        <v>3.3976112475266523E-2</v>
      </c>
      <c r="CN117">
        <f t="shared" si="889"/>
        <v>2.0547027388527574</v>
      </c>
      <c r="CO117">
        <f t="shared" si="889"/>
        <v>6.7394474455747491E-2</v>
      </c>
      <c r="CP117">
        <f t="shared" si="889"/>
        <v>1.1307444469766715E-3</v>
      </c>
      <c r="CQ117" t="e">
        <f t="shared" si="889"/>
        <v>#REF!</v>
      </c>
      <c r="CR117" t="e">
        <f t="shared" si="889"/>
        <v>#REF!</v>
      </c>
      <c r="CS117">
        <f t="shared" si="889"/>
        <v>1.9420554250223772E-2</v>
      </c>
      <c r="CT117">
        <f t="shared" si="889"/>
        <v>9.2631883692660644E-4</v>
      </c>
      <c r="CU117">
        <f t="shared" si="889"/>
        <v>2.9092067989305199E-9</v>
      </c>
      <c r="CV117">
        <f t="shared" si="889"/>
        <v>1021.2968194022228</v>
      </c>
      <c r="CW117" t="e">
        <f t="shared" ref="CW117:CX117" si="891">_xlfn.STDEV.S(CW51:CW53)</f>
        <v>#DIV/0!</v>
      </c>
      <c r="CX117">
        <f t="shared" si="891"/>
        <v>6.1776549774400953E-3</v>
      </c>
      <c r="CY117">
        <f t="shared" ref="CY117" si="892">_xlfn.STDEV.S(CY51:CY53)</f>
        <v>4.0298229389873329E-3</v>
      </c>
      <c r="CZ117">
        <f>_xlfn.STDEV.S(CZ51:CZ53)</f>
        <v>0.15416548497343074</v>
      </c>
      <c r="DA117">
        <f>_xlfn.STDEV.S(DA51:DA53)</f>
        <v>4.2234183153577221E-6</v>
      </c>
      <c r="DC117">
        <f t="shared" ref="DC117:ED117" si="893">_xlfn.STDEV.S(DC51:DC53)</f>
        <v>5.0592185088464747</v>
      </c>
      <c r="DD117">
        <f t="shared" si="893"/>
        <v>7.1271971173119911E-2</v>
      </c>
      <c r="DE117">
        <f t="shared" si="893"/>
        <v>1.0747813252906518E-11</v>
      </c>
      <c r="DF117">
        <f t="shared" si="893"/>
        <v>1.0747813252906531E-2</v>
      </c>
      <c r="DG117">
        <f t="shared" si="893"/>
        <v>2.1473495484988087E-2</v>
      </c>
      <c r="DH117">
        <f t="shared" si="893"/>
        <v>1.3470725032224128E-4</v>
      </c>
      <c r="DI117">
        <f t="shared" ref="DI117:DK117" si="894">_xlfn.STDEV.S(DI51:DI53)</f>
        <v>6.4047456679787536E-15</v>
      </c>
      <c r="DJ117">
        <f t="shared" si="894"/>
        <v>8.9812785760911282E-8</v>
      </c>
      <c r="DK117">
        <f t="shared" si="894"/>
        <v>2.2835930575353398E-2</v>
      </c>
      <c r="DL117">
        <f t="shared" ref="DL117:DN117" si="895">_xlfn.STDEV.S(DL51:DL53)</f>
        <v>5.4027928254208246E-3</v>
      </c>
      <c r="DM117">
        <f t="shared" si="895"/>
        <v>2.0461131530147694E-2</v>
      </c>
      <c r="DN117">
        <f t="shared" si="895"/>
        <v>12.674720953462462</v>
      </c>
      <c r="DO117">
        <f t="shared" ref="DO117:DP117" si="896">_xlfn.STDEV.S(DO51:DO53)</f>
        <v>5.6589697809552121E-2</v>
      </c>
      <c r="DP117">
        <f t="shared" si="896"/>
        <v>7.5933894905943544E-2</v>
      </c>
      <c r="DQ117">
        <f t="shared" ref="DQ117:DR117" si="897">_xlfn.STDEV.S(DQ51:DQ53)</f>
        <v>2.8880648151652031E-6</v>
      </c>
      <c r="DR117">
        <f t="shared" si="897"/>
        <v>8.5125136484048222E-2</v>
      </c>
      <c r="DT117">
        <f t="shared" si="893"/>
        <v>0</v>
      </c>
      <c r="DU117">
        <f t="shared" si="893"/>
        <v>2.2334596076418866E-5</v>
      </c>
      <c r="DV117">
        <f t="shared" si="893"/>
        <v>2.7056543723753444E-23</v>
      </c>
      <c r="DW117">
        <f t="shared" si="893"/>
        <v>1.0541407076019342E-10</v>
      </c>
      <c r="DX117">
        <f t="shared" si="893"/>
        <v>9.3403586445994939E-10</v>
      </c>
      <c r="DY117">
        <f t="shared" si="893"/>
        <v>0</v>
      </c>
      <c r="DZ117">
        <f t="shared" si="893"/>
        <v>0</v>
      </c>
      <c r="EA117">
        <f t="shared" si="893"/>
        <v>4.0184522736109236E-13</v>
      </c>
      <c r="EB117">
        <f t="shared" si="893"/>
        <v>425237281.21953601</v>
      </c>
      <c r="EC117">
        <f t="shared" si="893"/>
        <v>7087288.0203256067</v>
      </c>
      <c r="ED117">
        <f t="shared" si="893"/>
        <v>889550.31269507227</v>
      </c>
      <c r="EH117">
        <f>_xlfn.STDEV.S(EH51:EH53)</f>
        <v>1.5457731262786456E-2</v>
      </c>
      <c r="EK117">
        <f t="shared" ref="EK117:EV117" si="898">_xlfn.STDEV.S(EK51:EK53)</f>
        <v>1.9420554250223772E-2</v>
      </c>
      <c r="EL117">
        <f t="shared" si="898"/>
        <v>1.4142135623730951</v>
      </c>
      <c r="EM117">
        <f t="shared" si="898"/>
        <v>1.4142135623730951</v>
      </c>
      <c r="EN117">
        <f t="shared" si="898"/>
        <v>6.7394474455747491E-2</v>
      </c>
      <c r="EO117" t="e">
        <f t="shared" si="898"/>
        <v>#DIV/0!</v>
      </c>
      <c r="ET117">
        <f t="shared" si="898"/>
        <v>3.7873597546395707E-11</v>
      </c>
      <c r="EU117">
        <f t="shared" si="898"/>
        <v>2.7056543723753444E-23</v>
      </c>
      <c r="EV117">
        <f t="shared" si="898"/>
        <v>2.5541006260284977E+36</v>
      </c>
      <c r="EX117">
        <f>_xlfn.STDEV.S(EX51:EX53)</f>
        <v>20.350533162548832</v>
      </c>
      <c r="EY117">
        <f>_xlfn.STDEV.S(EY51:EY53)</f>
        <v>4.1633319989322695E-3</v>
      </c>
      <c r="EZ117">
        <f>_xlfn.STDEV.S(EZ51:EZ53)</f>
        <v>7.9223313067135309E-5</v>
      </c>
      <c r="FA117">
        <f>_xlfn.STDEV.S(FA51:FA53)</f>
        <v>6.0827625302981893E-3</v>
      </c>
      <c r="FD117">
        <f>_xlfn.STDEV.S(FD51:FD53)</f>
        <v>6.9284437887113853E-4</v>
      </c>
      <c r="FE117" t="e">
        <f>_xlfn.STDEV.S(FE51:FE53)</f>
        <v>#DIV/0!</v>
      </c>
      <c r="FG117">
        <f>_xlfn.STDEV.S(FG51:FG53)</f>
        <v>4.336482868468665E-3</v>
      </c>
      <c r="FH117">
        <f>_xlfn.STDEV.S(FH51:FH53)</f>
        <v>2.7798736104653242E-2</v>
      </c>
      <c r="FI117" t="e">
        <f>_xlfn.STDEV.S(FI51:FI53)</f>
        <v>#DIV/0!</v>
      </c>
      <c r="FJ117" t="e">
        <f>_xlfn.STDEV.S(FJ51:FJ53)</f>
        <v>#DIV/0!</v>
      </c>
    </row>
    <row r="118" spans="1:166" x14ac:dyDescent="0.25">
      <c r="A118">
        <v>60</v>
      </c>
      <c r="B118">
        <v>25</v>
      </c>
      <c r="C118">
        <v>1450</v>
      </c>
      <c r="E118">
        <f t="shared" si="826"/>
        <v>2</v>
      </c>
      <c r="F118">
        <f t="shared" ref="F118:AK118" si="899">_xlfn.STDEV.S(F54:F55)</f>
        <v>2.1213203435596424</v>
      </c>
      <c r="G118">
        <f t="shared" si="899"/>
        <v>0.24364707648666742</v>
      </c>
      <c r="H118">
        <f t="shared" si="899"/>
        <v>9.4252384184699806E-2</v>
      </c>
      <c r="I118">
        <f t="shared" si="899"/>
        <v>0.39909743126271646</v>
      </c>
      <c r="J118">
        <f t="shared" si="899"/>
        <v>0.78181685525959566</v>
      </c>
      <c r="K118">
        <f t="shared" si="899"/>
        <v>0.78922945564676972</v>
      </c>
      <c r="L118">
        <f t="shared" si="899"/>
        <v>3.1607673119038644</v>
      </c>
      <c r="M118">
        <f t="shared" si="899"/>
        <v>0.24667490772370565</v>
      </c>
      <c r="N118">
        <f t="shared" si="899"/>
        <v>0.78552315545318274</v>
      </c>
      <c r="O118">
        <f t="shared" si="899"/>
        <v>0.15171337004450813</v>
      </c>
      <c r="P118">
        <f t="shared" si="899"/>
        <v>1.4551398179568228E-3</v>
      </c>
      <c r="Q118">
        <f t="shared" si="899"/>
        <v>6.3490572004793808E-5</v>
      </c>
      <c r="R118">
        <f t="shared" si="899"/>
        <v>5.1586343875996473E-3</v>
      </c>
      <c r="S118">
        <f t="shared" si="899"/>
        <v>1.3916492459520289E-3</v>
      </c>
      <c r="T118">
        <f t="shared" si="899"/>
        <v>1.4387269962548139E-3</v>
      </c>
      <c r="U118">
        <f t="shared" si="899"/>
        <v>1.3284474274182683E-4</v>
      </c>
      <c r="V118">
        <f t="shared" si="899"/>
        <v>0.30484504707801757</v>
      </c>
      <c r="W118">
        <f t="shared" si="899"/>
        <v>7.4126003871740386E-3</v>
      </c>
      <c r="X118">
        <f t="shared" si="899"/>
        <v>0.53706853890447637</v>
      </c>
      <c r="Y118">
        <f t="shared" si="899"/>
        <v>6.6326616075298078E-2</v>
      </c>
      <c r="Z118">
        <f t="shared" si="899"/>
        <v>1.6263455967290372E-3</v>
      </c>
      <c r="AA118">
        <f t="shared" si="899"/>
        <v>2.1166932521105432E-4</v>
      </c>
      <c r="AB118">
        <f t="shared" si="899"/>
        <v>4.65672515464319E-4</v>
      </c>
      <c r="AC118">
        <f t="shared" si="899"/>
        <v>1.6764210556715471</v>
      </c>
      <c r="AD118">
        <f t="shared" si="899"/>
        <v>4.8006602957866926</v>
      </c>
      <c r="AE118">
        <f t="shared" si="899"/>
        <v>1.5000296243977561E-11</v>
      </c>
      <c r="AF118">
        <f t="shared" si="899"/>
        <v>3.1103778981762129E-6</v>
      </c>
      <c r="AG118">
        <f t="shared" si="899"/>
        <v>2.5590846309834602E-9</v>
      </c>
      <c r="AH118">
        <f t="shared" si="899"/>
        <v>0.2273894153780445</v>
      </c>
      <c r="AI118">
        <f t="shared" si="899"/>
        <v>0.2273894153780445</v>
      </c>
      <c r="AJ118">
        <f t="shared" si="899"/>
        <v>3.388053269040177</v>
      </c>
      <c r="AK118">
        <f t="shared" si="899"/>
        <v>2.5916845798715265E-4</v>
      </c>
      <c r="AL118">
        <f t="shared" ref="AL118:BQ118" si="900">_xlfn.STDEV.S(AL54:AL55)</f>
        <v>1.1237744867082546E-3</v>
      </c>
      <c r="AM118">
        <f t="shared" si="900"/>
        <v>2.4093297933175497E-5</v>
      </c>
      <c r="AN118">
        <f t="shared" si="900"/>
        <v>1.1988400515369822E-4</v>
      </c>
      <c r="AO118">
        <f t="shared" si="900"/>
        <v>2.9289586315780439E-5</v>
      </c>
      <c r="AP118">
        <f t="shared" si="900"/>
        <v>1.8847391605534627E-6</v>
      </c>
      <c r="AQ118">
        <f t="shared" si="900"/>
        <v>0.26445525258510805</v>
      </c>
      <c r="AR118">
        <f t="shared" si="900"/>
        <v>145.11802865966888</v>
      </c>
      <c r="AS118">
        <f t="shared" si="900"/>
        <v>5.5283058537018004</v>
      </c>
      <c r="AT118">
        <f t="shared" si="900"/>
        <v>4.6620691995365773</v>
      </c>
      <c r="AU118">
        <f t="shared" si="900"/>
        <v>1.765936990242718</v>
      </c>
      <c r="AV118">
        <f t="shared" si="900"/>
        <v>4.9625752729778367E-6</v>
      </c>
      <c r="AW118">
        <f t="shared" si="900"/>
        <v>3.9912085729196233E-7</v>
      </c>
      <c r="AX118">
        <f t="shared" si="900"/>
        <v>1.7100764651962912E-2</v>
      </c>
      <c r="AY118">
        <f t="shared" si="900"/>
        <v>2.071362185728352E-2</v>
      </c>
      <c r="AZ118">
        <f t="shared" si="900"/>
        <v>7.8893948434514068E-7</v>
      </c>
      <c r="BA118">
        <f t="shared" si="900"/>
        <v>2.0004624136759886E-3</v>
      </c>
      <c r="BB118">
        <f t="shared" si="900"/>
        <v>9.6315948641579763E-3</v>
      </c>
      <c r="BC118">
        <f t="shared" si="900"/>
        <v>573.41939970630028</v>
      </c>
      <c r="BD118">
        <f t="shared" si="900"/>
        <v>0.48613848308219437</v>
      </c>
      <c r="BE118">
        <f t="shared" si="900"/>
        <v>1.3666944712155065</v>
      </c>
      <c r="BF118">
        <f t="shared" si="900"/>
        <v>0.58579172631558685</v>
      </c>
      <c r="BG118">
        <f t="shared" si="900"/>
        <v>232.96094988203387</v>
      </c>
      <c r="BH118">
        <f t="shared" si="900"/>
        <v>232.96094988203419</v>
      </c>
      <c r="BI118">
        <f t="shared" si="900"/>
        <v>0</v>
      </c>
      <c r="BJ118">
        <f t="shared" si="900"/>
        <v>0.96140000427394268</v>
      </c>
      <c r="BK118">
        <f t="shared" si="900"/>
        <v>2.9713495307439896E-2</v>
      </c>
      <c r="BL118">
        <f t="shared" si="900"/>
        <v>264.49275507616738</v>
      </c>
      <c r="BM118">
        <f t="shared" si="900"/>
        <v>1093.5192032440123</v>
      </c>
      <c r="BN118">
        <f t="shared" si="900"/>
        <v>829.02644816784345</v>
      </c>
      <c r="BO118">
        <f t="shared" si="900"/>
        <v>13515.806168251407</v>
      </c>
      <c r="BP118">
        <f t="shared" si="900"/>
        <v>6.222615796885865E-2</v>
      </c>
      <c r="BQ118">
        <f t="shared" si="900"/>
        <v>1.6901626196191597E-2</v>
      </c>
      <c r="BR118">
        <f t="shared" ref="BR118:CV118" si="901">_xlfn.STDEV.S(BR54:BR55)</f>
        <v>5.8249714329219535E-2</v>
      </c>
      <c r="BS118">
        <f t="shared" si="901"/>
        <v>0.14285477296784393</v>
      </c>
      <c r="BT118">
        <f t="shared" si="901"/>
        <v>0.62355477510481727</v>
      </c>
      <c r="BU118">
        <f t="shared" si="901"/>
        <v>0.10382013475586169</v>
      </c>
      <c r="BV118">
        <f t="shared" si="901"/>
        <v>3.7436245740819145E-4</v>
      </c>
      <c r="BW118">
        <f t="shared" si="901"/>
        <v>1.7698989982490812E-8</v>
      </c>
      <c r="BX118">
        <f t="shared" si="901"/>
        <v>5.5693658144060952E-3</v>
      </c>
      <c r="BY118">
        <f t="shared" si="901"/>
        <v>3.3035607967568831E-5</v>
      </c>
      <c r="BZ118">
        <f t="shared" si="901"/>
        <v>2.1605557098245409E-2</v>
      </c>
      <c r="CA118">
        <f t="shared" si="901"/>
        <v>5.8068607133179278E-3</v>
      </c>
      <c r="CB118">
        <f t="shared" si="901"/>
        <v>5.6083112196070655E-3</v>
      </c>
      <c r="CC118">
        <f t="shared" si="901"/>
        <v>2.1308548791318014E-4</v>
      </c>
      <c r="CD118">
        <f t="shared" si="901"/>
        <v>1.3587461456325752E-2</v>
      </c>
      <c r="CE118">
        <f t="shared" si="901"/>
        <v>1.8515300055511235E-7</v>
      </c>
      <c r="CF118">
        <f t="shared" si="901"/>
        <v>9.5482267675039397E-8</v>
      </c>
      <c r="CG118">
        <f t="shared" si="901"/>
        <v>1.5394535895987308E-2</v>
      </c>
      <c r="CH118">
        <f t="shared" si="901"/>
        <v>1.9391530578975749E-4</v>
      </c>
      <c r="CJ118">
        <f t="shared" si="901"/>
        <v>1.2896467141904719</v>
      </c>
      <c r="CK118">
        <f t="shared" si="901"/>
        <v>4.949145817055333E-2</v>
      </c>
      <c r="CL118">
        <f t="shared" si="901"/>
        <v>0.10452345285910712</v>
      </c>
      <c r="CM118">
        <f t="shared" ref="CM118" si="902">_xlfn.STDEV.S(CM54:CM55)</f>
        <v>8.9082053991577995E-2</v>
      </c>
      <c r="CN118">
        <f t="shared" si="901"/>
        <v>4.5277671094551781</v>
      </c>
      <c r="CO118">
        <f t="shared" si="901"/>
        <v>0.12892080916549345</v>
      </c>
      <c r="CP118">
        <f t="shared" si="901"/>
        <v>3.9912085729201059E-3</v>
      </c>
      <c r="CQ118" t="e">
        <f t="shared" si="901"/>
        <v>#REF!</v>
      </c>
      <c r="CR118" t="e">
        <f t="shared" si="901"/>
        <v>#REF!</v>
      </c>
      <c r="CS118">
        <f t="shared" si="901"/>
        <v>3.3299724608920792E-2</v>
      </c>
      <c r="CT118">
        <f t="shared" si="901"/>
        <v>1.4789727841063418E-3</v>
      </c>
      <c r="CU118">
        <f t="shared" si="901"/>
        <v>4.6109583224134189E-9</v>
      </c>
      <c r="CV118">
        <f t="shared" si="901"/>
        <v>1092.1849298119464</v>
      </c>
      <c r="CW118" t="e">
        <f t="shared" ref="CW118:CX118" si="903">_xlfn.STDEV.S(CW54:CW55)</f>
        <v>#DIV/0!</v>
      </c>
      <c r="CX118">
        <f t="shared" si="903"/>
        <v>9.760729448685352E-3</v>
      </c>
      <c r="CY118">
        <f t="shared" ref="CY118" si="904">_xlfn.STDEV.S(CY54:CY55)</f>
        <v>1.5000296243977662E-2</v>
      </c>
      <c r="CZ118">
        <f>_xlfn.STDEV.S(CZ54:CZ55)</f>
        <v>7.9754886781438425E-2</v>
      </c>
      <c r="DA118">
        <f>_xlfn.STDEV.S(DA54:DA55)</f>
        <v>2.2165270834794397E-6</v>
      </c>
      <c r="DC118">
        <f t="shared" ref="DC118:ED118" si="905">_xlfn.STDEV.S(DC54:DC55)</f>
        <v>9.9279852452356128</v>
      </c>
      <c r="DD118">
        <f t="shared" si="905"/>
        <v>0.22101079705860466</v>
      </c>
      <c r="DE118">
        <f t="shared" si="905"/>
        <v>3.3328428196437488E-11</v>
      </c>
      <c r="DF118">
        <f t="shared" si="905"/>
        <v>3.3328428196437443E-2</v>
      </c>
      <c r="DG118">
        <f t="shared" si="905"/>
        <v>3.0459904291862846E-2</v>
      </c>
      <c r="DH118">
        <f t="shared" si="905"/>
        <v>5.1640693906148305E-4</v>
      </c>
      <c r="DI118">
        <f t="shared" ref="DI118:DK118" si="906">_xlfn.STDEV.S(DI54:DI55)</f>
        <v>2.1390168887322673E-14</v>
      </c>
      <c r="DJ118">
        <f t="shared" si="906"/>
        <v>2.9120757091979159E-7</v>
      </c>
      <c r="DK118">
        <f t="shared" si="906"/>
        <v>4.9224653543843949E-2</v>
      </c>
      <c r="DL118">
        <f t="shared" ref="DL118:DN118" si="907">_xlfn.STDEV.S(DL54:DL55)</f>
        <v>1.5060763039584932E-2</v>
      </c>
      <c r="DM118">
        <f t="shared" si="907"/>
        <v>5.5923104936087126E-2</v>
      </c>
      <c r="DN118">
        <f t="shared" si="907"/>
        <v>30.948849024280761</v>
      </c>
      <c r="DO118">
        <f t="shared" ref="DO118:DP118" si="908">_xlfn.STDEV.S(DO54:DO55)</f>
        <v>0.11740975868914134</v>
      </c>
      <c r="DP118">
        <f t="shared" si="908"/>
        <v>0.22548362095800167</v>
      </c>
      <c r="DQ118">
        <f t="shared" ref="DQ118:DR118" si="909">_xlfn.STDEV.S(DQ54:DQ55)</f>
        <v>1.2503880635837119E-7</v>
      </c>
      <c r="DR118">
        <f t="shared" si="909"/>
        <v>0.27693750552246454</v>
      </c>
      <c r="DT118">
        <f t="shared" si="905"/>
        <v>0</v>
      </c>
      <c r="DU118">
        <f t="shared" si="905"/>
        <v>1.1618899754353588E-5</v>
      </c>
      <c r="DV118">
        <f t="shared" si="905"/>
        <v>7.97925281064077E-23</v>
      </c>
      <c r="DW118">
        <f t="shared" si="905"/>
        <v>2.5375619705771064E-10</v>
      </c>
      <c r="DX118">
        <f t="shared" si="905"/>
        <v>2.1838300356477595E-9</v>
      </c>
      <c r="DY118">
        <f t="shared" si="905"/>
        <v>0</v>
      </c>
      <c r="DZ118">
        <f t="shared" si="905"/>
        <v>0</v>
      </c>
      <c r="EA118">
        <f t="shared" si="905"/>
        <v>1.205375430832523E-12</v>
      </c>
      <c r="EB118">
        <f t="shared" si="905"/>
        <v>1288165674.4445252</v>
      </c>
      <c r="EC118">
        <f t="shared" si="905"/>
        <v>21469427.907408748</v>
      </c>
      <c r="ED118">
        <f t="shared" si="905"/>
        <v>46903.733070501425</v>
      </c>
      <c r="EH118">
        <f>_xlfn.STDEV.S(EH54:EH55)</f>
        <v>8.0031890123274455E-3</v>
      </c>
      <c r="EK118">
        <f t="shared" ref="EK118:EV118" si="910">_xlfn.STDEV.S(EK54:EK55)</f>
        <v>3.3299724608920792E-2</v>
      </c>
      <c r="EL118">
        <f t="shared" si="910"/>
        <v>2.1213203435596424</v>
      </c>
      <c r="EM118" t="e">
        <f t="shared" si="910"/>
        <v>#DIV/0!</v>
      </c>
      <c r="EN118" t="e">
        <f t="shared" si="910"/>
        <v>#NUM!</v>
      </c>
      <c r="EO118" t="e">
        <f t="shared" si="910"/>
        <v>#DIV/0!</v>
      </c>
      <c r="ET118">
        <f t="shared" si="910"/>
        <v>1.6902119418537428E-10</v>
      </c>
      <c r="EU118">
        <f t="shared" si="910"/>
        <v>7.97925281064077E-23</v>
      </c>
      <c r="EV118">
        <f t="shared" si="910"/>
        <v>6.3279840793719734E+36</v>
      </c>
      <c r="EX118">
        <f>_xlfn.STDEV.S(EX54:EX55)</f>
        <v>1.0606601717798212</v>
      </c>
      <c r="EY118">
        <f>_xlfn.STDEV.S(EY54:EY55)</f>
        <v>5.6568542494923853E-3</v>
      </c>
      <c r="EZ118">
        <f>_xlfn.STDEV.S(EZ54:EZ55)</f>
        <v>1.3435028842544405E-4</v>
      </c>
      <c r="FA118">
        <f>_xlfn.STDEV.S(FA54:FA55)</f>
        <v>2.1920310216782913E-2</v>
      </c>
      <c r="FD118">
        <f>_xlfn.STDEV.S(FD54:FD55)</f>
        <v>2.100107140124049E-4</v>
      </c>
      <c r="FE118" t="e">
        <f>_xlfn.STDEV.S(FE54:FE55)</f>
        <v>#DIV/0!</v>
      </c>
      <c r="FG118">
        <f>_xlfn.STDEV.S(FG54:FG55)</f>
        <v>9.5522891656080085E-3</v>
      </c>
      <c r="FH118">
        <f>_xlfn.STDEV.S(FH54:FH55)</f>
        <v>3.3600103565075597E-2</v>
      </c>
      <c r="FI118">
        <f>_xlfn.STDEV.S(FI54:FI55)</f>
        <v>34.810157962161206</v>
      </c>
      <c r="FJ118">
        <f>_xlfn.STDEV.S(FJ54:FJ55)</f>
        <v>0</v>
      </c>
    </row>
    <row r="119" spans="1:166" x14ac:dyDescent="0.25">
      <c r="A119">
        <v>60</v>
      </c>
      <c r="B119">
        <v>25</v>
      </c>
      <c r="C119">
        <v>1600</v>
      </c>
      <c r="E119">
        <f t="shared" si="826"/>
        <v>2</v>
      </c>
      <c r="F119">
        <f t="shared" ref="F119:AK119" si="911">_xlfn.STDEV.S(F56:F57)</f>
        <v>2.8284271247461903</v>
      </c>
      <c r="G119">
        <f t="shared" si="911"/>
        <v>0.1457601634466707</v>
      </c>
      <c r="H119">
        <f t="shared" si="911"/>
        <v>0.26903574546517017</v>
      </c>
      <c r="I119">
        <f t="shared" si="911"/>
        <v>0.27204236349877609</v>
      </c>
      <c r="J119">
        <f t="shared" si="911"/>
        <v>0.13534235923944954</v>
      </c>
      <c r="K119">
        <f t="shared" si="911"/>
        <v>0.29549638832394831</v>
      </c>
      <c r="L119">
        <f t="shared" si="911"/>
        <v>2.6162950903902309</v>
      </c>
      <c r="M119">
        <f t="shared" si="911"/>
        <v>0.27053905448197563</v>
      </c>
      <c r="N119">
        <f t="shared" si="911"/>
        <v>0.21541937378169893</v>
      </c>
      <c r="O119">
        <f t="shared" si="911"/>
        <v>0.16600830614505044</v>
      </c>
      <c r="P119">
        <f t="shared" si="911"/>
        <v>1.2310446288685724E-3</v>
      </c>
      <c r="Q119">
        <f t="shared" si="911"/>
        <v>6.9456778210133128E-5</v>
      </c>
      <c r="R119">
        <f t="shared" si="911"/>
        <v>4.3069481624795217E-3</v>
      </c>
      <c r="S119">
        <f t="shared" si="911"/>
        <v>1.1615878506584393E-3</v>
      </c>
      <c r="T119">
        <f t="shared" si="911"/>
        <v>1.1153391731323885E-3</v>
      </c>
      <c r="U119">
        <f t="shared" si="911"/>
        <v>1.3630811515027337E-4</v>
      </c>
      <c r="V119">
        <f t="shared" si="911"/>
        <v>3.0066180336059301E-3</v>
      </c>
      <c r="W119">
        <f t="shared" si="911"/>
        <v>0.16015402908449908</v>
      </c>
      <c r="X119">
        <f t="shared" si="911"/>
        <v>5.6322561199120248E-2</v>
      </c>
      <c r="Y119">
        <f t="shared" si="911"/>
        <v>0.18137288937434939</v>
      </c>
      <c r="Z119">
        <f t="shared" si="911"/>
        <v>0</v>
      </c>
      <c r="AA119">
        <f t="shared" si="911"/>
        <v>2.0461368103735058E-3</v>
      </c>
      <c r="AB119">
        <f t="shared" si="911"/>
        <v>1.2700159512663234E-4</v>
      </c>
      <c r="AC119">
        <f t="shared" si="911"/>
        <v>0.45720574245587714</v>
      </c>
      <c r="AD119">
        <f t="shared" si="911"/>
        <v>2.5400319025336557E-2</v>
      </c>
      <c r="AE119">
        <f t="shared" si="911"/>
        <v>1.6419221401034143E-11</v>
      </c>
      <c r="AF119">
        <f t="shared" si="911"/>
        <v>3.4308717803528711E-6</v>
      </c>
      <c r="AG119">
        <f t="shared" si="911"/>
        <v>2.8229934304981643E-9</v>
      </c>
      <c r="AH119">
        <f t="shared" si="911"/>
        <v>0.24750630828693518</v>
      </c>
      <c r="AI119">
        <f t="shared" si="911"/>
        <v>0.24750630828693518</v>
      </c>
      <c r="AJ119">
        <f t="shared" si="911"/>
        <v>0.92100370391238895</v>
      </c>
      <c r="AK119">
        <f t="shared" si="911"/>
        <v>2.8491230732053026E-4</v>
      </c>
      <c r="AL119">
        <f t="shared" ref="AL119:BQ119" si="912">_xlfn.STDEV.S(AL56:AL57)</f>
        <v>3.125820258941295E-4</v>
      </c>
      <c r="AM119">
        <f t="shared" si="912"/>
        <v>2.6465005662563593E-5</v>
      </c>
      <c r="AN119">
        <f t="shared" si="912"/>
        <v>1.3148198047821088E-4</v>
      </c>
      <c r="AO119">
        <f t="shared" si="912"/>
        <v>3.2173315114455558E-5</v>
      </c>
      <c r="AP119">
        <f t="shared" si="912"/>
        <v>2.0789919191461991E-6</v>
      </c>
      <c r="AQ119">
        <f t="shared" si="912"/>
        <v>7.0884563500387132E-2</v>
      </c>
      <c r="AR119">
        <f t="shared" si="912"/>
        <v>175.60973597181442</v>
      </c>
      <c r="AS119">
        <f t="shared" si="912"/>
        <v>6.6898947036881982</v>
      </c>
      <c r="AT119">
        <f t="shared" si="912"/>
        <v>5.9545015623835118</v>
      </c>
      <c r="AU119">
        <f t="shared" si="912"/>
        <v>1.9532094814619001</v>
      </c>
      <c r="AV119">
        <f t="shared" si="912"/>
        <v>5.2044889240522678E-6</v>
      </c>
      <c r="AW119">
        <f t="shared" si="912"/>
        <v>4.166554366819244E-7</v>
      </c>
      <c r="AX119">
        <f t="shared" si="912"/>
        <v>1.8870654149442473E-2</v>
      </c>
      <c r="AY119">
        <f t="shared" si="912"/>
        <v>1.601486604661477E-2</v>
      </c>
      <c r="AZ119">
        <f t="shared" si="912"/>
        <v>8.2655017819009893E-7</v>
      </c>
      <c r="BA119">
        <f t="shared" si="912"/>
        <v>2.2732089634340162E-3</v>
      </c>
      <c r="BB119">
        <f t="shared" si="912"/>
        <v>2.7464857656208969E-3</v>
      </c>
      <c r="BC119">
        <f t="shared" si="912"/>
        <v>628.65095823298566</v>
      </c>
      <c r="BD119">
        <f t="shared" si="912"/>
        <v>0.55231698457315814</v>
      </c>
      <c r="BE119">
        <f t="shared" si="912"/>
        <v>0.39810869175372665</v>
      </c>
      <c r="BF119">
        <f t="shared" si="912"/>
        <v>0.64346630228911272</v>
      </c>
      <c r="BG119">
        <f t="shared" si="912"/>
        <v>37.472978883284817</v>
      </c>
      <c r="BH119">
        <f t="shared" si="912"/>
        <v>37.472978883284817</v>
      </c>
      <c r="BI119">
        <f t="shared" si="912"/>
        <v>0</v>
      </c>
      <c r="BJ119">
        <f t="shared" si="912"/>
        <v>8.0066367329795357E-2</v>
      </c>
      <c r="BK119">
        <f t="shared" si="912"/>
        <v>4.4703288070902817E-3</v>
      </c>
      <c r="BL119">
        <f t="shared" si="912"/>
        <v>15.015687904696586</v>
      </c>
      <c r="BM119">
        <f t="shared" si="912"/>
        <v>293.89979579066272</v>
      </c>
      <c r="BN119">
        <f t="shared" si="912"/>
        <v>278.88410788596644</v>
      </c>
      <c r="BO119">
        <f t="shared" si="912"/>
        <v>152.8366815236997</v>
      </c>
      <c r="BP119">
        <f t="shared" si="912"/>
        <v>3.4300665375830092E-3</v>
      </c>
      <c r="BQ119">
        <f t="shared" si="912"/>
        <v>2.1323363118950331E-3</v>
      </c>
      <c r="BR119">
        <f t="shared" ref="BR119:CV119" si="913">_xlfn.STDEV.S(BR56:BR57)</f>
        <v>3.5331055345985368E-3</v>
      </c>
      <c r="BS119">
        <f t="shared" si="913"/>
        <v>0.21188371199440151</v>
      </c>
      <c r="BT119">
        <f t="shared" si="913"/>
        <v>0.25191689565930298</v>
      </c>
      <c r="BU119">
        <f t="shared" si="913"/>
        <v>5.8655342487574126E-2</v>
      </c>
      <c r="BV119">
        <f t="shared" si="913"/>
        <v>4.1070319436875558E-4</v>
      </c>
      <c r="BW119">
        <f t="shared" si="913"/>
        <v>1.94166900911573E-8</v>
      </c>
      <c r="BX119">
        <f t="shared" si="913"/>
        <v>4.7116522298949158E-3</v>
      </c>
      <c r="BY119">
        <f t="shared" si="913"/>
        <v>4.8640499657289659E-5</v>
      </c>
      <c r="BZ119">
        <f t="shared" si="913"/>
        <v>8.8933442869036164E-3</v>
      </c>
      <c r="CA119">
        <f t="shared" si="913"/>
        <v>2.3982838110177367E-3</v>
      </c>
      <c r="CB119">
        <f t="shared" si="913"/>
        <v>1.5182931415303738E-3</v>
      </c>
      <c r="CC119">
        <f t="shared" si="913"/>
        <v>7.139874105098193E-4</v>
      </c>
      <c r="CD119">
        <f t="shared" si="913"/>
        <v>6.8024982583991872E-3</v>
      </c>
      <c r="CE119">
        <f t="shared" si="913"/>
        <v>1.7700442659992235E-8</v>
      </c>
      <c r="CF119">
        <f t="shared" si="913"/>
        <v>1.0811825698288857E-7</v>
      </c>
      <c r="CG119">
        <f t="shared" si="913"/>
        <v>3.3429110427619698E-3</v>
      </c>
      <c r="CH119">
        <f t="shared" si="913"/>
        <v>9.9746245720921221E-5</v>
      </c>
      <c r="CJ119">
        <f t="shared" si="913"/>
        <v>4.3263809889557701</v>
      </c>
      <c r="CK119">
        <f t="shared" si="913"/>
        <v>0.1463891284383253</v>
      </c>
      <c r="CL119">
        <f t="shared" si="913"/>
        <v>3.8776035033637524E-2</v>
      </c>
      <c r="CM119">
        <f t="shared" ref="CM119" si="914">_xlfn.STDEV.S(CM56:CM57)</f>
        <v>3.2329081683120979E-2</v>
      </c>
      <c r="CN119">
        <f t="shared" si="913"/>
        <v>1.329137539029384</v>
      </c>
      <c r="CO119">
        <f t="shared" si="913"/>
        <v>0.17770613644744898</v>
      </c>
      <c r="CP119">
        <f t="shared" si="913"/>
        <v>4.1665543668192966E-3</v>
      </c>
      <c r="CQ119" t="e">
        <f t="shared" si="913"/>
        <v>#REF!</v>
      </c>
      <c r="CR119" t="e">
        <f t="shared" si="913"/>
        <v>#REF!</v>
      </c>
      <c r="CS119">
        <f t="shared" si="913"/>
        <v>3.7419464048568878E-2</v>
      </c>
      <c r="CT119">
        <f t="shared" si="913"/>
        <v>5.9028828023859243E-4</v>
      </c>
      <c r="CU119">
        <f t="shared" si="913"/>
        <v>1.8613144322201968E-9</v>
      </c>
      <c r="CV119">
        <f t="shared" si="913"/>
        <v>234.3103555419425</v>
      </c>
      <c r="CW119" t="e">
        <f t="shared" ref="CW119:CX119" si="915">_xlfn.STDEV.S(CW56:CW57)</f>
        <v>#DIV/0!</v>
      </c>
      <c r="CX119">
        <f t="shared" si="915"/>
        <v>2.1005939571637007E-3</v>
      </c>
      <c r="CY119">
        <f t="shared" ref="CY119" si="916">_xlfn.STDEV.S(CY56:CY57)</f>
        <v>1.6419221401033912E-2</v>
      </c>
      <c r="CZ119">
        <f>_xlfn.STDEV.S(CZ56:CZ57)</f>
        <v>0.11751541277113219</v>
      </c>
      <c r="DA119">
        <f>_xlfn.STDEV.S(DA56:DA57)</f>
        <v>3.3274262448927363E-6</v>
      </c>
      <c r="DC119">
        <f t="shared" ref="DC119:ED119" si="917">_xlfn.STDEV.S(DC56:DC57)</f>
        <v>2.7594414085847663</v>
      </c>
      <c r="DD119">
        <f t="shared" si="917"/>
        <v>9.456104044064198E-2</v>
      </c>
      <c r="DE119">
        <f t="shared" si="917"/>
        <v>1.42598048984488E-11</v>
      </c>
      <c r="DF119">
        <f t="shared" si="917"/>
        <v>1.4259804898448716E-2</v>
      </c>
      <c r="DG119">
        <f t="shared" si="917"/>
        <v>3.4230979464785114E-3</v>
      </c>
      <c r="DH119">
        <f t="shared" si="917"/>
        <v>2.7932834956331972E-4</v>
      </c>
      <c r="DI119">
        <f t="shared" ref="DI119:DK119" si="918">_xlfn.STDEV.S(DI56:DI57)</f>
        <v>2.8916994303251375E-14</v>
      </c>
      <c r="DJ119">
        <f t="shared" si="918"/>
        <v>1.3016540089778573E-7</v>
      </c>
      <c r="DK119">
        <f t="shared" si="918"/>
        <v>1.6374884325216624E-2</v>
      </c>
      <c r="DL119">
        <f t="shared" ref="DL119:DN119" si="919">_xlfn.STDEV.S(DL56:DL57)</f>
        <v>6.2569804846186452E-3</v>
      </c>
      <c r="DM119">
        <f t="shared" si="919"/>
        <v>2.3036641824082844E-2</v>
      </c>
      <c r="DN119">
        <f t="shared" si="919"/>
        <v>11.753364458818098</v>
      </c>
      <c r="DO119">
        <f t="shared" ref="DO119:DP119" si="920">_xlfn.STDEV.S(DO56:DO57)</f>
        <v>3.7006100722296542E-2</v>
      </c>
      <c r="DP119">
        <f t="shared" si="920"/>
        <v>8.9366627503979446E-2</v>
      </c>
      <c r="DQ119">
        <f t="shared" ref="DQ119:DR119" si="921">_xlfn.STDEV.S(DQ56:DQ57)</f>
        <v>5.6434840181700747E-8</v>
      </c>
      <c r="DR119">
        <f t="shared" si="921"/>
        <v>0.12469653714021586</v>
      </c>
      <c r="DT119">
        <f t="shared" si="917"/>
        <v>0</v>
      </c>
      <c r="DU119">
        <f t="shared" si="917"/>
        <v>1.724531182840842E-5</v>
      </c>
      <c r="DV119">
        <f t="shared" si="917"/>
        <v>3.2583094805726003E-23</v>
      </c>
      <c r="DW119">
        <f t="shared" si="917"/>
        <v>8.2962465473767332E-11</v>
      </c>
      <c r="DX119">
        <f t="shared" si="917"/>
        <v>6.8866262070052558E-10</v>
      </c>
      <c r="DY119">
        <f t="shared" si="917"/>
        <v>0</v>
      </c>
      <c r="DZ119">
        <f t="shared" si="917"/>
        <v>0</v>
      </c>
      <c r="EA119">
        <f t="shared" si="917"/>
        <v>4.4985553451213963E-13</v>
      </c>
      <c r="EB119">
        <f t="shared" si="917"/>
        <v>517514624.35289812</v>
      </c>
      <c r="EC119">
        <f t="shared" si="917"/>
        <v>8625243.7392149847</v>
      </c>
      <c r="ED119">
        <f t="shared" si="917"/>
        <v>1459935.0351146844</v>
      </c>
      <c r="EH119">
        <f>_xlfn.STDEV.S(EH56:EH57)</f>
        <v>1.1804791024683552E-2</v>
      </c>
      <c r="EK119">
        <f t="shared" ref="EK119:EV119" si="922">_xlfn.STDEV.S(EK56:EK57)</f>
        <v>3.7419464048568878E-2</v>
      </c>
      <c r="EL119">
        <f t="shared" si="922"/>
        <v>2.8284271247461903</v>
      </c>
      <c r="EM119">
        <f t="shared" si="922"/>
        <v>2.8284271247461903</v>
      </c>
      <c r="EN119">
        <f t="shared" si="922"/>
        <v>0.17770613644744898</v>
      </c>
      <c r="EO119" t="e">
        <f t="shared" si="922"/>
        <v>#DIV/0!</v>
      </c>
      <c r="ET119">
        <f t="shared" si="922"/>
        <v>1.6597582945326372E-10</v>
      </c>
      <c r="EU119">
        <f t="shared" si="922"/>
        <v>3.2583094805726003E-23</v>
      </c>
      <c r="EV119">
        <f t="shared" si="922"/>
        <v>2.0976558275215399E+36</v>
      </c>
      <c r="EX119">
        <f>_xlfn.STDEV.S(EX56:EX57)</f>
        <v>62.798153237177303</v>
      </c>
      <c r="EY119">
        <f>_xlfn.STDEV.S(EY56:EY57)</f>
        <v>4.2426406871192892E-3</v>
      </c>
      <c r="EZ119">
        <f>_xlfn.STDEV.S(EZ56:EZ57)</f>
        <v>1.3647160876900365E-4</v>
      </c>
      <c r="FA119">
        <f>_xlfn.STDEV.S(FA56:FA57)</f>
        <v>8.4852813742384205E-3</v>
      </c>
      <c r="FD119">
        <f>_xlfn.STDEV.S(FD56:FD57)</f>
        <v>7.1417784899841332E-4</v>
      </c>
      <c r="FE119" t="e">
        <f>_xlfn.STDEV.S(FE56:FE57)</f>
        <v>#DIV/0!</v>
      </c>
      <c r="FG119">
        <f>_xlfn.STDEV.S(FG56:FG57)</f>
        <v>1.8962613997463417E-3</v>
      </c>
      <c r="FH119">
        <f>_xlfn.STDEV.S(FH56:FH57)</f>
        <v>3.7489480820119173E-2</v>
      </c>
      <c r="FI119">
        <f>_xlfn.STDEV.S(FI56:FI57)</f>
        <v>7.4005648438888469</v>
      </c>
      <c r="FJ119">
        <f>_xlfn.STDEV.S(FJ56:FJ57)</f>
        <v>0</v>
      </c>
    </row>
    <row r="120" spans="1:166" x14ac:dyDescent="0.25">
      <c r="A120">
        <v>60</v>
      </c>
      <c r="B120">
        <v>25</v>
      </c>
      <c r="C120">
        <v>1750</v>
      </c>
      <c r="E120">
        <f t="shared" si="826"/>
        <v>3</v>
      </c>
      <c r="F120">
        <f t="shared" ref="F120:AK120" si="923">_xlfn.STDEV.S(F58:F60)</f>
        <v>2.0816659994661331</v>
      </c>
      <c r="G120">
        <f t="shared" si="923"/>
        <v>0.30773397715071987</v>
      </c>
      <c r="H120">
        <f t="shared" si="923"/>
        <v>0.20212057256086807</v>
      </c>
      <c r="I120">
        <f t="shared" si="923"/>
        <v>0.36899550447170909</v>
      </c>
      <c r="J120">
        <f t="shared" si="923"/>
        <v>0.63757511944240763</v>
      </c>
      <c r="K120">
        <f t="shared" si="923"/>
        <v>0.58523169676661491</v>
      </c>
      <c r="L120">
        <f t="shared" si="923"/>
        <v>1.5685662242952958</v>
      </c>
      <c r="M120">
        <f t="shared" si="923"/>
        <v>0.27672905987144092</v>
      </c>
      <c r="N120">
        <f t="shared" si="923"/>
        <v>0.61140210823326602</v>
      </c>
      <c r="O120">
        <f t="shared" si="923"/>
        <v>0.17005205300916057</v>
      </c>
      <c r="P120">
        <f t="shared" si="923"/>
        <v>7.8373661262027986E-4</v>
      </c>
      <c r="Q120">
        <f t="shared" si="923"/>
        <v>7.1159008292623316E-5</v>
      </c>
      <c r="R120">
        <f t="shared" si="923"/>
        <v>3.0377594064133944E-3</v>
      </c>
      <c r="S120">
        <f t="shared" si="923"/>
        <v>8.218416212952568E-4</v>
      </c>
      <c r="T120">
        <f t="shared" si="923"/>
        <v>7.612006210521437E-4</v>
      </c>
      <c r="U120">
        <f t="shared" si="923"/>
        <v>6.0644197303332517E-5</v>
      </c>
      <c r="V120">
        <f t="shared" si="923"/>
        <v>0.21841457377198714</v>
      </c>
      <c r="W120">
        <f t="shared" si="923"/>
        <v>5.2404120604524727E-2</v>
      </c>
      <c r="X120">
        <f t="shared" si="923"/>
        <v>0.87487558113357355</v>
      </c>
      <c r="Y120">
        <f t="shared" si="923"/>
        <v>0.36698673454681358</v>
      </c>
      <c r="Z120">
        <f t="shared" si="923"/>
        <v>0.66685150021075423</v>
      </c>
      <c r="AA120">
        <f t="shared" si="923"/>
        <v>1.4978364294582353E-3</v>
      </c>
      <c r="AB120">
        <f t="shared" si="923"/>
        <v>6.3745965229648977E-4</v>
      </c>
      <c r="AC120">
        <f t="shared" si="923"/>
        <v>2.2948547482673622</v>
      </c>
      <c r="AD120">
        <f t="shared" si="923"/>
        <v>5.3773541211591818</v>
      </c>
      <c r="AE120">
        <f t="shared" si="923"/>
        <v>1.6815602012857938E-11</v>
      </c>
      <c r="AF120">
        <f t="shared" si="923"/>
        <v>3.4968091274759795E-6</v>
      </c>
      <c r="AG120">
        <f t="shared" si="923"/>
        <v>2.8771074613771718E-9</v>
      </c>
      <c r="AH120">
        <f t="shared" si="923"/>
        <v>0.25437788710523812</v>
      </c>
      <c r="AI120">
        <f t="shared" si="923"/>
        <v>0.25437788710523812</v>
      </c>
      <c r="AJ120">
        <f t="shared" si="923"/>
        <v>2.6170712897273245</v>
      </c>
      <c r="AK120">
        <f t="shared" si="923"/>
        <v>2.91000622846889E-4</v>
      </c>
      <c r="AL120">
        <f t="shared" ref="AL120:BQ120" si="924">_xlfn.STDEV.S(AL58:AL60)</f>
        <v>8.8549836653714544E-4</v>
      </c>
      <c r="AM120">
        <f t="shared" si="924"/>
        <v>2.704433910963956E-5</v>
      </c>
      <c r="AN120">
        <f t="shared" si="924"/>
        <v>1.3449032309751418E-4</v>
      </c>
      <c r="AO120">
        <f t="shared" si="924"/>
        <v>3.2877282528225448E-5</v>
      </c>
      <c r="AP120">
        <f t="shared" si="924"/>
        <v>2.1189165464583992E-6</v>
      </c>
      <c r="AQ120">
        <f t="shared" si="924"/>
        <v>0.2018061531771943</v>
      </c>
      <c r="AR120">
        <f t="shared" si="924"/>
        <v>196.4233789249673</v>
      </c>
      <c r="AS120">
        <f t="shared" si="924"/>
        <v>7.4827953876178315</v>
      </c>
      <c r="AT120">
        <f t="shared" si="924"/>
        <v>7.0640417456547535</v>
      </c>
      <c r="AU120">
        <f t="shared" si="924"/>
        <v>1.9873750048824737</v>
      </c>
      <c r="AV120">
        <f t="shared" si="924"/>
        <v>5.0767277498874176E-6</v>
      </c>
      <c r="AW120">
        <f t="shared" si="924"/>
        <v>4.0760245981891929E-7</v>
      </c>
      <c r="AX120">
        <f t="shared" si="924"/>
        <v>1.9228352246575778E-2</v>
      </c>
      <c r="AY120">
        <f t="shared" si="924"/>
        <v>8.2987256460594419E-3</v>
      </c>
      <c r="AZ120">
        <f t="shared" si="924"/>
        <v>8.0677617996677623E-7</v>
      </c>
      <c r="BA120">
        <f t="shared" si="924"/>
        <v>2.3915279176941829E-3</v>
      </c>
      <c r="BB120">
        <f t="shared" si="924"/>
        <v>8.0248835608103721E-3</v>
      </c>
      <c r="BC120">
        <f t="shared" si="924"/>
        <v>643.19057816990585</v>
      </c>
      <c r="BD120">
        <f t="shared" si="924"/>
        <v>0.58113229152071377</v>
      </c>
      <c r="BE120">
        <f t="shared" si="924"/>
        <v>1.159963517896403</v>
      </c>
      <c r="BF120">
        <f t="shared" si="924"/>
        <v>0.6575456505644991</v>
      </c>
      <c r="BG120">
        <f t="shared" si="924"/>
        <v>185.60658697850849</v>
      </c>
      <c r="BH120">
        <f t="shared" si="924"/>
        <v>185.60658697850846</v>
      </c>
      <c r="BI120">
        <f t="shared" si="924"/>
        <v>0</v>
      </c>
      <c r="BJ120">
        <f t="shared" si="924"/>
        <v>0.65039545765242124</v>
      </c>
      <c r="BK120">
        <f t="shared" si="924"/>
        <v>2.0986889057059782E-2</v>
      </c>
      <c r="BL120">
        <f t="shared" si="924"/>
        <v>189.90889160186566</v>
      </c>
      <c r="BM120">
        <f t="shared" si="924"/>
        <v>1501.3572895031446</v>
      </c>
      <c r="BN120">
        <f t="shared" si="924"/>
        <v>1462.5253100512059</v>
      </c>
      <c r="BO120">
        <f t="shared" si="924"/>
        <v>11684.530371868508</v>
      </c>
      <c r="BP120">
        <f t="shared" si="924"/>
        <v>3.0534678048317276E-2</v>
      </c>
      <c r="BQ120">
        <f t="shared" si="924"/>
        <v>1.0850498933059701E-2</v>
      </c>
      <c r="BR120">
        <f t="shared" ref="BR120:CV120" si="925">_xlfn.STDEV.S(BR58:BR60)</f>
        <v>2.5258266320984244E-2</v>
      </c>
      <c r="BS120">
        <f t="shared" si="925"/>
        <v>0.27305183123564275</v>
      </c>
      <c r="BT120">
        <f t="shared" si="925"/>
        <v>0.21653751391866383</v>
      </c>
      <c r="BU120">
        <f t="shared" si="925"/>
        <v>0.34676202451915228</v>
      </c>
      <c r="BV120">
        <f t="shared" si="925"/>
        <v>4.2002083929443127E-4</v>
      </c>
      <c r="BW120">
        <f t="shared" si="925"/>
        <v>1.9857457863022835E-8</v>
      </c>
      <c r="BX120">
        <f t="shared" si="925"/>
        <v>2.9997288101648039E-3</v>
      </c>
      <c r="BY120">
        <f t="shared" si="925"/>
        <v>6.2716242758549564E-5</v>
      </c>
      <c r="BZ120">
        <f t="shared" si="925"/>
        <v>2.3706098087342808E-2</v>
      </c>
      <c r="CA120">
        <f t="shared" si="925"/>
        <v>6.3452740308485127E-3</v>
      </c>
      <c r="CB120">
        <f t="shared" si="925"/>
        <v>1.8732049225860418E-2</v>
      </c>
      <c r="CC120">
        <f t="shared" si="925"/>
        <v>8.3792561564392169E-4</v>
      </c>
      <c r="CD120">
        <f t="shared" si="925"/>
        <v>1.3025351933782603E-2</v>
      </c>
      <c r="CE120">
        <f t="shared" si="925"/>
        <v>1.296733092882523E-6</v>
      </c>
      <c r="CF120">
        <f t="shared" si="925"/>
        <v>1.1399771439216084E-7</v>
      </c>
      <c r="CG120">
        <f t="shared" si="925"/>
        <v>2.1048773429522851E-2</v>
      </c>
      <c r="CH120">
        <f t="shared" si="925"/>
        <v>1.5882305556149566E-4</v>
      </c>
      <c r="CJ120">
        <f t="shared" si="925"/>
        <v>5.0754871682853731</v>
      </c>
      <c r="CK120">
        <f t="shared" si="925"/>
        <v>0.17998742466903775</v>
      </c>
      <c r="CL120">
        <f t="shared" si="925"/>
        <v>0.11629507080157588</v>
      </c>
      <c r="CM120">
        <f t="shared" ref="CM120" si="926">_xlfn.STDEV.S(CM58:CM60)</f>
        <v>7.8844256535708382E-2</v>
      </c>
      <c r="CN120">
        <f t="shared" si="925"/>
        <v>2.8180426720984539</v>
      </c>
      <c r="CO120">
        <f t="shared" si="925"/>
        <v>0.11538399059127583</v>
      </c>
      <c r="CP120">
        <f t="shared" si="925"/>
        <v>4.0760245981892526E-3</v>
      </c>
      <c r="CQ120" t="e">
        <f t="shared" si="925"/>
        <v>#REF!</v>
      </c>
      <c r="CR120" t="e">
        <f t="shared" si="925"/>
        <v>#REF!</v>
      </c>
      <c r="CS120">
        <f t="shared" si="925"/>
        <v>3.3329070843036868E-3</v>
      </c>
      <c r="CT120">
        <f t="shared" si="925"/>
        <v>5.0863532517963583E-4</v>
      </c>
      <c r="CU120">
        <f t="shared" si="925"/>
        <v>1.6001740309338024E-9</v>
      </c>
      <c r="CV120">
        <f t="shared" si="925"/>
        <v>2141.6533153531336</v>
      </c>
      <c r="CW120" t="e">
        <f t="shared" ref="CW120:CX120" si="927">_xlfn.STDEV.S(CW58:CW60)</f>
        <v>#DIV/0!</v>
      </c>
      <c r="CX120">
        <f t="shared" si="927"/>
        <v>1.2846896569817889E-2</v>
      </c>
      <c r="CY120">
        <f t="shared" ref="CY120" si="928">_xlfn.STDEV.S(CY58:CY60)</f>
        <v>1.6815602012857953E-2</v>
      </c>
      <c r="CZ120">
        <f t="shared" ref="CZ120:EN120" si="929">_xlfn.STDEV.S(CZ58:CZ60)</f>
        <v>0.15151410389465544</v>
      </c>
      <c r="DA120">
        <f t="shared" si="929"/>
        <v>4.2842579262226467E-6</v>
      </c>
      <c r="DB120">
        <f t="shared" si="929"/>
        <v>0.1278311228763066</v>
      </c>
      <c r="DC120">
        <f t="shared" si="929"/>
        <v>14.376603228996562</v>
      </c>
      <c r="DD120">
        <f t="shared" si="929"/>
        <v>0.24721546037443909</v>
      </c>
      <c r="DE120">
        <f t="shared" si="929"/>
        <v>3.7280091424465418E-11</v>
      </c>
      <c r="DF120">
        <f t="shared" si="929"/>
        <v>3.7280091424465388E-2</v>
      </c>
      <c r="DG120">
        <f t="shared" si="929"/>
        <v>4.1220504501260052E-2</v>
      </c>
      <c r="DH120">
        <f t="shared" si="929"/>
        <v>6.1670008942872395E-4</v>
      </c>
      <c r="DI120">
        <f t="shared" ref="DI120:DK120" si="930">_xlfn.STDEV.S(DI58:DI60)</f>
        <v>6.8798004559188133E-15</v>
      </c>
      <c r="DJ120">
        <f t="shared" si="930"/>
        <v>3.5397162272942125E-7</v>
      </c>
      <c r="DK120">
        <f t="shared" si="930"/>
        <v>7.0199799484323699E-2</v>
      </c>
      <c r="DL120">
        <f t="shared" ref="DL120:DN120" si="931">_xlfn.STDEV.S(DL58:DL60)</f>
        <v>1.9449458157064493E-2</v>
      </c>
      <c r="DM120">
        <f t="shared" si="931"/>
        <v>7.2824010855793431E-2</v>
      </c>
      <c r="DN120">
        <f t="shared" si="931"/>
        <v>47.569808810935456</v>
      </c>
      <c r="DO120">
        <f t="shared" ref="DO120:DP120" si="932">_xlfn.STDEV.S(DO58:DO60)</f>
        <v>0.16891077060081613</v>
      </c>
      <c r="DP120">
        <f t="shared" si="932"/>
        <v>0.23772032041270946</v>
      </c>
      <c r="DQ120">
        <f t="shared" ref="DQ120:DR120" si="933">_xlfn.STDEV.S(DQ58:DQ60)</f>
        <v>1.3491077630199418E-7</v>
      </c>
      <c r="DR120">
        <f t="shared" si="933"/>
        <v>0.33738425530970395</v>
      </c>
      <c r="DT120">
        <f t="shared" si="929"/>
        <v>0</v>
      </c>
      <c r="DU120">
        <f t="shared" si="929"/>
        <v>2.2222676992739715E-5</v>
      </c>
      <c r="DV120">
        <f t="shared" si="929"/>
        <v>8.2881199796917303E-23</v>
      </c>
      <c r="DW120">
        <f t="shared" si="929"/>
        <v>1.8815235806254229E-10</v>
      </c>
      <c r="DX120">
        <f t="shared" si="929"/>
        <v>1.524309007427618E-9</v>
      </c>
      <c r="DY120">
        <f t="shared" si="929"/>
        <v>0</v>
      </c>
      <c r="DZ120">
        <f t="shared" si="929"/>
        <v>1.4914881954065356E-2</v>
      </c>
      <c r="EA120">
        <f t="shared" si="929"/>
        <v>9.3967166292381548E-13</v>
      </c>
      <c r="EB120">
        <f t="shared" si="929"/>
        <v>1100733125.2688222</v>
      </c>
      <c r="EC120">
        <f t="shared" si="929"/>
        <v>18345552.087813709</v>
      </c>
      <c r="ED120">
        <f t="shared" si="929"/>
        <v>1475134.9139750532</v>
      </c>
      <c r="EE120">
        <f t="shared" si="929"/>
        <v>36.691104175627409</v>
      </c>
      <c r="EF120" t="e">
        <f t="shared" si="929"/>
        <v>#DIV/0!</v>
      </c>
      <c r="EG120">
        <f t="shared" si="929"/>
        <v>1.5218882327033181E-11</v>
      </c>
      <c r="EH120">
        <f t="shared" si="929"/>
        <v>1.5218882327033001E-2</v>
      </c>
      <c r="EI120">
        <f t="shared" si="929"/>
        <v>129.28936735433768</v>
      </c>
      <c r="EJ120">
        <f t="shared" si="929"/>
        <v>1.5218882327033181E-11</v>
      </c>
      <c r="EK120">
        <f t="shared" si="929"/>
        <v>3.3329070843036868E-3</v>
      </c>
      <c r="EL120">
        <f t="shared" si="929"/>
        <v>2.1213203435596424</v>
      </c>
      <c r="EM120">
        <f t="shared" si="929"/>
        <v>2.1213203435596424</v>
      </c>
      <c r="EN120">
        <f t="shared" si="929"/>
        <v>0.12151648202149112</v>
      </c>
      <c r="EO120" t="e">
        <f t="shared" ref="EO120:FJ120" si="934">_xlfn.STDEV.S(EO58:EO60)</f>
        <v>#DIV/0!</v>
      </c>
      <c r="ET120">
        <f t="shared" si="934"/>
        <v>3.0728488639880279E-10</v>
      </c>
      <c r="EU120">
        <f t="shared" si="934"/>
        <v>1.0190473118216432E-22</v>
      </c>
      <c r="EV120">
        <f t="shared" si="934"/>
        <v>5.6967527450340002E+36</v>
      </c>
      <c r="EW120" t="e">
        <f t="shared" si="934"/>
        <v>#DIV/0!</v>
      </c>
      <c r="EX120">
        <f t="shared" si="934"/>
        <v>168.75413397405504</v>
      </c>
      <c r="EY120">
        <f t="shared" si="934"/>
        <v>7.0710678118654816E-4</v>
      </c>
      <c r="EZ120">
        <f t="shared" si="934"/>
        <v>8.2024386617639514E-5</v>
      </c>
      <c r="FA120">
        <f t="shared" si="934"/>
        <v>3.111269837220812E-2</v>
      </c>
      <c r="FB120">
        <f t="shared" si="934"/>
        <v>3.111269837220812E-2</v>
      </c>
      <c r="FC120">
        <f t="shared" si="934"/>
        <v>2.412853085991653</v>
      </c>
      <c r="FD120" t="e">
        <f t="shared" si="934"/>
        <v>#DIV/0!</v>
      </c>
      <c r="FE120" t="e">
        <f t="shared" si="934"/>
        <v>#DIV/0!</v>
      </c>
      <c r="FF120" t="e">
        <f t="shared" si="934"/>
        <v>#DIV/0!</v>
      </c>
      <c r="FG120">
        <f t="shared" si="934"/>
        <v>1.8275654083641207E-2</v>
      </c>
      <c r="FH120" t="e">
        <f t="shared" si="934"/>
        <v>#DIV/0!</v>
      </c>
      <c r="FI120" t="e">
        <f t="shared" si="934"/>
        <v>#DIV/0!</v>
      </c>
      <c r="FJ120" t="e">
        <f t="shared" si="934"/>
        <v>#DIV/0!</v>
      </c>
    </row>
    <row r="121" spans="1:166" x14ac:dyDescent="0.25">
      <c r="A121">
        <v>60</v>
      </c>
      <c r="B121">
        <v>25</v>
      </c>
      <c r="C121">
        <v>1900</v>
      </c>
      <c r="E121">
        <f t="shared" si="826"/>
        <v>3</v>
      </c>
      <c r="F121">
        <f t="shared" ref="F121:AK121" si="935">_xlfn.STDEV.S(F61:F63)</f>
        <v>5.5075705472861003</v>
      </c>
      <c r="G121">
        <f t="shared" si="935"/>
        <v>0.22367563119615899</v>
      </c>
      <c r="H121">
        <f t="shared" si="935"/>
        <v>0.17240869517032387</v>
      </c>
      <c r="I121">
        <f t="shared" si="935"/>
        <v>0.35613958770450105</v>
      </c>
      <c r="J121">
        <f t="shared" si="935"/>
        <v>0.73652799901587618</v>
      </c>
      <c r="K121">
        <f t="shared" si="935"/>
        <v>0.74039440545788382</v>
      </c>
      <c r="L121">
        <f t="shared" si="935"/>
        <v>6.7621076595984499</v>
      </c>
      <c r="M121">
        <f t="shared" si="935"/>
        <v>0.25960358780792997</v>
      </c>
      <c r="N121">
        <f t="shared" si="935"/>
        <v>0.73839292047058624</v>
      </c>
      <c r="O121">
        <f t="shared" si="935"/>
        <v>0.15965534285956082</v>
      </c>
      <c r="P121">
        <f t="shared" si="935"/>
        <v>3.1627186191978099E-3</v>
      </c>
      <c r="Q121">
        <f t="shared" si="935"/>
        <v>6.6813809589159017E-5</v>
      </c>
      <c r="R121">
        <f t="shared" si="935"/>
        <v>1.1467600379384787E-2</v>
      </c>
      <c r="S121">
        <f t="shared" si="935"/>
        <v>3.0972776648493777E-3</v>
      </c>
      <c r="T121">
        <f t="shared" si="935"/>
        <v>3.0868130260127071E-3</v>
      </c>
      <c r="U121">
        <f t="shared" si="935"/>
        <v>9.9557970622861703E-5</v>
      </c>
      <c r="V121">
        <f t="shared" si="935"/>
        <v>0.20867255926530748</v>
      </c>
      <c r="W121">
        <f t="shared" si="935"/>
        <v>2.0452822079117725E-2</v>
      </c>
      <c r="X121">
        <f t="shared" si="935"/>
        <v>0.59196824399865378</v>
      </c>
      <c r="Y121">
        <f t="shared" si="935"/>
        <v>0.10207400909797415</v>
      </c>
      <c r="Z121">
        <f t="shared" si="935"/>
        <v>2.3007245235647329E-3</v>
      </c>
      <c r="AA121">
        <f t="shared" si="935"/>
        <v>1.0192089057350269E-3</v>
      </c>
      <c r="AB121">
        <f t="shared" si="935"/>
        <v>1.9037168777391526E-4</v>
      </c>
      <c r="AC121">
        <f t="shared" si="935"/>
        <v>0.68533807598609586</v>
      </c>
      <c r="AD121">
        <f t="shared" si="935"/>
        <v>3.3200331972476635</v>
      </c>
      <c r="AE121">
        <f t="shared" si="935"/>
        <v>1.5785678290826878E-11</v>
      </c>
      <c r="AF121">
        <f t="shared" si="935"/>
        <v>3.2739019881195135E-6</v>
      </c>
      <c r="AG121">
        <f t="shared" si="935"/>
        <v>2.6936305037167062E-9</v>
      </c>
      <c r="AH121">
        <f t="shared" si="935"/>
        <v>0.23926079465627195</v>
      </c>
      <c r="AI121">
        <f t="shared" si="935"/>
        <v>0.23926079465627195</v>
      </c>
      <c r="AJ121">
        <f t="shared" si="935"/>
        <v>3.1687507401310935</v>
      </c>
      <c r="AK121">
        <f t="shared" si="935"/>
        <v>2.7276903091245187E-4</v>
      </c>
      <c r="AL121">
        <f t="shared" ref="AL121:BQ121" si="936">_xlfn.STDEV.S(AL61:AL63)</f>
        <v>1.0650404893166067E-3</v>
      </c>
      <c r="AM121">
        <f t="shared" si="936"/>
        <v>2.5357138593861913E-5</v>
      </c>
      <c r="AN121">
        <f t="shared" si="936"/>
        <v>1.2616734367463617E-4</v>
      </c>
      <c r="AO121">
        <f t="shared" si="936"/>
        <v>3.0826017538774651E-5</v>
      </c>
      <c r="AP121">
        <f t="shared" si="936"/>
        <v>1.9838281594194831E-6</v>
      </c>
      <c r="AQ121">
        <f t="shared" si="936"/>
        <v>0.24535862759062452</v>
      </c>
      <c r="AR121">
        <f t="shared" si="936"/>
        <v>200.15497439238942</v>
      </c>
      <c r="AS121">
        <f t="shared" si="936"/>
        <v>7.6249514054242171</v>
      </c>
      <c r="AT121">
        <f t="shared" si="936"/>
        <v>6.6263745637805771</v>
      </c>
      <c r="AU121">
        <f t="shared" si="936"/>
        <v>1.8589390640816297</v>
      </c>
      <c r="AV121">
        <f t="shared" si="936"/>
        <v>4.5625898307820417E-6</v>
      </c>
      <c r="AW121">
        <f t="shared" si="936"/>
        <v>3.6690943725205293E-7</v>
      </c>
      <c r="AX121">
        <f t="shared" si="936"/>
        <v>1.8000043985755009E-2</v>
      </c>
      <c r="AY121">
        <f t="shared" si="936"/>
        <v>1.9353507255728285E-2</v>
      </c>
      <c r="AZ121">
        <f t="shared" si="936"/>
        <v>7.2532774003200462E-7</v>
      </c>
      <c r="BA121">
        <f t="shared" si="936"/>
        <v>2.3041007773186928E-3</v>
      </c>
      <c r="BB121">
        <f t="shared" si="936"/>
        <v>9.9434727664825719E-3</v>
      </c>
      <c r="BC121">
        <f t="shared" si="936"/>
        <v>603.4672173556105</v>
      </c>
      <c r="BD121">
        <f t="shared" si="936"/>
        <v>0.55992390107954648</v>
      </c>
      <c r="BE121">
        <f t="shared" si="936"/>
        <v>1.4285121513788295</v>
      </c>
      <c r="BF121">
        <f t="shared" si="936"/>
        <v>0.61652035077548339</v>
      </c>
      <c r="BG121">
        <f t="shared" si="936"/>
        <v>59.527779339573712</v>
      </c>
      <c r="BH121">
        <f t="shared" si="936"/>
        <v>59.527779339573712</v>
      </c>
      <c r="BI121">
        <f t="shared" si="936"/>
        <v>0</v>
      </c>
      <c r="BJ121">
        <f t="shared" si="936"/>
        <v>0.40709497852090126</v>
      </c>
      <c r="BK121">
        <f t="shared" si="936"/>
        <v>6.6662446777631945E-3</v>
      </c>
      <c r="BL121">
        <f t="shared" si="936"/>
        <v>110.07256315275811</v>
      </c>
      <c r="BM121">
        <f t="shared" si="936"/>
        <v>447.05213541496249</v>
      </c>
      <c r="BN121">
        <f t="shared" si="936"/>
        <v>513.70516638848073</v>
      </c>
      <c r="BO121">
        <f t="shared" si="936"/>
        <v>12126.465001859178</v>
      </c>
      <c r="BP121">
        <f t="shared" si="936"/>
        <v>3.5578537409308462E-2</v>
      </c>
      <c r="BQ121">
        <f t="shared" si="936"/>
        <v>3.1375377342067836E-3</v>
      </c>
      <c r="BR121">
        <f t="shared" ref="BR121:CV121" si="937">_xlfn.STDEV.S(BR61:BR63)</f>
        <v>3.1672293997591833E-2</v>
      </c>
      <c r="BS121">
        <f t="shared" si="937"/>
        <v>0.31736704365850249</v>
      </c>
      <c r="BT121">
        <f t="shared" si="937"/>
        <v>0.51467846705963816</v>
      </c>
      <c r="BU121">
        <f t="shared" si="937"/>
        <v>0.1559855544829945</v>
      </c>
      <c r="BV121">
        <f t="shared" si="937"/>
        <v>3.9398663866878093E-4</v>
      </c>
      <c r="BW121">
        <f t="shared" si="937"/>
        <v>1.8626765469582893E-8</v>
      </c>
      <c r="BX121">
        <f t="shared" si="937"/>
        <v>1.2104986429000526E-2</v>
      </c>
      <c r="BY121">
        <f t="shared" si="937"/>
        <v>7.3036512406807601E-5</v>
      </c>
      <c r="BZ121">
        <f t="shared" si="937"/>
        <v>1.7866489267847556E-2</v>
      </c>
      <c r="CA121">
        <f t="shared" si="937"/>
        <v>4.8047261407788231E-3</v>
      </c>
      <c r="CB121">
        <f t="shared" si="937"/>
        <v>1.0736119363405119E-2</v>
      </c>
      <c r="CC121">
        <f t="shared" si="937"/>
        <v>1.6267838298914155E-3</v>
      </c>
      <c r="CD121">
        <f t="shared" si="937"/>
        <v>1.4801411126272441E-2</v>
      </c>
      <c r="CE121">
        <f t="shared" si="937"/>
        <v>7.5538979947830834E-7</v>
      </c>
      <c r="CF121">
        <f t="shared" si="937"/>
        <v>1.0996461737831073E-7</v>
      </c>
      <c r="CG121">
        <f t="shared" si="937"/>
        <v>5.9033142560697407E-3</v>
      </c>
      <c r="CH121">
        <f t="shared" si="937"/>
        <v>1.8302433169444814E-4</v>
      </c>
      <c r="CJ121">
        <f t="shared" si="937"/>
        <v>9.869710068965631</v>
      </c>
      <c r="CK121">
        <f t="shared" si="937"/>
        <v>0.30353580173747075</v>
      </c>
      <c r="CL121">
        <f t="shared" si="937"/>
        <v>7.4116751207551151E-2</v>
      </c>
      <c r="CM121">
        <f t="shared" ref="CM121" si="938">_xlfn.STDEV.S(CM61:CM63)</f>
        <v>6.144733887518946E-2</v>
      </c>
      <c r="CN121">
        <f t="shared" si="937"/>
        <v>2.3144663535093337</v>
      </c>
      <c r="CO121">
        <f t="shared" si="937"/>
        <v>0.35034047408327412</v>
      </c>
      <c r="CP121">
        <f t="shared" si="937"/>
        <v>3.6690943725205811E-3</v>
      </c>
      <c r="CQ121" t="e">
        <f t="shared" si="937"/>
        <v>#REF!</v>
      </c>
      <c r="CR121" t="e">
        <f t="shared" si="937"/>
        <v>#REF!</v>
      </c>
      <c r="CS121">
        <f t="shared" si="937"/>
        <v>4.0007177373361021E-2</v>
      </c>
      <c r="CT121">
        <f t="shared" si="937"/>
        <v>1.2121311584498955E-3</v>
      </c>
      <c r="CU121">
        <f t="shared" si="937"/>
        <v>3.8040492207423997E-9</v>
      </c>
      <c r="CV121">
        <f t="shared" si="937"/>
        <v>792.96500378272356</v>
      </c>
      <c r="CW121" t="e">
        <f t="shared" ref="CW121:CX121" si="939">_xlfn.STDEV.S(CW61:CW63)</f>
        <v>#DIV/0!</v>
      </c>
      <c r="CX121">
        <f t="shared" si="939"/>
        <v>3.7096645745286479E-3</v>
      </c>
      <c r="CY121">
        <f t="shared" ref="CY121" si="940">_xlfn.STDEV.S(CY61:CY63)</f>
        <v>1.5785678290826943E-2</v>
      </c>
      <c r="CZ121">
        <f>_xlfn.STDEV.S(CZ61:CZ63)</f>
        <v>0.17641185571079723</v>
      </c>
      <c r="DA121">
        <f>_xlfn.STDEV.S(DA61:DA63)</f>
        <v>4.9638049135169994E-6</v>
      </c>
      <c r="DC121">
        <f t="shared" ref="DC121:ED121" si="941">_xlfn.STDEV.S(DC61:DC63)</f>
        <v>5.3013100894268472</v>
      </c>
      <c r="DD121">
        <f t="shared" si="941"/>
        <v>0.18917779640232707</v>
      </c>
      <c r="DE121">
        <f t="shared" si="941"/>
        <v>2.8528011697470876E-11</v>
      </c>
      <c r="DF121">
        <f t="shared" si="941"/>
        <v>2.8528011697470882E-2</v>
      </c>
      <c r="DG121">
        <f t="shared" si="941"/>
        <v>1.3146579376870136E-2</v>
      </c>
      <c r="DH121">
        <f t="shared" si="941"/>
        <v>4.1555102763979313E-4</v>
      </c>
      <c r="DI121">
        <f t="shared" ref="DI121:DK121" si="942">_xlfn.STDEV.S(DI61:DI63)</f>
        <v>1.9214237003936263E-14</v>
      </c>
      <c r="DJ121">
        <f t="shared" si="942"/>
        <v>2.7743195092894759E-7</v>
      </c>
      <c r="DK121">
        <f t="shared" si="942"/>
        <v>2.5659453281354612E-2</v>
      </c>
      <c r="DL121">
        <f t="shared" ref="DL121:DN121" si="943">_xlfn.STDEV.S(DL61:DL63)</f>
        <v>1.1187461475773763E-2</v>
      </c>
      <c r="DM121">
        <f t="shared" si="943"/>
        <v>4.1495747945033419E-2</v>
      </c>
      <c r="DN121">
        <f t="shared" si="943"/>
        <v>21.697875903219938</v>
      </c>
      <c r="DO121">
        <f t="shared" ref="DO121:DP121" si="944">_xlfn.STDEV.S(DO61:DO63)</f>
        <v>6.0318825856018068E-2</v>
      </c>
      <c r="DP121">
        <f t="shared" si="944"/>
        <v>0.1709014685127476</v>
      </c>
      <c r="DQ121">
        <f t="shared" ref="DQ121:DR121" si="945">_xlfn.STDEV.S(DQ61:DQ63)</f>
        <v>9.3934630401523787E-8</v>
      </c>
      <c r="DR121">
        <f t="shared" si="945"/>
        <v>0.23710835753609633</v>
      </c>
      <c r="DT121">
        <f t="shared" si="941"/>
        <v>0</v>
      </c>
      <c r="DU121">
        <f t="shared" si="941"/>
        <v>2.5824567326980101E-5</v>
      </c>
      <c r="DV121">
        <f t="shared" si="941"/>
        <v>6.4072946127605941E-23</v>
      </c>
      <c r="DW121">
        <f t="shared" si="941"/>
        <v>1.5074381996449293E-10</v>
      </c>
      <c r="DX121">
        <f t="shared" si="941"/>
        <v>1.232497491185768E-9</v>
      </c>
      <c r="DY121">
        <f t="shared" si="941"/>
        <v>8.4983747219407389E-18</v>
      </c>
      <c r="DZ121">
        <f t="shared" si="941"/>
        <v>1.5035163260146483E-2</v>
      </c>
      <c r="EA121">
        <f t="shared" si="941"/>
        <v>8.0697030223129286E-13</v>
      </c>
      <c r="EB121">
        <f t="shared" si="941"/>
        <v>764201478.08064008</v>
      </c>
      <c r="EC121">
        <f t="shared" si="941"/>
        <v>12736691.30134399</v>
      </c>
      <c r="ED121">
        <f t="shared" si="941"/>
        <v>4299675.3157913676</v>
      </c>
      <c r="EH121">
        <f>_xlfn.STDEV.S(EH61:EH63)</f>
        <v>1.7714798485334155E-2</v>
      </c>
      <c r="EK121">
        <f t="shared" ref="EK121:EV121" si="946">_xlfn.STDEV.S(EK61:EK63)</f>
        <v>4.0007177373361021E-2</v>
      </c>
      <c r="EL121">
        <f t="shared" si="946"/>
        <v>4.0414518843273779</v>
      </c>
      <c r="EM121">
        <f t="shared" si="946"/>
        <v>4.0414518843273779</v>
      </c>
      <c r="EN121">
        <f t="shared" si="946"/>
        <v>0.24050377361354255</v>
      </c>
      <c r="EO121" t="e">
        <f t="shared" si="946"/>
        <v>#DIV/0!</v>
      </c>
      <c r="ET121">
        <f t="shared" si="946"/>
        <v>1.4458559547884998E-10</v>
      </c>
      <c r="EU121">
        <f t="shared" si="946"/>
        <v>6.4072946127605941E-23</v>
      </c>
      <c r="EV121">
        <f t="shared" si="946"/>
        <v>3.7733491997814549E+36</v>
      </c>
      <c r="EX121">
        <f>_xlfn.STDEV.S(EX61:EX63)</f>
        <v>88.727687336028325</v>
      </c>
      <c r="EY121">
        <f>_xlfn.STDEV.S(EY61:EY63)</f>
        <v>9.2915732431775779E-3</v>
      </c>
      <c r="EZ121">
        <f>_xlfn.STDEV.S(EZ61:EZ63)</f>
        <v>9.8332768359958889E-5</v>
      </c>
      <c r="FA121">
        <f>_xlfn.STDEV.S(FA61:FA63)</f>
        <v>1.6653327995729078E-2</v>
      </c>
      <c r="FD121">
        <f>_xlfn.STDEV.S(FD61:FD63)</f>
        <v>1.0578752289377041E-3</v>
      </c>
      <c r="FE121">
        <f>_xlfn.STDEV.S(FE61:FE63)</f>
        <v>140.37453410430254</v>
      </c>
      <c r="FG121">
        <f>_xlfn.STDEV.S(FG61:FG63)</f>
        <v>5.2387222879656161E-3</v>
      </c>
      <c r="FH121">
        <f>_xlfn.STDEV.S(FH61:FH63)</f>
        <v>3.4035395447191016E-2</v>
      </c>
      <c r="FI121">
        <f>_xlfn.STDEV.S(FI61:FI63)</f>
        <v>15.407201729413064</v>
      </c>
      <c r="FJ121">
        <f>_xlfn.STDEV.S(FJ61:FJ63)</f>
        <v>0.1352405606550223</v>
      </c>
    </row>
    <row r="122" spans="1:166" x14ac:dyDescent="0.25">
      <c r="A122">
        <v>60</v>
      </c>
      <c r="B122">
        <v>25</v>
      </c>
      <c r="C122">
        <v>2050</v>
      </c>
      <c r="E122">
        <f t="shared" si="826"/>
        <v>3</v>
      </c>
      <c r="F122">
        <f t="shared" ref="F122:AK122" si="947">_xlfn.STDEV.S(F64:F66)</f>
        <v>0.70710678118654757</v>
      </c>
      <c r="G122">
        <f t="shared" si="947"/>
        <v>0.24000830499068404</v>
      </c>
      <c r="H122">
        <f t="shared" si="947"/>
        <v>0.2554211115002068</v>
      </c>
      <c r="I122">
        <f t="shared" si="947"/>
        <v>0.23196637956824515</v>
      </c>
      <c r="J122">
        <f t="shared" si="947"/>
        <v>0.77086447832579563</v>
      </c>
      <c r="K122">
        <f t="shared" si="947"/>
        <v>0.71712507006239701</v>
      </c>
      <c r="L122">
        <f t="shared" si="947"/>
        <v>1.3647160876900366</v>
      </c>
      <c r="M122">
        <f t="shared" si="947"/>
        <v>0.24369374553422346</v>
      </c>
      <c r="N122">
        <f t="shared" si="947"/>
        <v>0.74399477419409388</v>
      </c>
      <c r="O122">
        <f t="shared" si="947"/>
        <v>0.15017712400076647</v>
      </c>
      <c r="P122">
        <f t="shared" si="947"/>
        <v>8.3230582959366772E-4</v>
      </c>
      <c r="Q122">
        <f t="shared" si="947"/>
        <v>6.2860175337528626E-5</v>
      </c>
      <c r="R122">
        <f t="shared" si="947"/>
        <v>2.8514817844406504E-3</v>
      </c>
      <c r="S122">
        <f t="shared" si="947"/>
        <v>7.6944565425613907E-4</v>
      </c>
      <c r="T122">
        <f t="shared" si="947"/>
        <v>6.8145294179681331E-4</v>
      </c>
      <c r="U122">
        <f t="shared" si="947"/>
        <v>2.1311308076895114E-5</v>
      </c>
      <c r="V122">
        <f t="shared" si="947"/>
        <v>2.3454731931961653E-2</v>
      </c>
      <c r="W122">
        <f t="shared" si="947"/>
        <v>5.3739408263398569E-2</v>
      </c>
      <c r="X122">
        <f t="shared" si="947"/>
        <v>0.98806764803495684</v>
      </c>
      <c r="Y122">
        <f t="shared" si="947"/>
        <v>3.2385490578343765E-2</v>
      </c>
      <c r="Z122">
        <f t="shared" si="947"/>
        <v>0</v>
      </c>
      <c r="AA122">
        <f t="shared" si="947"/>
        <v>1.7639110434254407E-3</v>
      </c>
      <c r="AB122">
        <f t="shared" si="947"/>
        <v>4.9389509215912229E-4</v>
      </c>
      <c r="AC122">
        <f t="shared" si="947"/>
        <v>1.7780223317728405</v>
      </c>
      <c r="AD122">
        <f t="shared" si="947"/>
        <v>2.3368293503300235</v>
      </c>
      <c r="AE122">
        <f t="shared" si="947"/>
        <v>1.4844090104199621E-11</v>
      </c>
      <c r="AF122">
        <f t="shared" si="947"/>
        <v>3.0575590541636913E-6</v>
      </c>
      <c r="AG122">
        <f t="shared" si="947"/>
        <v>2.5154541948694078E-9</v>
      </c>
      <c r="AH122">
        <f t="shared" si="947"/>
        <v>0.22610428636534519</v>
      </c>
      <c r="AI122">
        <f t="shared" si="947"/>
        <v>0.22610428636534519</v>
      </c>
      <c r="AJ122">
        <f t="shared" si="947"/>
        <v>3.2100063203911167</v>
      </c>
      <c r="AK122">
        <f t="shared" si="947"/>
        <v>2.5551454610465242E-4</v>
      </c>
      <c r="AL122">
        <f t="shared" ref="AL122:BQ122" si="948">_xlfn.STDEV.S(AL64:AL66)</f>
        <v>1.0637841661440977E-3</v>
      </c>
      <c r="AM122">
        <f t="shared" si="948"/>
        <v>2.377050479522667E-5</v>
      </c>
      <c r="AN122">
        <f t="shared" si="948"/>
        <v>1.1843516032962403E-4</v>
      </c>
      <c r="AO122">
        <f t="shared" si="948"/>
        <v>2.8896784242582417E-5</v>
      </c>
      <c r="AP122">
        <f t="shared" si="948"/>
        <v>1.8526954589561248E-6</v>
      </c>
      <c r="AQ122">
        <f t="shared" si="948"/>
        <v>0.25069002789565215</v>
      </c>
      <c r="AR122">
        <f t="shared" si="948"/>
        <v>202.66290104107063</v>
      </c>
      <c r="AS122">
        <f t="shared" si="948"/>
        <v>7.7204914682314003</v>
      </c>
      <c r="AT122">
        <f t="shared" si="948"/>
        <v>7.4461075938657695</v>
      </c>
      <c r="AU122">
        <f t="shared" si="948"/>
        <v>1.7319161865491459</v>
      </c>
      <c r="AV122">
        <f t="shared" si="948"/>
        <v>4.1074582236061789E-6</v>
      </c>
      <c r="AW122">
        <f t="shared" si="948"/>
        <v>3.3168048814823298E-7</v>
      </c>
      <c r="AX122">
        <f t="shared" si="948"/>
        <v>1.6804398436960695E-2</v>
      </c>
      <c r="AY122">
        <f t="shared" si="948"/>
        <v>4.3081411828989943E-3</v>
      </c>
      <c r="AZ122">
        <f t="shared" si="948"/>
        <v>6.5356475084613542E-7</v>
      </c>
      <c r="BA122">
        <f t="shared" si="948"/>
        <v>2.2128954004988831E-3</v>
      </c>
      <c r="BB122">
        <f t="shared" si="948"/>
        <v>1.0237310985442654E-2</v>
      </c>
      <c r="BC122">
        <f t="shared" si="948"/>
        <v>566.67829351907324</v>
      </c>
      <c r="BD122">
        <f t="shared" si="948"/>
        <v>0.53784958036469666</v>
      </c>
      <c r="BE122">
        <f t="shared" si="948"/>
        <v>1.4514431859165622</v>
      </c>
      <c r="BF122">
        <f t="shared" si="948"/>
        <v>0.57793568485166613</v>
      </c>
      <c r="BG122">
        <f t="shared" si="948"/>
        <v>34.573839204500693</v>
      </c>
      <c r="BH122">
        <f t="shared" si="948"/>
        <v>34.573839204500693</v>
      </c>
      <c r="BI122">
        <f t="shared" si="948"/>
        <v>0</v>
      </c>
      <c r="BJ122">
        <f t="shared" si="948"/>
        <v>0.40503004347710969</v>
      </c>
      <c r="BK122">
        <f t="shared" si="948"/>
        <v>4.059658387836446E-3</v>
      </c>
      <c r="BL122">
        <f t="shared" si="948"/>
        <v>121.30850433921603</v>
      </c>
      <c r="BM122">
        <f t="shared" si="948"/>
        <v>1159.3559063408306</v>
      </c>
      <c r="BN122">
        <f t="shared" si="948"/>
        <v>1280.664410680047</v>
      </c>
      <c r="BO122">
        <f t="shared" si="948"/>
        <v>1463.7030234691763</v>
      </c>
      <c r="BP122">
        <f t="shared" si="948"/>
        <v>8.7063961854265941E-3</v>
      </c>
      <c r="BQ122">
        <f t="shared" si="948"/>
        <v>1.9141898022022471E-3</v>
      </c>
      <c r="BR122">
        <f t="shared" ref="BR122:CL122" si="949">_xlfn.STDEV.S(BR64:BR66)</f>
        <v>8.002680553837507E-3</v>
      </c>
      <c r="BS122">
        <f t="shared" si="949"/>
        <v>9.7822130364953935E-2</v>
      </c>
      <c r="BT122">
        <f t="shared" si="949"/>
        <v>0.30033715210350626</v>
      </c>
      <c r="BU122">
        <f t="shared" si="949"/>
        <v>0.34151587589917742</v>
      </c>
      <c r="BV122">
        <f t="shared" si="949"/>
        <v>3.6974214422853244E-4</v>
      </c>
      <c r="BW122">
        <f t="shared" si="949"/>
        <v>1.7480867478320726E-8</v>
      </c>
      <c r="BX122">
        <f t="shared" si="949"/>
        <v>3.1855171400869023E-3</v>
      </c>
      <c r="BY122">
        <f t="shared" si="949"/>
        <v>2.2684804844298482E-5</v>
      </c>
      <c r="BZ122">
        <f t="shared" si="949"/>
        <v>1.8319511027616312E-2</v>
      </c>
      <c r="CA122">
        <f t="shared" si="949"/>
        <v>4.912760929868502E-3</v>
      </c>
      <c r="CB122">
        <f t="shared" si="949"/>
        <v>5.9008620391112539E-3</v>
      </c>
      <c r="CC122">
        <f t="shared" si="949"/>
        <v>1.0385122167959043E-4</v>
      </c>
      <c r="CD122">
        <f t="shared" si="949"/>
        <v>1.0752514083851606E-2</v>
      </c>
      <c r="CE122">
        <f t="shared" si="949"/>
        <v>1.2931657179948747E-6</v>
      </c>
      <c r="CF122">
        <f t="shared" si="949"/>
        <v>1.0594430537725301E-7</v>
      </c>
      <c r="CG122">
        <f t="shared" si="949"/>
        <v>1.4490703673409166E-2</v>
      </c>
      <c r="CH122">
        <f t="shared" si="949"/>
        <v>1.3014361053762254E-4</v>
      </c>
      <c r="CJ122">
        <f t="shared" si="949"/>
        <v>0.62805803970080654</v>
      </c>
      <c r="CK122">
        <f t="shared" si="949"/>
        <v>2.6404878517098808E-2</v>
      </c>
      <c r="CL122">
        <f t="shared" si="949"/>
        <v>0.12571115520353571</v>
      </c>
      <c r="CM122">
        <f t="shared" ref="CM122" si="950">_xlfn.STDEV.S(CM64:CM66)</f>
        <v>6.7819522926980166E-2</v>
      </c>
      <c r="CN122">
        <f t="shared" ref="CN122:CS122" si="951">_xlfn.STDEV.S(CN62:CN64)</f>
        <v>1.8753361834260671</v>
      </c>
      <c r="CO122">
        <f t="shared" si="951"/>
        <v>0.13036633155774899</v>
      </c>
      <c r="CP122">
        <f t="shared" si="951"/>
        <v>8.0392676994637674E-2</v>
      </c>
      <c r="CQ122" t="e">
        <f t="shared" si="951"/>
        <v>#REF!</v>
      </c>
      <c r="CR122" t="e">
        <f t="shared" si="951"/>
        <v>#REF!</v>
      </c>
      <c r="CS122">
        <f t="shared" si="951"/>
        <v>2.4338904841268914E-2</v>
      </c>
      <c r="CT122">
        <f t="shared" ref="CT122:CU122" si="952">_xlfn.STDEV.S(CT62:CT64)</f>
        <v>4.3353785921061423E-4</v>
      </c>
      <c r="CU122">
        <f t="shared" si="952"/>
        <v>1.3504468997671239E-9</v>
      </c>
      <c r="CV122">
        <f>_xlfn.STDEV.S(CV62:CV64)</f>
        <v>701.79857889385448</v>
      </c>
      <c r="CW122" t="e">
        <f t="shared" ref="CW122:CX122" si="953">_xlfn.STDEV.S(CW62:CW64)</f>
        <v>#DIV/0!</v>
      </c>
      <c r="CX122">
        <f t="shared" si="953"/>
        <v>4.3119322016544823E-3</v>
      </c>
      <c r="CY122">
        <f t="shared" ref="CY122" si="954">_xlfn.STDEV.S(CY62:CY64)</f>
        <v>8.9584699805491576E-3</v>
      </c>
      <c r="CZ122">
        <f>_xlfn.STDEV.S(CZ64:CZ66)</f>
        <v>5.4750537672117926E-2</v>
      </c>
      <c r="DA122">
        <f>_xlfn.STDEV.S(DA64:DA66)</f>
        <v>1.5107804938682696E-6</v>
      </c>
      <c r="DC122">
        <f t="shared" ref="DC122:ED122" si="955">_xlfn.STDEV.S(DC64:DC66)</f>
        <v>10.904092635445732</v>
      </c>
      <c r="DD122">
        <f t="shared" si="955"/>
        <v>0.18849349292512746</v>
      </c>
      <c r="DE122">
        <f t="shared" si="955"/>
        <v>2.8424818733109222E-11</v>
      </c>
      <c r="DF122">
        <f t="shared" si="955"/>
        <v>2.8424818733109349E-2</v>
      </c>
      <c r="DG122">
        <f t="shared" si="955"/>
        <v>3.3289061934656576E-2</v>
      </c>
      <c r="DH122">
        <f t="shared" si="955"/>
        <v>5.2212436265617267E-4</v>
      </c>
      <c r="DI122">
        <f t="shared" ref="DI122:DK122" si="956">_xlfn.STDEV.S(DI64:DI66)</f>
        <v>0</v>
      </c>
      <c r="DJ122">
        <f t="shared" si="956"/>
        <v>2.8145025932650453E-7</v>
      </c>
      <c r="DK122">
        <f t="shared" si="956"/>
        <v>4.7091145114154249E-2</v>
      </c>
      <c r="DL122">
        <f t="shared" ref="DL122:DN122" si="957">_xlfn.STDEV.S(DL64:DL66)</f>
        <v>1.3781692340944705E-2</v>
      </c>
      <c r="DM122">
        <f t="shared" si="957"/>
        <v>5.1463591593976767E-2</v>
      </c>
      <c r="DN122">
        <f t="shared" si="957"/>
        <v>34.974646497164528</v>
      </c>
      <c r="DO122">
        <f t="shared" ref="DO122:DP122" si="958">_xlfn.STDEV.S(DO64:DO66)</f>
        <v>0.13069544382955886</v>
      </c>
      <c r="DP122">
        <f t="shared" si="958"/>
        <v>0.1735607668266973</v>
      </c>
      <c r="DQ122">
        <f t="shared" ref="DQ122:DR122" si="959">_xlfn.STDEV.S(DQ64:DQ66)</f>
        <v>2.4135092837855893E-6</v>
      </c>
      <c r="DR122">
        <f t="shared" si="959"/>
        <v>0.24553152712775955</v>
      </c>
      <c r="DT122">
        <f t="shared" si="955"/>
        <v>0</v>
      </c>
      <c r="DU122">
        <f t="shared" si="955"/>
        <v>7.9541086079779734E-6</v>
      </c>
      <c r="DV122">
        <f t="shared" si="955"/>
        <v>6.5835753355182638E-23</v>
      </c>
      <c r="DW122">
        <f t="shared" si="955"/>
        <v>1.7647646903465607E-10</v>
      </c>
      <c r="DX122">
        <f t="shared" si="955"/>
        <v>1.4723976116844767E-9</v>
      </c>
      <c r="DY122">
        <f t="shared" si="955"/>
        <v>0</v>
      </c>
      <c r="DZ122">
        <f t="shared" si="955"/>
        <v>0</v>
      </c>
      <c r="EA122">
        <f t="shared" si="955"/>
        <v>1.1002623916202676E-12</v>
      </c>
      <c r="EB122">
        <f t="shared" si="955"/>
        <v>756629466.52740586</v>
      </c>
      <c r="EC122">
        <f t="shared" si="955"/>
        <v>12610491.108790103</v>
      </c>
      <c r="ED122">
        <f t="shared" si="955"/>
        <v>389398.78261766775</v>
      </c>
      <c r="EH122">
        <f>_xlfn.STDEV.S(EH64:EH66)</f>
        <v>5.4918783760494697E-3</v>
      </c>
      <c r="EK122">
        <f t="shared" ref="EK122:EV122" si="960">_xlfn.STDEV.S(EK64:EK66)</f>
        <v>8.0247183441511487E-3</v>
      </c>
      <c r="EL122">
        <f t="shared" si="960"/>
        <v>0.70710678118654757</v>
      </c>
      <c r="EM122">
        <f t="shared" si="960"/>
        <v>0.70710678118654757</v>
      </c>
      <c r="EN122">
        <f t="shared" si="960"/>
        <v>3.6269836290834905E-2</v>
      </c>
      <c r="EO122" t="e">
        <f t="shared" si="960"/>
        <v>#DIV/0!</v>
      </c>
      <c r="ET122">
        <f t="shared" si="960"/>
        <v>2.5121732571032834E-10</v>
      </c>
      <c r="EU122">
        <f t="shared" si="960"/>
        <v>6.5835753355182638E-23</v>
      </c>
      <c r="EV122">
        <f t="shared" si="960"/>
        <v>4.3562125336519261E+36</v>
      </c>
      <c r="EX122">
        <f>_xlfn.STDEV.S(EX64:EX66)</f>
        <v>18.764557904020368</v>
      </c>
      <c r="EY122">
        <f>_xlfn.STDEV.S(EY64:EY66)</f>
        <v>2.8284271247461927E-3</v>
      </c>
      <c r="EZ122">
        <f>_xlfn.STDEV.S(EZ64:EZ66)</f>
        <v>2.1213203435596441E-5</v>
      </c>
      <c r="FA122">
        <f>_xlfn.STDEV.S(FA64:FA66)</f>
        <v>1.8384776310850254E-2</v>
      </c>
      <c r="FD122">
        <f>_xlfn.STDEV.S(FD64:FD66)</f>
        <v>9.8994949366116612E-5</v>
      </c>
      <c r="FE122" t="e">
        <f>_xlfn.STDEV.S(FE64:FE66)</f>
        <v>#DIV/0!</v>
      </c>
      <c r="FG122">
        <f>_xlfn.STDEV.S(FG64:FG66)</f>
        <v>9.3986139019758864E-3</v>
      </c>
      <c r="FH122">
        <f>_xlfn.STDEV.S(FH64:FH66)</f>
        <v>7.8727601439231628E-3</v>
      </c>
      <c r="FI122">
        <f>_xlfn.STDEV.S(FI64:FI66)</f>
        <v>38.905828948120636</v>
      </c>
      <c r="FJ122">
        <f>_xlfn.STDEV.S(FJ64:FJ66)</f>
        <v>0</v>
      </c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75948-407D-48C3-A466-BC9648AEF2F9}">
  <dimension ref="A1:BU178"/>
  <sheetViews>
    <sheetView tabSelected="1" zoomScale="70" zoomScaleNormal="70" workbookViewId="0">
      <selection activeCell="BX13" sqref="BX13"/>
    </sheetView>
  </sheetViews>
  <sheetFormatPr defaultRowHeight="15" x14ac:dyDescent="0.25"/>
  <cols>
    <col min="6" max="6" width="9.42578125" customWidth="1"/>
    <col min="9" max="9" width="8.7109375" customWidth="1"/>
    <col min="15" max="15" width="8.85546875" customWidth="1"/>
    <col min="18" max="18" width="9.42578125" customWidth="1"/>
    <col min="44" max="44" width="9.42578125" customWidth="1"/>
    <col min="62" max="62" width="9.42578125" customWidth="1"/>
  </cols>
  <sheetData>
    <row r="1" spans="1:73" x14ac:dyDescent="0.25">
      <c r="A1" s="14" t="s">
        <v>130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N1" s="14" t="s">
        <v>131</v>
      </c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AA1" s="14" t="s">
        <v>132</v>
      </c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Q1" s="14" t="s">
        <v>133</v>
      </c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G1" s="14" t="s">
        <v>134</v>
      </c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</row>
    <row r="2" spans="1:73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</row>
    <row r="3" spans="1:73" x14ac:dyDescent="0.25">
      <c r="A3" s="8" t="s">
        <v>128</v>
      </c>
      <c r="B3" s="8" t="s">
        <v>17</v>
      </c>
      <c r="C3" s="8" t="s">
        <v>17</v>
      </c>
      <c r="D3" s="8" t="s">
        <v>129</v>
      </c>
      <c r="E3" s="8"/>
      <c r="F3" s="8" t="s">
        <v>24</v>
      </c>
      <c r="G3" s="8" t="s">
        <v>24</v>
      </c>
      <c r="H3" s="8" t="s">
        <v>129</v>
      </c>
      <c r="I3" s="8"/>
      <c r="J3" s="3" t="s">
        <v>27</v>
      </c>
      <c r="K3" s="8" t="s">
        <v>27</v>
      </c>
      <c r="L3" s="8" t="s">
        <v>129</v>
      </c>
      <c r="N3" s="3" t="s">
        <v>128</v>
      </c>
      <c r="O3" s="3" t="s">
        <v>17</v>
      </c>
      <c r="P3" t="s">
        <v>17</v>
      </c>
      <c r="Q3" s="8" t="s">
        <v>129</v>
      </c>
      <c r="S3" s="3" t="s">
        <v>24</v>
      </c>
      <c r="T3" s="3" t="s">
        <v>24</v>
      </c>
      <c r="U3" s="8" t="s">
        <v>129</v>
      </c>
      <c r="V3" s="3"/>
      <c r="W3" s="3" t="s">
        <v>27</v>
      </c>
      <c r="X3" s="3" t="s">
        <v>27</v>
      </c>
      <c r="Y3" s="8" t="s">
        <v>129</v>
      </c>
      <c r="AA3" s="3" t="s">
        <v>128</v>
      </c>
      <c r="AB3" s="3" t="s">
        <v>17</v>
      </c>
      <c r="AC3" s="3" t="s">
        <v>17</v>
      </c>
      <c r="AD3" s="3" t="s">
        <v>17</v>
      </c>
      <c r="AE3" s="8" t="s">
        <v>129</v>
      </c>
      <c r="AF3" s="3"/>
      <c r="AG3" s="3" t="s">
        <v>24</v>
      </c>
      <c r="AH3" s="3" t="s">
        <v>24</v>
      </c>
      <c r="AI3" s="3" t="s">
        <v>24</v>
      </c>
      <c r="AJ3" s="8" t="s">
        <v>129</v>
      </c>
      <c r="AK3" s="3"/>
      <c r="AL3" s="3" t="s">
        <v>27</v>
      </c>
      <c r="AM3" s="3" t="s">
        <v>27</v>
      </c>
      <c r="AN3" s="3" t="s">
        <v>27</v>
      </c>
      <c r="AO3" s="8" t="s">
        <v>129</v>
      </c>
      <c r="AQ3" s="3" t="s">
        <v>128</v>
      </c>
      <c r="AR3" s="3" t="s">
        <v>17</v>
      </c>
      <c r="AS3" s="3" t="s">
        <v>17</v>
      </c>
      <c r="AT3" s="3" t="s">
        <v>17</v>
      </c>
      <c r="AU3" s="8" t="s">
        <v>129</v>
      </c>
      <c r="AV3" s="3"/>
      <c r="AW3" s="3" t="s">
        <v>24</v>
      </c>
      <c r="AX3" s="3" t="s">
        <v>24</v>
      </c>
      <c r="AY3" s="3" t="s">
        <v>24</v>
      </c>
      <c r="AZ3" s="8" t="s">
        <v>129</v>
      </c>
      <c r="BA3" s="3"/>
      <c r="BB3" s="3" t="s">
        <v>27</v>
      </c>
      <c r="BC3" s="3" t="s">
        <v>27</v>
      </c>
      <c r="BD3" s="3" t="s">
        <v>27</v>
      </c>
      <c r="BE3" s="8" t="s">
        <v>129</v>
      </c>
      <c r="BG3" s="3" t="s">
        <v>128</v>
      </c>
      <c r="BH3" s="3" t="s">
        <v>17</v>
      </c>
      <c r="BI3" s="3" t="s">
        <v>17</v>
      </c>
      <c r="BJ3" s="3" t="s">
        <v>17</v>
      </c>
      <c r="BK3" s="8" t="s">
        <v>129</v>
      </c>
      <c r="BL3" s="3"/>
      <c r="BM3" s="3" t="s">
        <v>24</v>
      </c>
      <c r="BN3" s="3" t="s">
        <v>24</v>
      </c>
      <c r="BO3" s="3" t="s">
        <v>24</v>
      </c>
      <c r="BP3" s="8" t="s">
        <v>129</v>
      </c>
      <c r="BQ3" s="3"/>
      <c r="BR3" s="3" t="s">
        <v>27</v>
      </c>
      <c r="BS3" s="3" t="s">
        <v>27</v>
      </c>
      <c r="BT3" s="3" t="s">
        <v>27</v>
      </c>
      <c r="BU3" s="8" t="s">
        <v>129</v>
      </c>
    </row>
    <row r="4" spans="1:73" x14ac:dyDescent="0.25">
      <c r="A4" s="9">
        <v>0</v>
      </c>
      <c r="B4" s="9">
        <v>0.95224938473304022</v>
      </c>
      <c r="C4" s="9">
        <v>0.95160332055327357</v>
      </c>
      <c r="D4" s="9">
        <f t="shared" ref="D4:D35" si="0">AVERAGE(B4:C4)</f>
        <v>0.95192635264315695</v>
      </c>
      <c r="E4" s="9"/>
      <c r="F4" s="9">
        <v>6.5240999999999998</v>
      </c>
      <c r="G4" s="9">
        <v>11.7433</v>
      </c>
      <c r="H4" s="9">
        <f t="shared" ref="H4:H35" si="1">AVERAGE(F4:G4)</f>
        <v>9.1336999999999993</v>
      </c>
      <c r="I4" s="9"/>
      <c r="K4" s="9"/>
      <c r="L4" s="9" t="e">
        <f>AVERAGE(J4:K4)</f>
        <v>#DIV/0!</v>
      </c>
      <c r="N4">
        <v>0</v>
      </c>
      <c r="O4">
        <v>0.95258265497775041</v>
      </c>
      <c r="P4" t="s">
        <v>17</v>
      </c>
      <c r="Q4" s="9">
        <f t="shared" ref="Q4:Q35" si="2">AVERAGE(O4:P4)</f>
        <v>0.95258265497775041</v>
      </c>
      <c r="S4">
        <v>6.5162000000000004</v>
      </c>
      <c r="T4">
        <v>7.1548999999999996</v>
      </c>
      <c r="U4" s="9">
        <f t="shared" ref="U4:U35" si="3">AVERAGE(S4:T4)</f>
        <v>6.8355499999999996</v>
      </c>
      <c r="Y4" s="9" t="e">
        <f t="shared" ref="Y4:Y35" si="4">AVERAGE(W4:X4)</f>
        <v>#DIV/0!</v>
      </c>
      <c r="AA4">
        <v>0</v>
      </c>
      <c r="AB4">
        <v>0.95378557399293706</v>
      </c>
      <c r="AC4">
        <v>0.95262770177885769</v>
      </c>
      <c r="AD4">
        <v>0.95183898889044816</v>
      </c>
      <c r="AE4" s="9">
        <f t="shared" ref="AE4:AE35" si="5">AVERAGE(AB4:AD4)</f>
        <v>0.95275075488741434</v>
      </c>
      <c r="AG4">
        <v>7.7914000000000003</v>
      </c>
      <c r="AH4">
        <v>9.7449999999999992</v>
      </c>
      <c r="AI4">
        <v>11.3088</v>
      </c>
      <c r="AJ4" s="9">
        <f t="shared" ref="AJ4:AJ35" si="6">AVERAGE(AG4:AI4)</f>
        <v>9.6150666666666655</v>
      </c>
      <c r="AO4" s="9" t="e">
        <f t="shared" ref="AO4:AO35" si="7">AVERAGE(AL4:AN4)</f>
        <v>#DIV/0!</v>
      </c>
      <c r="AQ4">
        <v>0</v>
      </c>
      <c r="AR4">
        <v>0.9576268922268717</v>
      </c>
      <c r="AS4">
        <v>0.95657154474216211</v>
      </c>
      <c r="AT4">
        <v>0.95515306777676834</v>
      </c>
      <c r="AU4" s="9">
        <f t="shared" ref="AU4:AU35" si="8">AVERAGE(AR4:AT4)</f>
        <v>0.95645050158193401</v>
      </c>
      <c r="AW4">
        <v>27.3581</v>
      </c>
      <c r="AX4">
        <v>39.393300000000004</v>
      </c>
      <c r="AY4">
        <v>22.6037</v>
      </c>
      <c r="AZ4" s="9">
        <f t="shared" ref="AZ4:AZ35" si="9">AVERAGE(AW4:AY4)</f>
        <v>29.785033333333335</v>
      </c>
      <c r="BE4" s="9" t="e">
        <f t="shared" ref="BE4:BE35" si="10">AVERAGE(BB4:BD4)</f>
        <v>#DIV/0!</v>
      </c>
      <c r="BG4">
        <v>0</v>
      </c>
      <c r="BH4">
        <v>0.95467684528543451</v>
      </c>
      <c r="BI4">
        <v>0.9554549546231661</v>
      </c>
      <c r="BJ4">
        <v>0.95391977502781022</v>
      </c>
      <c r="BK4" s="9">
        <f t="shared" ref="BK4:BK50" si="11">AVERAGE(BH4:BJ4)</f>
        <v>0.95468385831213698</v>
      </c>
      <c r="BM4">
        <v>10.199</v>
      </c>
      <c r="BN4">
        <v>10.8749</v>
      </c>
      <c r="BO4">
        <v>7.7680999999999996</v>
      </c>
      <c r="BP4" s="9">
        <f t="shared" ref="BP4:BP50" si="12">AVERAGE(BM4:BO4)</f>
        <v>9.6140000000000008</v>
      </c>
      <c r="BU4" s="9" t="e">
        <f t="shared" ref="BU4:BU50" si="13">AVERAGE(BR4:BT4)</f>
        <v>#DIV/0!</v>
      </c>
    </row>
    <row r="5" spans="1:73" x14ac:dyDescent="0.25">
      <c r="A5" s="9">
        <v>1</v>
      </c>
      <c r="B5" s="9">
        <v>0.9516875635474713</v>
      </c>
      <c r="C5" s="9">
        <v>0.95147067740726632</v>
      </c>
      <c r="D5" s="9">
        <f t="shared" si="0"/>
        <v>0.95157912047736881</v>
      </c>
      <c r="E5" s="9"/>
      <c r="F5" s="9">
        <v>9.1392000000000007</v>
      </c>
      <c r="G5" s="9">
        <v>6.5240999999999998</v>
      </c>
      <c r="H5" s="9">
        <f t="shared" si="1"/>
        <v>7.8316499999999998</v>
      </c>
      <c r="I5" s="9"/>
      <c r="K5" s="9"/>
      <c r="L5" s="9" t="e">
        <f t="shared" ref="L5:L68" si="14">AVERAGE(J5:K5)</f>
        <v>#DIV/0!</v>
      </c>
      <c r="N5">
        <v>1</v>
      </c>
      <c r="O5">
        <v>0.9517259861814148</v>
      </c>
      <c r="P5">
        <v>0.95159791770225366</v>
      </c>
      <c r="Q5" s="9">
        <f t="shared" si="2"/>
        <v>0.95166195194183423</v>
      </c>
      <c r="S5">
        <v>6.5162000000000004</v>
      </c>
      <c r="T5">
        <v>7.8053999999999997</v>
      </c>
      <c r="U5" s="9">
        <f t="shared" si="3"/>
        <v>7.1608000000000001</v>
      </c>
      <c r="Y5" s="9" t="e">
        <f t="shared" si="4"/>
        <v>#DIV/0!</v>
      </c>
      <c r="AA5">
        <v>1</v>
      </c>
      <c r="AB5">
        <v>0.95163964062655126</v>
      </c>
      <c r="AC5">
        <v>0.9516974594599833</v>
      </c>
      <c r="AD5">
        <v>0.95118190163346239</v>
      </c>
      <c r="AE5" s="9">
        <f t="shared" si="5"/>
        <v>0.95150633390666572</v>
      </c>
      <c r="AG5">
        <v>6.4966999999999997</v>
      </c>
      <c r="AH5">
        <v>9.7449999999999992</v>
      </c>
      <c r="AI5">
        <v>7.9827000000000004</v>
      </c>
      <c r="AJ5" s="9">
        <f t="shared" si="6"/>
        <v>8.0747999999999998</v>
      </c>
      <c r="AO5" s="9" t="e">
        <f t="shared" si="7"/>
        <v>#DIV/0!</v>
      </c>
      <c r="AQ5">
        <v>1</v>
      </c>
      <c r="AR5">
        <v>0.95443049565718618</v>
      </c>
      <c r="AS5">
        <v>0.95509384377940987</v>
      </c>
      <c r="AT5">
        <v>0.95314228256754596</v>
      </c>
      <c r="AU5" s="9">
        <f t="shared" si="8"/>
        <v>0.95422220733471397</v>
      </c>
      <c r="AW5">
        <v>17.3491</v>
      </c>
      <c r="AX5">
        <v>17.3597</v>
      </c>
      <c r="AY5">
        <v>23.282800000000002</v>
      </c>
      <c r="AZ5" s="9">
        <f t="shared" si="9"/>
        <v>19.330533333333332</v>
      </c>
      <c r="BE5" s="9" t="e">
        <f t="shared" si="10"/>
        <v>#DIV/0!</v>
      </c>
      <c r="BG5">
        <v>1</v>
      </c>
      <c r="BH5">
        <v>0.95415937364972692</v>
      </c>
      <c r="BI5">
        <v>0.95410859448314334</v>
      </c>
      <c r="BJ5">
        <v>0.95492605618246584</v>
      </c>
      <c r="BK5" s="9">
        <f t="shared" si="11"/>
        <v>0.95439800810511199</v>
      </c>
      <c r="BM5">
        <v>5.7370000000000001</v>
      </c>
      <c r="BN5">
        <v>9.5954999999999995</v>
      </c>
      <c r="BO5">
        <v>4.5286999999999997</v>
      </c>
      <c r="BP5" s="9">
        <f t="shared" si="12"/>
        <v>6.6204000000000001</v>
      </c>
      <c r="BU5" s="9" t="e">
        <f t="shared" si="13"/>
        <v>#DIV/0!</v>
      </c>
    </row>
    <row r="6" spans="1:73" x14ac:dyDescent="0.25">
      <c r="A6" s="9">
        <v>2</v>
      </c>
      <c r="B6" s="9">
        <v>0.95084603968515158</v>
      </c>
      <c r="C6" s="9">
        <v>0.95160036321278918</v>
      </c>
      <c r="D6" s="9">
        <f t="shared" si="0"/>
        <v>0.95122320144897032</v>
      </c>
      <c r="E6" s="9"/>
      <c r="F6" s="9">
        <v>5.8787000000000003</v>
      </c>
      <c r="G6" s="9">
        <v>6.5279999999999996</v>
      </c>
      <c r="H6" s="9">
        <f t="shared" si="1"/>
        <v>6.2033500000000004</v>
      </c>
      <c r="I6" s="9"/>
      <c r="K6" s="9"/>
      <c r="L6" s="9" t="e">
        <f t="shared" si="14"/>
        <v>#DIV/0!</v>
      </c>
      <c r="N6">
        <v>2</v>
      </c>
      <c r="O6">
        <v>0.95075758894687401</v>
      </c>
      <c r="P6">
        <v>0.95098480403427499</v>
      </c>
      <c r="Q6" s="9">
        <f t="shared" si="2"/>
        <v>0.9508711964905745</v>
      </c>
      <c r="S6">
        <v>6.5201000000000002</v>
      </c>
      <c r="T6">
        <v>6.5084</v>
      </c>
      <c r="U6" s="9">
        <f t="shared" si="3"/>
        <v>6.5142500000000005</v>
      </c>
      <c r="Y6" s="9" t="e">
        <f t="shared" si="4"/>
        <v>#DIV/0!</v>
      </c>
      <c r="AA6">
        <v>2</v>
      </c>
      <c r="AB6">
        <v>0.95157760518502266</v>
      </c>
      <c r="AC6">
        <v>0.95110519759076328</v>
      </c>
      <c r="AD6">
        <v>0.95077176632351823</v>
      </c>
      <c r="AE6" s="9">
        <f t="shared" si="5"/>
        <v>0.95115152303310124</v>
      </c>
      <c r="AG6">
        <v>5.8505000000000003</v>
      </c>
      <c r="AH6">
        <v>9.7449999999999992</v>
      </c>
      <c r="AI6">
        <v>7.3219000000000003</v>
      </c>
      <c r="AJ6" s="9">
        <f t="shared" si="6"/>
        <v>7.6391333333333336</v>
      </c>
      <c r="AO6" s="9" t="e">
        <f t="shared" si="7"/>
        <v>#DIV/0!</v>
      </c>
      <c r="AQ6">
        <v>2</v>
      </c>
      <c r="AR6">
        <v>0.95416053704057879</v>
      </c>
      <c r="AS6">
        <v>0.95461778399322073</v>
      </c>
      <c r="AT6">
        <v>0.9525454382822528</v>
      </c>
      <c r="AU6" s="9">
        <f t="shared" si="8"/>
        <v>0.95377458643868407</v>
      </c>
      <c r="AW6">
        <v>18.016300000000001</v>
      </c>
      <c r="AX6">
        <v>40.060899999999997</v>
      </c>
      <c r="AY6">
        <v>6.6521999999999997</v>
      </c>
      <c r="AZ6" s="9">
        <f t="shared" si="9"/>
        <v>21.576466666666665</v>
      </c>
      <c r="BE6" s="9" t="e">
        <f t="shared" si="10"/>
        <v>#DIV/0!</v>
      </c>
      <c r="BG6">
        <v>2</v>
      </c>
      <c r="BH6">
        <v>0.95447925513156096</v>
      </c>
      <c r="BI6">
        <v>0.95464691552108305</v>
      </c>
      <c r="BJ6">
        <v>0.95442980736789806</v>
      </c>
      <c r="BK6" s="9">
        <f t="shared" si="11"/>
        <v>0.95451865934018076</v>
      </c>
      <c r="BM6">
        <v>4.4621000000000004</v>
      </c>
      <c r="BN6">
        <v>4.4752000000000001</v>
      </c>
      <c r="BO6">
        <v>5.1756000000000002</v>
      </c>
      <c r="BP6" s="9">
        <f t="shared" si="12"/>
        <v>4.7042999999999999</v>
      </c>
      <c r="BU6" s="9" t="e">
        <f t="shared" si="13"/>
        <v>#DIV/0!</v>
      </c>
    </row>
    <row r="7" spans="1:73" x14ac:dyDescent="0.25">
      <c r="A7" s="9">
        <v>3</v>
      </c>
      <c r="B7" s="9">
        <v>0.95083577135102648</v>
      </c>
      <c r="C7" s="9">
        <v>0.95200176935797354</v>
      </c>
      <c r="D7" s="9">
        <f t="shared" si="0"/>
        <v>0.95141877035450007</v>
      </c>
      <c r="E7" s="9"/>
      <c r="F7" s="9">
        <v>5.2224000000000004</v>
      </c>
      <c r="G7" s="9">
        <v>6.5319000000000003</v>
      </c>
      <c r="H7" s="9">
        <f t="shared" si="1"/>
        <v>5.8771500000000003</v>
      </c>
      <c r="I7" s="9"/>
      <c r="K7" s="9"/>
      <c r="L7" s="9" t="e">
        <f t="shared" si="14"/>
        <v>#DIV/0!</v>
      </c>
      <c r="N7">
        <v>3</v>
      </c>
      <c r="O7">
        <v>0.95205605252084746</v>
      </c>
      <c r="P7">
        <v>0.95060568504627385</v>
      </c>
      <c r="Q7" s="9">
        <f t="shared" si="2"/>
        <v>0.95133086878356066</v>
      </c>
      <c r="S7">
        <v>8.4710999999999999</v>
      </c>
      <c r="T7">
        <v>7.1635</v>
      </c>
      <c r="U7" s="9">
        <f t="shared" si="3"/>
        <v>7.8172999999999995</v>
      </c>
      <c r="Y7" s="9" t="e">
        <f t="shared" si="4"/>
        <v>#DIV/0!</v>
      </c>
      <c r="AA7">
        <v>3</v>
      </c>
      <c r="AB7">
        <v>0.9511511411508714</v>
      </c>
      <c r="AC7">
        <v>0.95074162005481111</v>
      </c>
      <c r="AD7">
        <v>0.95050144492701394</v>
      </c>
      <c r="AE7" s="9">
        <f t="shared" si="5"/>
        <v>0.95079806871089889</v>
      </c>
      <c r="AG7">
        <v>7.1505999999999998</v>
      </c>
      <c r="AH7">
        <v>6.4966999999999997</v>
      </c>
      <c r="AI7">
        <v>7.3219000000000003</v>
      </c>
      <c r="AJ7" s="9">
        <f t="shared" si="6"/>
        <v>6.9897333333333336</v>
      </c>
      <c r="AO7" s="9" t="e">
        <f t="shared" si="7"/>
        <v>#DIV/0!</v>
      </c>
      <c r="AQ7">
        <v>3</v>
      </c>
      <c r="AR7">
        <v>0.95443346010307528</v>
      </c>
      <c r="AS7">
        <v>0.95495021074350706</v>
      </c>
      <c r="AT7">
        <v>0.95337206509511474</v>
      </c>
      <c r="AU7" s="9">
        <f t="shared" si="8"/>
        <v>0.95425191198056558</v>
      </c>
      <c r="AW7">
        <v>6.0053999999999998</v>
      </c>
      <c r="AX7">
        <v>5.3414999999999999</v>
      </c>
      <c r="AY7">
        <v>5.3250999999999999</v>
      </c>
      <c r="AZ7" s="9">
        <f t="shared" si="9"/>
        <v>5.5573333333333332</v>
      </c>
      <c r="BE7" s="9" t="e">
        <f t="shared" si="10"/>
        <v>#DIV/0!</v>
      </c>
      <c r="BG7">
        <v>3</v>
      </c>
      <c r="BH7">
        <v>0.95555126638302579</v>
      </c>
      <c r="BI7">
        <v>0.95537312307757505</v>
      </c>
      <c r="BJ7">
        <v>0.95551333292031271</v>
      </c>
      <c r="BK7" s="9">
        <f t="shared" si="11"/>
        <v>0.95547924079363789</v>
      </c>
      <c r="BM7">
        <v>3.8269000000000002</v>
      </c>
      <c r="BN7">
        <v>3.8359000000000001</v>
      </c>
      <c r="BO7">
        <v>4.5286999999999997</v>
      </c>
      <c r="BP7" s="9">
        <f t="shared" si="12"/>
        <v>4.0638333333333341</v>
      </c>
      <c r="BU7" s="9" t="e">
        <f t="shared" si="13"/>
        <v>#DIV/0!</v>
      </c>
    </row>
    <row r="8" spans="1:73" x14ac:dyDescent="0.25">
      <c r="A8" s="9">
        <v>4</v>
      </c>
      <c r="B8" s="9">
        <v>0.95119360398210284</v>
      </c>
      <c r="C8" s="9">
        <v>0.95288272151689102</v>
      </c>
      <c r="D8" s="9">
        <f t="shared" si="0"/>
        <v>0.95203816274949693</v>
      </c>
      <c r="E8" s="9"/>
      <c r="F8" s="9">
        <v>5.8752000000000004</v>
      </c>
      <c r="G8" s="9">
        <v>6.5358999999999998</v>
      </c>
      <c r="H8" s="9">
        <f t="shared" si="1"/>
        <v>6.2055500000000006</v>
      </c>
      <c r="I8" s="9"/>
      <c r="K8" s="9"/>
      <c r="L8" s="9" t="e">
        <f t="shared" si="14"/>
        <v>#DIV/0!</v>
      </c>
      <c r="N8">
        <v>4</v>
      </c>
      <c r="O8">
        <v>0.95175280407751151</v>
      </c>
      <c r="P8">
        <v>0.95190557871999548</v>
      </c>
      <c r="Q8" s="9">
        <f t="shared" si="2"/>
        <v>0.95182919139875355</v>
      </c>
      <c r="S8">
        <v>11.722200000000001</v>
      </c>
      <c r="T8">
        <v>5.8646000000000003</v>
      </c>
      <c r="U8" s="9">
        <f t="shared" si="3"/>
        <v>8.7934000000000001</v>
      </c>
      <c r="Y8" s="9" t="e">
        <f t="shared" si="4"/>
        <v>#DIV/0!</v>
      </c>
      <c r="AA8">
        <v>4</v>
      </c>
      <c r="AB8">
        <v>0.95244840477815218</v>
      </c>
      <c r="AC8">
        <v>0.9504890806332581</v>
      </c>
      <c r="AD8">
        <v>0.95170765917593303</v>
      </c>
      <c r="AE8" s="9">
        <f t="shared" si="5"/>
        <v>0.95154838152911447</v>
      </c>
      <c r="AG8">
        <v>6.5045000000000002</v>
      </c>
      <c r="AH8">
        <v>6.5006000000000004</v>
      </c>
      <c r="AI8">
        <v>7.3219000000000003</v>
      </c>
      <c r="AJ8" s="9">
        <f t="shared" si="6"/>
        <v>6.7756666666666669</v>
      </c>
      <c r="AO8" s="9" t="e">
        <f t="shared" si="7"/>
        <v>#DIV/0!</v>
      </c>
      <c r="AQ8">
        <v>4</v>
      </c>
      <c r="AR8">
        <v>0.95558247543443375</v>
      </c>
      <c r="AS8">
        <v>0.95653920152422522</v>
      </c>
      <c r="AT8">
        <v>0.95452336810068217</v>
      </c>
      <c r="AU8" s="9">
        <f t="shared" si="8"/>
        <v>0.95554834835311375</v>
      </c>
      <c r="AW8">
        <v>4.0035999999999996</v>
      </c>
      <c r="AX8">
        <v>4.0086000000000004</v>
      </c>
      <c r="AY8">
        <v>3.9937999999999998</v>
      </c>
      <c r="AZ8" s="9">
        <f t="shared" si="9"/>
        <v>4.0019999999999998</v>
      </c>
      <c r="BE8" s="9" t="e">
        <f t="shared" si="10"/>
        <v>#DIV/0!</v>
      </c>
      <c r="BG8">
        <v>4</v>
      </c>
      <c r="BH8">
        <v>0.9567920341298991</v>
      </c>
      <c r="BI8">
        <v>0.95672663342342301</v>
      </c>
      <c r="BJ8">
        <v>0.95645912581158699</v>
      </c>
      <c r="BK8" s="9">
        <f t="shared" si="11"/>
        <v>0.95665926445496974</v>
      </c>
      <c r="BM8">
        <v>3.8290999999999999</v>
      </c>
      <c r="BN8">
        <v>3.8359000000000001</v>
      </c>
      <c r="BO8">
        <v>4.5313999999999997</v>
      </c>
      <c r="BP8" s="9">
        <f t="shared" si="12"/>
        <v>4.0654666666666666</v>
      </c>
      <c r="BU8" s="9" t="e">
        <f t="shared" si="13"/>
        <v>#DIV/0!</v>
      </c>
    </row>
    <row r="9" spans="1:73" x14ac:dyDescent="0.25">
      <c r="A9" s="9">
        <v>5</v>
      </c>
      <c r="B9" s="9">
        <v>0.95155654402008782</v>
      </c>
      <c r="C9" s="9">
        <v>0.95303025438902755</v>
      </c>
      <c r="D9" s="9">
        <f t="shared" si="0"/>
        <v>0.95229339920455769</v>
      </c>
      <c r="E9" s="9"/>
      <c r="F9" s="9">
        <v>7.1807999999999996</v>
      </c>
      <c r="G9" s="9">
        <v>5.8822999999999999</v>
      </c>
      <c r="H9" s="9">
        <f t="shared" si="1"/>
        <v>6.5315499999999993</v>
      </c>
      <c r="I9" s="9"/>
      <c r="J9">
        <v>6.1066508612173802</v>
      </c>
      <c r="K9" s="9">
        <v>12.859888284210717</v>
      </c>
      <c r="L9" s="9">
        <f t="shared" si="14"/>
        <v>9.4832695727140486</v>
      </c>
      <c r="N9">
        <v>5</v>
      </c>
      <c r="O9">
        <v>0.95304861063099455</v>
      </c>
      <c r="P9">
        <v>0.95201753861405525</v>
      </c>
      <c r="Q9" s="9">
        <f t="shared" si="2"/>
        <v>0.9525330746225249</v>
      </c>
      <c r="S9">
        <v>7.1635</v>
      </c>
      <c r="T9">
        <v>4.5586000000000002</v>
      </c>
      <c r="U9" s="9">
        <f t="shared" si="3"/>
        <v>5.8610500000000005</v>
      </c>
      <c r="W9">
        <v>11.351186306733483</v>
      </c>
      <c r="X9">
        <v>8.1182534978536918</v>
      </c>
      <c r="Y9" s="9">
        <f t="shared" si="4"/>
        <v>9.7347199022935875</v>
      </c>
      <c r="AA9">
        <v>5</v>
      </c>
      <c r="AB9">
        <v>0.95327427679774823</v>
      </c>
      <c r="AC9">
        <v>0.95126732320428176</v>
      </c>
      <c r="AD9">
        <v>0.95177291926133378</v>
      </c>
      <c r="AE9" s="9">
        <f t="shared" si="5"/>
        <v>0.95210483975445459</v>
      </c>
      <c r="AG9">
        <v>5.2035999999999998</v>
      </c>
      <c r="AH9">
        <v>7.8007</v>
      </c>
      <c r="AI9">
        <v>3.9937999999999998</v>
      </c>
      <c r="AJ9" s="9">
        <f t="shared" si="6"/>
        <v>5.6660333333333339</v>
      </c>
      <c r="AL9">
        <v>12.14145877112632</v>
      </c>
      <c r="AM9">
        <v>4.1668911758895053</v>
      </c>
      <c r="AN9">
        <v>7.0406092282270958</v>
      </c>
      <c r="AO9" s="9">
        <f t="shared" si="7"/>
        <v>7.7829863917476416</v>
      </c>
      <c r="AQ9">
        <v>5</v>
      </c>
      <c r="AR9">
        <v>0.9564039963386699</v>
      </c>
      <c r="AS9">
        <v>0.95822613645276522</v>
      </c>
      <c r="AT9">
        <v>0.95599509703364016</v>
      </c>
      <c r="AU9" s="9">
        <f t="shared" si="8"/>
        <v>0.95687507660835835</v>
      </c>
      <c r="AW9">
        <v>4.0035999999999996</v>
      </c>
      <c r="AX9">
        <v>4.0086000000000004</v>
      </c>
      <c r="AY9">
        <v>3.9912999999999998</v>
      </c>
      <c r="AZ9" s="9">
        <f t="shared" si="9"/>
        <v>4.0011666666666663</v>
      </c>
      <c r="BB9">
        <v>24.139231639635756</v>
      </c>
      <c r="BC9">
        <v>33.406972358424483</v>
      </c>
      <c r="BD9">
        <v>24.498446396177957</v>
      </c>
      <c r="BE9" s="9">
        <f t="shared" si="10"/>
        <v>27.348216798079395</v>
      </c>
      <c r="BG9">
        <v>5</v>
      </c>
      <c r="BH9">
        <v>0.95818396676458906</v>
      </c>
      <c r="BI9">
        <v>0.95833728501180004</v>
      </c>
      <c r="BJ9">
        <v>0.95787332537542191</v>
      </c>
      <c r="BK9" s="9">
        <f t="shared" si="11"/>
        <v>0.95813152571727034</v>
      </c>
      <c r="BM9">
        <v>3.8313999999999999</v>
      </c>
      <c r="BN9">
        <v>3.8359000000000001</v>
      </c>
      <c r="BO9">
        <v>5.1787000000000001</v>
      </c>
      <c r="BP9" s="9">
        <f t="shared" si="12"/>
        <v>4.282</v>
      </c>
      <c r="BR9">
        <v>33.981715968892011</v>
      </c>
      <c r="BS9">
        <v>34.125401871508885</v>
      </c>
      <c r="BT9">
        <v>32.616699894031647</v>
      </c>
      <c r="BU9" s="9">
        <f t="shared" si="13"/>
        <v>33.574605911477512</v>
      </c>
    </row>
    <row r="10" spans="1:73" x14ac:dyDescent="0.25">
      <c r="A10" s="9">
        <v>6</v>
      </c>
      <c r="B10" s="9">
        <v>0.95259733509711475</v>
      </c>
      <c r="C10" s="9">
        <v>0.9531546514952437</v>
      </c>
      <c r="D10" s="9">
        <f t="shared" si="0"/>
        <v>0.95287599329617922</v>
      </c>
      <c r="E10" s="9"/>
      <c r="F10" s="9">
        <v>7.8335999999999997</v>
      </c>
      <c r="G10" s="9">
        <v>4.5724</v>
      </c>
      <c r="H10" s="9">
        <f t="shared" si="1"/>
        <v>6.2029999999999994</v>
      </c>
      <c r="I10" s="9"/>
      <c r="J10">
        <v>9.9143272805646845</v>
      </c>
      <c r="K10" s="9">
        <v>11.710401063275683</v>
      </c>
      <c r="L10" s="9">
        <f t="shared" si="14"/>
        <v>10.812364171920184</v>
      </c>
      <c r="N10">
        <v>6</v>
      </c>
      <c r="O10">
        <v>0.95315901553225224</v>
      </c>
      <c r="P10">
        <v>0.95264540137079523</v>
      </c>
      <c r="Q10" s="9">
        <f t="shared" si="2"/>
        <v>0.95290220845152374</v>
      </c>
      <c r="S10">
        <v>5.8575999999999997</v>
      </c>
      <c r="T10">
        <v>3.9026999999999998</v>
      </c>
      <c r="U10" s="9">
        <f t="shared" si="3"/>
        <v>4.8801499999999995</v>
      </c>
      <c r="W10">
        <v>12.285144673743199</v>
      </c>
      <c r="X10">
        <v>11.423029258041922</v>
      </c>
      <c r="Y10" s="9">
        <f t="shared" si="4"/>
        <v>11.854086965892559</v>
      </c>
      <c r="AA10">
        <v>6</v>
      </c>
      <c r="AB10">
        <v>0.9532615708110932</v>
      </c>
      <c r="AC10">
        <v>0.95211833849530247</v>
      </c>
      <c r="AD10">
        <v>0.95281549597129689</v>
      </c>
      <c r="AE10" s="9">
        <f t="shared" si="5"/>
        <v>0.95273180175923089</v>
      </c>
      <c r="AG10">
        <v>3.9026999999999998</v>
      </c>
      <c r="AH10">
        <v>4.5530999999999997</v>
      </c>
      <c r="AI10">
        <v>3.9937999999999998</v>
      </c>
      <c r="AJ10" s="9">
        <f t="shared" si="6"/>
        <v>4.149866666666667</v>
      </c>
      <c r="AL10">
        <v>16.164664044398943</v>
      </c>
      <c r="AM10">
        <v>8.477468254395891</v>
      </c>
      <c r="AN10">
        <v>12.069615819817878</v>
      </c>
      <c r="AO10" s="9">
        <f t="shared" si="7"/>
        <v>12.237249372870904</v>
      </c>
      <c r="AQ10">
        <v>6</v>
      </c>
      <c r="AR10">
        <v>0.95767183157556646</v>
      </c>
      <c r="AS10">
        <v>0.96057426129630463</v>
      </c>
      <c r="AT10">
        <v>0.95722888128283801</v>
      </c>
      <c r="AU10" s="9">
        <f t="shared" si="8"/>
        <v>0.95849165805156966</v>
      </c>
      <c r="AW10">
        <v>3.3384</v>
      </c>
      <c r="AX10">
        <v>4.0086000000000004</v>
      </c>
      <c r="AY10">
        <v>3.9912999999999998</v>
      </c>
      <c r="AZ10" s="9">
        <f t="shared" si="9"/>
        <v>3.7794333333333334</v>
      </c>
      <c r="BB10">
        <v>33.047757601882289</v>
      </c>
      <c r="BC10">
        <v>40.232052732726267</v>
      </c>
      <c r="BD10">
        <v>30.74878316001222</v>
      </c>
      <c r="BE10" s="9">
        <f t="shared" si="10"/>
        <v>34.676197831540257</v>
      </c>
      <c r="BG10">
        <v>6</v>
      </c>
      <c r="BH10">
        <v>0.95977521872058447</v>
      </c>
      <c r="BI10">
        <v>0.95996998390196053</v>
      </c>
      <c r="BJ10">
        <v>0.95926129336559729</v>
      </c>
      <c r="BK10" s="9">
        <f t="shared" si="11"/>
        <v>0.95966883199604747</v>
      </c>
      <c r="BM10">
        <v>3.8313999999999999</v>
      </c>
      <c r="BN10">
        <v>3.8382000000000001</v>
      </c>
      <c r="BO10">
        <v>3.8839999999999999</v>
      </c>
      <c r="BP10" s="9">
        <f t="shared" si="12"/>
        <v>3.8512</v>
      </c>
      <c r="BR10">
        <v>35.849632702911435</v>
      </c>
      <c r="BS10">
        <v>38.651507803940589</v>
      </c>
      <c r="BT10">
        <v>28.809023474684345</v>
      </c>
      <c r="BU10" s="9">
        <f t="shared" si="13"/>
        <v>34.436721327178788</v>
      </c>
    </row>
    <row r="11" spans="1:73" x14ac:dyDescent="0.25">
      <c r="A11" s="9">
        <v>7</v>
      </c>
      <c r="B11" s="9">
        <v>0.9525700176474502</v>
      </c>
      <c r="C11" s="9">
        <v>0.95360133996157659</v>
      </c>
      <c r="D11" s="9">
        <f t="shared" si="0"/>
        <v>0.95308567880451345</v>
      </c>
      <c r="E11" s="9"/>
      <c r="F11" s="9">
        <v>7.1851000000000003</v>
      </c>
      <c r="G11" s="9">
        <v>3.9192</v>
      </c>
      <c r="H11" s="9">
        <f t="shared" si="1"/>
        <v>5.5521500000000001</v>
      </c>
      <c r="I11" s="9"/>
      <c r="J11">
        <v>11.5667151606588</v>
      </c>
      <c r="K11" s="9">
        <v>11.710401063275683</v>
      </c>
      <c r="L11" s="9">
        <f t="shared" si="14"/>
        <v>11.638558111967242</v>
      </c>
      <c r="N11">
        <v>7</v>
      </c>
      <c r="O11">
        <v>0.95414866126156916</v>
      </c>
      <c r="P11">
        <v>0.95372164519260294</v>
      </c>
      <c r="Q11" s="9">
        <f t="shared" si="2"/>
        <v>0.95393515322708611</v>
      </c>
      <c r="S11">
        <v>7.1592000000000002</v>
      </c>
      <c r="T11">
        <v>3.9026999999999998</v>
      </c>
      <c r="U11" s="9">
        <f t="shared" si="3"/>
        <v>5.5309499999999998</v>
      </c>
      <c r="W11">
        <v>18.966539145428097</v>
      </c>
      <c r="X11">
        <v>16.523878800941144</v>
      </c>
      <c r="Y11" s="9">
        <f t="shared" si="4"/>
        <v>17.745208973184621</v>
      </c>
      <c r="AA11">
        <v>7</v>
      </c>
      <c r="AB11">
        <v>0.95448355542726226</v>
      </c>
      <c r="AC11">
        <v>0.95321760502549679</v>
      </c>
      <c r="AD11">
        <v>0.95401142114572002</v>
      </c>
      <c r="AE11" s="9">
        <f t="shared" si="5"/>
        <v>0.95390419386615966</v>
      </c>
      <c r="AG11">
        <v>3.9026999999999998</v>
      </c>
      <c r="AH11">
        <v>4.5559000000000003</v>
      </c>
      <c r="AI11">
        <v>3.9962</v>
      </c>
      <c r="AJ11" s="9">
        <f t="shared" si="6"/>
        <v>4.1516000000000002</v>
      </c>
      <c r="AL11">
        <v>18.535481437577459</v>
      </c>
      <c r="AM11">
        <v>13.722003699911994</v>
      </c>
      <c r="AN11">
        <v>17.673366021876181</v>
      </c>
      <c r="AO11" s="9">
        <f t="shared" si="7"/>
        <v>16.643617053121876</v>
      </c>
      <c r="AQ11">
        <v>7</v>
      </c>
      <c r="AR11">
        <v>0.95920942879900306</v>
      </c>
      <c r="AS11">
        <v>0.96488641713856049</v>
      </c>
      <c r="AT11">
        <v>0.95885316362270423</v>
      </c>
      <c r="AU11" s="9">
        <f t="shared" si="8"/>
        <v>0.96098300318675589</v>
      </c>
      <c r="AW11">
        <v>4.6738</v>
      </c>
      <c r="AX11">
        <v>4.0086000000000004</v>
      </c>
      <c r="AY11">
        <v>3.9889000000000001</v>
      </c>
      <c r="AZ11" s="9">
        <f t="shared" si="9"/>
        <v>4.2237666666666671</v>
      </c>
      <c r="BB11">
        <v>33.550658261041363</v>
      </c>
      <c r="BC11">
        <v>54.600642994414216</v>
      </c>
      <c r="BD11">
        <v>35.705946800294548</v>
      </c>
      <c r="BE11" s="9">
        <f t="shared" si="10"/>
        <v>41.285749351916706</v>
      </c>
      <c r="BG11">
        <v>7</v>
      </c>
      <c r="BH11">
        <v>0.96132351535897687</v>
      </c>
      <c r="BI11">
        <v>0.96171349859470445</v>
      </c>
      <c r="BJ11">
        <v>0.9606750724407852</v>
      </c>
      <c r="BK11" s="9">
        <f t="shared" si="11"/>
        <v>0.9612373621314888</v>
      </c>
      <c r="BM11">
        <v>3.8336999999999999</v>
      </c>
      <c r="BN11">
        <v>5.1176000000000004</v>
      </c>
      <c r="BO11">
        <v>7.1165000000000003</v>
      </c>
      <c r="BP11" s="9">
        <f t="shared" si="12"/>
        <v>5.3559333333333328</v>
      </c>
      <c r="BR11">
        <v>36.999119923846472</v>
      </c>
      <c r="BS11">
        <v>38.93887960917435</v>
      </c>
      <c r="BT11">
        <v>33.838030066275124</v>
      </c>
      <c r="BU11" s="9">
        <f t="shared" si="13"/>
        <v>36.59200986643198</v>
      </c>
    </row>
    <row r="12" spans="1:73" x14ac:dyDescent="0.25">
      <c r="A12" s="9">
        <v>8</v>
      </c>
      <c r="B12" s="9">
        <v>0.9529234072410625</v>
      </c>
      <c r="C12" s="9">
        <v>0.95399774208489396</v>
      </c>
      <c r="D12" s="9">
        <f t="shared" si="0"/>
        <v>0.95346057466297829</v>
      </c>
      <c r="E12" s="9"/>
      <c r="F12" s="9">
        <v>9.1447000000000003</v>
      </c>
      <c r="G12" s="9">
        <v>3.9215</v>
      </c>
      <c r="H12" s="9">
        <f t="shared" si="1"/>
        <v>6.5331000000000001</v>
      </c>
      <c r="I12" s="9"/>
      <c r="J12">
        <v>11.925929917200998</v>
      </c>
      <c r="K12" s="9">
        <v>10.848285647574402</v>
      </c>
      <c r="L12" s="9">
        <f t="shared" si="14"/>
        <v>11.3871077823877</v>
      </c>
      <c r="N12">
        <v>8</v>
      </c>
      <c r="O12">
        <v>0.95534308455002759</v>
      </c>
      <c r="P12">
        <v>0.95461837984071907</v>
      </c>
      <c r="Q12" s="9">
        <f t="shared" si="2"/>
        <v>0.95498073219537338</v>
      </c>
      <c r="S12">
        <v>7.1548999999999996</v>
      </c>
      <c r="T12">
        <v>3.9026999999999998</v>
      </c>
      <c r="U12" s="9">
        <f t="shared" si="3"/>
        <v>5.5287999999999995</v>
      </c>
      <c r="W12">
        <v>17.242308314025543</v>
      </c>
      <c r="X12">
        <v>20.762612928139092</v>
      </c>
      <c r="Y12" s="9">
        <f t="shared" si="4"/>
        <v>19.002460621082317</v>
      </c>
      <c r="AA12">
        <v>8</v>
      </c>
      <c r="AB12">
        <v>0.95530517017880623</v>
      </c>
      <c r="AC12">
        <v>0.95454189987439786</v>
      </c>
      <c r="AD12">
        <v>0.95523210875710685</v>
      </c>
      <c r="AE12" s="9">
        <f t="shared" si="5"/>
        <v>0.95502639293677039</v>
      </c>
      <c r="AG12">
        <v>3.9049999999999998</v>
      </c>
      <c r="AH12">
        <v>3.9074</v>
      </c>
      <c r="AI12">
        <v>3.9986999999999999</v>
      </c>
      <c r="AJ12" s="9">
        <f t="shared" si="6"/>
        <v>3.9370333333333334</v>
      </c>
      <c r="AL12">
        <v>22.127629002999445</v>
      </c>
      <c r="AM12">
        <v>19.828654561129373</v>
      </c>
      <c r="AN12">
        <v>23.277116223934481</v>
      </c>
      <c r="AO12" s="9">
        <f t="shared" si="7"/>
        <v>21.744466596021098</v>
      </c>
      <c r="AQ12">
        <v>8</v>
      </c>
      <c r="AR12">
        <v>0.96047648954223541</v>
      </c>
      <c r="AS12">
        <v>0.96847249471840879</v>
      </c>
      <c r="AT12">
        <v>0.96035395268496027</v>
      </c>
      <c r="AU12" s="9">
        <f t="shared" si="8"/>
        <v>0.96310097898186819</v>
      </c>
      <c r="AW12">
        <v>4.0086000000000004</v>
      </c>
      <c r="AX12">
        <v>3.3424999999999998</v>
      </c>
      <c r="AY12">
        <v>3.9889000000000001</v>
      </c>
      <c r="AZ12" s="9">
        <f t="shared" si="9"/>
        <v>3.78</v>
      </c>
      <c r="BB12">
        <v>33.55065826104137</v>
      </c>
      <c r="BC12">
        <v>64.946027982829548</v>
      </c>
      <c r="BD12">
        <v>35.777789751603002</v>
      </c>
      <c r="BE12" s="9">
        <f t="shared" si="10"/>
        <v>44.758158665157971</v>
      </c>
      <c r="BG12">
        <v>8</v>
      </c>
      <c r="BH12">
        <v>0.96318204801769625</v>
      </c>
      <c r="BI12">
        <v>0.96346142561975467</v>
      </c>
      <c r="BJ12">
        <v>0.96230267238349609</v>
      </c>
      <c r="BK12" s="9">
        <f t="shared" si="11"/>
        <v>0.962982048673649</v>
      </c>
      <c r="BM12">
        <v>3.8336999999999999</v>
      </c>
      <c r="BN12">
        <v>3.8382000000000001</v>
      </c>
      <c r="BO12">
        <v>3.8839999999999999</v>
      </c>
      <c r="BP12" s="9">
        <f t="shared" si="12"/>
        <v>3.8519666666666663</v>
      </c>
      <c r="BR12">
        <v>37.933078290856194</v>
      </c>
      <c r="BS12">
        <v>40.447581586651587</v>
      </c>
      <c r="BT12">
        <v>33.981715968892004</v>
      </c>
      <c r="BU12" s="9">
        <f t="shared" si="13"/>
        <v>37.454125282133262</v>
      </c>
    </row>
    <row r="13" spans="1:73" x14ac:dyDescent="0.25">
      <c r="A13" s="9">
        <v>9</v>
      </c>
      <c r="B13" s="9">
        <v>0.9533953711877845</v>
      </c>
      <c r="C13" s="9">
        <v>0.95433809443663542</v>
      </c>
      <c r="D13" s="9">
        <f t="shared" si="0"/>
        <v>0.95386673281220991</v>
      </c>
      <c r="E13" s="9"/>
      <c r="F13" s="9">
        <v>5.8822999999999999</v>
      </c>
      <c r="G13" s="9">
        <v>3.9215</v>
      </c>
      <c r="H13" s="9">
        <f t="shared" si="1"/>
        <v>4.9018999999999995</v>
      </c>
      <c r="I13" s="9"/>
      <c r="J13">
        <v>11.710401063275683</v>
      </c>
      <c r="K13" s="9">
        <v>7.9027246439283747</v>
      </c>
      <c r="L13" s="9">
        <f t="shared" si="14"/>
        <v>9.8065628536020277</v>
      </c>
      <c r="N13">
        <v>9</v>
      </c>
      <c r="O13">
        <v>0.95515590915520932</v>
      </c>
      <c r="P13">
        <v>0.9553710959998043</v>
      </c>
      <c r="Q13" s="9">
        <f t="shared" si="2"/>
        <v>0.95526350257750681</v>
      </c>
      <c r="S13">
        <v>4.5530999999999997</v>
      </c>
      <c r="T13">
        <v>3.9026999999999998</v>
      </c>
      <c r="U13" s="9">
        <f t="shared" si="3"/>
        <v>4.2279</v>
      </c>
      <c r="W13">
        <v>16.954936508791778</v>
      </c>
      <c r="X13">
        <v>17.457837167950863</v>
      </c>
      <c r="Y13" s="9">
        <f t="shared" si="4"/>
        <v>17.206386838371323</v>
      </c>
      <c r="AA13">
        <v>9</v>
      </c>
      <c r="AB13">
        <v>0.95651489908204435</v>
      </c>
      <c r="AC13">
        <v>0.95579455111291989</v>
      </c>
      <c r="AD13">
        <v>0.95643577623010678</v>
      </c>
      <c r="AE13" s="9">
        <f t="shared" si="5"/>
        <v>0.95624840880835704</v>
      </c>
      <c r="AG13">
        <v>3.9049999999999998</v>
      </c>
      <c r="AH13">
        <v>3.9097</v>
      </c>
      <c r="AI13">
        <v>4.0011999999999999</v>
      </c>
      <c r="AJ13" s="9">
        <f t="shared" si="6"/>
        <v>3.9386333333333332</v>
      </c>
      <c r="AL13">
        <v>20.475241122905331</v>
      </c>
      <c r="AM13">
        <v>25.57609066580455</v>
      </c>
      <c r="AN13">
        <v>22.558686710850083</v>
      </c>
      <c r="AO13" s="9">
        <f t="shared" si="7"/>
        <v>22.870006166519989</v>
      </c>
      <c r="AQ13">
        <v>9</v>
      </c>
      <c r="AR13">
        <v>0.96123242105109741</v>
      </c>
      <c r="AS13">
        <v>0.96936399416351904</v>
      </c>
      <c r="AT13">
        <v>0.96196512663495615</v>
      </c>
      <c r="AU13" s="9">
        <f t="shared" si="8"/>
        <v>0.9641871806165242</v>
      </c>
      <c r="AW13">
        <v>3.3424999999999998</v>
      </c>
      <c r="AX13">
        <v>3.3424999999999998</v>
      </c>
      <c r="AY13">
        <v>3.9864000000000002</v>
      </c>
      <c r="AZ13" s="9">
        <f t="shared" si="9"/>
        <v>3.5571333333333333</v>
      </c>
      <c r="BB13">
        <v>29.240081182534979</v>
      </c>
      <c r="BC13">
        <v>59.629649586005002</v>
      </c>
      <c r="BD13">
        <v>35.921475654219876</v>
      </c>
      <c r="BE13" s="9">
        <f t="shared" si="10"/>
        <v>41.597068807586616</v>
      </c>
      <c r="BG13">
        <v>9</v>
      </c>
      <c r="BH13">
        <v>0.96481187163279747</v>
      </c>
      <c r="BI13">
        <v>0.96608859507928313</v>
      </c>
      <c r="BJ13">
        <v>0.96405882361118878</v>
      </c>
      <c r="BK13" s="9">
        <f t="shared" si="11"/>
        <v>0.96498643010775653</v>
      </c>
      <c r="BM13">
        <v>3.8336999999999999</v>
      </c>
      <c r="BN13">
        <v>3.8382000000000001</v>
      </c>
      <c r="BO13">
        <v>4.5313999999999997</v>
      </c>
      <c r="BP13" s="9">
        <f t="shared" si="12"/>
        <v>4.0677666666666665</v>
      </c>
      <c r="BR13">
        <v>38.076764193473061</v>
      </c>
      <c r="BS13">
        <v>44.111572103382017</v>
      </c>
      <c r="BT13">
        <v>35.993318605528316</v>
      </c>
      <c r="BU13" s="9">
        <f t="shared" si="13"/>
        <v>39.393884967461133</v>
      </c>
    </row>
    <row r="14" spans="1:73" x14ac:dyDescent="0.25">
      <c r="A14" s="9">
        <v>10</v>
      </c>
      <c r="B14" s="9">
        <v>0.9541706091456843</v>
      </c>
      <c r="C14" s="9">
        <v>0.95459982531760856</v>
      </c>
      <c r="D14" s="9">
        <f t="shared" si="0"/>
        <v>0.95438521723164649</v>
      </c>
      <c r="E14" s="9"/>
      <c r="F14" s="9">
        <v>5.8822999999999999</v>
      </c>
      <c r="G14" s="9">
        <v>3.9192</v>
      </c>
      <c r="H14" s="9">
        <f t="shared" si="1"/>
        <v>4.9007500000000004</v>
      </c>
      <c r="I14" s="9"/>
      <c r="J14">
        <v>13.003574186827596</v>
      </c>
      <c r="K14" s="9">
        <v>8.0464105465452533</v>
      </c>
      <c r="L14" s="9">
        <f>AVERAGE(J14:K14)</f>
        <v>10.524992366686424</v>
      </c>
      <c r="N14">
        <v>10</v>
      </c>
      <c r="O14">
        <v>0.955908818211747</v>
      </c>
      <c r="P14">
        <v>0.95601354768746727</v>
      </c>
      <c r="Q14" s="9">
        <f t="shared" si="2"/>
        <v>0.95596118294960708</v>
      </c>
      <c r="S14">
        <v>4.5559000000000003</v>
      </c>
      <c r="T14">
        <v>3.9026999999999998</v>
      </c>
      <c r="U14" s="9">
        <f t="shared" si="3"/>
        <v>4.2293000000000003</v>
      </c>
      <c r="W14">
        <v>14.009375505145751</v>
      </c>
      <c r="X14">
        <v>19.253910950661858</v>
      </c>
      <c r="Y14" s="9">
        <f t="shared" si="4"/>
        <v>16.631643227903805</v>
      </c>
      <c r="AA14">
        <v>10</v>
      </c>
      <c r="AB14">
        <v>0.95754469133571951</v>
      </c>
      <c r="AC14">
        <v>0.95720173115254548</v>
      </c>
      <c r="AD14">
        <v>0.9576347856896108</v>
      </c>
      <c r="AE14" s="9">
        <f t="shared" si="5"/>
        <v>0.95746040272595856</v>
      </c>
      <c r="AG14">
        <v>3.9049999999999998</v>
      </c>
      <c r="AH14">
        <v>3.9074</v>
      </c>
      <c r="AI14">
        <v>3.9986999999999999</v>
      </c>
      <c r="AJ14" s="9">
        <f t="shared" si="6"/>
        <v>3.9370333333333334</v>
      </c>
      <c r="AL14">
        <v>20.547084074213767</v>
      </c>
      <c r="AM14">
        <v>27.803222156366186</v>
      </c>
      <c r="AN14">
        <v>27.084792643281791</v>
      </c>
      <c r="AO14" s="9">
        <f t="shared" si="7"/>
        <v>25.145032957953916</v>
      </c>
      <c r="AQ14">
        <v>10</v>
      </c>
      <c r="AR14">
        <v>0.96314836096497047</v>
      </c>
      <c r="AS14">
        <v>0.97105028287373596</v>
      </c>
      <c r="AT14">
        <v>0.9635908695917309</v>
      </c>
      <c r="AU14" s="9">
        <f t="shared" si="8"/>
        <v>0.96592983781014574</v>
      </c>
      <c r="AW14">
        <v>3.3424999999999998</v>
      </c>
      <c r="AX14">
        <v>3.3445999999999998</v>
      </c>
      <c r="AY14">
        <v>3.9864000000000002</v>
      </c>
      <c r="AZ14" s="9">
        <f t="shared" si="9"/>
        <v>3.557833333333333</v>
      </c>
      <c r="BB14">
        <v>32.401171040106334</v>
      </c>
      <c r="BC14">
        <v>58.192790559836205</v>
      </c>
      <c r="BD14">
        <v>35.418574995060801</v>
      </c>
      <c r="BE14" s="9">
        <f t="shared" si="10"/>
        <v>42.004178865001109</v>
      </c>
      <c r="BG14">
        <v>10</v>
      </c>
      <c r="BH14">
        <v>0.96644198504488721</v>
      </c>
      <c r="BI14">
        <v>0.96785984616971077</v>
      </c>
      <c r="BJ14">
        <v>0.96564897324021215</v>
      </c>
      <c r="BK14" s="9">
        <f t="shared" si="11"/>
        <v>0.96665026815160349</v>
      </c>
      <c r="BM14">
        <v>3.8336999999999999</v>
      </c>
      <c r="BN14">
        <v>3.8382000000000001</v>
      </c>
      <c r="BO14">
        <v>4.5313999999999997</v>
      </c>
      <c r="BP14" s="9">
        <f t="shared" si="12"/>
        <v>4.0677666666666665</v>
      </c>
      <c r="BR14">
        <v>38.148607144781501</v>
      </c>
      <c r="BS14">
        <v>43.608671444222935</v>
      </c>
      <c r="BT14">
        <v>35.777789751602995</v>
      </c>
      <c r="BU14" s="9">
        <f t="shared" si="13"/>
        <v>39.178356113535813</v>
      </c>
    </row>
    <row r="15" spans="1:73" x14ac:dyDescent="0.25">
      <c r="A15" s="9">
        <v>11</v>
      </c>
      <c r="B15" s="9">
        <v>0.95400988441757228</v>
      </c>
      <c r="C15" s="9">
        <v>0.9550916797538701</v>
      </c>
      <c r="D15" s="9">
        <f t="shared" si="0"/>
        <v>0.95455078208572119</v>
      </c>
      <c r="E15" s="9"/>
      <c r="F15" s="9">
        <v>7.1894999999999998</v>
      </c>
      <c r="G15" s="9">
        <v>3.9167999999999998</v>
      </c>
      <c r="H15" s="9">
        <f t="shared" si="1"/>
        <v>5.5531499999999996</v>
      </c>
      <c r="I15" s="9"/>
      <c r="J15">
        <v>7.3279810334608548</v>
      </c>
      <c r="K15" s="9">
        <v>9.4114266214056119</v>
      </c>
      <c r="L15" s="9">
        <f t="shared" si="14"/>
        <v>8.3697038274332343</v>
      </c>
      <c r="N15">
        <v>11</v>
      </c>
      <c r="O15">
        <v>0.95602936906398261</v>
      </c>
      <c r="P15">
        <v>0.95692870765071947</v>
      </c>
      <c r="Q15" s="9">
        <f t="shared" si="2"/>
        <v>0.95647903835735104</v>
      </c>
      <c r="S15">
        <v>3.9074</v>
      </c>
      <c r="T15">
        <v>3.9049999999999998</v>
      </c>
      <c r="U15" s="9">
        <f t="shared" si="3"/>
        <v>3.9062000000000001</v>
      </c>
      <c r="W15">
        <v>13.722003699911998</v>
      </c>
      <c r="X15">
        <v>20.11602636636313</v>
      </c>
      <c r="Y15" s="9">
        <f t="shared" si="4"/>
        <v>16.919015033137562</v>
      </c>
      <c r="AA15">
        <v>11</v>
      </c>
      <c r="AB15">
        <v>0.95874743240037374</v>
      </c>
      <c r="AC15">
        <v>0.9584965608775301</v>
      </c>
      <c r="AD15">
        <v>0.95885050542049888</v>
      </c>
      <c r="AE15" s="9">
        <f t="shared" si="5"/>
        <v>0.95869816623280091</v>
      </c>
      <c r="AG15">
        <v>3.9049999999999998</v>
      </c>
      <c r="AH15">
        <v>3.9074</v>
      </c>
      <c r="AI15">
        <v>3.9986999999999999</v>
      </c>
      <c r="AJ15" s="9">
        <f t="shared" si="6"/>
        <v>3.9370333333333334</v>
      </c>
      <c r="AL15">
        <v>25.360561811879233</v>
      </c>
      <c r="AM15">
        <v>29.240081182534986</v>
      </c>
      <c r="AN15">
        <v>27.444007399823988</v>
      </c>
      <c r="AO15" s="9">
        <f t="shared" si="7"/>
        <v>27.348216798079402</v>
      </c>
      <c r="AQ15">
        <v>11</v>
      </c>
      <c r="AR15">
        <v>0.96487710907865187</v>
      </c>
      <c r="AS15">
        <v>0.971659556551426</v>
      </c>
      <c r="AT15">
        <v>0.96518188692875662</v>
      </c>
      <c r="AU15" s="9">
        <f t="shared" si="8"/>
        <v>0.96723951751961146</v>
      </c>
      <c r="AW15">
        <v>3.3424999999999998</v>
      </c>
      <c r="AX15">
        <v>3.3466999999999998</v>
      </c>
      <c r="AY15">
        <v>3.9864000000000002</v>
      </c>
      <c r="AZ15" s="9">
        <f t="shared" si="9"/>
        <v>3.5585333333333331</v>
      </c>
      <c r="BB15">
        <v>33.406972358424483</v>
      </c>
      <c r="BC15">
        <v>49.64347935413187</v>
      </c>
      <c r="BD15">
        <v>36.208847459453636</v>
      </c>
      <c r="BE15" s="9">
        <f t="shared" si="10"/>
        <v>39.753099724003327</v>
      </c>
      <c r="BG15">
        <v>11</v>
      </c>
      <c r="BH15">
        <v>0.96795698473993363</v>
      </c>
      <c r="BI15">
        <v>0.96894143509146768</v>
      </c>
      <c r="BJ15">
        <v>0.9674284475884618</v>
      </c>
      <c r="BK15" s="9">
        <f t="shared" si="11"/>
        <v>0.96810895580662104</v>
      </c>
      <c r="BM15">
        <v>3.8313999999999999</v>
      </c>
      <c r="BN15">
        <v>3.8405</v>
      </c>
      <c r="BO15">
        <v>4.5313999999999997</v>
      </c>
      <c r="BP15" s="9">
        <f t="shared" si="12"/>
        <v>4.0677666666666665</v>
      </c>
      <c r="BR15">
        <v>37.070962875154926</v>
      </c>
      <c r="BS15">
        <v>40.44758158665158</v>
      </c>
      <c r="BT15">
        <v>36.711748118612718</v>
      </c>
      <c r="BU15" s="9">
        <f t="shared" si="13"/>
        <v>38.076764193473075</v>
      </c>
    </row>
    <row r="16" spans="1:73" x14ac:dyDescent="0.25">
      <c r="A16" s="9">
        <v>12</v>
      </c>
      <c r="B16" s="9">
        <v>0.95458089209177177</v>
      </c>
      <c r="C16" s="9">
        <v>0.95557198440806712</v>
      </c>
      <c r="D16" s="9">
        <f t="shared" si="0"/>
        <v>0.9550764382499195</v>
      </c>
      <c r="E16" s="9"/>
      <c r="F16" s="9">
        <v>3.9239000000000002</v>
      </c>
      <c r="G16" s="9">
        <v>3.2601</v>
      </c>
      <c r="H16" s="9">
        <f t="shared" si="1"/>
        <v>3.5920000000000001</v>
      </c>
      <c r="I16" s="9"/>
      <c r="J16">
        <v>9.7706413779478076</v>
      </c>
      <c r="K16" s="9">
        <v>9.4114266214056084</v>
      </c>
      <c r="L16" s="9">
        <f t="shared" si="14"/>
        <v>9.5910339996767071</v>
      </c>
      <c r="N16">
        <v>12</v>
      </c>
      <c r="O16">
        <v>0.9568133445763376</v>
      </c>
      <c r="P16">
        <v>0.95787174057700819</v>
      </c>
      <c r="Q16" s="9">
        <f t="shared" si="2"/>
        <v>0.95734254257667284</v>
      </c>
      <c r="S16">
        <v>3.9074</v>
      </c>
      <c r="T16">
        <v>3.9074</v>
      </c>
      <c r="U16" s="9">
        <f t="shared" si="3"/>
        <v>3.9074</v>
      </c>
      <c r="W16">
        <v>12.500673527668518</v>
      </c>
      <c r="X16">
        <v>19.253910950661858</v>
      </c>
      <c r="Y16" s="9">
        <f t="shared" si="4"/>
        <v>15.877292239165188</v>
      </c>
      <c r="AA16">
        <v>12</v>
      </c>
      <c r="AB16">
        <v>0.95954101652745805</v>
      </c>
      <c r="AC16">
        <v>0.95977403323148214</v>
      </c>
      <c r="AD16">
        <v>0.96010798807576658</v>
      </c>
      <c r="AE16" s="9">
        <f t="shared" si="5"/>
        <v>0.95980767927823563</v>
      </c>
      <c r="AG16">
        <v>3.9074</v>
      </c>
      <c r="AH16">
        <v>3.9074</v>
      </c>
      <c r="AI16">
        <v>3.9962</v>
      </c>
      <c r="AJ16" s="9">
        <f t="shared" si="6"/>
        <v>3.9369999999999998</v>
      </c>
      <c r="AL16">
        <v>23.133430321317601</v>
      </c>
      <c r="AM16">
        <v>29.671138890385617</v>
      </c>
      <c r="AN16">
        <v>27.372164448515544</v>
      </c>
      <c r="AO16" s="9">
        <f t="shared" si="7"/>
        <v>26.725577886739586</v>
      </c>
      <c r="AQ16">
        <v>12</v>
      </c>
      <c r="AR16">
        <v>0.96643278707540425</v>
      </c>
      <c r="AS16">
        <v>0.9740802991239258</v>
      </c>
      <c r="AT16">
        <v>0.96667524795875537</v>
      </c>
      <c r="AU16" s="9">
        <f t="shared" si="8"/>
        <v>0.96906277805269514</v>
      </c>
      <c r="AW16">
        <v>4.0110000000000001</v>
      </c>
      <c r="AX16">
        <v>3.3487</v>
      </c>
      <c r="AY16">
        <v>3.9864000000000002</v>
      </c>
      <c r="AZ16" s="9">
        <f t="shared" si="9"/>
        <v>3.7820333333333331</v>
      </c>
      <c r="BB16">
        <v>32.832228747956975</v>
      </c>
      <c r="BC16">
        <v>40.663110440576908</v>
      </c>
      <c r="BD16">
        <v>35.059360238518607</v>
      </c>
      <c r="BE16" s="9">
        <f t="shared" si="10"/>
        <v>36.184899809017494</v>
      </c>
      <c r="BG16">
        <v>12</v>
      </c>
      <c r="BH16">
        <v>0.96966531557466795</v>
      </c>
      <c r="BI16">
        <v>0.97071717039196426</v>
      </c>
      <c r="BJ16">
        <v>0.96876242100229071</v>
      </c>
      <c r="BK16" s="9">
        <f t="shared" si="11"/>
        <v>0.96971496898964105</v>
      </c>
      <c r="BM16">
        <v>3.8313999999999999</v>
      </c>
      <c r="BN16">
        <v>3.8405</v>
      </c>
      <c r="BO16">
        <v>3.8839999999999999</v>
      </c>
      <c r="BP16" s="9">
        <f t="shared" si="12"/>
        <v>3.8519666666666663</v>
      </c>
      <c r="BR16">
        <v>37.358334680388666</v>
      </c>
      <c r="BS16">
        <v>39.944680927492506</v>
      </c>
      <c r="BT16">
        <v>35.849632702911443</v>
      </c>
      <c r="BU16" s="9">
        <f t="shared" si="13"/>
        <v>37.717549436930874</v>
      </c>
    </row>
    <row r="17" spans="1:73" x14ac:dyDescent="0.25">
      <c r="A17" s="9">
        <v>13</v>
      </c>
      <c r="B17" s="9">
        <v>0.9546703061916878</v>
      </c>
      <c r="C17" s="9">
        <v>0.95598372296459855</v>
      </c>
      <c r="D17" s="9">
        <f t="shared" si="0"/>
        <v>0.95532701457814317</v>
      </c>
      <c r="E17" s="9"/>
      <c r="F17" s="9">
        <v>3.9262999999999999</v>
      </c>
      <c r="G17" s="9">
        <v>3.9121000000000001</v>
      </c>
      <c r="H17" s="9">
        <f t="shared" si="1"/>
        <v>3.9192</v>
      </c>
      <c r="I17" s="9"/>
      <c r="J17">
        <v>8.477468254395891</v>
      </c>
      <c r="K17" s="9">
        <v>9.3395836700971682</v>
      </c>
      <c r="L17" s="9">
        <f t="shared" si="14"/>
        <v>8.9085259622465287</v>
      </c>
      <c r="N17">
        <v>13</v>
      </c>
      <c r="O17">
        <v>0.95771669284425409</v>
      </c>
      <c r="P17">
        <v>0.9587027387344248</v>
      </c>
      <c r="Q17" s="9">
        <f t="shared" si="2"/>
        <v>0.95820971578933944</v>
      </c>
      <c r="S17">
        <v>3.9074</v>
      </c>
      <c r="T17">
        <v>3.9074</v>
      </c>
      <c r="U17" s="9">
        <f t="shared" si="3"/>
        <v>3.9074</v>
      </c>
      <c r="W17">
        <v>10.991971550191282</v>
      </c>
      <c r="X17">
        <v>18.751010291502773</v>
      </c>
      <c r="Y17" s="9">
        <f t="shared" si="4"/>
        <v>14.871490920847027</v>
      </c>
      <c r="AA17">
        <v>13</v>
      </c>
      <c r="AB17">
        <v>0.96078835421675657</v>
      </c>
      <c r="AC17">
        <v>0.96115320107359437</v>
      </c>
      <c r="AD17">
        <v>0.96118507984044721</v>
      </c>
      <c r="AE17" s="9">
        <f t="shared" si="5"/>
        <v>0.96104221171026605</v>
      </c>
      <c r="AG17">
        <v>3.9097</v>
      </c>
      <c r="AH17">
        <v>4.5586000000000002</v>
      </c>
      <c r="AI17">
        <v>3.9962</v>
      </c>
      <c r="AJ17" s="9">
        <f t="shared" si="6"/>
        <v>4.1548333333333334</v>
      </c>
      <c r="AL17">
        <v>24.713975250103278</v>
      </c>
      <c r="AM17">
        <v>29.671138890385617</v>
      </c>
      <c r="AN17">
        <v>26.510049032814266</v>
      </c>
      <c r="AO17" s="9">
        <f t="shared" si="7"/>
        <v>26.965054391101052</v>
      </c>
      <c r="AQ17">
        <v>13</v>
      </c>
      <c r="AR17">
        <v>0.9677341318122209</v>
      </c>
      <c r="AS17">
        <v>0.97463042633200414</v>
      </c>
      <c r="AT17">
        <v>0.96829173909662603</v>
      </c>
      <c r="AU17" s="9">
        <f t="shared" si="8"/>
        <v>0.97021876574695032</v>
      </c>
      <c r="AW17">
        <v>3.3445999999999998</v>
      </c>
      <c r="AX17">
        <v>3.3508</v>
      </c>
      <c r="AY17">
        <v>3.9864000000000002</v>
      </c>
      <c r="AZ17" s="9">
        <f t="shared" si="9"/>
        <v>3.5605999999999995</v>
      </c>
      <c r="BB17">
        <v>32.544856942723207</v>
      </c>
      <c r="BC17">
        <v>27.228478545898678</v>
      </c>
      <c r="BD17">
        <v>35.13120318982704</v>
      </c>
      <c r="BE17" s="9">
        <f t="shared" si="10"/>
        <v>31.634846226149637</v>
      </c>
      <c r="BG17">
        <v>13</v>
      </c>
      <c r="BH17">
        <v>0.97196633976331315</v>
      </c>
      <c r="BI17">
        <v>0.97252904927910655</v>
      </c>
      <c r="BJ17">
        <v>0.97018022664121195</v>
      </c>
      <c r="BK17" s="9">
        <f t="shared" si="11"/>
        <v>0.97155853856121055</v>
      </c>
      <c r="BM17">
        <v>3.8336999999999999</v>
      </c>
      <c r="BN17">
        <v>3.8405</v>
      </c>
      <c r="BO17">
        <v>3.8816999999999999</v>
      </c>
      <c r="BP17" s="9">
        <f t="shared" si="12"/>
        <v>3.8519666666666663</v>
      </c>
      <c r="BR17">
        <v>38.86703665786591</v>
      </c>
      <c r="BS17">
        <v>39.800995024875618</v>
      </c>
      <c r="BT17">
        <v>34.556459579359519</v>
      </c>
      <c r="BU17" s="9">
        <f t="shared" si="13"/>
        <v>37.741497087367016</v>
      </c>
    </row>
    <row r="18" spans="1:73" x14ac:dyDescent="0.25">
      <c r="A18" s="9">
        <v>14</v>
      </c>
      <c r="B18" s="9">
        <v>0.9553576689575024</v>
      </c>
      <c r="C18" s="9">
        <v>0.95629939141970233</v>
      </c>
      <c r="D18" s="9">
        <f t="shared" si="0"/>
        <v>0.95582853018860237</v>
      </c>
      <c r="E18" s="9"/>
      <c r="F18" s="9">
        <v>3.9262999999999999</v>
      </c>
      <c r="G18" s="9">
        <v>3.9097</v>
      </c>
      <c r="H18" s="9">
        <f t="shared" si="1"/>
        <v>3.9180000000000001</v>
      </c>
      <c r="I18" s="9"/>
      <c r="J18">
        <v>9.2677407187887297</v>
      </c>
      <c r="K18" s="9">
        <v>9.1240548161718511</v>
      </c>
      <c r="L18" s="9">
        <f t="shared" si="14"/>
        <v>9.1958977674802895</v>
      </c>
      <c r="N18">
        <v>14</v>
      </c>
      <c r="O18">
        <v>0.95854673855633965</v>
      </c>
      <c r="P18">
        <v>0.95954074913300147</v>
      </c>
      <c r="Q18" s="9">
        <f t="shared" si="2"/>
        <v>0.95904374384467062</v>
      </c>
      <c r="S18">
        <v>3.9049999999999998</v>
      </c>
      <c r="T18">
        <v>3.9049999999999998</v>
      </c>
      <c r="U18" s="9">
        <f t="shared" si="3"/>
        <v>3.9049999999999998</v>
      </c>
      <c r="W18">
        <v>15.302548628697668</v>
      </c>
      <c r="X18">
        <v>18.89469619411965</v>
      </c>
      <c r="Y18" s="9">
        <f t="shared" si="4"/>
        <v>17.098622411408659</v>
      </c>
      <c r="AA18">
        <v>14</v>
      </c>
      <c r="AB18">
        <v>0.96189403882523827</v>
      </c>
      <c r="AC18">
        <v>0.96229857735950119</v>
      </c>
      <c r="AD18">
        <v>0.96229819100618053</v>
      </c>
      <c r="AE18" s="9">
        <f t="shared" si="5"/>
        <v>0.96216360239697318</v>
      </c>
      <c r="AG18">
        <v>3.9097</v>
      </c>
      <c r="AH18">
        <v>3.9049999999999998</v>
      </c>
      <c r="AI18">
        <v>3.9937999999999998</v>
      </c>
      <c r="AJ18" s="9">
        <f t="shared" si="6"/>
        <v>3.9361666666666668</v>
      </c>
      <c r="AL18">
        <v>24.28291754225264</v>
      </c>
      <c r="AM18">
        <v>29.024552328609655</v>
      </c>
      <c r="AN18">
        <v>25.935305422346755</v>
      </c>
      <c r="AO18" s="9">
        <f t="shared" si="7"/>
        <v>26.414258431069683</v>
      </c>
      <c r="AQ18">
        <v>14</v>
      </c>
      <c r="AR18">
        <v>0.96939112386036197</v>
      </c>
      <c r="AS18">
        <v>0.97651564486907094</v>
      </c>
      <c r="AT18">
        <v>0.96997139637684882</v>
      </c>
      <c r="AU18" s="9">
        <f t="shared" si="8"/>
        <v>0.97195938836876061</v>
      </c>
      <c r="AW18">
        <v>4.0134999999999996</v>
      </c>
      <c r="AX18">
        <v>4.0233999999999996</v>
      </c>
      <c r="AY18">
        <v>3.9864000000000002</v>
      </c>
      <c r="AZ18" s="9">
        <f t="shared" si="9"/>
        <v>4.007766666666666</v>
      </c>
      <c r="BB18">
        <v>36.065161556836756</v>
      </c>
      <c r="BC18">
        <v>31.107997916554417</v>
      </c>
      <c r="BD18">
        <v>35.131203189827048</v>
      </c>
      <c r="BE18" s="9">
        <f t="shared" si="10"/>
        <v>34.101454221072736</v>
      </c>
      <c r="BG18">
        <v>14</v>
      </c>
      <c r="BH18">
        <v>0.9729660626386607</v>
      </c>
      <c r="BI18">
        <v>0.97432441001456016</v>
      </c>
      <c r="BJ18">
        <v>0.97164242175057947</v>
      </c>
      <c r="BK18" s="9">
        <f t="shared" si="11"/>
        <v>0.97297763146793337</v>
      </c>
      <c r="BM18">
        <v>3.8336999999999999</v>
      </c>
      <c r="BN18">
        <v>3.8426999999999998</v>
      </c>
      <c r="BO18">
        <v>3.8816999999999999</v>
      </c>
      <c r="BP18" s="9">
        <f t="shared" si="12"/>
        <v>3.8527</v>
      </c>
      <c r="BR18">
        <v>35.921475654219876</v>
      </c>
      <c r="BS18">
        <v>35.849632702911435</v>
      </c>
      <c r="BT18">
        <v>33.047757601882296</v>
      </c>
      <c r="BU18" s="9">
        <f t="shared" si="13"/>
        <v>34.939621986337869</v>
      </c>
    </row>
    <row r="19" spans="1:73" x14ac:dyDescent="0.25">
      <c r="A19" s="9">
        <v>15</v>
      </c>
      <c r="B19" s="9">
        <v>0.95585796559568814</v>
      </c>
      <c r="C19" s="9">
        <v>0.95678187945869542</v>
      </c>
      <c r="D19" s="9">
        <f t="shared" si="0"/>
        <v>0.95631992252719178</v>
      </c>
      <c r="E19" s="9"/>
      <c r="F19" s="9">
        <v>3.9262999999999999</v>
      </c>
      <c r="G19" s="9">
        <v>3.9144000000000001</v>
      </c>
      <c r="H19" s="9">
        <f t="shared" si="1"/>
        <v>3.92035</v>
      </c>
      <c r="I19" s="9"/>
      <c r="J19">
        <v>7.9745675952368122</v>
      </c>
      <c r="K19" s="9">
        <v>9.9861702318731282</v>
      </c>
      <c r="L19" s="9">
        <f t="shared" si="14"/>
        <v>8.9803689135549707</v>
      </c>
      <c r="N19">
        <v>15</v>
      </c>
      <c r="O19">
        <v>0.95939361574170434</v>
      </c>
      <c r="P19">
        <v>0.96053188859157268</v>
      </c>
      <c r="Q19" s="9">
        <f t="shared" si="2"/>
        <v>0.95996275216663851</v>
      </c>
      <c r="S19">
        <v>3.9049999999999998</v>
      </c>
      <c r="T19">
        <v>3.9049999999999998</v>
      </c>
      <c r="U19" s="9">
        <f t="shared" si="3"/>
        <v>3.9049999999999998</v>
      </c>
      <c r="W19">
        <v>15.589920433931431</v>
      </c>
      <c r="X19">
        <v>20.25971226898001</v>
      </c>
      <c r="Y19" s="9">
        <f t="shared" si="4"/>
        <v>17.924816351455721</v>
      </c>
      <c r="AA19">
        <v>15</v>
      </c>
      <c r="AB19">
        <v>0.96307805316117667</v>
      </c>
      <c r="AC19">
        <v>0.96306098032017728</v>
      </c>
      <c r="AD19">
        <v>0.96293368000242063</v>
      </c>
      <c r="AE19" s="9">
        <f t="shared" si="5"/>
        <v>0.9630242378279249</v>
      </c>
      <c r="AG19">
        <v>3.9097</v>
      </c>
      <c r="AH19">
        <v>3.9074</v>
      </c>
      <c r="AI19">
        <v>3.9962</v>
      </c>
      <c r="AJ19" s="9">
        <f t="shared" si="6"/>
        <v>3.9377666666666666</v>
      </c>
      <c r="AL19">
        <v>24.929504104028599</v>
      </c>
      <c r="AM19">
        <v>26.007148373655195</v>
      </c>
      <c r="AN19">
        <v>23.348959175242921</v>
      </c>
      <c r="AO19" s="9">
        <f t="shared" si="7"/>
        <v>24.761870550975573</v>
      </c>
      <c r="AQ19">
        <v>15</v>
      </c>
      <c r="AR19">
        <v>0.97107372637947298</v>
      </c>
      <c r="AS19">
        <v>0.97809853882747255</v>
      </c>
      <c r="AT19">
        <v>0.97129443501285895</v>
      </c>
      <c r="AU19" s="9">
        <f t="shared" si="8"/>
        <v>0.97348890007326816</v>
      </c>
      <c r="AW19">
        <v>3.3445999999999998</v>
      </c>
      <c r="AX19">
        <v>3.3549000000000002</v>
      </c>
      <c r="AY19">
        <v>3.9864000000000002</v>
      </c>
      <c r="AZ19" s="9">
        <f t="shared" si="9"/>
        <v>3.5619666666666667</v>
      </c>
      <c r="BB19">
        <v>34.843831384593287</v>
      </c>
      <c r="BC19">
        <v>30.389568403470022</v>
      </c>
      <c r="BD19">
        <v>33.55065826104137</v>
      </c>
      <c r="BE19" s="9">
        <f t="shared" si="10"/>
        <v>32.928019349701565</v>
      </c>
      <c r="BG19">
        <v>15</v>
      </c>
      <c r="BH19">
        <v>0.97494673530214271</v>
      </c>
      <c r="BI19">
        <v>0.97675726550033148</v>
      </c>
      <c r="BJ19">
        <v>0.97335768154213886</v>
      </c>
      <c r="BK19" s="9">
        <f t="shared" si="11"/>
        <v>0.97502056078153776</v>
      </c>
      <c r="BM19">
        <v>3.8336999999999999</v>
      </c>
      <c r="BN19">
        <v>3.8405</v>
      </c>
      <c r="BO19">
        <v>3.8816999999999999</v>
      </c>
      <c r="BP19" s="9">
        <f t="shared" si="12"/>
        <v>3.8519666666666663</v>
      </c>
      <c r="BR19">
        <v>37.142805826463366</v>
      </c>
      <c r="BS19">
        <v>38.435978950015262</v>
      </c>
      <c r="BT19">
        <v>33.335129407116042</v>
      </c>
      <c r="BU19" s="9">
        <f t="shared" si="13"/>
        <v>36.304638061198226</v>
      </c>
    </row>
    <row r="20" spans="1:73" x14ac:dyDescent="0.25">
      <c r="A20" s="9">
        <v>16</v>
      </c>
      <c r="B20" s="9">
        <v>0.95625544473708823</v>
      </c>
      <c r="C20" s="9">
        <v>0.95722475308327848</v>
      </c>
      <c r="D20" s="9">
        <f t="shared" si="0"/>
        <v>0.9567400989101833</v>
      </c>
      <c r="E20" s="9"/>
      <c r="F20" s="9">
        <v>3.9285999999999999</v>
      </c>
      <c r="G20" s="9">
        <v>3.9192</v>
      </c>
      <c r="H20" s="9">
        <f t="shared" si="1"/>
        <v>3.9238999999999997</v>
      </c>
      <c r="I20" s="9"/>
      <c r="J20">
        <v>10.345384988415324</v>
      </c>
      <c r="K20" s="9">
        <v>9.6269554753309272</v>
      </c>
      <c r="L20" s="9">
        <f t="shared" si="14"/>
        <v>9.9861702318731247</v>
      </c>
      <c r="N20">
        <v>16</v>
      </c>
      <c r="O20">
        <v>0.9602064619995333</v>
      </c>
      <c r="P20">
        <v>0.96105305154969234</v>
      </c>
      <c r="Q20" s="9">
        <f t="shared" si="2"/>
        <v>0.96062975677461282</v>
      </c>
      <c r="S20">
        <v>3.9026999999999998</v>
      </c>
      <c r="T20">
        <v>3.9049999999999998</v>
      </c>
      <c r="U20" s="9">
        <f t="shared" si="3"/>
        <v>3.9038499999999998</v>
      </c>
      <c r="W20">
        <v>18.535481437577459</v>
      </c>
      <c r="X20">
        <v>18.319952583652142</v>
      </c>
      <c r="Y20" s="9">
        <f t="shared" si="4"/>
        <v>18.427717010614799</v>
      </c>
      <c r="AA20">
        <v>16</v>
      </c>
      <c r="AB20">
        <v>0.96420587030086713</v>
      </c>
      <c r="AC20">
        <v>0.96457753823323178</v>
      </c>
      <c r="AD20">
        <v>0.96392720222712869</v>
      </c>
      <c r="AE20" s="9">
        <f t="shared" si="5"/>
        <v>0.9642368702537425</v>
      </c>
      <c r="AG20">
        <v>3.9097</v>
      </c>
      <c r="AH20">
        <v>4.5559000000000003</v>
      </c>
      <c r="AI20">
        <v>3.9937999999999998</v>
      </c>
      <c r="AJ20" s="9">
        <f t="shared" si="6"/>
        <v>4.1531333333333338</v>
      </c>
      <c r="AL20">
        <v>24.570289347486405</v>
      </c>
      <c r="AM20">
        <v>26.869263789356467</v>
      </c>
      <c r="AN20">
        <v>22.271314905616322</v>
      </c>
      <c r="AO20" s="9">
        <f t="shared" si="7"/>
        <v>24.570289347486398</v>
      </c>
      <c r="AQ20">
        <v>16</v>
      </c>
      <c r="AR20">
        <v>0.97261332974770554</v>
      </c>
      <c r="AS20">
        <v>0.9802675734802917</v>
      </c>
      <c r="AT20">
        <v>0.97276148147518027</v>
      </c>
      <c r="AU20" s="9">
        <f t="shared" si="8"/>
        <v>0.97521412823439257</v>
      </c>
      <c r="AW20">
        <v>4.0134999999999996</v>
      </c>
      <c r="AX20">
        <v>3.3549000000000002</v>
      </c>
      <c r="AY20">
        <v>3.3220000000000001</v>
      </c>
      <c r="AZ20" s="9">
        <f t="shared" si="9"/>
        <v>3.5634666666666668</v>
      </c>
      <c r="BB20">
        <v>33.838030066275131</v>
      </c>
      <c r="BC20">
        <v>36.783591069921158</v>
      </c>
      <c r="BD20">
        <v>32.832228747956975</v>
      </c>
      <c r="BE20" s="9">
        <f t="shared" si="10"/>
        <v>34.484616628051093</v>
      </c>
      <c r="BG20">
        <v>16</v>
      </c>
      <c r="BH20">
        <v>0.97629703605940077</v>
      </c>
      <c r="BI20">
        <v>0.97823680282925196</v>
      </c>
      <c r="BJ20">
        <v>0.9744329957075889</v>
      </c>
      <c r="BK20" s="9">
        <f t="shared" si="11"/>
        <v>0.97632227819874728</v>
      </c>
      <c r="BM20">
        <v>3.8336999999999999</v>
      </c>
      <c r="BN20">
        <v>4.4805000000000001</v>
      </c>
      <c r="BO20">
        <v>3.8839999999999999</v>
      </c>
      <c r="BP20" s="9">
        <f t="shared" si="12"/>
        <v>4.0660666666666669</v>
      </c>
      <c r="BR20">
        <v>36.208847459453644</v>
      </c>
      <c r="BS20">
        <v>39.944680927492492</v>
      </c>
      <c r="BT20">
        <v>30.174039549544691</v>
      </c>
      <c r="BU20" s="9">
        <f t="shared" si="13"/>
        <v>35.442522645496943</v>
      </c>
    </row>
    <row r="21" spans="1:73" x14ac:dyDescent="0.25">
      <c r="A21" s="9">
        <v>17</v>
      </c>
      <c r="B21" s="9">
        <v>0.95668789340891458</v>
      </c>
      <c r="C21" s="9">
        <v>0.95767714457415032</v>
      </c>
      <c r="D21" s="9">
        <f t="shared" si="0"/>
        <v>0.95718251899153239</v>
      </c>
      <c r="E21" s="9"/>
      <c r="F21" s="9">
        <v>3.2738999999999998</v>
      </c>
      <c r="G21" s="9">
        <v>3.9215</v>
      </c>
      <c r="H21" s="9">
        <f t="shared" si="1"/>
        <v>3.5976999999999997</v>
      </c>
      <c r="I21" s="9"/>
      <c r="J21">
        <v>9.626955475330929</v>
      </c>
      <c r="K21" s="9">
        <v>9.4114266214056137</v>
      </c>
      <c r="L21" s="9">
        <f t="shared" si="14"/>
        <v>9.5191910483682705</v>
      </c>
      <c r="N21">
        <v>17</v>
      </c>
      <c r="O21">
        <v>0.96101118078920844</v>
      </c>
      <c r="P21">
        <v>0.96213118206764081</v>
      </c>
      <c r="Q21" s="9">
        <f t="shared" si="2"/>
        <v>0.96157118142842468</v>
      </c>
      <c r="S21">
        <v>3.9026999999999998</v>
      </c>
      <c r="T21">
        <v>3.9026999999999998</v>
      </c>
      <c r="U21" s="9">
        <f t="shared" si="3"/>
        <v>3.9026999999999998</v>
      </c>
      <c r="W21">
        <v>18.535481437577459</v>
      </c>
      <c r="X21">
        <v>18.679167340194333</v>
      </c>
      <c r="Y21" s="9">
        <f t="shared" si="4"/>
        <v>18.607324388885896</v>
      </c>
      <c r="AA21">
        <v>17</v>
      </c>
      <c r="AB21">
        <v>0.965300117774476</v>
      </c>
      <c r="AC21">
        <v>0.9655716513952457</v>
      </c>
      <c r="AD21">
        <v>0.96530437415057169</v>
      </c>
      <c r="AE21" s="9">
        <f t="shared" si="5"/>
        <v>0.96539204777343113</v>
      </c>
      <c r="AG21">
        <v>3.9074</v>
      </c>
      <c r="AH21">
        <v>3.9074</v>
      </c>
      <c r="AI21">
        <v>3.9937999999999998</v>
      </c>
      <c r="AJ21" s="9">
        <f t="shared" si="6"/>
        <v>3.9361999999999999</v>
      </c>
      <c r="AL21">
        <v>25.791619519729878</v>
      </c>
      <c r="AM21">
        <v>25.57609066580455</v>
      </c>
      <c r="AN21">
        <v>22.702372613466959</v>
      </c>
      <c r="AO21" s="9">
        <f t="shared" si="7"/>
        <v>24.690027599667129</v>
      </c>
      <c r="AQ21">
        <v>17</v>
      </c>
      <c r="AR21">
        <v>0.97428204733752266</v>
      </c>
      <c r="AS21">
        <v>0.98228804235038591</v>
      </c>
      <c r="AT21">
        <v>0.97439455682682929</v>
      </c>
      <c r="AU21" s="9">
        <f t="shared" si="8"/>
        <v>0.97698821550491266</v>
      </c>
      <c r="AW21">
        <v>3.3466999999999998</v>
      </c>
      <c r="AX21">
        <v>4.0259</v>
      </c>
      <c r="AY21">
        <v>3.9864000000000002</v>
      </c>
      <c r="AZ21" s="9">
        <f t="shared" si="9"/>
        <v>3.7863333333333333</v>
      </c>
      <c r="BB21">
        <v>34.053558920200452</v>
      </c>
      <c r="BC21">
        <v>34.915674335901734</v>
      </c>
      <c r="BD21">
        <v>33.263286455807602</v>
      </c>
      <c r="BE21" s="9">
        <f t="shared" si="10"/>
        <v>34.077506570636594</v>
      </c>
      <c r="BG21">
        <v>17</v>
      </c>
      <c r="BH21">
        <v>0.97804722150904022</v>
      </c>
      <c r="BI21">
        <v>0.97995201369775498</v>
      </c>
      <c r="BJ21">
        <v>0.9759197676237491</v>
      </c>
      <c r="BK21" s="9">
        <f t="shared" si="11"/>
        <v>0.97797300094351469</v>
      </c>
      <c r="BM21">
        <v>3.8336999999999999</v>
      </c>
      <c r="BN21">
        <v>4.4779</v>
      </c>
      <c r="BO21">
        <v>3.8816999999999999</v>
      </c>
      <c r="BP21" s="9">
        <f t="shared" si="12"/>
        <v>4.0644333333333336</v>
      </c>
      <c r="BR21">
        <v>35.993318605528316</v>
      </c>
      <c r="BS21">
        <v>39.513623219641865</v>
      </c>
      <c r="BT21">
        <v>30.748783160012213</v>
      </c>
      <c r="BU21" s="9">
        <f t="shared" si="13"/>
        <v>35.418574995060794</v>
      </c>
    </row>
    <row r="22" spans="1:73" x14ac:dyDescent="0.25">
      <c r="A22" s="9">
        <v>18</v>
      </c>
      <c r="B22" s="9">
        <v>0.95735221877441701</v>
      </c>
      <c r="C22" s="9">
        <v>0.95818258616176277</v>
      </c>
      <c r="D22" s="9">
        <f t="shared" si="0"/>
        <v>0.95776740246808989</v>
      </c>
      <c r="E22" s="9"/>
      <c r="F22" s="9">
        <v>3.9285999999999999</v>
      </c>
      <c r="G22" s="9">
        <v>3.9215</v>
      </c>
      <c r="H22" s="9">
        <f t="shared" si="1"/>
        <v>3.9250499999999997</v>
      </c>
      <c r="I22" s="9"/>
      <c r="J22">
        <v>12.069615819817876</v>
      </c>
      <c r="K22" s="9">
        <v>9.7706413779478059</v>
      </c>
      <c r="L22" s="9">
        <f t="shared" si="14"/>
        <v>10.92012859888284</v>
      </c>
      <c r="N22">
        <v>18</v>
      </c>
      <c r="O22">
        <v>0.96188066174803488</v>
      </c>
      <c r="P22">
        <v>0.96283253415561154</v>
      </c>
      <c r="Q22" s="9">
        <f t="shared" si="2"/>
        <v>0.96235659795182316</v>
      </c>
      <c r="S22">
        <v>3.9049999999999998</v>
      </c>
      <c r="T22">
        <v>3.9049999999999998</v>
      </c>
      <c r="U22" s="9">
        <f t="shared" si="3"/>
        <v>3.9049999999999998</v>
      </c>
      <c r="W22">
        <v>18.319952583652135</v>
      </c>
      <c r="X22">
        <v>17.960737827109941</v>
      </c>
      <c r="Y22" s="9">
        <f t="shared" si="4"/>
        <v>18.140345205381038</v>
      </c>
      <c r="AA22">
        <v>18</v>
      </c>
      <c r="AB22">
        <v>0.96641960378934777</v>
      </c>
      <c r="AC22">
        <v>0.96695308839654415</v>
      </c>
      <c r="AD22">
        <v>0.9665565444220634</v>
      </c>
      <c r="AE22" s="9">
        <f t="shared" si="5"/>
        <v>0.96664307886931855</v>
      </c>
      <c r="AG22">
        <v>3.9097</v>
      </c>
      <c r="AH22">
        <v>3.9074</v>
      </c>
      <c r="AI22">
        <v>3.9912999999999998</v>
      </c>
      <c r="AJ22" s="9">
        <f t="shared" si="6"/>
        <v>3.9361333333333328</v>
      </c>
      <c r="AL22">
        <v>25.288718860570789</v>
      </c>
      <c r="AM22">
        <v>25.43240476318767</v>
      </c>
      <c r="AN22">
        <v>23.348959175242921</v>
      </c>
      <c r="AO22" s="9">
        <f t="shared" si="7"/>
        <v>24.690027599667129</v>
      </c>
      <c r="AQ22">
        <v>18</v>
      </c>
      <c r="AR22">
        <v>0.97501097785079471</v>
      </c>
      <c r="AS22">
        <v>0.98288862513012287</v>
      </c>
      <c r="AT22">
        <v>0.97606762871855701</v>
      </c>
      <c r="AU22" s="9">
        <f t="shared" si="8"/>
        <v>0.9779890772331582</v>
      </c>
      <c r="AW22">
        <v>3.3466999999999998</v>
      </c>
      <c r="AX22">
        <v>4.0259</v>
      </c>
      <c r="AY22">
        <v>3.984</v>
      </c>
      <c r="AZ22" s="9">
        <f t="shared" si="9"/>
        <v>3.7855333333333334</v>
      </c>
      <c r="BB22">
        <v>31.467212673096626</v>
      </c>
      <c r="BC22">
        <v>35.059360238518614</v>
      </c>
      <c r="BD22">
        <v>33.263286455807602</v>
      </c>
      <c r="BE22" s="9">
        <f t="shared" si="10"/>
        <v>33.263286455807609</v>
      </c>
      <c r="BG22">
        <v>18</v>
      </c>
      <c r="BH22">
        <v>0.97966845732485952</v>
      </c>
      <c r="BI22">
        <v>0.98217912434138577</v>
      </c>
      <c r="BJ22">
        <v>0.97775647094044782</v>
      </c>
      <c r="BK22" s="9">
        <f t="shared" si="11"/>
        <v>0.97986801753556441</v>
      </c>
      <c r="BM22">
        <v>3.1966000000000001</v>
      </c>
      <c r="BN22">
        <v>4.4779</v>
      </c>
      <c r="BO22">
        <v>3.8816999999999999</v>
      </c>
      <c r="BP22" s="9">
        <f t="shared" si="12"/>
        <v>3.852066666666667</v>
      </c>
      <c r="BR22">
        <v>32.832228747956954</v>
      </c>
      <c r="BS22">
        <v>41.022325197119102</v>
      </c>
      <c r="BT22">
        <v>32.401171040106348</v>
      </c>
      <c r="BU22" s="9">
        <f t="shared" si="13"/>
        <v>35.418574995060801</v>
      </c>
    </row>
    <row r="23" spans="1:73" x14ac:dyDescent="0.25">
      <c r="A23" s="9">
        <v>19</v>
      </c>
      <c r="B23" s="9">
        <v>0.95758850309714616</v>
      </c>
      <c r="C23" s="9">
        <v>0.9583764079962902</v>
      </c>
      <c r="D23" s="9">
        <f t="shared" si="0"/>
        <v>0.95798245554671824</v>
      </c>
      <c r="E23" s="9"/>
      <c r="F23" s="9">
        <v>3.931</v>
      </c>
      <c r="G23" s="9">
        <v>3.9239000000000002</v>
      </c>
      <c r="H23" s="9">
        <f t="shared" si="1"/>
        <v>3.9274500000000003</v>
      </c>
      <c r="I23" s="9"/>
      <c r="J23">
        <v>10.058013183181565</v>
      </c>
      <c r="K23" s="9">
        <v>9.1958977674802878</v>
      </c>
      <c r="L23" s="9">
        <f t="shared" si="14"/>
        <v>9.6269554753309272</v>
      </c>
      <c r="N23">
        <v>19</v>
      </c>
      <c r="O23">
        <v>0.96261923873190902</v>
      </c>
      <c r="P23">
        <v>0.96386536089454145</v>
      </c>
      <c r="Q23" s="9">
        <f t="shared" si="2"/>
        <v>0.96324229981322529</v>
      </c>
      <c r="S23">
        <v>3.9026999999999998</v>
      </c>
      <c r="T23">
        <v>3.9049999999999998</v>
      </c>
      <c r="U23" s="9">
        <f t="shared" si="3"/>
        <v>3.9038499999999998</v>
      </c>
      <c r="W23">
        <v>18.319952583652142</v>
      </c>
      <c r="X23">
        <v>18.679167340194336</v>
      </c>
      <c r="Y23" s="9">
        <f t="shared" si="4"/>
        <v>18.499559961923239</v>
      </c>
      <c r="AA23">
        <v>19</v>
      </c>
      <c r="AB23">
        <v>0.9674871953922537</v>
      </c>
      <c r="AC23">
        <v>0.96798023629890262</v>
      </c>
      <c r="AD23">
        <v>0.96779924173507181</v>
      </c>
      <c r="AE23" s="9">
        <f t="shared" si="5"/>
        <v>0.96775555780874267</v>
      </c>
      <c r="AG23">
        <v>3.9097</v>
      </c>
      <c r="AH23">
        <v>3.9121000000000001</v>
      </c>
      <c r="AI23">
        <v>3.9912999999999998</v>
      </c>
      <c r="AJ23" s="9">
        <f t="shared" si="6"/>
        <v>3.9376999999999995</v>
      </c>
      <c r="AL23">
        <v>24.857661152720155</v>
      </c>
      <c r="AM23">
        <v>24.785818201411718</v>
      </c>
      <c r="AN23">
        <v>23.780016883093555</v>
      </c>
      <c r="AO23" s="9">
        <f t="shared" si="7"/>
        <v>24.474498745741808</v>
      </c>
      <c r="AQ23">
        <v>19</v>
      </c>
      <c r="AR23">
        <v>0.97674689265741255</v>
      </c>
      <c r="AS23">
        <v>0.9849685976746192</v>
      </c>
      <c r="AT23">
        <v>0.97789053232856482</v>
      </c>
      <c r="AU23" s="9">
        <f t="shared" si="8"/>
        <v>0.97986867422019885</v>
      </c>
      <c r="AW23">
        <v>4.016</v>
      </c>
      <c r="AX23">
        <v>4.0259</v>
      </c>
      <c r="AY23">
        <v>3.9864000000000002</v>
      </c>
      <c r="AZ23" s="9">
        <f t="shared" si="9"/>
        <v>4.009433333333333</v>
      </c>
      <c r="BB23">
        <v>31.682741527021939</v>
      </c>
      <c r="BC23">
        <v>35.562260897677682</v>
      </c>
      <c r="BD23">
        <v>33.694344163658243</v>
      </c>
      <c r="BE23" s="9">
        <f t="shared" si="10"/>
        <v>33.646448862785952</v>
      </c>
      <c r="BG23">
        <v>19</v>
      </c>
      <c r="BH23">
        <v>0.9813004688238518</v>
      </c>
      <c r="BI23">
        <v>0.9835904388258927</v>
      </c>
      <c r="BJ23">
        <v>0.97922123393648097</v>
      </c>
      <c r="BK23" s="9">
        <f t="shared" si="11"/>
        <v>0.98137071386207519</v>
      </c>
      <c r="BM23">
        <v>3.8359000000000001</v>
      </c>
      <c r="BN23">
        <v>4.4752000000000001</v>
      </c>
      <c r="BO23">
        <v>3.8816999999999999</v>
      </c>
      <c r="BP23" s="9">
        <f t="shared" si="12"/>
        <v>4.0642666666666667</v>
      </c>
      <c r="BR23">
        <v>35.274889092443935</v>
      </c>
      <c r="BS23">
        <v>39.226251414408111</v>
      </c>
      <c r="BT23">
        <v>32.257485137489454</v>
      </c>
      <c r="BU23" s="9">
        <f t="shared" si="13"/>
        <v>35.586208548113831</v>
      </c>
    </row>
    <row r="24" spans="1:73" x14ac:dyDescent="0.25">
      <c r="A24" s="9">
        <v>20</v>
      </c>
      <c r="B24" s="9">
        <v>0.95824901672946283</v>
      </c>
      <c r="C24" s="9">
        <v>0.95876832477648988</v>
      </c>
      <c r="D24" s="9">
        <f t="shared" si="0"/>
        <v>0.95850867075297641</v>
      </c>
      <c r="E24" s="9"/>
      <c r="F24" s="9">
        <v>3.9333999999999998</v>
      </c>
      <c r="G24" s="9">
        <v>3.9262999999999999</v>
      </c>
      <c r="H24" s="9">
        <f t="shared" si="1"/>
        <v>3.9298500000000001</v>
      </c>
      <c r="I24" s="9"/>
      <c r="J24">
        <v>10.560913842340643</v>
      </c>
      <c r="K24" s="9">
        <v>8.7648400596296518</v>
      </c>
      <c r="L24" s="9">
        <f t="shared" si="14"/>
        <v>9.6628769509851473</v>
      </c>
      <c r="N24">
        <v>20</v>
      </c>
      <c r="O24">
        <v>0.9632829358228584</v>
      </c>
      <c r="P24">
        <v>0.96438034254445559</v>
      </c>
      <c r="Q24" s="9">
        <f t="shared" si="2"/>
        <v>0.963831639183657</v>
      </c>
      <c r="S24">
        <v>3.9026999999999998</v>
      </c>
      <c r="T24">
        <v>3.9049999999999998</v>
      </c>
      <c r="U24" s="9">
        <f t="shared" si="3"/>
        <v>3.9038499999999998</v>
      </c>
      <c r="W24">
        <v>17.673366021876181</v>
      </c>
      <c r="X24">
        <v>16.523878800941144</v>
      </c>
      <c r="Y24" s="9">
        <f t="shared" si="4"/>
        <v>17.098622411408662</v>
      </c>
      <c r="AA24">
        <v>20</v>
      </c>
      <c r="AB24">
        <v>0.96870183247203778</v>
      </c>
      <c r="AC24">
        <v>0.96925789639235604</v>
      </c>
      <c r="AD24">
        <v>0.96906643660614178</v>
      </c>
      <c r="AE24" s="9">
        <f t="shared" si="5"/>
        <v>0.96900872182351183</v>
      </c>
      <c r="AG24">
        <v>3.9097</v>
      </c>
      <c r="AH24">
        <v>3.9121000000000001</v>
      </c>
      <c r="AI24">
        <v>3.9889000000000001</v>
      </c>
      <c r="AJ24" s="9">
        <f t="shared" si="6"/>
        <v>3.9369000000000001</v>
      </c>
      <c r="AL24">
        <v>24.785818201411725</v>
      </c>
      <c r="AM24">
        <v>26.869263789356474</v>
      </c>
      <c r="AN24">
        <v>26.438206081505832</v>
      </c>
      <c r="AO24" s="9">
        <f t="shared" si="7"/>
        <v>26.03109602409134</v>
      </c>
      <c r="AQ24">
        <v>20</v>
      </c>
      <c r="AR24">
        <v>0.97867817434545035</v>
      </c>
      <c r="AS24">
        <v>0.9877873241444175</v>
      </c>
      <c r="AT24">
        <v>0.97955456845585609</v>
      </c>
      <c r="AU24" s="9">
        <f t="shared" si="8"/>
        <v>0.98200668898190802</v>
      </c>
      <c r="AW24">
        <v>3.3466999999999998</v>
      </c>
      <c r="AX24">
        <v>3.3529</v>
      </c>
      <c r="AY24">
        <v>3.9864000000000002</v>
      </c>
      <c r="AZ24" s="9">
        <f t="shared" si="9"/>
        <v>3.5619999999999998</v>
      </c>
      <c r="BB24">
        <v>32.473013991414753</v>
      </c>
      <c r="BC24">
        <v>40.375738635343154</v>
      </c>
      <c r="BD24">
        <v>34.98751728721016</v>
      </c>
      <c r="BE24" s="9">
        <f t="shared" si="10"/>
        <v>35.945423304656025</v>
      </c>
      <c r="BG24">
        <v>20</v>
      </c>
      <c r="BH24">
        <v>0.98325383814889677</v>
      </c>
      <c r="BI24">
        <v>0.9854118285994613</v>
      </c>
      <c r="BJ24">
        <v>0.98112963958367116</v>
      </c>
      <c r="BK24" s="9">
        <f t="shared" si="11"/>
        <v>0.9832651021106763</v>
      </c>
      <c r="BM24">
        <v>3.8359000000000001</v>
      </c>
      <c r="BN24">
        <v>4.4779</v>
      </c>
      <c r="BO24">
        <v>3.8864000000000001</v>
      </c>
      <c r="BP24" s="9">
        <f t="shared" si="12"/>
        <v>4.0667333333333335</v>
      </c>
      <c r="BR24">
        <v>34.771988433284839</v>
      </c>
      <c r="BS24">
        <v>36.424376313378957</v>
      </c>
      <c r="BT24">
        <v>32.975914650573841</v>
      </c>
      <c r="BU24" s="9">
        <f t="shared" si="13"/>
        <v>34.724093132412541</v>
      </c>
    </row>
    <row r="25" spans="1:73" x14ac:dyDescent="0.25">
      <c r="A25" s="9">
        <v>21</v>
      </c>
      <c r="B25" s="9">
        <v>0.9587544839252734</v>
      </c>
      <c r="C25" s="9">
        <v>0.95924763298315219</v>
      </c>
      <c r="D25" s="9">
        <f t="shared" si="0"/>
        <v>0.9590010584542128</v>
      </c>
      <c r="E25" s="9"/>
      <c r="F25" s="9">
        <v>3.9358</v>
      </c>
      <c r="G25" s="9">
        <v>3.9262999999999999</v>
      </c>
      <c r="H25" s="9">
        <f t="shared" si="1"/>
        <v>3.9310499999999999</v>
      </c>
      <c r="I25" s="9"/>
      <c r="J25">
        <v>10.991971550191284</v>
      </c>
      <c r="K25" s="9">
        <v>8.9085259622465305</v>
      </c>
      <c r="L25" s="9">
        <f t="shared" si="14"/>
        <v>9.9502487562189081</v>
      </c>
      <c r="N25">
        <v>21</v>
      </c>
      <c r="O25">
        <v>0.96411844520783618</v>
      </c>
      <c r="P25">
        <v>0.96514298804500487</v>
      </c>
      <c r="Q25" s="9">
        <f t="shared" si="2"/>
        <v>0.96463071662642053</v>
      </c>
      <c r="S25">
        <v>3.9049999999999998</v>
      </c>
      <c r="T25">
        <v>3.9049999999999998</v>
      </c>
      <c r="U25" s="9">
        <f t="shared" si="3"/>
        <v>3.9049999999999998</v>
      </c>
      <c r="W25">
        <v>17.817051924493057</v>
      </c>
      <c r="X25">
        <v>17.60152307056774</v>
      </c>
      <c r="Y25" s="9">
        <f t="shared" si="4"/>
        <v>17.709287497530397</v>
      </c>
      <c r="AA25">
        <v>21</v>
      </c>
      <c r="AB25">
        <v>0.96978359600780562</v>
      </c>
      <c r="AC25">
        <v>0.97064957187822987</v>
      </c>
      <c r="AD25">
        <v>0.97032569085504083</v>
      </c>
      <c r="AE25" s="9">
        <f t="shared" si="5"/>
        <v>0.97025295291369196</v>
      </c>
      <c r="AG25">
        <v>3.9121000000000001</v>
      </c>
      <c r="AH25">
        <v>3.9121000000000001</v>
      </c>
      <c r="AI25">
        <v>3.9889000000000001</v>
      </c>
      <c r="AJ25" s="9">
        <f t="shared" si="6"/>
        <v>3.9377</v>
      </c>
      <c r="AL25">
        <v>24.426603444869507</v>
      </c>
      <c r="AM25">
        <v>26.222677227580512</v>
      </c>
      <c r="AN25">
        <v>27.515850351132428</v>
      </c>
      <c r="AO25" s="9">
        <f t="shared" si="7"/>
        <v>26.055043674527482</v>
      </c>
      <c r="AQ25">
        <v>21</v>
      </c>
      <c r="AR25">
        <v>0.98029510129636033</v>
      </c>
      <c r="AS25">
        <v>0.98967522549574871</v>
      </c>
      <c r="AT25">
        <v>0.98096587478222053</v>
      </c>
      <c r="AU25" s="9">
        <f t="shared" si="8"/>
        <v>0.98364540052477645</v>
      </c>
      <c r="AW25">
        <v>4.016</v>
      </c>
      <c r="AX25">
        <v>3.3529</v>
      </c>
      <c r="AY25">
        <v>3.9864000000000002</v>
      </c>
      <c r="AZ25" s="9">
        <f t="shared" si="9"/>
        <v>3.7850999999999999</v>
      </c>
      <c r="BB25">
        <v>32.616699894031662</v>
      </c>
      <c r="BC25">
        <v>39.010722560482783</v>
      </c>
      <c r="BD25">
        <v>34.556459579359512</v>
      </c>
      <c r="BE25" s="9">
        <f t="shared" si="10"/>
        <v>35.394627344624652</v>
      </c>
      <c r="BG25">
        <v>21</v>
      </c>
      <c r="BH25">
        <v>0.98505426714228594</v>
      </c>
      <c r="BI25">
        <v>0.9875318963243559</v>
      </c>
      <c r="BJ25">
        <v>0.98314301615553146</v>
      </c>
      <c r="BK25" s="9">
        <f t="shared" si="11"/>
        <v>0.98524305987405769</v>
      </c>
      <c r="BM25">
        <v>3.8336999999999999</v>
      </c>
      <c r="BN25">
        <v>4.4779</v>
      </c>
      <c r="BO25">
        <v>3.8864000000000001</v>
      </c>
      <c r="BP25" s="9">
        <f t="shared" si="12"/>
        <v>4.0659999999999998</v>
      </c>
      <c r="BR25">
        <v>36.424376313378936</v>
      </c>
      <c r="BS25">
        <v>38.86703665786591</v>
      </c>
      <c r="BT25">
        <v>36.783591069921158</v>
      </c>
      <c r="BU25" s="9">
        <f t="shared" si="13"/>
        <v>37.358334680388673</v>
      </c>
    </row>
    <row r="26" spans="1:73" x14ac:dyDescent="0.25">
      <c r="A26" s="9">
        <v>22</v>
      </c>
      <c r="B26" s="9">
        <v>0.95921360516597221</v>
      </c>
      <c r="C26" s="9">
        <v>0.95933341301692532</v>
      </c>
      <c r="D26" s="9">
        <f t="shared" si="0"/>
        <v>0.95927350909144882</v>
      </c>
      <c r="E26" s="9"/>
      <c r="F26" s="9">
        <v>3.2778</v>
      </c>
      <c r="G26" s="9">
        <v>3.9262999999999999</v>
      </c>
      <c r="H26" s="9">
        <f t="shared" si="1"/>
        <v>3.6020500000000002</v>
      </c>
      <c r="I26" s="9"/>
      <c r="J26">
        <v>11.063814501499722</v>
      </c>
      <c r="K26" s="9">
        <v>7.2561380821524137</v>
      </c>
      <c r="L26" s="9">
        <f t="shared" si="14"/>
        <v>9.1599762918260677</v>
      </c>
      <c r="N26">
        <v>22</v>
      </c>
      <c r="O26">
        <v>0.96512841723414577</v>
      </c>
      <c r="P26">
        <v>0.96587412309474441</v>
      </c>
      <c r="Q26" s="9">
        <f t="shared" si="2"/>
        <v>0.96550127016444509</v>
      </c>
      <c r="S26">
        <v>3.9026999999999998</v>
      </c>
      <c r="T26">
        <v>3.9049999999999998</v>
      </c>
      <c r="U26" s="9">
        <f t="shared" si="3"/>
        <v>3.9038499999999998</v>
      </c>
      <c r="W26">
        <v>18.75101029150278</v>
      </c>
      <c r="X26">
        <v>16.164664044398947</v>
      </c>
      <c r="Y26" s="9">
        <f t="shared" si="4"/>
        <v>17.457837167950863</v>
      </c>
      <c r="AA26">
        <v>22</v>
      </c>
      <c r="AB26">
        <v>0.9710672859866456</v>
      </c>
      <c r="AC26">
        <v>0.97197146658692357</v>
      </c>
      <c r="AD26">
        <v>0.9715525998993384</v>
      </c>
      <c r="AE26" s="9">
        <f t="shared" si="5"/>
        <v>0.97153045082430245</v>
      </c>
      <c r="AG26">
        <v>3.9121000000000001</v>
      </c>
      <c r="AH26">
        <v>3.9121000000000001</v>
      </c>
      <c r="AI26">
        <v>3.9889000000000001</v>
      </c>
      <c r="AJ26" s="9">
        <f t="shared" si="6"/>
        <v>3.9377</v>
      </c>
      <c r="AL26">
        <v>25.145032957953912</v>
      </c>
      <c r="AM26">
        <v>27.444007399823988</v>
      </c>
      <c r="AN26">
        <v>26.797420838048033</v>
      </c>
      <c r="AO26" s="9">
        <f t="shared" si="7"/>
        <v>26.462153731941982</v>
      </c>
      <c r="AQ26">
        <v>22</v>
      </c>
      <c r="AR26">
        <v>0.9814735346976633</v>
      </c>
      <c r="AS26">
        <v>0.99156656065962057</v>
      </c>
      <c r="AT26">
        <v>0.98268558021541708</v>
      </c>
      <c r="AU26" s="9">
        <f t="shared" si="8"/>
        <v>0.98524189185756705</v>
      </c>
      <c r="AW26">
        <v>3.3466999999999998</v>
      </c>
      <c r="AX26">
        <v>3.3529</v>
      </c>
      <c r="AY26">
        <v>3.9864000000000002</v>
      </c>
      <c r="AZ26" s="9">
        <f t="shared" si="9"/>
        <v>3.5619999999999998</v>
      </c>
      <c r="BB26">
        <v>30.533254306086896</v>
      </c>
      <c r="BC26">
        <v>38.220450096089927</v>
      </c>
      <c r="BD26">
        <v>34.771988433284839</v>
      </c>
      <c r="BE26" s="9">
        <f t="shared" si="10"/>
        <v>34.508564278487221</v>
      </c>
      <c r="BG26">
        <v>22</v>
      </c>
      <c r="BH26">
        <v>0.98662157227430891</v>
      </c>
      <c r="BI26">
        <v>0.9893422184702545</v>
      </c>
      <c r="BJ26">
        <v>0.98463330731877052</v>
      </c>
      <c r="BK26" s="9">
        <f t="shared" si="11"/>
        <v>0.98686569935444457</v>
      </c>
      <c r="BM26">
        <v>3.8359000000000001</v>
      </c>
      <c r="BN26">
        <v>4.4779</v>
      </c>
      <c r="BO26">
        <v>3.8887</v>
      </c>
      <c r="BP26" s="9">
        <f t="shared" si="12"/>
        <v>4.0674999999999999</v>
      </c>
      <c r="BR26">
        <v>35.490417946369249</v>
      </c>
      <c r="BS26">
        <v>39.082565511791238</v>
      </c>
      <c r="BT26">
        <v>36.711748118612718</v>
      </c>
      <c r="BU26" s="9">
        <f t="shared" si="13"/>
        <v>37.094910525591068</v>
      </c>
    </row>
    <row r="27" spans="1:73" x14ac:dyDescent="0.25">
      <c r="A27" s="9">
        <v>23</v>
      </c>
      <c r="B27" s="9">
        <v>0.95970827708983153</v>
      </c>
      <c r="C27" s="9">
        <v>0.95979314787654313</v>
      </c>
      <c r="D27" s="9">
        <f t="shared" si="0"/>
        <v>0.95975071248318733</v>
      </c>
      <c r="E27" s="9"/>
      <c r="F27" s="9">
        <v>3.931</v>
      </c>
      <c r="G27" s="9">
        <v>3.9285999999999999</v>
      </c>
      <c r="H27" s="9">
        <f t="shared" si="1"/>
        <v>3.9298000000000002</v>
      </c>
      <c r="I27" s="9"/>
      <c r="J27">
        <v>10.273542037106891</v>
      </c>
      <c r="K27" s="9">
        <v>7.0406092282270984</v>
      </c>
      <c r="L27" s="9">
        <f t="shared" si="14"/>
        <v>8.6570756326669951</v>
      </c>
      <c r="N27">
        <v>23</v>
      </c>
      <c r="O27">
        <v>0.96595163934590877</v>
      </c>
      <c r="P27">
        <v>0.9667673548755924</v>
      </c>
      <c r="Q27" s="9">
        <f t="shared" si="2"/>
        <v>0.96635949711075053</v>
      </c>
      <c r="S27">
        <v>3.9026999999999998</v>
      </c>
      <c r="T27">
        <v>3.9026999999999998</v>
      </c>
      <c r="U27" s="9">
        <f t="shared" si="3"/>
        <v>3.9026999999999998</v>
      </c>
      <c r="W27">
        <v>18.535481437577463</v>
      </c>
      <c r="X27">
        <v>17.026779460100215</v>
      </c>
      <c r="Y27" s="9">
        <f t="shared" si="4"/>
        <v>17.781130448838837</v>
      </c>
      <c r="AA27">
        <v>23</v>
      </c>
      <c r="AB27">
        <v>0.97231321738494814</v>
      </c>
      <c r="AC27">
        <v>0.9731206128700971</v>
      </c>
      <c r="AD27">
        <v>0.97299878758471603</v>
      </c>
      <c r="AE27" s="9">
        <f t="shared" si="5"/>
        <v>0.97281087261325372</v>
      </c>
      <c r="AG27">
        <v>3.9097</v>
      </c>
      <c r="AH27">
        <v>4.5613999999999999</v>
      </c>
      <c r="AI27">
        <v>3.9889000000000001</v>
      </c>
      <c r="AJ27" s="9">
        <f t="shared" si="6"/>
        <v>4.1533333333333333</v>
      </c>
      <c r="AL27">
        <v>25.43240476318768</v>
      </c>
      <c r="AM27">
        <v>26.366363130197389</v>
      </c>
      <c r="AN27">
        <v>27.587693302440865</v>
      </c>
      <c r="AO27" s="9">
        <f t="shared" si="7"/>
        <v>26.462153731941978</v>
      </c>
      <c r="AQ27">
        <v>23</v>
      </c>
      <c r="AR27">
        <v>0.98323904294075715</v>
      </c>
      <c r="AS27">
        <v>0.99226881420713897</v>
      </c>
      <c r="AT27">
        <v>0.98423444957164674</v>
      </c>
      <c r="AU27" s="9">
        <f t="shared" si="8"/>
        <v>0.98658076890651436</v>
      </c>
      <c r="AW27">
        <v>3.3466999999999998</v>
      </c>
      <c r="AX27">
        <v>4.0259</v>
      </c>
      <c r="AY27">
        <v>3.9864000000000002</v>
      </c>
      <c r="AZ27" s="9">
        <f t="shared" si="9"/>
        <v>3.7863333333333333</v>
      </c>
      <c r="BB27">
        <v>34.84383138459328</v>
      </c>
      <c r="BC27">
        <v>38.507821901323709</v>
      </c>
      <c r="BD27">
        <v>34.197244822817339</v>
      </c>
      <c r="BE27" s="9">
        <f t="shared" si="10"/>
        <v>35.849632702911443</v>
      </c>
      <c r="BG27">
        <v>23</v>
      </c>
      <c r="BH27">
        <v>0.98846508966254398</v>
      </c>
      <c r="BI27">
        <v>0.99168502490794452</v>
      </c>
      <c r="BJ27">
        <v>0.98622078922807244</v>
      </c>
      <c r="BK27" s="9">
        <f t="shared" si="11"/>
        <v>0.98879030126618694</v>
      </c>
      <c r="BM27">
        <v>3.8382000000000001</v>
      </c>
      <c r="BN27">
        <v>5.1176000000000004</v>
      </c>
      <c r="BO27">
        <v>3.891</v>
      </c>
      <c r="BP27" s="9">
        <f t="shared" si="12"/>
        <v>4.2822666666666667</v>
      </c>
      <c r="BR27">
        <v>36.280690410762077</v>
      </c>
      <c r="BS27">
        <v>39.298094365716537</v>
      </c>
      <c r="BT27">
        <v>35.562260897677682</v>
      </c>
      <c r="BU27" s="9">
        <f t="shared" si="13"/>
        <v>37.047015224718763</v>
      </c>
    </row>
    <row r="28" spans="1:73" x14ac:dyDescent="0.25">
      <c r="A28" s="9">
        <v>24</v>
      </c>
      <c r="B28" s="9">
        <v>0.96020037621527388</v>
      </c>
      <c r="C28" s="9">
        <v>0.96033034596521127</v>
      </c>
      <c r="D28" s="9">
        <f t="shared" si="0"/>
        <v>0.96026536109024252</v>
      </c>
      <c r="E28" s="9"/>
      <c r="F28" s="9">
        <v>3.9333999999999998</v>
      </c>
      <c r="G28" s="9">
        <v>3.931</v>
      </c>
      <c r="H28" s="9">
        <f t="shared" si="1"/>
        <v>3.9321999999999999</v>
      </c>
      <c r="I28" s="9"/>
      <c r="J28">
        <v>11.351186306733483</v>
      </c>
      <c r="K28" s="9">
        <v>8.5493112057043348</v>
      </c>
      <c r="L28" s="9">
        <f t="shared" si="14"/>
        <v>9.9502487562189081</v>
      </c>
      <c r="N28">
        <v>24</v>
      </c>
      <c r="O28">
        <v>0.96665847284206652</v>
      </c>
      <c r="P28">
        <v>0.96754966472075543</v>
      </c>
      <c r="Q28" s="9">
        <f t="shared" si="2"/>
        <v>0.96710406878141097</v>
      </c>
      <c r="S28">
        <v>3.9026999999999998</v>
      </c>
      <c r="T28">
        <v>3.9003999999999999</v>
      </c>
      <c r="U28" s="9">
        <f t="shared" si="3"/>
        <v>3.9015499999999999</v>
      </c>
      <c r="W28">
        <v>18.104423729726818</v>
      </c>
      <c r="X28">
        <v>15.949135190473632</v>
      </c>
      <c r="Y28" s="9">
        <f t="shared" si="4"/>
        <v>17.026779460100226</v>
      </c>
      <c r="AA28">
        <v>24</v>
      </c>
      <c r="AB28">
        <v>0.97347419009309077</v>
      </c>
      <c r="AC28">
        <v>0.97437194331877308</v>
      </c>
      <c r="AD28">
        <v>0.97430220163446968</v>
      </c>
      <c r="AE28" s="9">
        <f t="shared" si="5"/>
        <v>0.97404944501544455</v>
      </c>
      <c r="AG28">
        <v>3.9074</v>
      </c>
      <c r="AH28">
        <v>3.9097</v>
      </c>
      <c r="AI28">
        <v>3.9889000000000001</v>
      </c>
      <c r="AJ28" s="9">
        <f t="shared" si="6"/>
        <v>3.9353333333333338</v>
      </c>
      <c r="AL28">
        <v>25.719776568421434</v>
      </c>
      <c r="AM28">
        <v>27.22847854589866</v>
      </c>
      <c r="AN28">
        <v>27.803222156366182</v>
      </c>
      <c r="AO28" s="9">
        <f t="shared" si="7"/>
        <v>26.917159090228761</v>
      </c>
      <c r="AQ28">
        <v>24</v>
      </c>
      <c r="AR28">
        <v>0.98476015618920543</v>
      </c>
      <c r="AS28">
        <v>0.99379101198266562</v>
      </c>
      <c r="AT28">
        <v>0.98597475361996634</v>
      </c>
      <c r="AU28" s="9">
        <f t="shared" si="8"/>
        <v>0.98817530726394587</v>
      </c>
      <c r="AW28">
        <v>3.3466999999999998</v>
      </c>
      <c r="AX28">
        <v>3.3549000000000002</v>
      </c>
      <c r="AY28">
        <v>3.9889000000000001</v>
      </c>
      <c r="AZ28" s="9">
        <f t="shared" si="9"/>
        <v>3.5634999999999999</v>
      </c>
      <c r="BB28">
        <v>33.838030066275131</v>
      </c>
      <c r="BC28">
        <v>36.208847459453658</v>
      </c>
      <c r="BD28">
        <v>33.766187114966684</v>
      </c>
      <c r="BE28" s="9">
        <f t="shared" si="10"/>
        <v>34.604354880231824</v>
      </c>
      <c r="BG28">
        <v>24</v>
      </c>
      <c r="BH28">
        <v>0.99042414119610589</v>
      </c>
      <c r="BI28">
        <v>0.99327652973354008</v>
      </c>
      <c r="BJ28">
        <v>0.98786965046859476</v>
      </c>
      <c r="BK28" s="9">
        <f t="shared" si="11"/>
        <v>0.99052344046608021</v>
      </c>
      <c r="BM28">
        <v>3.8405</v>
      </c>
      <c r="BN28">
        <v>5.1176000000000004</v>
      </c>
      <c r="BO28">
        <v>3.891</v>
      </c>
      <c r="BP28" s="9">
        <f t="shared" si="12"/>
        <v>4.283033333333333</v>
      </c>
      <c r="BR28">
        <v>37.430177631697092</v>
      </c>
      <c r="BS28">
        <v>39.872837976184051</v>
      </c>
      <c r="BT28">
        <v>36.208847459453636</v>
      </c>
      <c r="BU28" s="9">
        <f t="shared" si="13"/>
        <v>37.837287689111598</v>
      </c>
    </row>
    <row r="29" spans="1:73" x14ac:dyDescent="0.25">
      <c r="A29" s="9">
        <v>25</v>
      </c>
      <c r="B29" s="9">
        <v>0.96064411370024139</v>
      </c>
      <c r="C29" s="9">
        <v>0.96074899660709445</v>
      </c>
      <c r="D29" s="9">
        <f t="shared" si="0"/>
        <v>0.96069655515366792</v>
      </c>
      <c r="E29" s="9"/>
      <c r="F29" s="9">
        <v>3.931</v>
      </c>
      <c r="G29" s="9">
        <v>3.931</v>
      </c>
      <c r="H29" s="9">
        <f t="shared" si="1"/>
        <v>3.931</v>
      </c>
      <c r="I29" s="9"/>
      <c r="J29">
        <v>10.489070891032206</v>
      </c>
      <c r="K29" s="9">
        <v>8.6929971083212099</v>
      </c>
      <c r="L29" s="9">
        <f t="shared" si="14"/>
        <v>9.5910339996767071</v>
      </c>
      <c r="N29">
        <v>25</v>
      </c>
      <c r="O29">
        <v>0.96733309163468939</v>
      </c>
      <c r="P29">
        <v>0.96829514264135674</v>
      </c>
      <c r="Q29" s="9">
        <f t="shared" si="2"/>
        <v>0.96781411713802301</v>
      </c>
      <c r="S29">
        <v>3.9049999999999998</v>
      </c>
      <c r="T29">
        <v>3.8980000000000001</v>
      </c>
      <c r="U29" s="9">
        <f t="shared" si="3"/>
        <v>3.9015</v>
      </c>
      <c r="W29">
        <v>18.032580778418378</v>
      </c>
      <c r="X29">
        <v>16.954936508791778</v>
      </c>
      <c r="Y29" s="9">
        <f t="shared" si="4"/>
        <v>17.493758643605076</v>
      </c>
      <c r="AA29">
        <v>25</v>
      </c>
      <c r="AB29">
        <v>0.97466063756563326</v>
      </c>
      <c r="AC29">
        <v>0.97564287383620862</v>
      </c>
      <c r="AD29">
        <v>0.97554367245541229</v>
      </c>
      <c r="AE29" s="9">
        <f t="shared" si="5"/>
        <v>0.97528239461908461</v>
      </c>
      <c r="AG29">
        <v>3.9026999999999998</v>
      </c>
      <c r="AH29">
        <v>3.9121000000000001</v>
      </c>
      <c r="AI29">
        <v>3.9889000000000001</v>
      </c>
      <c r="AJ29" s="9">
        <f t="shared" si="6"/>
        <v>3.9345666666666665</v>
      </c>
      <c r="AL29">
        <v>25.504247714496106</v>
      </c>
      <c r="AM29">
        <v>27.156635594590224</v>
      </c>
      <c r="AN29">
        <v>27.659536253749305</v>
      </c>
      <c r="AO29" s="9">
        <f t="shared" si="7"/>
        <v>26.773473187611881</v>
      </c>
      <c r="AQ29">
        <v>25</v>
      </c>
      <c r="AR29">
        <v>0.98612056026335893</v>
      </c>
      <c r="AS29">
        <v>0.99457665240175241</v>
      </c>
      <c r="AT29">
        <v>0.98744845648642576</v>
      </c>
      <c r="AU29" s="9">
        <f t="shared" si="8"/>
        <v>0.989381889717179</v>
      </c>
      <c r="AW29">
        <v>3.3466999999999998</v>
      </c>
      <c r="AX29">
        <v>3.3549000000000002</v>
      </c>
      <c r="AY29">
        <v>3.9889000000000001</v>
      </c>
      <c r="AZ29" s="9">
        <f t="shared" si="9"/>
        <v>3.5634999999999999</v>
      </c>
      <c r="BB29">
        <v>31.395369721788182</v>
      </c>
      <c r="BC29">
        <v>27.875065107674619</v>
      </c>
      <c r="BD29">
        <v>32.904071699265423</v>
      </c>
      <c r="BE29" s="9">
        <f t="shared" si="10"/>
        <v>30.724835509576071</v>
      </c>
      <c r="BG29">
        <v>25</v>
      </c>
      <c r="BH29">
        <v>0.99184092230082177</v>
      </c>
      <c r="BI29">
        <v>0.99541902057132581</v>
      </c>
      <c r="BJ29">
        <v>0.98922181337043102</v>
      </c>
      <c r="BK29" s="9">
        <f t="shared" si="11"/>
        <v>0.99216058541419283</v>
      </c>
      <c r="BM29">
        <v>3.8405</v>
      </c>
      <c r="BN29">
        <v>5.1205999999999996</v>
      </c>
      <c r="BO29">
        <v>3.8933</v>
      </c>
      <c r="BP29" s="9">
        <f t="shared" si="12"/>
        <v>4.2847999999999997</v>
      </c>
      <c r="BR29">
        <v>35.203046141135466</v>
      </c>
      <c r="BS29">
        <v>40.950482245810662</v>
      </c>
      <c r="BT29">
        <v>33.766187114966712</v>
      </c>
      <c r="BU29" s="9">
        <f t="shared" si="13"/>
        <v>36.639905167304285</v>
      </c>
    </row>
    <row r="30" spans="1:73" x14ac:dyDescent="0.25">
      <c r="A30" s="9">
        <v>26</v>
      </c>
      <c r="B30" s="9">
        <v>0.96107221419649369</v>
      </c>
      <c r="C30" s="9">
        <v>0.96110100333569304</v>
      </c>
      <c r="D30" s="9">
        <f t="shared" si="0"/>
        <v>0.96108660876609342</v>
      </c>
      <c r="E30" s="9"/>
      <c r="F30" s="9">
        <v>3.2757999999999998</v>
      </c>
      <c r="G30" s="9">
        <v>3.9333999999999998</v>
      </c>
      <c r="H30" s="9">
        <f t="shared" si="1"/>
        <v>3.6045999999999996</v>
      </c>
      <c r="I30" s="9"/>
      <c r="J30">
        <v>10.129856134490005</v>
      </c>
      <c r="K30" s="9">
        <v>8.1900964491621302</v>
      </c>
      <c r="L30" s="9">
        <f t="shared" si="14"/>
        <v>9.1599762918260677</v>
      </c>
      <c r="N30">
        <v>26</v>
      </c>
      <c r="O30">
        <v>0.96804629070212389</v>
      </c>
      <c r="P30">
        <v>0.96893936187201801</v>
      </c>
      <c r="Q30" s="9">
        <f t="shared" si="2"/>
        <v>0.9684928262870709</v>
      </c>
      <c r="S30">
        <v>3.9026999999999998</v>
      </c>
      <c r="T30">
        <v>3.8980000000000001</v>
      </c>
      <c r="U30" s="9">
        <f t="shared" si="3"/>
        <v>3.90035</v>
      </c>
      <c r="W30">
        <v>17.457837167950863</v>
      </c>
      <c r="X30">
        <v>16.452035849632697</v>
      </c>
      <c r="Y30" s="9">
        <f t="shared" si="4"/>
        <v>16.954936508791782</v>
      </c>
      <c r="AA30">
        <v>26</v>
      </c>
      <c r="AB30">
        <v>0.97605445923358247</v>
      </c>
      <c r="AC30">
        <v>0.97700569384296909</v>
      </c>
      <c r="AD30">
        <v>0.9767129229927155</v>
      </c>
      <c r="AE30" s="9">
        <f t="shared" si="5"/>
        <v>0.97659102535642239</v>
      </c>
      <c r="AG30">
        <v>3.9003999999999999</v>
      </c>
      <c r="AH30">
        <v>3.9121000000000001</v>
      </c>
      <c r="AI30">
        <v>3.9889000000000001</v>
      </c>
      <c r="AJ30" s="9">
        <f t="shared" si="6"/>
        <v>3.9338000000000002</v>
      </c>
      <c r="AL30">
        <v>26.725577886739597</v>
      </c>
      <c r="AM30">
        <v>26.94110674066491</v>
      </c>
      <c r="AN30">
        <v>27.228478545898657</v>
      </c>
      <c r="AO30" s="9">
        <f t="shared" si="7"/>
        <v>26.965054391101052</v>
      </c>
      <c r="AQ30">
        <v>26</v>
      </c>
      <c r="AR30">
        <v>0.98761999820071977</v>
      </c>
      <c r="AS30">
        <v>0.99841214602742123</v>
      </c>
      <c r="AT30">
        <v>0.98912634226196527</v>
      </c>
      <c r="AU30" s="9">
        <f t="shared" si="8"/>
        <v>0.99171949549670213</v>
      </c>
      <c r="AW30">
        <v>3.3487</v>
      </c>
      <c r="AX30">
        <v>4.0259</v>
      </c>
      <c r="AY30">
        <v>3.9889000000000001</v>
      </c>
      <c r="AZ30" s="9">
        <f t="shared" si="9"/>
        <v>3.7878333333333334</v>
      </c>
      <c r="BB30">
        <v>30.748783160012202</v>
      </c>
      <c r="BC30">
        <v>35.634103848986122</v>
      </c>
      <c r="BD30">
        <v>33.909873017583585</v>
      </c>
      <c r="BE30" s="9">
        <f t="shared" si="10"/>
        <v>33.430920008860632</v>
      </c>
      <c r="BG30">
        <v>26</v>
      </c>
      <c r="BH30">
        <v>0.99341239432911643</v>
      </c>
      <c r="BI30">
        <v>0.99681187110365632</v>
      </c>
      <c r="BJ30">
        <v>0.99136541088377783</v>
      </c>
      <c r="BK30" s="9">
        <f t="shared" si="11"/>
        <v>0.99386322543885008</v>
      </c>
      <c r="BM30">
        <v>3.8405</v>
      </c>
      <c r="BN30">
        <v>3.8450000000000002</v>
      </c>
      <c r="BO30">
        <v>3.8957000000000002</v>
      </c>
      <c r="BP30" s="9">
        <f t="shared" si="12"/>
        <v>3.8604000000000003</v>
      </c>
      <c r="BR30">
        <v>34.197244822817339</v>
      </c>
      <c r="BS30">
        <v>37.789392388239328</v>
      </c>
      <c r="BT30">
        <v>34.125401871508892</v>
      </c>
      <c r="BU30" s="9">
        <f t="shared" si="13"/>
        <v>35.370679694188517</v>
      </c>
    </row>
    <row r="31" spans="1:73" x14ac:dyDescent="0.25">
      <c r="A31" s="9">
        <v>27</v>
      </c>
      <c r="B31" s="9">
        <v>0.96165495747839302</v>
      </c>
      <c r="C31" s="9">
        <v>0.9614711120374394</v>
      </c>
      <c r="D31" s="9">
        <f t="shared" si="0"/>
        <v>0.96156303475791627</v>
      </c>
      <c r="E31" s="9"/>
      <c r="F31" s="9">
        <v>3.9333999999999998</v>
      </c>
      <c r="G31" s="9">
        <v>3.2778</v>
      </c>
      <c r="H31" s="9">
        <f t="shared" si="1"/>
        <v>3.6055999999999999</v>
      </c>
      <c r="I31" s="9"/>
      <c r="J31">
        <v>10.632756793649079</v>
      </c>
      <c r="K31" s="9">
        <v>9.4832695727140486</v>
      </c>
      <c r="L31" s="9">
        <f t="shared" si="14"/>
        <v>10.058013183181565</v>
      </c>
      <c r="N31">
        <v>27</v>
      </c>
      <c r="O31">
        <v>0.96879715794073173</v>
      </c>
      <c r="P31">
        <v>0.96976666625031316</v>
      </c>
      <c r="Q31" s="9">
        <f t="shared" si="2"/>
        <v>0.9692819120955225</v>
      </c>
      <c r="S31">
        <v>3.9026999999999998</v>
      </c>
      <c r="T31">
        <v>3.9003999999999999</v>
      </c>
      <c r="U31" s="9">
        <f t="shared" si="3"/>
        <v>3.9015499999999999</v>
      </c>
      <c r="W31">
        <v>16.236506995707387</v>
      </c>
      <c r="X31">
        <v>16.811250606174902</v>
      </c>
      <c r="Y31" s="9">
        <f t="shared" si="4"/>
        <v>16.523878800941144</v>
      </c>
      <c r="AA31">
        <v>27</v>
      </c>
      <c r="AB31">
        <v>0.97728794899958826</v>
      </c>
      <c r="AC31">
        <v>0.9782700616153216</v>
      </c>
      <c r="AD31">
        <v>0.97832647192119215</v>
      </c>
      <c r="AE31" s="9">
        <f t="shared" si="5"/>
        <v>0.9779614941787006</v>
      </c>
      <c r="AG31">
        <v>3.8980000000000001</v>
      </c>
      <c r="AH31">
        <v>3.9144000000000001</v>
      </c>
      <c r="AI31">
        <v>3.9912999999999998</v>
      </c>
      <c r="AJ31" s="9">
        <f t="shared" si="6"/>
        <v>3.9345666666666665</v>
      </c>
      <c r="AL31">
        <v>26.366363130197378</v>
      </c>
      <c r="AM31">
        <v>26.653734935431146</v>
      </c>
      <c r="AN31">
        <v>28.737180523375898</v>
      </c>
      <c r="AO31" s="9">
        <f t="shared" si="7"/>
        <v>27.252426196334806</v>
      </c>
      <c r="AQ31">
        <v>27</v>
      </c>
      <c r="AR31">
        <v>0.98909177863033215</v>
      </c>
      <c r="AS31">
        <v>0.99826640649451737</v>
      </c>
      <c r="AT31">
        <v>0.99083121005142727</v>
      </c>
      <c r="AU31" s="9">
        <f t="shared" si="8"/>
        <v>0.9927297983920923</v>
      </c>
      <c r="AW31">
        <v>3.3487</v>
      </c>
      <c r="AX31">
        <v>4.0259</v>
      </c>
      <c r="AY31">
        <v>3.9889000000000001</v>
      </c>
      <c r="AZ31" s="9">
        <f t="shared" si="9"/>
        <v>3.7878333333333334</v>
      </c>
      <c r="BB31">
        <v>31.754584478330365</v>
      </c>
      <c r="BC31">
        <v>27.228478545898685</v>
      </c>
      <c r="BD31">
        <v>33.694344163658251</v>
      </c>
      <c r="BE31" s="9">
        <f t="shared" si="10"/>
        <v>30.8924690626291</v>
      </c>
      <c r="BG31">
        <v>27</v>
      </c>
      <c r="BH31">
        <v>0.99515021855972563</v>
      </c>
      <c r="BI31">
        <v>0.9992921114334411</v>
      </c>
      <c r="BJ31">
        <v>0.99310879500275306</v>
      </c>
      <c r="BK31" s="9">
        <f t="shared" si="11"/>
        <v>0.99585037499864004</v>
      </c>
      <c r="BM31">
        <v>3.8382000000000001</v>
      </c>
      <c r="BN31">
        <v>3.8450000000000002</v>
      </c>
      <c r="BO31">
        <v>3.8957000000000002</v>
      </c>
      <c r="BP31" s="9">
        <f t="shared" si="12"/>
        <v>3.8596333333333335</v>
      </c>
      <c r="BR31">
        <v>34.771988433284839</v>
      </c>
      <c r="BS31">
        <v>40.3038956840347</v>
      </c>
      <c r="BT31">
        <v>34.91567433590172</v>
      </c>
      <c r="BU31" s="9">
        <f t="shared" si="13"/>
        <v>36.663852817740413</v>
      </c>
    </row>
    <row r="32" spans="1:73" x14ac:dyDescent="0.25">
      <c r="A32" s="9">
        <v>28</v>
      </c>
      <c r="B32" s="9">
        <v>0.96209934822124521</v>
      </c>
      <c r="C32" s="9">
        <v>0.96184658820126223</v>
      </c>
      <c r="D32" s="9">
        <f t="shared" si="0"/>
        <v>0.96197296821125367</v>
      </c>
      <c r="E32" s="9"/>
      <c r="F32" s="9">
        <v>3.2797999999999998</v>
      </c>
      <c r="G32" s="9">
        <v>3.9358</v>
      </c>
      <c r="H32" s="9">
        <f t="shared" si="1"/>
        <v>3.6078000000000001</v>
      </c>
      <c r="I32" s="9"/>
      <c r="J32">
        <v>10.417227939723766</v>
      </c>
      <c r="K32" s="9">
        <v>9.1240548161718458</v>
      </c>
      <c r="L32" s="9">
        <f t="shared" si="14"/>
        <v>9.7706413779478059</v>
      </c>
      <c r="N32">
        <v>28</v>
      </c>
      <c r="O32">
        <v>0.96973475755699745</v>
      </c>
      <c r="P32">
        <v>0.97070434414262385</v>
      </c>
      <c r="Q32" s="9">
        <f t="shared" si="2"/>
        <v>0.9702195508498106</v>
      </c>
      <c r="S32">
        <v>3.9003999999999999</v>
      </c>
      <c r="T32">
        <v>3.9026999999999998</v>
      </c>
      <c r="U32" s="9">
        <f t="shared" si="3"/>
        <v>3.9015499999999999</v>
      </c>
      <c r="W32">
        <v>16.667564703558011</v>
      </c>
      <c r="X32">
        <v>16.954936508791793</v>
      </c>
      <c r="Y32" s="9">
        <f t="shared" si="4"/>
        <v>16.811250606174902</v>
      </c>
      <c r="AA32">
        <v>28</v>
      </c>
      <c r="AB32">
        <v>0.97832729292031362</v>
      </c>
      <c r="AC32">
        <v>0.97955163426407743</v>
      </c>
      <c r="AD32">
        <v>0.97938157459771391</v>
      </c>
      <c r="AE32" s="9">
        <f t="shared" si="5"/>
        <v>0.97908683392736828</v>
      </c>
      <c r="AG32">
        <v>3.8980000000000001</v>
      </c>
      <c r="AH32">
        <v>3.9144000000000001</v>
      </c>
      <c r="AI32">
        <v>3.9937999999999998</v>
      </c>
      <c r="AJ32" s="9">
        <f t="shared" si="6"/>
        <v>3.9354</v>
      </c>
      <c r="AL32">
        <v>25.43240476318768</v>
      </c>
      <c r="AM32">
        <v>27.156635594590224</v>
      </c>
      <c r="AN32">
        <v>27.012949691973354</v>
      </c>
      <c r="AO32" s="9">
        <f t="shared" si="7"/>
        <v>26.533996683250422</v>
      </c>
      <c r="AQ32">
        <v>28</v>
      </c>
      <c r="AR32">
        <v>0.99102576730765801</v>
      </c>
      <c r="AS32">
        <v>1.0011240702975825</v>
      </c>
      <c r="AT32">
        <v>0.99215983506490313</v>
      </c>
      <c r="AU32" s="9">
        <f t="shared" si="8"/>
        <v>0.99476989089004786</v>
      </c>
      <c r="AW32">
        <v>3.3508</v>
      </c>
      <c r="AX32">
        <v>3.3529</v>
      </c>
      <c r="AY32">
        <v>3.9889000000000001</v>
      </c>
      <c r="AZ32" s="9">
        <f t="shared" si="9"/>
        <v>3.5641999999999996</v>
      </c>
      <c r="BB32">
        <v>32.185642186181013</v>
      </c>
      <c r="BC32">
        <v>35.849632702911421</v>
      </c>
      <c r="BD32">
        <v>32.688542845340066</v>
      </c>
      <c r="BE32" s="9">
        <f t="shared" si="10"/>
        <v>33.574605911477498</v>
      </c>
      <c r="BG32">
        <v>28</v>
      </c>
      <c r="BH32">
        <v>0.99727860644824273</v>
      </c>
      <c r="BI32">
        <v>1.0008499531581081</v>
      </c>
      <c r="BJ32">
        <v>0.9953147550805993</v>
      </c>
      <c r="BK32" s="9">
        <f t="shared" si="11"/>
        <v>0.99781443822898341</v>
      </c>
      <c r="BM32">
        <v>4.4805000000000001</v>
      </c>
      <c r="BN32">
        <v>3.8450000000000002</v>
      </c>
      <c r="BO32">
        <v>3.8957000000000002</v>
      </c>
      <c r="BP32" s="9">
        <f t="shared" si="12"/>
        <v>4.0737333333333332</v>
      </c>
      <c r="BR32">
        <v>35.777789751603002</v>
      </c>
      <c r="BS32">
        <v>36.999119923846465</v>
      </c>
      <c r="BT32">
        <v>37.286491729080218</v>
      </c>
      <c r="BU32" s="9">
        <f t="shared" si="13"/>
        <v>36.687800468176562</v>
      </c>
    </row>
    <row r="33" spans="1:73" x14ac:dyDescent="0.25">
      <c r="A33" s="9">
        <v>29</v>
      </c>
      <c r="B33" s="9">
        <v>0.96223002278727765</v>
      </c>
      <c r="C33" s="9">
        <v>0.96210207889805532</v>
      </c>
      <c r="D33" s="9">
        <f t="shared" si="0"/>
        <v>0.96216605084266649</v>
      </c>
      <c r="E33" s="9"/>
      <c r="F33" s="9">
        <v>3.9358</v>
      </c>
      <c r="G33" s="9">
        <v>3.9333999999999998</v>
      </c>
      <c r="H33" s="9">
        <f t="shared" si="1"/>
        <v>3.9345999999999997</v>
      </c>
      <c r="I33" s="9"/>
      <c r="J33">
        <v>8.8366830109380938</v>
      </c>
      <c r="K33" s="9">
        <v>7.9027246439283703</v>
      </c>
      <c r="L33" s="9">
        <f t="shared" si="14"/>
        <v>8.3697038274332325</v>
      </c>
      <c r="N33">
        <v>29</v>
      </c>
      <c r="O33">
        <v>0.97057333864610407</v>
      </c>
      <c r="P33">
        <v>0.9712702394131133</v>
      </c>
      <c r="Q33" s="9">
        <f t="shared" si="2"/>
        <v>0.97092178902960868</v>
      </c>
      <c r="S33">
        <v>3.9003999999999999</v>
      </c>
      <c r="T33">
        <v>3.9074</v>
      </c>
      <c r="U33" s="9">
        <f t="shared" si="3"/>
        <v>3.9039000000000001</v>
      </c>
      <c r="W33">
        <v>17.026779460100219</v>
      </c>
      <c r="X33">
        <v>15.949135190473628</v>
      </c>
      <c r="Y33" s="9">
        <f t="shared" si="4"/>
        <v>16.487957325286924</v>
      </c>
      <c r="AA33">
        <v>29</v>
      </c>
      <c r="AB33">
        <v>0.97964087551747869</v>
      </c>
      <c r="AC33">
        <v>0.98073639924001432</v>
      </c>
      <c r="AD33">
        <v>0.98017666003574466</v>
      </c>
      <c r="AE33" s="9">
        <f t="shared" si="5"/>
        <v>0.98018464493107926</v>
      </c>
      <c r="AG33">
        <v>3.8957000000000002</v>
      </c>
      <c r="AH33">
        <v>3.9121000000000001</v>
      </c>
      <c r="AI33">
        <v>3.9937999999999998</v>
      </c>
      <c r="AJ33" s="9">
        <f t="shared" si="6"/>
        <v>3.9338666666666668</v>
      </c>
      <c r="AL33">
        <v>26.007148373655202</v>
      </c>
      <c r="AM33">
        <v>26.797420838048033</v>
      </c>
      <c r="AN33">
        <v>24.785818201411708</v>
      </c>
      <c r="AO33" s="9">
        <f t="shared" si="7"/>
        <v>25.863462471038314</v>
      </c>
      <c r="AQ33">
        <v>29</v>
      </c>
      <c r="AR33">
        <v>0.99184700158525796</v>
      </c>
      <c r="AS33">
        <v>1.0014766841012943</v>
      </c>
      <c r="AT33">
        <v>0.99398565866052691</v>
      </c>
      <c r="AU33" s="9">
        <f t="shared" si="8"/>
        <v>0.99576978144902639</v>
      </c>
      <c r="AW33">
        <v>3.3508</v>
      </c>
      <c r="AX33">
        <v>3.3529</v>
      </c>
      <c r="AY33">
        <v>3.9912999999999998</v>
      </c>
      <c r="AZ33" s="9">
        <f t="shared" si="9"/>
        <v>3.5649999999999999</v>
      </c>
      <c r="BB33">
        <v>29.096395279918102</v>
      </c>
      <c r="BC33">
        <v>31.036154965245984</v>
      </c>
      <c r="BD33">
        <v>32.904071699265423</v>
      </c>
      <c r="BE33" s="9">
        <f t="shared" si="10"/>
        <v>31.012207314809832</v>
      </c>
      <c r="BG33">
        <v>29</v>
      </c>
      <c r="BH33">
        <v>0.99850104602454626</v>
      </c>
      <c r="BI33">
        <v>1.0029282947196134</v>
      </c>
      <c r="BJ33">
        <v>0.99678596962518251</v>
      </c>
      <c r="BK33" s="9">
        <f t="shared" si="11"/>
        <v>0.9994051034564474</v>
      </c>
      <c r="BM33">
        <v>4.4805000000000001</v>
      </c>
      <c r="BN33">
        <v>3.8450000000000002</v>
      </c>
      <c r="BO33">
        <v>3.8980000000000001</v>
      </c>
      <c r="BP33" s="9">
        <f t="shared" si="12"/>
        <v>4.0744999999999996</v>
      </c>
      <c r="BR33">
        <v>32.760385796648549</v>
      </c>
      <c r="BS33">
        <v>38.795193706557484</v>
      </c>
      <c r="BT33">
        <v>36.424376313378957</v>
      </c>
      <c r="BU33" s="9">
        <f t="shared" si="13"/>
        <v>35.99331860552833</v>
      </c>
    </row>
    <row r="34" spans="1:73" x14ac:dyDescent="0.25">
      <c r="A34" s="9">
        <v>30</v>
      </c>
      <c r="B34" s="9">
        <v>0.96278957862613201</v>
      </c>
      <c r="C34" s="9">
        <v>0.96247756255045003</v>
      </c>
      <c r="D34" s="9">
        <f t="shared" si="0"/>
        <v>0.96263357058829102</v>
      </c>
      <c r="E34" s="9"/>
      <c r="F34" s="9">
        <v>3.9382000000000001</v>
      </c>
      <c r="G34" s="9">
        <v>3.9333999999999998</v>
      </c>
      <c r="H34" s="9">
        <f t="shared" si="1"/>
        <v>3.9358</v>
      </c>
      <c r="I34" s="9"/>
      <c r="J34">
        <v>9.3395836700971735</v>
      </c>
      <c r="K34" s="9">
        <v>7.6871957900030505</v>
      </c>
      <c r="L34" s="9">
        <f t="shared" si="14"/>
        <v>8.5133897300501111</v>
      </c>
      <c r="N34">
        <v>30</v>
      </c>
      <c r="O34">
        <v>0.9713410894757919</v>
      </c>
      <c r="P34">
        <v>0.97206947164189894</v>
      </c>
      <c r="Q34" s="9">
        <f t="shared" si="2"/>
        <v>0.97170528055884542</v>
      </c>
      <c r="S34">
        <v>3.9003999999999999</v>
      </c>
      <c r="T34">
        <v>3.9074</v>
      </c>
      <c r="U34" s="9">
        <f t="shared" si="3"/>
        <v>3.9039000000000001</v>
      </c>
      <c r="W34">
        <v>17.314151265333983</v>
      </c>
      <c r="X34">
        <v>16.092821093090507</v>
      </c>
      <c r="Y34" s="9">
        <f t="shared" si="4"/>
        <v>16.703486179212245</v>
      </c>
      <c r="AA34">
        <v>30</v>
      </c>
      <c r="AB34">
        <v>0.98067274713499641</v>
      </c>
      <c r="AC34">
        <v>0.98215264602255947</v>
      </c>
      <c r="AD34">
        <v>0.98146676094928509</v>
      </c>
      <c r="AE34" s="9">
        <f t="shared" si="5"/>
        <v>0.98143071803561366</v>
      </c>
      <c r="AG34">
        <v>3.8957000000000002</v>
      </c>
      <c r="AH34">
        <v>3.9121000000000001</v>
      </c>
      <c r="AI34">
        <v>3.9937999999999998</v>
      </c>
      <c r="AJ34" s="9">
        <f t="shared" si="6"/>
        <v>3.9338666666666668</v>
      </c>
      <c r="AL34">
        <v>25.216875909262363</v>
      </c>
      <c r="AM34">
        <v>27.300321497207111</v>
      </c>
      <c r="AN34">
        <v>24.857661152720151</v>
      </c>
      <c r="AO34" s="9">
        <f t="shared" si="7"/>
        <v>25.791619519729878</v>
      </c>
      <c r="AQ34">
        <v>30</v>
      </c>
      <c r="AR34">
        <v>0.99400941923666974</v>
      </c>
      <c r="AS34">
        <v>1.0032307663375801</v>
      </c>
      <c r="AT34">
        <v>0.99538344420281788</v>
      </c>
      <c r="AU34" s="9">
        <f t="shared" si="8"/>
        <v>0.99754120992568929</v>
      </c>
      <c r="AW34">
        <v>3.3487</v>
      </c>
      <c r="AX34">
        <v>4.0233999999999996</v>
      </c>
      <c r="AY34">
        <v>3.9912999999999998</v>
      </c>
      <c r="AZ34" s="9">
        <f t="shared" si="9"/>
        <v>3.7877999999999994</v>
      </c>
      <c r="BB34">
        <v>32.257485137489461</v>
      </c>
      <c r="BC34">
        <v>34.700145481976392</v>
      </c>
      <c r="BD34">
        <v>32.473013991414774</v>
      </c>
      <c r="BE34" s="9">
        <f t="shared" si="10"/>
        <v>33.143548203626871</v>
      </c>
      <c r="BG34">
        <v>30</v>
      </c>
      <c r="BH34">
        <v>1.0001945076193486</v>
      </c>
      <c r="BI34">
        <v>1.0048573507059984</v>
      </c>
      <c r="BJ34">
        <v>0.99912446214296946</v>
      </c>
      <c r="BK34" s="9">
        <f t="shared" si="11"/>
        <v>1.001392106822772</v>
      </c>
      <c r="BM34">
        <v>3.8426999999999998</v>
      </c>
      <c r="BN34">
        <v>3.8450000000000002</v>
      </c>
      <c r="BO34">
        <v>3.9003999999999999</v>
      </c>
      <c r="BP34" s="9">
        <f t="shared" si="12"/>
        <v>3.8626999999999998</v>
      </c>
      <c r="BR34">
        <v>33.838030066275131</v>
      </c>
      <c r="BS34">
        <v>37.7893923882393</v>
      </c>
      <c r="BT34">
        <v>40.232052732726252</v>
      </c>
      <c r="BU34" s="9">
        <f t="shared" si="13"/>
        <v>37.286491729080232</v>
      </c>
    </row>
    <row r="35" spans="1:73" x14ac:dyDescent="0.25">
      <c r="A35" s="9">
        <v>31</v>
      </c>
      <c r="B35" s="9">
        <v>0.96304245166394853</v>
      </c>
      <c r="C35" s="9">
        <v>0.96277156674546471</v>
      </c>
      <c r="D35" s="9">
        <f t="shared" si="0"/>
        <v>0.96290700920470662</v>
      </c>
      <c r="E35" s="9"/>
      <c r="F35" s="9">
        <v>3.9358</v>
      </c>
      <c r="G35" s="9">
        <v>3.2757999999999998</v>
      </c>
      <c r="H35" s="9">
        <f t="shared" si="1"/>
        <v>3.6057999999999999</v>
      </c>
      <c r="I35" s="9"/>
      <c r="J35">
        <v>8.5493112057043277</v>
      </c>
      <c r="K35" s="9">
        <v>7.3998239847692986</v>
      </c>
      <c r="L35" s="9">
        <f t="shared" si="14"/>
        <v>7.9745675952368131</v>
      </c>
      <c r="N35">
        <v>31</v>
      </c>
      <c r="O35">
        <v>0.97198434470334338</v>
      </c>
      <c r="P35">
        <v>0.97284421541078936</v>
      </c>
      <c r="Q35" s="9">
        <f t="shared" si="2"/>
        <v>0.97241428005706632</v>
      </c>
      <c r="S35">
        <v>3.9003999999999999</v>
      </c>
      <c r="T35">
        <v>3.9049999999999998</v>
      </c>
      <c r="U35" s="9">
        <f t="shared" si="3"/>
        <v>3.9026999999999998</v>
      </c>
      <c r="W35">
        <v>16.954936508791793</v>
      </c>
      <c r="X35">
        <v>16.595721752249588</v>
      </c>
      <c r="Y35" s="9">
        <f t="shared" si="4"/>
        <v>16.775329130520689</v>
      </c>
      <c r="AA35">
        <v>31</v>
      </c>
      <c r="AB35">
        <v>0.98188696532196929</v>
      </c>
      <c r="AC35">
        <v>0.98340518051239556</v>
      </c>
      <c r="AD35">
        <v>0.98270444383428779</v>
      </c>
      <c r="AE35" s="9">
        <f t="shared" si="5"/>
        <v>0.9826655298895508</v>
      </c>
      <c r="AG35">
        <v>3.8980000000000001</v>
      </c>
      <c r="AH35">
        <v>3.9144000000000001</v>
      </c>
      <c r="AI35">
        <v>3.9937999999999998</v>
      </c>
      <c r="AJ35" s="9">
        <f t="shared" si="6"/>
        <v>3.9354</v>
      </c>
      <c r="AL35">
        <v>24.354760493561081</v>
      </c>
      <c r="AM35">
        <v>26.797420838048033</v>
      </c>
      <c r="AN35">
        <v>25.07319000664549</v>
      </c>
      <c r="AO35" s="9">
        <f t="shared" si="7"/>
        <v>25.408457112751535</v>
      </c>
      <c r="AQ35">
        <v>31</v>
      </c>
      <c r="AR35">
        <v>0.99539400909135478</v>
      </c>
      <c r="AS35">
        <v>1.0045018354461044</v>
      </c>
      <c r="AT35">
        <v>0.99683640854644184</v>
      </c>
      <c r="AU35" s="9">
        <f t="shared" si="8"/>
        <v>0.998910751027967</v>
      </c>
      <c r="AW35">
        <v>3.3487</v>
      </c>
      <c r="AX35">
        <v>3.3529</v>
      </c>
      <c r="AY35">
        <v>3.9912999999999998</v>
      </c>
      <c r="AZ35" s="9">
        <f t="shared" si="9"/>
        <v>3.5642999999999998</v>
      </c>
      <c r="BB35">
        <v>31.754584478330383</v>
      </c>
      <c r="BC35">
        <v>24.211074590944179</v>
      </c>
      <c r="BD35">
        <v>31.467212673096608</v>
      </c>
      <c r="BE35" s="9">
        <f t="shared" si="10"/>
        <v>29.144290580790393</v>
      </c>
      <c r="BG35">
        <v>31</v>
      </c>
      <c r="BH35">
        <v>1.0016921484641688</v>
      </c>
      <c r="BI35">
        <v>1.0068136423137408</v>
      </c>
      <c r="BJ35">
        <v>1.0007030080626573</v>
      </c>
      <c r="BK35" s="9">
        <f t="shared" si="11"/>
        <v>1.0030695996135222</v>
      </c>
      <c r="BM35">
        <v>3.8426999999999998</v>
      </c>
      <c r="BN35">
        <v>3.8450000000000002</v>
      </c>
      <c r="BO35">
        <v>4.5530999999999997</v>
      </c>
      <c r="BP35" s="9">
        <f t="shared" si="12"/>
        <v>4.0802666666666667</v>
      </c>
      <c r="BR35">
        <v>33.47881530973293</v>
      </c>
      <c r="BS35">
        <v>39.94468092749252</v>
      </c>
      <c r="BT35">
        <v>37.861235339547754</v>
      </c>
      <c r="BU35" s="9">
        <f t="shared" si="13"/>
        <v>37.094910525591068</v>
      </c>
    </row>
    <row r="36" spans="1:73" x14ac:dyDescent="0.25">
      <c r="A36" s="9">
        <v>32</v>
      </c>
      <c r="B36" s="9">
        <v>0.9635654202813202</v>
      </c>
      <c r="C36" s="9">
        <v>0.96311891096579672</v>
      </c>
      <c r="D36" s="9">
        <f t="shared" ref="D36:D67" si="15">AVERAGE(B36:C36)</f>
        <v>0.96334216562355846</v>
      </c>
      <c r="E36" s="9"/>
      <c r="F36" s="9">
        <v>3.9333999999999998</v>
      </c>
      <c r="G36" s="9">
        <v>3.2757999999999998</v>
      </c>
      <c r="H36" s="9">
        <f t="shared" ref="H36:H67" si="16">AVERAGE(F36:G36)</f>
        <v>3.6045999999999996</v>
      </c>
      <c r="I36" s="9"/>
      <c r="J36">
        <v>8.2619394004705686</v>
      </c>
      <c r="K36" s="9">
        <v>7.2561380821524137</v>
      </c>
      <c r="L36" s="9">
        <f t="shared" si="14"/>
        <v>7.7590387413114907</v>
      </c>
      <c r="N36">
        <v>32</v>
      </c>
      <c r="O36">
        <v>0.97295722685461583</v>
      </c>
      <c r="P36">
        <v>0.97356489235493116</v>
      </c>
      <c r="Q36" s="9">
        <f t="shared" ref="Q36:Q67" si="17">AVERAGE(O36:P36)</f>
        <v>0.97326105960477349</v>
      </c>
      <c r="S36">
        <v>3.9003999999999999</v>
      </c>
      <c r="T36">
        <v>3.9049999999999998</v>
      </c>
      <c r="U36" s="9">
        <f t="shared" ref="U36:U67" si="18">AVERAGE(S36:T36)</f>
        <v>3.9026999999999998</v>
      </c>
      <c r="W36">
        <v>17.888894875801501</v>
      </c>
      <c r="X36">
        <v>16.164664044398947</v>
      </c>
      <c r="Y36" s="9">
        <f t="shared" ref="Y36:Y67" si="19">AVERAGE(W36:X36)</f>
        <v>17.026779460100222</v>
      </c>
      <c r="AA36">
        <v>32</v>
      </c>
      <c r="AB36">
        <v>0.98298021320558748</v>
      </c>
      <c r="AC36">
        <v>0.98468869522928826</v>
      </c>
      <c r="AD36">
        <v>0.98374600000949941</v>
      </c>
      <c r="AE36" s="9">
        <f t="shared" ref="AE36:AE64" si="20">AVERAGE(AB36:AD36)</f>
        <v>0.98380496948145835</v>
      </c>
      <c r="AG36">
        <v>3.8957000000000002</v>
      </c>
      <c r="AH36">
        <v>3.9144000000000001</v>
      </c>
      <c r="AI36">
        <v>3.9937999999999998</v>
      </c>
      <c r="AJ36" s="9">
        <f t="shared" ref="AJ36:AJ67" si="21">AVERAGE(AG36:AI36)</f>
        <v>3.9346333333333336</v>
      </c>
      <c r="AL36">
        <v>23.708173931785126</v>
      </c>
      <c r="AM36">
        <v>26.797420838048033</v>
      </c>
      <c r="AN36">
        <v>22.55868671085009</v>
      </c>
      <c r="AO36" s="9">
        <f t="shared" ref="AO36:AO58" si="22">AVERAGE(AL36:AN36)</f>
        <v>24.354760493561084</v>
      </c>
      <c r="AQ36">
        <v>32</v>
      </c>
      <c r="AR36">
        <v>0.99723129827887813</v>
      </c>
      <c r="AS36">
        <v>1.0061173090983908</v>
      </c>
      <c r="AT36">
        <v>0.99856994325943338</v>
      </c>
      <c r="AU36" s="9">
        <f t="shared" ref="AU36:AU60" si="23">AVERAGE(AR36:AT36)</f>
        <v>1.0006395168789008</v>
      </c>
      <c r="AW36">
        <v>3.3487</v>
      </c>
      <c r="AX36">
        <v>3.3529</v>
      </c>
      <c r="AY36">
        <v>3.9889000000000001</v>
      </c>
      <c r="AZ36" s="9">
        <f t="shared" ref="AZ36:AZ60" si="24">AVERAGE(AW36:AY36)</f>
        <v>3.5634999999999999</v>
      </c>
      <c r="BB36">
        <v>33.191443504499176</v>
      </c>
      <c r="BC36">
        <v>31.251683819171276</v>
      </c>
      <c r="BD36">
        <v>31.395369721788185</v>
      </c>
      <c r="BE36" s="9">
        <f t="shared" ref="BE36:BE60" si="25">AVERAGE(BB36:BD36)</f>
        <v>31.946165681819547</v>
      </c>
      <c r="BG36">
        <v>32</v>
      </c>
      <c r="BH36">
        <v>1.003328185132633</v>
      </c>
      <c r="BI36">
        <v>1.008699481545938</v>
      </c>
      <c r="BJ36">
        <v>1.0028736975067425</v>
      </c>
      <c r="BK36" s="9">
        <f t="shared" si="11"/>
        <v>1.0049671213951044</v>
      </c>
      <c r="BM36">
        <v>4.4832000000000001</v>
      </c>
      <c r="BN36">
        <v>3.8450000000000002</v>
      </c>
      <c r="BO36">
        <v>13.0168</v>
      </c>
      <c r="BP36" s="9">
        <f t="shared" si="12"/>
        <v>7.1149999999999993</v>
      </c>
      <c r="BR36">
        <v>32.975914650573849</v>
      </c>
      <c r="BS36">
        <v>37.43017763169712</v>
      </c>
      <c r="BT36">
        <v>39.441780268333439</v>
      </c>
      <c r="BU36" s="9">
        <f t="shared" si="13"/>
        <v>36.615957516868143</v>
      </c>
    </row>
    <row r="37" spans="1:73" x14ac:dyDescent="0.25">
      <c r="A37" s="9">
        <v>33</v>
      </c>
      <c r="B37" s="9">
        <v>0.96401573555519537</v>
      </c>
      <c r="C37" s="9">
        <v>0.96359749021419128</v>
      </c>
      <c r="D37" s="9">
        <f t="shared" si="15"/>
        <v>0.96380661288469338</v>
      </c>
      <c r="E37" s="9"/>
      <c r="F37" s="9">
        <v>3.2778</v>
      </c>
      <c r="G37" s="9">
        <v>3.931</v>
      </c>
      <c r="H37" s="9">
        <f t="shared" si="16"/>
        <v>3.6044</v>
      </c>
      <c r="I37" s="9"/>
      <c r="J37">
        <v>8.261939400470574</v>
      </c>
      <c r="K37" s="9">
        <v>7.6871957900030568</v>
      </c>
      <c r="L37" s="9">
        <f t="shared" si="14"/>
        <v>7.9745675952368149</v>
      </c>
      <c r="N37">
        <v>33</v>
      </c>
      <c r="O37">
        <v>0.97381404354090517</v>
      </c>
      <c r="P37">
        <v>0.97443520459755995</v>
      </c>
      <c r="Q37" s="9">
        <f t="shared" si="17"/>
        <v>0.9741246240692325</v>
      </c>
      <c r="S37">
        <v>3.9003999999999999</v>
      </c>
      <c r="T37">
        <v>3.9074</v>
      </c>
      <c r="U37" s="9">
        <f t="shared" si="18"/>
        <v>3.9039000000000001</v>
      </c>
      <c r="W37">
        <v>17.529680119259311</v>
      </c>
      <c r="X37">
        <v>15.733606336548304</v>
      </c>
      <c r="Y37" s="9">
        <f t="shared" si="19"/>
        <v>16.631643227903808</v>
      </c>
      <c r="AA37">
        <v>33</v>
      </c>
      <c r="AB37">
        <v>0.98411979309944164</v>
      </c>
      <c r="AC37">
        <v>0.98585186565220884</v>
      </c>
      <c r="AD37">
        <v>0.98724743084575117</v>
      </c>
      <c r="AE37" s="9">
        <f t="shared" si="20"/>
        <v>0.98573969653246729</v>
      </c>
      <c r="AG37">
        <v>3.8933</v>
      </c>
      <c r="AH37">
        <v>3.9167999999999998</v>
      </c>
      <c r="AI37">
        <v>3.9937999999999998</v>
      </c>
      <c r="AJ37" s="9">
        <f t="shared" si="21"/>
        <v>3.9346333333333336</v>
      </c>
      <c r="AL37">
        <v>24.067388688327302</v>
      </c>
      <c r="AM37">
        <v>26.22267722758053</v>
      </c>
      <c r="AN37">
        <v>32.544856942723193</v>
      </c>
      <c r="AO37" s="9">
        <f t="shared" si="22"/>
        <v>27.611640952877007</v>
      </c>
      <c r="AQ37">
        <v>33</v>
      </c>
      <c r="AR37">
        <v>0.99867385987578783</v>
      </c>
      <c r="AS37">
        <v>1.0082276543935325</v>
      </c>
      <c r="AT37">
        <v>1.0002526801579537</v>
      </c>
      <c r="AU37" s="9">
        <f t="shared" si="23"/>
        <v>1.0023847314757581</v>
      </c>
      <c r="AW37">
        <v>3.3487</v>
      </c>
      <c r="AX37">
        <v>3.3549000000000002</v>
      </c>
      <c r="AY37">
        <v>5.3185000000000002</v>
      </c>
      <c r="AZ37" s="9">
        <f t="shared" si="24"/>
        <v>4.007366666666667</v>
      </c>
      <c r="BB37">
        <v>31.107997916554403</v>
      </c>
      <c r="BC37">
        <v>28.090593961599975</v>
      </c>
      <c r="BD37">
        <v>32.616699894031669</v>
      </c>
      <c r="BE37" s="9">
        <f t="shared" si="25"/>
        <v>30.605097257395347</v>
      </c>
      <c r="BG37">
        <v>33</v>
      </c>
      <c r="BH37">
        <v>1.0052192240863673</v>
      </c>
      <c r="BI37">
        <v>1.0107166804520782</v>
      </c>
      <c r="BJ37">
        <v>1.0048696548721205</v>
      </c>
      <c r="BK37" s="9">
        <f t="shared" si="11"/>
        <v>1.0069351864701888</v>
      </c>
      <c r="BM37">
        <v>4.4832000000000001</v>
      </c>
      <c r="BN37">
        <v>3.8426999999999998</v>
      </c>
      <c r="BO37">
        <v>15.6295</v>
      </c>
      <c r="BP37" s="9">
        <f t="shared" si="12"/>
        <v>7.9851333333333336</v>
      </c>
      <c r="BR37">
        <v>31.898270380947256</v>
      </c>
      <c r="BS37">
        <v>39.154408463099692</v>
      </c>
      <c r="BT37">
        <v>38.435978950015283</v>
      </c>
      <c r="BU37" s="9">
        <f t="shared" si="13"/>
        <v>36.496219264687412</v>
      </c>
    </row>
    <row r="38" spans="1:73" x14ac:dyDescent="0.25">
      <c r="A38" s="9">
        <v>34</v>
      </c>
      <c r="B38" s="9">
        <v>0.96446497230081407</v>
      </c>
      <c r="C38" s="9">
        <v>0.96396101671586965</v>
      </c>
      <c r="D38" s="9">
        <f t="shared" si="15"/>
        <v>0.96421299450834186</v>
      </c>
      <c r="E38" s="9"/>
      <c r="F38" s="9">
        <v>3.931</v>
      </c>
      <c r="G38" s="9">
        <v>3.931</v>
      </c>
      <c r="H38" s="9">
        <f t="shared" si="16"/>
        <v>3.931</v>
      </c>
      <c r="I38" s="9"/>
      <c r="J38">
        <v>9.6269554753309272</v>
      </c>
      <c r="K38" s="9">
        <v>8.1182534978536935</v>
      </c>
      <c r="L38" s="9">
        <f t="shared" si="14"/>
        <v>8.8726044865923104</v>
      </c>
      <c r="N38">
        <v>34</v>
      </c>
      <c r="O38">
        <v>0.97471231010741366</v>
      </c>
      <c r="P38">
        <v>0.97506417049021943</v>
      </c>
      <c r="Q38" s="9">
        <f t="shared" si="17"/>
        <v>0.9748882402988166</v>
      </c>
      <c r="S38">
        <v>3.9003999999999999</v>
      </c>
      <c r="T38">
        <v>3.9097</v>
      </c>
      <c r="U38" s="9">
        <f t="shared" si="18"/>
        <v>3.9050500000000001</v>
      </c>
      <c r="W38">
        <v>17.745208973184624</v>
      </c>
      <c r="X38">
        <v>15.949135190473619</v>
      </c>
      <c r="Y38" s="9">
        <f t="shared" si="19"/>
        <v>16.847172081829122</v>
      </c>
      <c r="AA38">
        <v>34</v>
      </c>
      <c r="AB38">
        <v>0.98541521376864294</v>
      </c>
      <c r="AC38">
        <v>0.98715734957964107</v>
      </c>
      <c r="AD38">
        <v>0.98840980496689712</v>
      </c>
      <c r="AE38" s="9">
        <f t="shared" si="20"/>
        <v>0.98699412277172704</v>
      </c>
      <c r="AG38">
        <v>3.8933</v>
      </c>
      <c r="AH38">
        <v>3.9167999999999998</v>
      </c>
      <c r="AI38">
        <v>3.9937999999999998</v>
      </c>
      <c r="AJ38" s="9">
        <f t="shared" si="21"/>
        <v>3.9346333333333336</v>
      </c>
      <c r="AL38">
        <v>23.923702785710425</v>
      </c>
      <c r="AM38">
        <v>26.581891984122706</v>
      </c>
      <c r="AN38">
        <v>33.981715968892004</v>
      </c>
      <c r="AO38" s="9">
        <f t="shared" si="22"/>
        <v>28.16243691290838</v>
      </c>
      <c r="AQ38">
        <v>34</v>
      </c>
      <c r="AR38">
        <v>1.0001721234873082</v>
      </c>
      <c r="AS38">
        <v>1.0098714191742753</v>
      </c>
      <c r="AT38">
        <v>1.0015870938163045</v>
      </c>
      <c r="AU38" s="9">
        <f t="shared" si="23"/>
        <v>1.0038768788259629</v>
      </c>
      <c r="AW38">
        <v>3.3508</v>
      </c>
      <c r="AX38">
        <v>3.3529</v>
      </c>
      <c r="AY38">
        <v>3.3260999999999998</v>
      </c>
      <c r="AZ38" s="9">
        <f t="shared" si="24"/>
        <v>3.3432666666666666</v>
      </c>
      <c r="BB38">
        <v>33.766187114966684</v>
      </c>
      <c r="BC38">
        <v>33.119600553190729</v>
      </c>
      <c r="BD38">
        <v>30.461411354778448</v>
      </c>
      <c r="BE38" s="9">
        <f t="shared" si="25"/>
        <v>32.449066340978618</v>
      </c>
      <c r="BG38">
        <v>34</v>
      </c>
      <c r="BH38">
        <v>1.0069053626860875</v>
      </c>
      <c r="BI38">
        <v>1.0130563169484557</v>
      </c>
      <c r="BJ38">
        <v>1.0064848520767222</v>
      </c>
      <c r="BK38" s="9">
        <f t="shared" si="11"/>
        <v>1.0088155105704217</v>
      </c>
      <c r="BM38">
        <v>4.4832000000000001</v>
      </c>
      <c r="BN38">
        <v>3.8426999999999998</v>
      </c>
      <c r="BO38">
        <v>16.952400000000001</v>
      </c>
      <c r="BP38" s="9">
        <f t="shared" si="12"/>
        <v>8.4260999999999999</v>
      </c>
      <c r="BR38">
        <v>33.62250121234981</v>
      </c>
      <c r="BS38">
        <v>40.0883668301094</v>
      </c>
      <c r="BT38">
        <v>38.86703665786591</v>
      </c>
      <c r="BU38" s="9">
        <f t="shared" si="13"/>
        <v>37.525968233441709</v>
      </c>
    </row>
    <row r="39" spans="1:73" x14ac:dyDescent="0.25">
      <c r="A39" s="9">
        <v>35</v>
      </c>
      <c r="B39" s="9">
        <v>0.96495244363370147</v>
      </c>
      <c r="C39" s="9">
        <v>0.96444298010170848</v>
      </c>
      <c r="D39" s="9">
        <f t="shared" si="15"/>
        <v>0.96469771186770492</v>
      </c>
      <c r="E39" s="9"/>
      <c r="F39" s="9">
        <v>3.9285999999999999</v>
      </c>
      <c r="G39" s="9">
        <v>3.9285999999999999</v>
      </c>
      <c r="H39" s="9">
        <f t="shared" si="16"/>
        <v>3.9285999999999999</v>
      </c>
      <c r="I39" s="9"/>
      <c r="J39">
        <v>9.2677407187887226</v>
      </c>
      <c r="K39" s="9">
        <v>8.5493112057043401</v>
      </c>
      <c r="L39" s="9">
        <f t="shared" si="14"/>
        <v>8.9085259622465323</v>
      </c>
      <c r="N39">
        <v>35</v>
      </c>
      <c r="O39">
        <v>0.97562893339282375</v>
      </c>
      <c r="P39">
        <v>0.97608992748929535</v>
      </c>
      <c r="Q39" s="9">
        <f t="shared" si="17"/>
        <v>0.97585943044105949</v>
      </c>
      <c r="S39">
        <v>3.8980000000000001</v>
      </c>
      <c r="T39">
        <v>3.9074</v>
      </c>
      <c r="U39" s="9">
        <f t="shared" si="18"/>
        <v>3.9027000000000003</v>
      </c>
      <c r="W39">
        <v>18.319952583652142</v>
      </c>
      <c r="X39">
        <v>16.883093557483356</v>
      </c>
      <c r="Y39" s="9">
        <f t="shared" si="19"/>
        <v>17.601523070567751</v>
      </c>
      <c r="AA39">
        <v>35</v>
      </c>
      <c r="AB39">
        <v>0.98636422932410572</v>
      </c>
      <c r="AC39">
        <v>0.98858026738138827</v>
      </c>
      <c r="AD39">
        <v>0.98953363653607629</v>
      </c>
      <c r="AE39" s="9">
        <f t="shared" si="20"/>
        <v>0.98815937774719009</v>
      </c>
      <c r="AG39">
        <v>3.8957000000000002</v>
      </c>
      <c r="AH39">
        <v>3.9167999999999998</v>
      </c>
      <c r="AI39">
        <v>3.9937999999999998</v>
      </c>
      <c r="AJ39" s="9">
        <f t="shared" si="21"/>
        <v>3.9354333333333336</v>
      </c>
      <c r="AL39">
        <v>23.636330980476675</v>
      </c>
      <c r="AM39">
        <v>26.510049032814255</v>
      </c>
      <c r="AN39">
        <v>33.191443504499169</v>
      </c>
      <c r="AO39" s="9">
        <f t="shared" si="22"/>
        <v>27.779274505930033</v>
      </c>
      <c r="AQ39">
        <v>35</v>
      </c>
      <c r="AR39">
        <v>1.0018633196956699</v>
      </c>
      <c r="AS39">
        <v>1.0119035264197103</v>
      </c>
      <c r="AT39">
        <v>1.0032166615999034</v>
      </c>
      <c r="AU39" s="9">
        <f t="shared" si="23"/>
        <v>1.0056611692384279</v>
      </c>
      <c r="AW39">
        <v>3.3529</v>
      </c>
      <c r="AX39">
        <v>3.3508</v>
      </c>
      <c r="AY39">
        <v>3.9912999999999998</v>
      </c>
      <c r="AZ39" s="9">
        <f t="shared" si="24"/>
        <v>3.5649999999999999</v>
      </c>
      <c r="BB39">
        <v>31.682741527021939</v>
      </c>
      <c r="BC39">
        <v>34.197244822817339</v>
      </c>
      <c r="BD39">
        <v>31.323526770479734</v>
      </c>
      <c r="BE39" s="9">
        <f t="shared" si="25"/>
        <v>32.401171040106334</v>
      </c>
      <c r="BG39">
        <v>35</v>
      </c>
      <c r="BH39">
        <v>1.00856013814004</v>
      </c>
      <c r="BI39">
        <v>1.0145059927242763</v>
      </c>
      <c r="BJ39">
        <v>1.0081432231855483</v>
      </c>
      <c r="BK39" s="9">
        <f t="shared" si="11"/>
        <v>1.0104031180166215</v>
      </c>
      <c r="BM39">
        <v>5.1235999999999997</v>
      </c>
      <c r="BN39">
        <v>3.8450000000000002</v>
      </c>
      <c r="BO39">
        <v>17.593800000000002</v>
      </c>
      <c r="BP39" s="9">
        <f t="shared" si="12"/>
        <v>8.8541333333333352</v>
      </c>
      <c r="BR39">
        <v>33.335129407116028</v>
      </c>
      <c r="BS39">
        <v>38.07676419347311</v>
      </c>
      <c r="BT39">
        <v>36.065161556836777</v>
      </c>
      <c r="BU39" s="9">
        <f t="shared" si="13"/>
        <v>35.825685052475308</v>
      </c>
    </row>
    <row r="40" spans="1:73" x14ac:dyDescent="0.25">
      <c r="A40" s="9">
        <v>36</v>
      </c>
      <c r="B40" s="9">
        <v>0.96502724497328662</v>
      </c>
      <c r="C40" s="9">
        <v>0.96484021965421862</v>
      </c>
      <c r="D40" s="9">
        <f t="shared" si="15"/>
        <v>0.96493373231375257</v>
      </c>
      <c r="E40" s="9"/>
      <c r="F40" s="9">
        <v>3.9262999999999999</v>
      </c>
      <c r="G40" s="9">
        <v>3.9239000000000002</v>
      </c>
      <c r="H40" s="9">
        <f t="shared" si="16"/>
        <v>3.9251</v>
      </c>
      <c r="I40" s="9"/>
      <c r="J40">
        <v>8.5493112057043348</v>
      </c>
      <c r="K40" s="9">
        <v>8.9803689135549636</v>
      </c>
      <c r="L40" s="9">
        <f t="shared" si="14"/>
        <v>8.7648400596296483</v>
      </c>
      <c r="N40">
        <v>36</v>
      </c>
      <c r="O40">
        <v>0.97632734510458918</v>
      </c>
      <c r="P40">
        <v>0.9767676512502278</v>
      </c>
      <c r="Q40" s="9">
        <f t="shared" si="17"/>
        <v>0.97654749817740849</v>
      </c>
      <c r="S40">
        <v>3.9003999999999999</v>
      </c>
      <c r="T40">
        <v>3.9049999999999998</v>
      </c>
      <c r="U40" s="9">
        <f t="shared" si="18"/>
        <v>3.9026999999999998</v>
      </c>
      <c r="W40">
        <v>18.463638486269009</v>
      </c>
      <c r="X40">
        <v>16.452035849632711</v>
      </c>
      <c r="Y40" s="9">
        <f t="shared" si="19"/>
        <v>17.45783716795086</v>
      </c>
      <c r="AA40">
        <v>36</v>
      </c>
      <c r="AB40">
        <v>0.98761364703395438</v>
      </c>
      <c r="AC40">
        <v>0.98964552589094346</v>
      </c>
      <c r="AD40">
        <v>0.99065354621479684</v>
      </c>
      <c r="AE40" s="9">
        <f t="shared" si="20"/>
        <v>0.98930423971323156</v>
      </c>
      <c r="AG40">
        <v>3.8957000000000002</v>
      </c>
      <c r="AH40">
        <v>3.9167999999999998</v>
      </c>
      <c r="AI40">
        <v>3.9937999999999998</v>
      </c>
      <c r="AJ40" s="9">
        <f t="shared" si="21"/>
        <v>3.9354333333333336</v>
      </c>
      <c r="AL40">
        <v>23.780016883093552</v>
      </c>
      <c r="AM40">
        <v>25.64793361711299</v>
      </c>
      <c r="AN40">
        <v>32.61669989403164</v>
      </c>
      <c r="AO40" s="9">
        <f t="shared" si="22"/>
        <v>27.348216798079392</v>
      </c>
      <c r="AQ40" s="3">
        <v>36</v>
      </c>
      <c r="AR40" s="3">
        <v>1.0029973293946255</v>
      </c>
      <c r="AS40" s="3">
        <v>1.0134202805553532</v>
      </c>
      <c r="AT40" s="3">
        <v>1.0046236482745969</v>
      </c>
      <c r="AU40" s="10">
        <f t="shared" si="23"/>
        <v>1.007013752741525</v>
      </c>
      <c r="AV40" s="3"/>
      <c r="AW40" s="3">
        <v>3.3529</v>
      </c>
      <c r="AX40" s="3">
        <v>3.3508</v>
      </c>
      <c r="AY40" s="3">
        <v>3.9912999999999998</v>
      </c>
      <c r="AZ40" s="10">
        <f t="shared" si="24"/>
        <v>3.5649999999999999</v>
      </c>
      <c r="BA40" s="3"/>
      <c r="BB40" s="3">
        <v>30.533254306086896</v>
      </c>
      <c r="BC40" s="3">
        <v>35.059360238518614</v>
      </c>
      <c r="BD40" s="3">
        <v>31.036154965245959</v>
      </c>
      <c r="BE40" s="10">
        <f t="shared" si="25"/>
        <v>32.209589836617155</v>
      </c>
      <c r="BG40" s="12">
        <v>36</v>
      </c>
      <c r="BH40" s="12">
        <v>1.0101238693016217</v>
      </c>
      <c r="BI40" s="12">
        <v>1.0167695226110975</v>
      </c>
      <c r="BJ40" s="12">
        <v>1.0098311552422619</v>
      </c>
      <c r="BK40" s="9">
        <f t="shared" si="11"/>
        <v>1.0122415157183271</v>
      </c>
      <c r="BL40" s="12"/>
      <c r="BM40" s="12">
        <v>4.4832000000000001</v>
      </c>
      <c r="BN40" s="12">
        <v>8.3308</v>
      </c>
      <c r="BO40" s="12">
        <v>18.9084</v>
      </c>
      <c r="BP40" s="9">
        <f t="shared" si="12"/>
        <v>10.574133333333334</v>
      </c>
      <c r="BQ40" s="12"/>
      <c r="BR40" s="12">
        <v>33.478815309732902</v>
      </c>
      <c r="BS40" s="12">
        <v>39.226251414408111</v>
      </c>
      <c r="BT40" s="12">
        <v>36.424376313378957</v>
      </c>
      <c r="BU40" s="9">
        <f t="shared" si="13"/>
        <v>36.376481012506652</v>
      </c>
    </row>
    <row r="41" spans="1:73" x14ac:dyDescent="0.25">
      <c r="A41" s="9">
        <v>37</v>
      </c>
      <c r="B41" s="9">
        <v>0.96557167924658427</v>
      </c>
      <c r="C41" s="9">
        <v>0.96521516798062235</v>
      </c>
      <c r="D41" s="9">
        <f t="shared" si="15"/>
        <v>0.96539342361360325</v>
      </c>
      <c r="E41" s="9"/>
      <c r="F41" s="9">
        <v>3.9262999999999999</v>
      </c>
      <c r="G41" s="9">
        <v>3.9239000000000002</v>
      </c>
      <c r="H41" s="9">
        <f t="shared" si="16"/>
        <v>3.9251</v>
      </c>
      <c r="I41" s="9"/>
      <c r="J41">
        <v>8.692997108321217</v>
      </c>
      <c r="K41" s="9">
        <v>9.1240548161718458</v>
      </c>
      <c r="L41" s="9">
        <f t="shared" si="14"/>
        <v>8.9085259622465323</v>
      </c>
      <c r="N41">
        <v>37</v>
      </c>
      <c r="O41">
        <v>0.97707086063534965</v>
      </c>
      <c r="P41">
        <v>0.97758401920225357</v>
      </c>
      <c r="Q41" s="9">
        <f t="shared" si="17"/>
        <v>0.97732743991880167</v>
      </c>
      <c r="S41">
        <v>3.9026999999999998</v>
      </c>
      <c r="T41">
        <v>3.9074</v>
      </c>
      <c r="U41" s="9">
        <f t="shared" si="18"/>
        <v>3.9050500000000001</v>
      </c>
      <c r="W41">
        <v>17.457837167950863</v>
      </c>
      <c r="X41">
        <v>16.811250606174916</v>
      </c>
      <c r="Y41" s="9">
        <f t="shared" si="19"/>
        <v>17.13454388706289</v>
      </c>
      <c r="AA41">
        <v>37</v>
      </c>
      <c r="AB41">
        <v>0.98863761604733669</v>
      </c>
      <c r="AC41">
        <v>0.99085582338515743</v>
      </c>
      <c r="AD41">
        <v>0.99184353660877322</v>
      </c>
      <c r="AE41" s="9">
        <f t="shared" si="20"/>
        <v>0.99044565868042245</v>
      </c>
      <c r="AG41">
        <v>3.8980000000000001</v>
      </c>
      <c r="AH41">
        <v>3.9192</v>
      </c>
      <c r="AI41">
        <v>3.9937999999999998</v>
      </c>
      <c r="AJ41" s="9">
        <f t="shared" si="21"/>
        <v>3.9369999999999998</v>
      </c>
      <c r="AL41">
        <v>23.492645077859798</v>
      </c>
      <c r="AM41">
        <v>25.288718860570793</v>
      </c>
      <c r="AN41">
        <v>33.263286455807602</v>
      </c>
      <c r="AO41" s="9">
        <f t="shared" si="22"/>
        <v>27.348216798079395</v>
      </c>
      <c r="AQ41">
        <v>37</v>
      </c>
      <c r="AR41">
        <v>1.0050407743792988</v>
      </c>
      <c r="AS41">
        <v>1.0152419024720616</v>
      </c>
      <c r="AT41">
        <v>1.0062854536251771</v>
      </c>
      <c r="AU41" s="9">
        <f t="shared" si="23"/>
        <v>1.0088560434921792</v>
      </c>
      <c r="AW41">
        <v>3.3549000000000002</v>
      </c>
      <c r="AX41">
        <v>3.3508</v>
      </c>
      <c r="AY41">
        <v>3.9912999999999998</v>
      </c>
      <c r="AZ41" s="9">
        <f t="shared" si="24"/>
        <v>3.5656666666666665</v>
      </c>
      <c r="BA41" s="3"/>
      <c r="BB41">
        <v>31.179840867862882</v>
      </c>
      <c r="BC41">
        <v>35.777789751603024</v>
      </c>
      <c r="BD41">
        <v>30.748783160012202</v>
      </c>
      <c r="BE41" s="9">
        <f t="shared" si="25"/>
        <v>32.568804593159371</v>
      </c>
      <c r="BG41">
        <v>37</v>
      </c>
      <c r="BH41">
        <v>1.0123687093786329</v>
      </c>
      <c r="BI41">
        <v>1.0181255593588001</v>
      </c>
      <c r="BJ41">
        <v>1.0112670654171574</v>
      </c>
      <c r="BK41" s="9">
        <f t="shared" si="11"/>
        <v>1.0139204447181969</v>
      </c>
      <c r="BM41">
        <v>5.1205999999999996</v>
      </c>
      <c r="BN41">
        <v>13.4575</v>
      </c>
      <c r="BO41">
        <v>18.9084</v>
      </c>
      <c r="BP41" s="9">
        <f t="shared" si="12"/>
        <v>12.4955</v>
      </c>
      <c r="BQ41" s="3"/>
      <c r="BR41">
        <v>35.777789751603002</v>
      </c>
      <c r="BS41">
        <v>37.070962875154891</v>
      </c>
      <c r="BT41">
        <v>33.406972358424476</v>
      </c>
      <c r="BU41" s="9">
        <f t="shared" si="13"/>
        <v>35.418574995060787</v>
      </c>
    </row>
    <row r="42" spans="1:73" x14ac:dyDescent="0.25">
      <c r="A42" s="9">
        <v>38</v>
      </c>
      <c r="B42" s="9">
        <v>0.96593603111749049</v>
      </c>
      <c r="C42" s="9">
        <v>0.96580130750396509</v>
      </c>
      <c r="D42" s="9">
        <f t="shared" si="15"/>
        <v>0.96586866931072779</v>
      </c>
      <c r="E42" s="9"/>
      <c r="F42" s="9">
        <v>3.9262999999999999</v>
      </c>
      <c r="G42" s="9">
        <v>3.9239000000000002</v>
      </c>
      <c r="H42" s="9">
        <f t="shared" si="16"/>
        <v>3.9251</v>
      </c>
      <c r="I42" s="9"/>
      <c r="J42">
        <v>8.3337823517790124</v>
      </c>
      <c r="K42" s="9">
        <v>9.5551125240224817</v>
      </c>
      <c r="L42" s="9">
        <f t="shared" si="14"/>
        <v>8.944447437900747</v>
      </c>
      <c r="N42">
        <v>38</v>
      </c>
      <c r="O42">
        <v>0.97778508055303481</v>
      </c>
      <c r="P42">
        <v>0.97834886217669847</v>
      </c>
      <c r="Q42" s="9">
        <f t="shared" si="17"/>
        <v>0.97806697136486664</v>
      </c>
      <c r="S42">
        <v>3.9003999999999999</v>
      </c>
      <c r="T42">
        <v>3.9097</v>
      </c>
      <c r="U42" s="9">
        <f t="shared" si="18"/>
        <v>3.9050500000000001</v>
      </c>
      <c r="W42">
        <v>16.811250606174887</v>
      </c>
      <c r="X42">
        <v>16.452035849632711</v>
      </c>
      <c r="Y42" s="9">
        <f t="shared" si="19"/>
        <v>16.631643227903801</v>
      </c>
      <c r="AA42">
        <v>38</v>
      </c>
      <c r="AB42">
        <v>0.99001701011349441</v>
      </c>
      <c r="AC42">
        <v>0.99235320281277972</v>
      </c>
      <c r="AD42">
        <v>0.99313294154763676</v>
      </c>
      <c r="AE42" s="9">
        <f t="shared" si="20"/>
        <v>0.99183438482463693</v>
      </c>
      <c r="AG42">
        <v>3.9003999999999999</v>
      </c>
      <c r="AH42">
        <v>3.9192</v>
      </c>
      <c r="AI42">
        <v>3.9937999999999998</v>
      </c>
      <c r="AJ42" s="9">
        <f t="shared" si="21"/>
        <v>3.9377999999999997</v>
      </c>
      <c r="AL42">
        <v>24.426603444869532</v>
      </c>
      <c r="AM42">
        <v>26.581891984122709</v>
      </c>
      <c r="AN42">
        <v>24.067388688327327</v>
      </c>
      <c r="AO42" s="9">
        <f t="shared" si="22"/>
        <v>25.025294705773188</v>
      </c>
      <c r="AQ42">
        <v>38</v>
      </c>
      <c r="AR42">
        <v>1.0059755178464256</v>
      </c>
      <c r="AS42">
        <v>1.0175768421918749</v>
      </c>
      <c r="AT42">
        <v>1.007732777913132</v>
      </c>
      <c r="AU42" s="9">
        <f t="shared" si="23"/>
        <v>1.0104283793171442</v>
      </c>
      <c r="AW42">
        <v>3.3549000000000002</v>
      </c>
      <c r="AX42">
        <v>3.3508</v>
      </c>
      <c r="AY42">
        <v>9.9783000000000008</v>
      </c>
      <c r="AZ42" s="9">
        <f t="shared" si="24"/>
        <v>5.5613333333333337</v>
      </c>
      <c r="BB42">
        <v>29.096395279918106</v>
      </c>
      <c r="BC42">
        <v>36.496219264687383</v>
      </c>
      <c r="BD42">
        <v>29.814824793002515</v>
      </c>
      <c r="BE42" s="9">
        <f t="shared" si="25"/>
        <v>31.802479779202667</v>
      </c>
      <c r="BG42">
        <v>38</v>
      </c>
      <c r="BH42">
        <v>1.0134838569717235</v>
      </c>
      <c r="BI42">
        <v>1.0199103213479457</v>
      </c>
      <c r="BJ42">
        <v>1.0128652161221283</v>
      </c>
      <c r="BK42" s="9">
        <f t="shared" si="11"/>
        <v>1.0154197981472659</v>
      </c>
      <c r="BM42">
        <v>5.1235999999999997</v>
      </c>
      <c r="BN42">
        <v>14.730399999999999</v>
      </c>
      <c r="BO42">
        <v>19.584</v>
      </c>
      <c r="BP42" s="9">
        <f t="shared" si="12"/>
        <v>13.146000000000001</v>
      </c>
      <c r="BR42">
        <v>32.616699894031647</v>
      </c>
      <c r="BS42">
        <v>36.065161556836728</v>
      </c>
      <c r="BT42">
        <v>31.75458447833039</v>
      </c>
      <c r="BU42" s="9">
        <f t="shared" si="13"/>
        <v>33.478815309732923</v>
      </c>
    </row>
    <row r="43" spans="1:73" x14ac:dyDescent="0.25">
      <c r="A43" s="9">
        <v>39</v>
      </c>
      <c r="B43" s="9">
        <v>0.9664541426163249</v>
      </c>
      <c r="C43" s="9">
        <v>0.9661006839903834</v>
      </c>
      <c r="D43" s="9">
        <f t="shared" si="15"/>
        <v>0.96627741330335415</v>
      </c>
      <c r="E43" s="9"/>
      <c r="F43" s="9">
        <v>3.9239000000000002</v>
      </c>
      <c r="G43" s="9">
        <v>3.9262999999999999</v>
      </c>
      <c r="H43" s="9">
        <f t="shared" si="16"/>
        <v>3.9251</v>
      </c>
      <c r="I43" s="9"/>
      <c r="J43">
        <v>8.6211541570127661</v>
      </c>
      <c r="K43" s="9">
        <v>9.2677407187887351</v>
      </c>
      <c r="L43" s="9">
        <f t="shared" si="14"/>
        <v>8.9444474379007506</v>
      </c>
      <c r="N43">
        <v>39</v>
      </c>
      <c r="O43">
        <v>0.97843636838544612</v>
      </c>
      <c r="P43">
        <v>0.97910334208971506</v>
      </c>
      <c r="Q43" s="9">
        <f t="shared" si="17"/>
        <v>0.97876985523758053</v>
      </c>
      <c r="S43">
        <v>3.9003999999999999</v>
      </c>
      <c r="T43">
        <v>3.9121000000000001</v>
      </c>
      <c r="U43" s="9">
        <f t="shared" si="18"/>
        <v>3.90625</v>
      </c>
      <c r="W43">
        <v>15.733606336548316</v>
      </c>
      <c r="X43">
        <v>17.026779460100215</v>
      </c>
      <c r="Y43" s="9">
        <f t="shared" si="19"/>
        <v>16.380192898324268</v>
      </c>
      <c r="AA43">
        <v>39</v>
      </c>
      <c r="AB43">
        <v>0.99097292367694867</v>
      </c>
      <c r="AC43">
        <v>0.99360946320859578</v>
      </c>
      <c r="AD43">
        <v>0.99421719009694431</v>
      </c>
      <c r="AE43" s="9">
        <f t="shared" si="20"/>
        <v>0.99293319232749633</v>
      </c>
      <c r="AG43">
        <v>3.9026999999999998</v>
      </c>
      <c r="AH43">
        <v>3.9192</v>
      </c>
      <c r="AI43">
        <v>3.9962</v>
      </c>
      <c r="AJ43" s="9">
        <f t="shared" si="21"/>
        <v>3.9393666666666665</v>
      </c>
      <c r="AL43">
        <v>22.917901467392287</v>
      </c>
      <c r="AM43">
        <v>26.366363130197403</v>
      </c>
      <c r="AN43">
        <v>23.708173931785126</v>
      </c>
      <c r="AO43" s="9">
        <f t="shared" si="22"/>
        <v>24.330812843124942</v>
      </c>
      <c r="AQ43">
        <v>39</v>
      </c>
      <c r="AR43">
        <v>1.0076271474945642</v>
      </c>
      <c r="AS43">
        <v>1.0178763762055369</v>
      </c>
      <c r="AT43">
        <v>1.0090734086263771</v>
      </c>
      <c r="AU43" s="9">
        <f t="shared" si="23"/>
        <v>1.0115256441088261</v>
      </c>
      <c r="AW43">
        <v>3.3529</v>
      </c>
      <c r="AX43">
        <v>4.0209999999999999</v>
      </c>
      <c r="AY43">
        <v>13.304500000000001</v>
      </c>
      <c r="AZ43" s="9">
        <f t="shared" si="24"/>
        <v>6.8928000000000003</v>
      </c>
      <c r="BB43">
        <v>29.671138890385642</v>
      </c>
      <c r="BC43">
        <v>31.179840867862826</v>
      </c>
      <c r="BD43">
        <v>29.814824793002483</v>
      </c>
      <c r="BE43" s="9">
        <f t="shared" si="25"/>
        <v>30.221934850416986</v>
      </c>
      <c r="BG43">
        <v>39</v>
      </c>
      <c r="BH43">
        <v>1.0152396917497393</v>
      </c>
      <c r="BI43">
        <v>1.0212063475678157</v>
      </c>
      <c r="BJ43">
        <v>1.0141135449806429</v>
      </c>
      <c r="BK43" s="9">
        <f t="shared" si="11"/>
        <v>1.0168531947660659</v>
      </c>
      <c r="BM43">
        <v>5.1266999999999996</v>
      </c>
      <c r="BN43">
        <v>14.7392</v>
      </c>
      <c r="BO43">
        <v>19.584</v>
      </c>
      <c r="BP43" s="9">
        <f t="shared" si="12"/>
        <v>13.149966666666666</v>
      </c>
      <c r="BR43">
        <v>32.760385796648549</v>
      </c>
      <c r="BS43">
        <v>31.970113332255664</v>
      </c>
      <c r="BT43">
        <v>30.317725452161572</v>
      </c>
      <c r="BU43" s="9">
        <f t="shared" si="13"/>
        <v>31.682741527021928</v>
      </c>
    </row>
    <row r="44" spans="1:73" x14ac:dyDescent="0.25">
      <c r="A44" s="9">
        <v>40</v>
      </c>
      <c r="B44" s="9">
        <v>0.96689358192460018</v>
      </c>
      <c r="C44" s="9">
        <v>0.96654564667707754</v>
      </c>
      <c r="D44" s="9">
        <f t="shared" si="15"/>
        <v>0.96671961430083886</v>
      </c>
      <c r="E44" s="9"/>
      <c r="F44" s="9">
        <v>3.9239000000000002</v>
      </c>
      <c r="G44" s="9">
        <v>3.9239000000000002</v>
      </c>
      <c r="H44" s="9">
        <f t="shared" si="16"/>
        <v>3.9239000000000002</v>
      </c>
      <c r="I44" s="9"/>
      <c r="J44">
        <v>8.4774682543958892</v>
      </c>
      <c r="K44" s="9">
        <v>9.0522118648634091</v>
      </c>
      <c r="L44" s="9">
        <f t="shared" si="14"/>
        <v>8.7648400596296483</v>
      </c>
      <c r="N44">
        <v>40</v>
      </c>
      <c r="O44">
        <v>0.97927854768139644</v>
      </c>
      <c r="P44">
        <v>0.97999600220655503</v>
      </c>
      <c r="Q44" s="9">
        <f t="shared" si="17"/>
        <v>0.97963727494397568</v>
      </c>
      <c r="S44">
        <v>3.9003999999999999</v>
      </c>
      <c r="T44">
        <v>3.9144000000000001</v>
      </c>
      <c r="U44" s="9">
        <f t="shared" si="18"/>
        <v>3.9074</v>
      </c>
      <c r="W44">
        <v>15.374391580006101</v>
      </c>
      <c r="X44">
        <v>16.452035849632711</v>
      </c>
      <c r="Y44" s="9">
        <f t="shared" si="19"/>
        <v>15.913213714819406</v>
      </c>
      <c r="AA44" s="12">
        <v>40</v>
      </c>
      <c r="AB44" s="12">
        <v>0.99211581178147301</v>
      </c>
      <c r="AC44" s="12">
        <v>0.99477958940562483</v>
      </c>
      <c r="AD44" s="12">
        <v>0.99551543941611331</v>
      </c>
      <c r="AE44" s="9">
        <f t="shared" si="20"/>
        <v>0.99413694686773713</v>
      </c>
      <c r="AF44" s="12"/>
      <c r="AG44" s="12">
        <v>3.9049999999999998</v>
      </c>
      <c r="AH44" s="12">
        <v>3.9167999999999998</v>
      </c>
      <c r="AI44" s="12">
        <v>3.9986999999999999</v>
      </c>
      <c r="AJ44" s="9">
        <f t="shared" si="21"/>
        <v>3.9401666666666664</v>
      </c>
      <c r="AK44" s="12"/>
      <c r="AL44" s="12">
        <v>23.636330980476668</v>
      </c>
      <c r="AM44" s="12">
        <v>25.288718860570818</v>
      </c>
      <c r="AN44" s="12">
        <v>24.354760493561081</v>
      </c>
      <c r="AO44" s="9">
        <f t="shared" si="22"/>
        <v>24.426603444869517</v>
      </c>
      <c r="AQ44">
        <v>40</v>
      </c>
      <c r="AR44">
        <v>1.0092821571035786</v>
      </c>
      <c r="AS44">
        <v>1.0213346828504355</v>
      </c>
      <c r="AT44">
        <v>1.0103327787367304</v>
      </c>
      <c r="AU44" s="9">
        <f t="shared" si="23"/>
        <v>1.0136498728969148</v>
      </c>
      <c r="AW44">
        <v>3.3529</v>
      </c>
      <c r="AX44">
        <v>3.3508</v>
      </c>
      <c r="AY44">
        <v>13.9611</v>
      </c>
      <c r="AZ44" s="9">
        <f t="shared" si="24"/>
        <v>6.8882666666666665</v>
      </c>
      <c r="BB44">
        <v>29.527452987768712</v>
      </c>
      <c r="BC44">
        <v>36.568062215995809</v>
      </c>
      <c r="BD44">
        <v>28.234279864216848</v>
      </c>
      <c r="BE44" s="9">
        <f t="shared" si="25"/>
        <v>31.443265022660455</v>
      </c>
      <c r="BG44">
        <v>40</v>
      </c>
      <c r="BH44">
        <v>1.0169970168234834</v>
      </c>
      <c r="BI44">
        <v>1.0221942004300837</v>
      </c>
      <c r="BJ44">
        <v>1.0152911468401824</v>
      </c>
      <c r="BK44" s="9">
        <f t="shared" si="11"/>
        <v>1.0181607880312498</v>
      </c>
      <c r="BM44">
        <v>8.3308</v>
      </c>
      <c r="BN44">
        <v>16.0303</v>
      </c>
      <c r="BO44">
        <v>20.236799999999999</v>
      </c>
      <c r="BP44" s="9">
        <f t="shared" si="12"/>
        <v>14.865966666666665</v>
      </c>
      <c r="BR44">
        <v>33.047757601882296</v>
      </c>
      <c r="BS44">
        <v>30.245882500853146</v>
      </c>
      <c r="BT44">
        <v>28.377965766833668</v>
      </c>
      <c r="BU44" s="9">
        <f t="shared" si="13"/>
        <v>30.557201956523034</v>
      </c>
    </row>
    <row r="45" spans="1:73" x14ac:dyDescent="0.25">
      <c r="A45" s="9">
        <v>41</v>
      </c>
      <c r="B45" s="9">
        <v>0.96741119839752931</v>
      </c>
      <c r="C45" s="9">
        <v>0.96677346523243335</v>
      </c>
      <c r="D45" s="9">
        <f t="shared" si="15"/>
        <v>0.96709233181498133</v>
      </c>
      <c r="E45" s="9"/>
      <c r="F45" s="9">
        <v>3.2679</v>
      </c>
      <c r="G45" s="9">
        <v>3.9215</v>
      </c>
      <c r="H45" s="9">
        <f t="shared" si="16"/>
        <v>3.5947</v>
      </c>
      <c r="I45" s="9"/>
      <c r="J45">
        <v>10.34538498841532</v>
      </c>
      <c r="K45" s="9">
        <v>8.3337823517790124</v>
      </c>
      <c r="L45" s="9">
        <f t="shared" si="14"/>
        <v>9.3395836700971664</v>
      </c>
      <c r="N45">
        <v>41</v>
      </c>
      <c r="O45">
        <v>0.98015633606701269</v>
      </c>
      <c r="P45">
        <v>0.98068522468907593</v>
      </c>
      <c r="Q45" s="9">
        <f t="shared" si="17"/>
        <v>0.98042078037804425</v>
      </c>
      <c r="S45">
        <v>3.9003999999999999</v>
      </c>
      <c r="T45">
        <v>3.9167999999999998</v>
      </c>
      <c r="U45" s="9">
        <f t="shared" si="18"/>
        <v>3.9085999999999999</v>
      </c>
      <c r="W45">
        <v>16.092821093090521</v>
      </c>
      <c r="X45">
        <v>16.452035849632697</v>
      </c>
      <c r="Y45" s="9">
        <f t="shared" si="19"/>
        <v>16.272428471361607</v>
      </c>
      <c r="AA45">
        <v>41</v>
      </c>
      <c r="AB45">
        <v>0.99273430208101976</v>
      </c>
      <c r="AC45">
        <v>0.99600388521394012</v>
      </c>
      <c r="AD45">
        <v>0.99670939042196061</v>
      </c>
      <c r="AE45" s="9">
        <f t="shared" si="20"/>
        <v>0.99514919257230672</v>
      </c>
      <c r="AG45">
        <v>3.9074</v>
      </c>
      <c r="AH45">
        <v>3.9144000000000001</v>
      </c>
      <c r="AI45">
        <v>3.9986999999999999</v>
      </c>
      <c r="AJ45" s="9">
        <f t="shared" si="21"/>
        <v>3.9401666666666664</v>
      </c>
      <c r="AL45">
        <v>20.978141782064419</v>
      </c>
      <c r="AM45">
        <v>25.8634624710383</v>
      </c>
      <c r="AN45">
        <v>24.570289347486405</v>
      </c>
      <c r="AO45" s="9">
        <f t="shared" si="22"/>
        <v>23.803964533529708</v>
      </c>
      <c r="AQ45">
        <v>41</v>
      </c>
      <c r="AR45">
        <v>1.0106058382465677</v>
      </c>
      <c r="AS45">
        <v>1.0213186169351725</v>
      </c>
      <c r="AT45">
        <v>1.011687047549465</v>
      </c>
      <c r="AU45" s="9">
        <f t="shared" si="23"/>
        <v>1.0145371675770685</v>
      </c>
      <c r="AW45">
        <v>4.0209999999999999</v>
      </c>
      <c r="AX45">
        <v>4.0209999999999999</v>
      </c>
      <c r="AY45">
        <v>13.9611</v>
      </c>
      <c r="AZ45" s="9">
        <f t="shared" si="24"/>
        <v>7.3343666666666669</v>
      </c>
      <c r="BB45">
        <v>30.245882500853146</v>
      </c>
      <c r="BC45">
        <v>30.605097257395322</v>
      </c>
      <c r="BD45">
        <v>28.018751010291549</v>
      </c>
      <c r="BE45" s="9">
        <f t="shared" si="25"/>
        <v>29.62324358951334</v>
      </c>
      <c r="BG45">
        <v>41</v>
      </c>
      <c r="BH45">
        <v>1.0187173071005715</v>
      </c>
      <c r="BI45">
        <v>1.0226281796016143</v>
      </c>
      <c r="BJ45">
        <v>1.0165447407748838</v>
      </c>
      <c r="BK45" s="9">
        <f t="shared" si="11"/>
        <v>1.0192967424923565</v>
      </c>
      <c r="BM45">
        <v>13.4575</v>
      </c>
      <c r="BN45">
        <v>16.671500000000002</v>
      </c>
      <c r="BO45">
        <v>21.542400000000001</v>
      </c>
      <c r="BP45" s="9">
        <f t="shared" si="12"/>
        <v>17.223800000000001</v>
      </c>
      <c r="BR45">
        <v>33.550658261041384</v>
      </c>
      <c r="BS45">
        <v>23.20527327262602</v>
      </c>
      <c r="BT45">
        <v>26.581891984122734</v>
      </c>
      <c r="BU45" s="9">
        <f t="shared" si="13"/>
        <v>27.779274505930047</v>
      </c>
    </row>
    <row r="46" spans="1:73" x14ac:dyDescent="0.25">
      <c r="A46" s="9">
        <v>42</v>
      </c>
      <c r="B46" s="9">
        <v>0.96770081830421251</v>
      </c>
      <c r="C46" s="9">
        <v>0.9672756463865777</v>
      </c>
      <c r="D46" s="9">
        <f t="shared" si="15"/>
        <v>0.96748823234539505</v>
      </c>
      <c r="E46" s="9"/>
      <c r="F46" s="9">
        <v>3.9215</v>
      </c>
      <c r="G46" s="9">
        <v>3.9192</v>
      </c>
      <c r="H46" s="9">
        <f t="shared" si="16"/>
        <v>3.92035</v>
      </c>
      <c r="I46" s="9"/>
      <c r="J46">
        <v>9.1958977674802842</v>
      </c>
      <c r="K46" s="9">
        <v>8.8366830109380938</v>
      </c>
      <c r="L46" s="9">
        <f t="shared" si="14"/>
        <v>9.016290389209189</v>
      </c>
      <c r="N46">
        <v>42</v>
      </c>
      <c r="O46">
        <v>0.98108317159154501</v>
      </c>
      <c r="P46">
        <v>0.98149597860949611</v>
      </c>
      <c r="Q46" s="9">
        <f t="shared" si="17"/>
        <v>0.98128957510052062</v>
      </c>
      <c r="S46">
        <v>3.9003999999999999</v>
      </c>
      <c r="T46">
        <v>3.9144000000000001</v>
      </c>
      <c r="U46" s="9">
        <f t="shared" si="18"/>
        <v>3.9074</v>
      </c>
      <c r="W46">
        <v>16.739407654866451</v>
      </c>
      <c r="X46">
        <v>16.38019289832425</v>
      </c>
      <c r="Y46" s="9">
        <f t="shared" si="19"/>
        <v>16.55980027659535</v>
      </c>
      <c r="AA46">
        <v>42</v>
      </c>
      <c r="AB46">
        <v>0.99380310122558491</v>
      </c>
      <c r="AC46">
        <v>0.99742560400264546</v>
      </c>
      <c r="AD46">
        <v>0.9977473062782084</v>
      </c>
      <c r="AE46" s="9">
        <f t="shared" si="20"/>
        <v>0.996325337168813</v>
      </c>
      <c r="AG46">
        <v>3.9049999999999998</v>
      </c>
      <c r="AH46">
        <v>3.9167999999999998</v>
      </c>
      <c r="AI46">
        <v>3.9986999999999999</v>
      </c>
      <c r="AJ46" s="9">
        <f t="shared" si="21"/>
        <v>3.9401666666666664</v>
      </c>
      <c r="AL46">
        <v>21.121827684681296</v>
      </c>
      <c r="AM46">
        <v>26.581891984122706</v>
      </c>
      <c r="AN46">
        <v>23.851859834401999</v>
      </c>
      <c r="AO46" s="9">
        <f t="shared" si="22"/>
        <v>23.851859834401996</v>
      </c>
      <c r="AQ46">
        <v>42</v>
      </c>
      <c r="AR46">
        <v>1.0122367845271432</v>
      </c>
      <c r="AS46">
        <v>1.022954858204244</v>
      </c>
      <c r="AT46">
        <v>1.0126682376949574</v>
      </c>
      <c r="AU46" s="9">
        <f t="shared" si="23"/>
        <v>1.0159532934754483</v>
      </c>
      <c r="AW46">
        <v>3.3508</v>
      </c>
      <c r="AX46">
        <v>8.0368999999999993</v>
      </c>
      <c r="AY46">
        <v>14.6259</v>
      </c>
      <c r="AZ46" s="9">
        <f t="shared" si="24"/>
        <v>8.6711999999999989</v>
      </c>
      <c r="BB46">
        <v>28.593494620759</v>
      </c>
      <c r="BC46">
        <v>29.81482479300249</v>
      </c>
      <c r="BD46">
        <v>25.36056181187924</v>
      </c>
      <c r="BE46" s="9">
        <f t="shared" si="25"/>
        <v>27.92296040854691</v>
      </c>
      <c r="BG46">
        <v>42</v>
      </c>
      <c r="BH46">
        <v>1.0203884710660598</v>
      </c>
      <c r="BI46">
        <v>1.0229244126396526</v>
      </c>
      <c r="BJ46">
        <v>1.0174927252170587</v>
      </c>
      <c r="BK46" s="9">
        <f t="shared" si="11"/>
        <v>1.0202685363075903</v>
      </c>
      <c r="BM46">
        <v>15.370900000000001</v>
      </c>
      <c r="BN46">
        <v>17.3127</v>
      </c>
      <c r="BO46">
        <v>22.861799999999999</v>
      </c>
      <c r="BP46" s="9">
        <f t="shared" si="12"/>
        <v>18.515133333333335</v>
      </c>
      <c r="BR46">
        <v>31.179840867862826</v>
      </c>
      <c r="BS46">
        <v>19.182067999353428</v>
      </c>
      <c r="BT46">
        <v>24.642132298794834</v>
      </c>
      <c r="BU46" s="9">
        <f t="shared" si="13"/>
        <v>25.001347055337032</v>
      </c>
    </row>
    <row r="47" spans="1:73" x14ac:dyDescent="0.25">
      <c r="A47" s="9">
        <v>43</v>
      </c>
      <c r="B47" s="9">
        <v>0.96792677099270208</v>
      </c>
      <c r="C47" s="9">
        <v>0.96767387728804066</v>
      </c>
      <c r="D47" s="9">
        <f t="shared" si="15"/>
        <v>0.96780032414037143</v>
      </c>
      <c r="E47" s="9"/>
      <c r="F47" s="9">
        <v>3.9239000000000002</v>
      </c>
      <c r="G47" s="9">
        <v>3.9167999999999998</v>
      </c>
      <c r="H47" s="9">
        <f t="shared" si="16"/>
        <v>3.92035</v>
      </c>
      <c r="I47" s="9"/>
      <c r="J47">
        <v>8.6211541570127643</v>
      </c>
      <c r="K47" s="9">
        <v>8.0464105465452604</v>
      </c>
      <c r="L47" s="9">
        <f t="shared" si="14"/>
        <v>8.3337823517790124</v>
      </c>
      <c r="N47">
        <v>43</v>
      </c>
      <c r="O47">
        <v>0.98193952277359242</v>
      </c>
      <c r="P47">
        <v>0.98230413221743751</v>
      </c>
      <c r="Q47" s="9">
        <f t="shared" si="17"/>
        <v>0.98212182749551502</v>
      </c>
      <c r="S47">
        <v>3.9003999999999999</v>
      </c>
      <c r="T47">
        <v>3.9144000000000001</v>
      </c>
      <c r="U47" s="9">
        <f t="shared" si="18"/>
        <v>3.9074</v>
      </c>
      <c r="W47">
        <v>17.242308314025557</v>
      </c>
      <c r="X47">
        <v>16.523878800941148</v>
      </c>
      <c r="Y47" s="9">
        <f t="shared" si="19"/>
        <v>16.883093557483352</v>
      </c>
      <c r="AA47" s="11">
        <v>43</v>
      </c>
      <c r="AB47">
        <v>0.99497935381466907</v>
      </c>
      <c r="AC47">
        <v>0.99852768046609575</v>
      </c>
      <c r="AD47">
        <v>0.9990321285724616</v>
      </c>
      <c r="AE47" s="9">
        <f t="shared" si="20"/>
        <v>0.99751305428440873</v>
      </c>
      <c r="AG47">
        <v>3.9074</v>
      </c>
      <c r="AH47">
        <v>3.9215</v>
      </c>
      <c r="AI47">
        <v>3.9986999999999999</v>
      </c>
      <c r="AJ47" s="9">
        <f t="shared" si="21"/>
        <v>3.9425333333333334</v>
      </c>
      <c r="AL47">
        <v>20.259712268979989</v>
      </c>
      <c r="AM47">
        <v>24.857661152720162</v>
      </c>
      <c r="AN47">
        <v>23.780016883093545</v>
      </c>
      <c r="AO47" s="9">
        <f t="shared" si="22"/>
        <v>22.965796768264568</v>
      </c>
      <c r="AQ47">
        <v>43</v>
      </c>
      <c r="AR47">
        <v>1.0142485106801131</v>
      </c>
      <c r="AS47">
        <v>1.0242030472127459</v>
      </c>
      <c r="AT47">
        <v>1.0134541432628748</v>
      </c>
      <c r="AU47" s="9">
        <f t="shared" si="23"/>
        <v>1.0173019003852446</v>
      </c>
      <c r="AW47">
        <v>5.3579999999999997</v>
      </c>
      <c r="AX47">
        <v>12.725199999999999</v>
      </c>
      <c r="AY47">
        <v>15.3001</v>
      </c>
      <c r="AZ47" s="9">
        <f t="shared" si="24"/>
        <v>11.127766666666666</v>
      </c>
      <c r="BB47">
        <v>32.760385796648542</v>
      </c>
      <c r="BC47">
        <v>25.576090665804571</v>
      </c>
      <c r="BD47">
        <v>22.774215564775361</v>
      </c>
      <c r="BE47" s="9">
        <f t="shared" si="25"/>
        <v>27.036897342409492</v>
      </c>
      <c r="BG47">
        <v>43</v>
      </c>
      <c r="BH47">
        <v>1.0217107094180105</v>
      </c>
      <c r="BI47">
        <v>1.0230409446241577</v>
      </c>
      <c r="BJ47">
        <v>1.0183628700802219</v>
      </c>
      <c r="BK47" s="9">
        <f t="shared" si="11"/>
        <v>1.0210381747074633</v>
      </c>
      <c r="BM47">
        <v>15.370900000000001</v>
      </c>
      <c r="BN47">
        <v>19.889299999999999</v>
      </c>
      <c r="BO47">
        <v>23.529199999999999</v>
      </c>
      <c r="BP47" s="9">
        <f t="shared" si="12"/>
        <v>19.596466666666668</v>
      </c>
      <c r="BR47">
        <v>31.970113332255714</v>
      </c>
      <c r="BS47">
        <v>12.788045332902286</v>
      </c>
      <c r="BT47">
        <v>21.768414246457251</v>
      </c>
      <c r="BU47" s="9">
        <f t="shared" si="13"/>
        <v>22.17552430387175</v>
      </c>
    </row>
    <row r="48" spans="1:73" x14ac:dyDescent="0.25">
      <c r="A48" s="9">
        <v>44</v>
      </c>
      <c r="B48" s="9">
        <v>0.96832381190351247</v>
      </c>
      <c r="C48" s="9">
        <v>0.96793811856873369</v>
      </c>
      <c r="D48" s="9">
        <f t="shared" si="15"/>
        <v>0.96813096523612308</v>
      </c>
      <c r="E48" s="9"/>
      <c r="F48" s="9">
        <v>3.2719</v>
      </c>
      <c r="G48" s="9">
        <v>3.9121000000000001</v>
      </c>
      <c r="H48" s="9">
        <f t="shared" si="16"/>
        <v>3.5920000000000001</v>
      </c>
      <c r="I48" s="9"/>
      <c r="J48">
        <v>8.1182534978536989</v>
      </c>
      <c r="K48" s="9">
        <v>7.9027246439283703</v>
      </c>
      <c r="L48" s="9">
        <f t="shared" si="14"/>
        <v>8.010489070891035</v>
      </c>
      <c r="N48">
        <v>44</v>
      </c>
      <c r="O48">
        <v>0.98270174910135721</v>
      </c>
      <c r="P48">
        <v>0.98309352385091386</v>
      </c>
      <c r="Q48" s="9">
        <f t="shared" si="17"/>
        <v>0.98289763647613548</v>
      </c>
      <c r="S48">
        <v>3.9003999999999999</v>
      </c>
      <c r="T48">
        <v>3.9144000000000001</v>
      </c>
      <c r="U48" s="9">
        <f t="shared" si="18"/>
        <v>3.9074</v>
      </c>
      <c r="W48">
        <v>17.673366021876163</v>
      </c>
      <c r="X48">
        <v>16.667564703558025</v>
      </c>
      <c r="Y48" s="9">
        <f t="shared" si="19"/>
        <v>17.170465362717096</v>
      </c>
      <c r="AA48">
        <v>44</v>
      </c>
      <c r="AB48">
        <v>0.99622106070331973</v>
      </c>
      <c r="AC48">
        <v>0.99971905190877852</v>
      </c>
      <c r="AD48">
        <v>0.9999796632766681</v>
      </c>
      <c r="AE48" s="9">
        <f t="shared" si="20"/>
        <v>0.99863992529625545</v>
      </c>
      <c r="AG48">
        <v>3.9074</v>
      </c>
      <c r="AH48">
        <v>3.9192</v>
      </c>
      <c r="AI48">
        <v>3.9986999999999999</v>
      </c>
      <c r="AJ48" s="9">
        <f t="shared" si="21"/>
        <v>3.9417666666666666</v>
      </c>
      <c r="AL48">
        <v>21.409199489915046</v>
      </c>
      <c r="AM48">
        <v>24.57028934748638</v>
      </c>
      <c r="AN48">
        <v>23.205273272626044</v>
      </c>
      <c r="AO48" s="9">
        <f t="shared" si="22"/>
        <v>23.061587370009153</v>
      </c>
      <c r="AQ48">
        <v>44</v>
      </c>
      <c r="AR48">
        <v>1.0150404281356415</v>
      </c>
      <c r="AS48">
        <v>1.0261806163687275</v>
      </c>
      <c r="AT48">
        <v>1.0140677023132167</v>
      </c>
      <c r="AU48" s="9">
        <f t="shared" si="23"/>
        <v>1.0184295822725287</v>
      </c>
      <c r="AW48">
        <v>9.3764000000000003</v>
      </c>
      <c r="AX48">
        <v>13.3949</v>
      </c>
      <c r="AY48">
        <v>15.3001</v>
      </c>
      <c r="AZ48" s="9">
        <f t="shared" si="24"/>
        <v>12.690466666666666</v>
      </c>
      <c r="BB48">
        <v>29.527452987768733</v>
      </c>
      <c r="BC48">
        <v>32.113799234872616</v>
      </c>
      <c r="BD48">
        <v>19.97234046374626</v>
      </c>
      <c r="BE48" s="9">
        <f t="shared" si="25"/>
        <v>27.204530895462536</v>
      </c>
      <c r="BG48">
        <v>44</v>
      </c>
      <c r="BH48">
        <v>1.022701627775392</v>
      </c>
      <c r="BI48">
        <v>1.0232110376062211</v>
      </c>
      <c r="BJ48">
        <v>1.0191214928704424</v>
      </c>
      <c r="BK48" s="9">
        <f t="shared" si="11"/>
        <v>1.0216780527506852</v>
      </c>
      <c r="BM48">
        <v>16.651800000000001</v>
      </c>
      <c r="BN48">
        <v>22.4557</v>
      </c>
      <c r="BO48">
        <v>24.197299999999998</v>
      </c>
      <c r="BP48" s="9">
        <f t="shared" si="12"/>
        <v>21.101600000000001</v>
      </c>
      <c r="BR48">
        <v>29.096395279918081</v>
      </c>
      <c r="BS48">
        <v>8.4056253030874633</v>
      </c>
      <c r="BT48">
        <v>19.828654561129358</v>
      </c>
      <c r="BU48" s="9">
        <f t="shared" si="13"/>
        <v>19.110225048044967</v>
      </c>
    </row>
    <row r="49" spans="1:73" x14ac:dyDescent="0.25">
      <c r="A49" s="9">
        <v>45</v>
      </c>
      <c r="B49" s="9">
        <v>0.96886097023231932</v>
      </c>
      <c r="C49" s="9">
        <v>0.96839100372281361</v>
      </c>
      <c r="D49" s="9">
        <f t="shared" si="15"/>
        <v>0.96862598697756641</v>
      </c>
      <c r="E49" s="9"/>
      <c r="F49" s="9">
        <v>3.2738999999999998</v>
      </c>
      <c r="G49" s="9">
        <v>3.9097</v>
      </c>
      <c r="H49" s="9">
        <f t="shared" si="16"/>
        <v>3.5918000000000001</v>
      </c>
      <c r="I49" s="9"/>
      <c r="J49">
        <v>8.4774682543959017</v>
      </c>
      <c r="K49" s="9">
        <v>7.9745675952368078</v>
      </c>
      <c r="L49" s="9">
        <f t="shared" si="14"/>
        <v>8.2260179248163539</v>
      </c>
      <c r="N49">
        <v>45</v>
      </c>
      <c r="O49">
        <v>0.98354822842428891</v>
      </c>
      <c r="P49">
        <v>0.98387043239512673</v>
      </c>
      <c r="Q49" s="9">
        <f t="shared" si="17"/>
        <v>0.98370933040970776</v>
      </c>
      <c r="S49">
        <v>3.9003999999999999</v>
      </c>
      <c r="T49">
        <v>3.9144000000000001</v>
      </c>
      <c r="U49" s="9">
        <f t="shared" si="18"/>
        <v>3.9074</v>
      </c>
      <c r="W49">
        <v>17.673366021876188</v>
      </c>
      <c r="X49">
        <v>16.164664044398947</v>
      </c>
      <c r="Y49" s="9">
        <f t="shared" si="19"/>
        <v>16.919015033137569</v>
      </c>
      <c r="AA49">
        <v>45</v>
      </c>
      <c r="AB49">
        <v>0.99751191778411452</v>
      </c>
      <c r="AC49">
        <v>1.0010039321585429</v>
      </c>
      <c r="AD49">
        <v>1.0011284504524265</v>
      </c>
      <c r="AE49" s="9">
        <f t="shared" si="20"/>
        <v>0.999881433465028</v>
      </c>
      <c r="AG49">
        <v>3.9074</v>
      </c>
      <c r="AH49">
        <v>3.9192</v>
      </c>
      <c r="AI49">
        <v>3.9986999999999999</v>
      </c>
      <c r="AJ49" s="9">
        <f t="shared" si="21"/>
        <v>3.9417666666666666</v>
      </c>
      <c r="AL49">
        <v>21.983943100382582</v>
      </c>
      <c r="AM49">
        <v>25.001347055337018</v>
      </c>
      <c r="AN49">
        <v>22.558686710850083</v>
      </c>
      <c r="AO49" s="9">
        <f t="shared" si="22"/>
        <v>23.181325622189892</v>
      </c>
      <c r="AQ49">
        <v>45</v>
      </c>
      <c r="AR49">
        <v>1.0158543097301349</v>
      </c>
      <c r="AS49">
        <v>1.0272250034214274</v>
      </c>
      <c r="AT49">
        <v>1.0145983259722735</v>
      </c>
      <c r="AU49" s="9">
        <f t="shared" si="23"/>
        <v>1.0192258797079452</v>
      </c>
      <c r="AW49">
        <v>10.7159</v>
      </c>
      <c r="AX49">
        <v>14.0647</v>
      </c>
      <c r="AY49">
        <v>15.965400000000001</v>
      </c>
      <c r="AZ49" s="9">
        <f t="shared" si="24"/>
        <v>13.582000000000001</v>
      </c>
      <c r="BB49">
        <v>26.007148373655227</v>
      </c>
      <c r="BC49">
        <v>22.846058516083843</v>
      </c>
      <c r="BD49">
        <v>17.170465362717053</v>
      </c>
      <c r="BE49" s="9">
        <f t="shared" si="25"/>
        <v>22.007890750818706</v>
      </c>
      <c r="BG49">
        <v>45</v>
      </c>
      <c r="BH49">
        <v>1.0231714391539366</v>
      </c>
      <c r="BI49">
        <v>1.023254930308918</v>
      </c>
      <c r="BJ49">
        <v>1.0196754455392756</v>
      </c>
      <c r="BK49" s="9">
        <f t="shared" si="11"/>
        <v>1.0220339383340433</v>
      </c>
      <c r="BM49">
        <v>17.292300000000001</v>
      </c>
      <c r="BN49">
        <v>21.8141</v>
      </c>
      <c r="BO49">
        <v>26.127800000000001</v>
      </c>
      <c r="BP49" s="9">
        <f t="shared" si="12"/>
        <v>21.744733333333333</v>
      </c>
      <c r="BR49">
        <v>24.211074590944236</v>
      </c>
      <c r="BS49">
        <v>4.6697918350485743</v>
      </c>
      <c r="BT49">
        <v>17.38599421664243</v>
      </c>
      <c r="BU49" s="9">
        <f t="shared" si="13"/>
        <v>15.422286880878412</v>
      </c>
    </row>
    <row r="50" spans="1:73" x14ac:dyDescent="0.25">
      <c r="A50" s="9">
        <v>46</v>
      </c>
      <c r="B50" s="9">
        <v>0.96931163282126342</v>
      </c>
      <c r="C50" s="9">
        <v>0.96876158661574274</v>
      </c>
      <c r="D50" s="9">
        <f t="shared" si="15"/>
        <v>0.96903660971850303</v>
      </c>
      <c r="E50" s="9"/>
      <c r="F50" s="9">
        <v>3.9285999999999999</v>
      </c>
      <c r="G50" s="9">
        <v>3.9097</v>
      </c>
      <c r="H50" s="9">
        <f t="shared" si="16"/>
        <v>3.9191500000000001</v>
      </c>
      <c r="I50" s="9"/>
      <c r="J50">
        <v>8.1900964491621373</v>
      </c>
      <c r="K50" s="9">
        <v>8.5493112057043419</v>
      </c>
      <c r="L50" s="9">
        <f t="shared" si="14"/>
        <v>8.3697038274332396</v>
      </c>
      <c r="N50">
        <v>46</v>
      </c>
      <c r="O50">
        <v>0.9845093029088976</v>
      </c>
      <c r="P50">
        <v>0.98468894424710418</v>
      </c>
      <c r="Q50" s="9">
        <f t="shared" si="17"/>
        <v>0.98459912357800095</v>
      </c>
      <c r="S50">
        <v>3.8980000000000001</v>
      </c>
      <c r="T50">
        <v>3.9121000000000001</v>
      </c>
      <c r="U50" s="9">
        <f t="shared" si="18"/>
        <v>3.9050500000000001</v>
      </c>
      <c r="W50">
        <v>18.032580778418364</v>
      </c>
      <c r="X50">
        <v>16.667564703558025</v>
      </c>
      <c r="Y50" s="9">
        <f t="shared" si="19"/>
        <v>17.350072740988196</v>
      </c>
      <c r="AA50">
        <v>46</v>
      </c>
      <c r="AB50">
        <v>0.99845855754846113</v>
      </c>
      <c r="AC50">
        <v>1.002378244354599</v>
      </c>
      <c r="AD50">
        <v>1.0023404294977261</v>
      </c>
      <c r="AE50" s="9">
        <f t="shared" si="20"/>
        <v>1.0010590771335954</v>
      </c>
      <c r="AG50">
        <v>3.9049999999999998</v>
      </c>
      <c r="AH50">
        <v>4.5696000000000003</v>
      </c>
      <c r="AI50">
        <v>5.3315999999999999</v>
      </c>
      <c r="AJ50" s="9">
        <f t="shared" si="21"/>
        <v>4.6020666666666665</v>
      </c>
      <c r="AL50">
        <v>23.27711622393447</v>
      </c>
      <c r="AM50">
        <v>25.576090665804571</v>
      </c>
      <c r="AN50">
        <v>22.630529662158516</v>
      </c>
      <c r="AO50" s="9">
        <f t="shared" si="22"/>
        <v>23.82791218396585</v>
      </c>
      <c r="AQ50">
        <v>46</v>
      </c>
      <c r="AR50">
        <v>1.0171342517205513</v>
      </c>
      <c r="AS50">
        <v>1.0268366291575211</v>
      </c>
      <c r="AT50">
        <v>1.0148696832103563</v>
      </c>
      <c r="AU50" s="9">
        <f t="shared" si="23"/>
        <v>1.0196135213628097</v>
      </c>
      <c r="AW50">
        <v>10.7159</v>
      </c>
      <c r="AX50">
        <v>14.743499999999999</v>
      </c>
      <c r="AY50">
        <v>15.965400000000001</v>
      </c>
      <c r="AZ50" s="9">
        <f t="shared" si="24"/>
        <v>13.808266666666666</v>
      </c>
      <c r="BB50">
        <v>25.64793361711299</v>
      </c>
      <c r="BC50">
        <v>21.552885392531927</v>
      </c>
      <c r="BD50">
        <v>12.931731235519138</v>
      </c>
      <c r="BE50" s="9">
        <f t="shared" si="25"/>
        <v>20.044183415054686</v>
      </c>
      <c r="BG50">
        <v>46</v>
      </c>
      <c r="BH50">
        <v>1.0236462017478563</v>
      </c>
      <c r="BI50">
        <v>1.0232871472578378</v>
      </c>
      <c r="BJ50">
        <v>1.0200372256485077</v>
      </c>
      <c r="BK50" s="9">
        <f t="shared" si="11"/>
        <v>1.0223235248847338</v>
      </c>
      <c r="BM50">
        <v>19.854099999999999</v>
      </c>
      <c r="BN50">
        <v>21.8141</v>
      </c>
      <c r="BO50">
        <v>26.1435</v>
      </c>
      <c r="BP50" s="9">
        <f t="shared" si="12"/>
        <v>22.603899999999999</v>
      </c>
      <c r="BR50">
        <v>19.469439804587179</v>
      </c>
      <c r="BS50">
        <v>2.9455610036460054</v>
      </c>
      <c r="BT50">
        <v>13.865689602528869</v>
      </c>
      <c r="BU50" s="9">
        <f t="shared" si="13"/>
        <v>12.093563470254018</v>
      </c>
    </row>
    <row r="51" spans="1:73" x14ac:dyDescent="0.25">
      <c r="A51" s="9">
        <v>47</v>
      </c>
      <c r="B51" s="9">
        <v>0.96955978415020272</v>
      </c>
      <c r="C51" s="9">
        <v>0.96906052187012748</v>
      </c>
      <c r="D51" s="9">
        <f t="shared" si="15"/>
        <v>0.9693101530101651</v>
      </c>
      <c r="E51" s="9"/>
      <c r="F51" s="9">
        <v>3.9285999999999999</v>
      </c>
      <c r="G51" s="9">
        <v>3.9074</v>
      </c>
      <c r="H51" s="9">
        <f t="shared" si="16"/>
        <v>3.9180000000000001</v>
      </c>
      <c r="I51" s="9"/>
      <c r="J51">
        <v>7.9745675952368202</v>
      </c>
      <c r="K51" s="9">
        <v>7.6871957900030568</v>
      </c>
      <c r="L51" s="9">
        <f t="shared" si="14"/>
        <v>7.8308816926199381</v>
      </c>
      <c r="N51" s="11">
        <v>47</v>
      </c>
      <c r="O51">
        <v>0.98521950958742355</v>
      </c>
      <c r="P51">
        <v>0.98503933822513157</v>
      </c>
      <c r="Q51" s="9">
        <f t="shared" si="17"/>
        <v>0.98512942390627756</v>
      </c>
      <c r="S51">
        <v>3.8957000000000002</v>
      </c>
      <c r="T51">
        <v>3.9121000000000001</v>
      </c>
      <c r="U51" s="9">
        <f t="shared" si="18"/>
        <v>3.9039000000000001</v>
      </c>
      <c r="W51">
        <v>17.170465362717103</v>
      </c>
      <c r="X51">
        <v>14.727805018230155</v>
      </c>
      <c r="Y51" s="9">
        <f t="shared" si="19"/>
        <v>15.94913519047363</v>
      </c>
      <c r="AA51">
        <v>47</v>
      </c>
      <c r="AB51">
        <v>0.99971803356619882</v>
      </c>
      <c r="AC51">
        <v>1.0036905425968066</v>
      </c>
      <c r="AD51">
        <v>1.0033977768664011</v>
      </c>
      <c r="AE51" s="9">
        <f t="shared" si="20"/>
        <v>1.0022687843431355</v>
      </c>
      <c r="AG51">
        <v>3.9074</v>
      </c>
      <c r="AH51">
        <v>7.8335999999999997</v>
      </c>
      <c r="AI51">
        <v>10.6632</v>
      </c>
      <c r="AJ51" s="9">
        <f t="shared" si="21"/>
        <v>7.4680666666666662</v>
      </c>
      <c r="AL51">
        <v>23.99554573701888</v>
      </c>
      <c r="AM51">
        <v>25.145032957953919</v>
      </c>
      <c r="AN51">
        <v>22.702372613466967</v>
      </c>
      <c r="AO51" s="9">
        <f t="shared" si="22"/>
        <v>23.947650436146589</v>
      </c>
      <c r="AQ51">
        <v>47</v>
      </c>
      <c r="AR51">
        <v>1.0179604837321377</v>
      </c>
      <c r="AS51">
        <v>1.0291997810901032</v>
      </c>
      <c r="AT51">
        <v>1.015147928560352</v>
      </c>
      <c r="AU51" s="9">
        <f t="shared" si="23"/>
        <v>1.0207693977941976</v>
      </c>
      <c r="AW51">
        <v>11.3927</v>
      </c>
      <c r="AX51">
        <v>14.752599999999999</v>
      </c>
      <c r="AY51">
        <v>16.6204</v>
      </c>
      <c r="AZ51" s="9">
        <f t="shared" si="24"/>
        <v>14.255233333333331</v>
      </c>
      <c r="BB51">
        <v>22.415000808233188</v>
      </c>
      <c r="BC51">
        <v>24.354760493561081</v>
      </c>
      <c r="BD51">
        <v>10.12985613448998</v>
      </c>
      <c r="BE51" s="9">
        <f t="shared" si="25"/>
        <v>18.966539145428083</v>
      </c>
      <c r="BG51">
        <v>47</v>
      </c>
      <c r="BH51">
        <v>1.0239366728539441</v>
      </c>
      <c r="BI51">
        <v>1.023532089278365</v>
      </c>
      <c r="BJ51">
        <v>1.0205763056832651</v>
      </c>
      <c r="BK51" s="9">
        <f t="shared" ref="BK51:BK59" si="26">AVERAGE(BH51:BJ51)</f>
        <v>1.022681689271858</v>
      </c>
      <c r="BM51">
        <v>19.225000000000001</v>
      </c>
      <c r="BN51">
        <v>21.8141</v>
      </c>
      <c r="BO51">
        <v>28.121200000000002</v>
      </c>
      <c r="BP51" s="9">
        <f t="shared" ref="BP51:BP59" si="27">AVERAGE(BM51:BO51)</f>
        <v>23.053433333333334</v>
      </c>
      <c r="BR51">
        <v>14.224904359071102</v>
      </c>
      <c r="BS51">
        <v>2.5863462471038274</v>
      </c>
      <c r="BT51">
        <v>12.285144673743206</v>
      </c>
      <c r="BU51" s="9">
        <f t="shared" ref="BU51:BU58" si="28">AVERAGE(BR51:BT51)</f>
        <v>9.6987984266393781</v>
      </c>
    </row>
    <row r="52" spans="1:73" x14ac:dyDescent="0.25">
      <c r="A52" s="9">
        <v>48</v>
      </c>
      <c r="B52" s="9">
        <v>0.97003629627273402</v>
      </c>
      <c r="C52" s="9">
        <v>0.96954409305473566</v>
      </c>
      <c r="D52" s="9">
        <f t="shared" si="15"/>
        <v>0.96979019466373484</v>
      </c>
      <c r="E52" s="9"/>
      <c r="F52" s="9">
        <v>3.9285999999999999</v>
      </c>
      <c r="G52" s="9">
        <v>3.9074</v>
      </c>
      <c r="H52" s="9">
        <f t="shared" si="16"/>
        <v>3.9180000000000001</v>
      </c>
      <c r="I52" s="9"/>
      <c r="J52">
        <v>8.9803689135549689</v>
      </c>
      <c r="K52" s="9">
        <v>8.046410546545248</v>
      </c>
      <c r="L52" s="9">
        <f t="shared" si="14"/>
        <v>8.5133897300501076</v>
      </c>
      <c r="N52" s="3">
        <v>48</v>
      </c>
      <c r="O52" s="3">
        <v>0.98595388808455464</v>
      </c>
      <c r="P52" s="3">
        <v>0.98624360939975009</v>
      </c>
      <c r="Q52" s="10">
        <f t="shared" si="17"/>
        <v>0.98609874874215242</v>
      </c>
      <c r="R52" s="3"/>
      <c r="S52" s="3">
        <v>3.8980000000000001</v>
      </c>
      <c r="T52" s="3">
        <v>3.9097</v>
      </c>
      <c r="U52" s="10">
        <f t="shared" si="18"/>
        <v>3.9038500000000003</v>
      </c>
      <c r="V52" s="3"/>
      <c r="W52" s="3">
        <v>16.667564703558025</v>
      </c>
      <c r="X52" s="3">
        <v>16.308349947015824</v>
      </c>
      <c r="Y52" s="10">
        <f t="shared" si="19"/>
        <v>16.487957325286924</v>
      </c>
      <c r="AA52">
        <v>48</v>
      </c>
      <c r="AB52">
        <v>1.0007720024297311</v>
      </c>
      <c r="AC52">
        <v>1.0049591172189465</v>
      </c>
      <c r="AD52">
        <v>1.0044602615536662</v>
      </c>
      <c r="AE52" s="9">
        <f t="shared" si="20"/>
        <v>1.003397127067448</v>
      </c>
      <c r="AG52">
        <v>3.9097</v>
      </c>
      <c r="AH52">
        <v>13.0481</v>
      </c>
      <c r="AI52">
        <v>12.662599999999999</v>
      </c>
      <c r="AJ52" s="9">
        <f t="shared" si="21"/>
        <v>9.8734666666666655</v>
      </c>
      <c r="AL52">
        <v>23.420802126551372</v>
      </c>
      <c r="AM52">
        <v>25.8634624710383</v>
      </c>
      <c r="AN52">
        <v>21.768414246457251</v>
      </c>
      <c r="AO52" s="9">
        <f t="shared" si="22"/>
        <v>23.684226281348973</v>
      </c>
      <c r="AQ52">
        <v>48</v>
      </c>
      <c r="AR52">
        <v>1.0187022566526016</v>
      </c>
      <c r="AS52">
        <v>1.0287042405092748</v>
      </c>
      <c r="AT52">
        <v>1.0154402108870078</v>
      </c>
      <c r="AU52" s="9">
        <f t="shared" si="23"/>
        <v>1.0209489026829615</v>
      </c>
      <c r="AW52">
        <v>12.062900000000001</v>
      </c>
      <c r="AX52">
        <v>15.4232</v>
      </c>
      <c r="AY52">
        <v>17.2958</v>
      </c>
      <c r="AZ52" s="9">
        <f t="shared" si="24"/>
        <v>14.927300000000001</v>
      </c>
      <c r="BB52">
        <v>17.457837167950863</v>
      </c>
      <c r="BC52">
        <v>17.817051924493036</v>
      </c>
      <c r="BD52">
        <v>8.1182534978537113</v>
      </c>
      <c r="BE52" s="9">
        <f t="shared" si="25"/>
        <v>14.464380863432538</v>
      </c>
      <c r="BG52">
        <v>48</v>
      </c>
      <c r="BH52">
        <v>1.0242580535581378</v>
      </c>
      <c r="BJ52">
        <v>1.0207537044360158</v>
      </c>
      <c r="BK52" s="9">
        <f t="shared" si="26"/>
        <v>1.0225058789970767</v>
      </c>
      <c r="BM52">
        <v>19.8658</v>
      </c>
      <c r="BO52">
        <v>28.7926</v>
      </c>
      <c r="BP52" s="9">
        <f t="shared" si="27"/>
        <v>24.3292</v>
      </c>
      <c r="BR52">
        <v>10.345384988415308</v>
      </c>
      <c r="BT52">
        <v>9.5551125240224746</v>
      </c>
      <c r="BU52" s="9">
        <f t="shared" si="28"/>
        <v>9.9502487562188904</v>
      </c>
    </row>
    <row r="53" spans="1:73" x14ac:dyDescent="0.25">
      <c r="A53" s="9">
        <v>49</v>
      </c>
      <c r="B53" s="9">
        <v>0.97043127079417035</v>
      </c>
      <c r="C53" s="9">
        <v>0.96987073525274792</v>
      </c>
      <c r="D53" s="9">
        <f t="shared" si="15"/>
        <v>0.97015100302345914</v>
      </c>
      <c r="E53" s="9"/>
      <c r="F53" s="9">
        <v>3.9262999999999999</v>
      </c>
      <c r="G53" s="9">
        <v>3.9074</v>
      </c>
      <c r="H53" s="9">
        <f t="shared" si="16"/>
        <v>3.9168500000000002</v>
      </c>
      <c r="I53" s="9"/>
      <c r="J53">
        <v>8.9085259622465305</v>
      </c>
      <c r="K53" s="9">
        <v>8.261939400470574</v>
      </c>
      <c r="L53" s="9">
        <f t="shared" si="14"/>
        <v>8.5852326813585513</v>
      </c>
      <c r="N53">
        <v>49</v>
      </c>
      <c r="O53">
        <v>0.98656351181696122</v>
      </c>
      <c r="P53">
        <v>0.98670422165970595</v>
      </c>
      <c r="Q53" s="9">
        <f t="shared" si="17"/>
        <v>0.98663386673833364</v>
      </c>
      <c r="S53">
        <v>3.8957000000000002</v>
      </c>
      <c r="T53">
        <v>3.9097</v>
      </c>
      <c r="U53" s="9">
        <f t="shared" si="18"/>
        <v>3.9027000000000003</v>
      </c>
      <c r="W53">
        <v>16.020978141782066</v>
      </c>
      <c r="X53">
        <v>14.87149092084703</v>
      </c>
      <c r="Y53" s="9">
        <f t="shared" si="19"/>
        <v>15.446234531314548</v>
      </c>
      <c r="AA53">
        <v>49</v>
      </c>
      <c r="AB53">
        <v>1.0019694677959317</v>
      </c>
      <c r="AC53">
        <v>1.0063310999222026</v>
      </c>
      <c r="AD53">
        <v>1.0054659341115852</v>
      </c>
      <c r="AE53" s="9">
        <f t="shared" si="20"/>
        <v>1.0045888339432398</v>
      </c>
      <c r="AG53">
        <v>3.9121000000000001</v>
      </c>
      <c r="AH53">
        <v>14.353</v>
      </c>
      <c r="AI53">
        <v>13.9955</v>
      </c>
      <c r="AJ53" s="9">
        <f t="shared" si="21"/>
        <v>10.753533333333332</v>
      </c>
      <c r="AL53">
        <v>23.205273272626037</v>
      </c>
      <c r="AM53">
        <v>26.510049032814255</v>
      </c>
      <c r="AN53">
        <v>21.983943100382579</v>
      </c>
      <c r="AO53" s="9">
        <f t="shared" si="22"/>
        <v>23.89975513527429</v>
      </c>
      <c r="AQ53">
        <v>49</v>
      </c>
      <c r="AR53">
        <v>1.0193905256840967</v>
      </c>
      <c r="AS53">
        <v>1.0291154394733522</v>
      </c>
      <c r="AT53">
        <v>1.0154874995262453</v>
      </c>
      <c r="AU53" s="9">
        <f t="shared" si="23"/>
        <v>1.0213311548945647</v>
      </c>
      <c r="AW53">
        <v>12.062900000000001</v>
      </c>
      <c r="AX53">
        <v>14.752599999999999</v>
      </c>
      <c r="AY53">
        <v>19.291499999999999</v>
      </c>
      <c r="AZ53" s="9">
        <f t="shared" si="24"/>
        <v>15.369</v>
      </c>
      <c r="BB53">
        <v>16.954936508791778</v>
      </c>
      <c r="BC53">
        <v>11.782244014584075</v>
      </c>
      <c r="BD53">
        <v>5.8192790559836372</v>
      </c>
      <c r="BE53" s="9">
        <f t="shared" si="25"/>
        <v>11.518819859786497</v>
      </c>
      <c r="BG53">
        <v>49</v>
      </c>
      <c r="BH53">
        <v>1.0245499444005794</v>
      </c>
      <c r="BJ53">
        <v>1.0213091377659245</v>
      </c>
      <c r="BK53" s="9">
        <f t="shared" si="26"/>
        <v>1.022929541083252</v>
      </c>
      <c r="BM53">
        <v>19.877600000000001</v>
      </c>
      <c r="BO53">
        <v>28.827400000000001</v>
      </c>
      <c r="BP53" s="9">
        <f t="shared" si="27"/>
        <v>24.352499999999999</v>
      </c>
      <c r="BR53">
        <v>7.6153528386946308</v>
      </c>
      <c r="BT53">
        <v>8.6929971083212152</v>
      </c>
      <c r="BU53" s="9">
        <f t="shared" si="28"/>
        <v>8.1541749735079225</v>
      </c>
    </row>
    <row r="54" spans="1:73" x14ac:dyDescent="0.25">
      <c r="A54" s="9">
        <v>50</v>
      </c>
      <c r="B54" s="9">
        <v>0.97081741049675452</v>
      </c>
      <c r="C54" s="9">
        <v>0.97020602957295976</v>
      </c>
      <c r="D54" s="9">
        <f t="shared" si="15"/>
        <v>0.97051172003485719</v>
      </c>
      <c r="E54" s="9"/>
      <c r="F54" s="9">
        <v>3.9262999999999999</v>
      </c>
      <c r="G54" s="9">
        <v>3.9074</v>
      </c>
      <c r="H54" s="9">
        <f t="shared" si="16"/>
        <v>3.9168500000000002</v>
      </c>
      <c r="I54" s="9"/>
      <c r="J54">
        <v>8.2619394004705615</v>
      </c>
      <c r="K54" s="9">
        <v>7.7590387413114961</v>
      </c>
      <c r="L54" s="9">
        <f t="shared" si="14"/>
        <v>8.0104890708910297</v>
      </c>
      <c r="N54">
        <v>50</v>
      </c>
      <c r="O54">
        <v>0.98754254977066014</v>
      </c>
      <c r="P54">
        <v>0.98747189600822893</v>
      </c>
      <c r="Q54" s="9">
        <f t="shared" si="17"/>
        <v>0.98750722288944459</v>
      </c>
      <c r="S54">
        <v>3.8980000000000001</v>
      </c>
      <c r="T54">
        <v>3.9097</v>
      </c>
      <c r="U54" s="9">
        <f t="shared" si="18"/>
        <v>3.9038500000000003</v>
      </c>
      <c r="W54">
        <v>16.523878800941148</v>
      </c>
      <c r="X54">
        <v>14.799647969538583</v>
      </c>
      <c r="Y54" s="9">
        <f t="shared" si="19"/>
        <v>15.661763385239865</v>
      </c>
      <c r="AA54">
        <v>50</v>
      </c>
      <c r="AB54">
        <v>1.0031243611795844</v>
      </c>
      <c r="AC54">
        <v>1.0073782193405301</v>
      </c>
      <c r="AD54">
        <v>1.0064082197324398</v>
      </c>
      <c r="AE54" s="9">
        <f t="shared" si="20"/>
        <v>1.0056369334175181</v>
      </c>
      <c r="AG54">
        <v>3.9144000000000001</v>
      </c>
      <c r="AH54">
        <v>14.353</v>
      </c>
      <c r="AI54">
        <v>14.004099999999999</v>
      </c>
      <c r="AJ54" s="9">
        <f t="shared" si="21"/>
        <v>10.757166666666665</v>
      </c>
      <c r="AL54">
        <v>22.558686710850065</v>
      </c>
      <c r="AM54">
        <v>25.504247714496145</v>
      </c>
      <c r="AN54">
        <v>21.193670635989747</v>
      </c>
      <c r="AO54" s="9">
        <f t="shared" si="22"/>
        <v>23.08553502044532</v>
      </c>
      <c r="AQ54">
        <v>50</v>
      </c>
      <c r="AR54">
        <v>1.0195057751570606</v>
      </c>
      <c r="AS54">
        <v>1.0283272664593355</v>
      </c>
      <c r="AT54">
        <v>1.0157231483561553</v>
      </c>
      <c r="AU54" s="9">
        <f t="shared" si="23"/>
        <v>1.0211853966575173</v>
      </c>
      <c r="AW54">
        <v>11.3927</v>
      </c>
      <c r="AX54">
        <v>15.4232</v>
      </c>
      <c r="AY54">
        <v>18.626300000000001</v>
      </c>
      <c r="AZ54" s="9">
        <f t="shared" si="24"/>
        <v>15.147399999999999</v>
      </c>
      <c r="BB54">
        <v>14.440433212996378</v>
      </c>
      <c r="BC54">
        <v>4.7416347863570518</v>
      </c>
      <c r="BD54">
        <v>4.5979488837401492</v>
      </c>
      <c r="BE54" s="9">
        <f t="shared" si="25"/>
        <v>7.9266722943645256</v>
      </c>
      <c r="BG54">
        <v>50</v>
      </c>
      <c r="BH54">
        <v>1.0247437036934024</v>
      </c>
      <c r="BJ54">
        <v>1.0218420444088161</v>
      </c>
      <c r="BK54" s="9">
        <f t="shared" si="26"/>
        <v>1.0232928740511094</v>
      </c>
      <c r="BM54">
        <v>20.518799999999999</v>
      </c>
      <c r="BO54">
        <v>31.467099999999999</v>
      </c>
      <c r="BP54" s="9">
        <f t="shared" si="27"/>
        <v>25.99295</v>
      </c>
      <c r="BR54">
        <v>6.4658656177595688</v>
      </c>
      <c r="BT54">
        <v>8.5493112057043152</v>
      </c>
      <c r="BU54" s="9">
        <f t="shared" si="28"/>
        <v>7.507588411731942</v>
      </c>
    </row>
    <row r="55" spans="1:73" x14ac:dyDescent="0.25">
      <c r="A55" s="9">
        <v>51</v>
      </c>
      <c r="B55" s="9">
        <v>0.97137231958842229</v>
      </c>
      <c r="C55" s="9">
        <v>0.97051035921021855</v>
      </c>
      <c r="D55" s="9">
        <f t="shared" si="15"/>
        <v>0.97094133939932048</v>
      </c>
      <c r="E55" s="9"/>
      <c r="F55" s="9">
        <v>3.9215</v>
      </c>
      <c r="G55" s="9">
        <v>3.9074</v>
      </c>
      <c r="H55" s="9">
        <f t="shared" si="16"/>
        <v>3.91445</v>
      </c>
      <c r="I55" s="9"/>
      <c r="J55">
        <v>8.6929971083212045</v>
      </c>
      <c r="K55" s="9">
        <v>7.4716669360777308</v>
      </c>
      <c r="L55" s="9">
        <f t="shared" si="14"/>
        <v>8.0823320221994681</v>
      </c>
      <c r="N55">
        <v>51</v>
      </c>
      <c r="O55">
        <v>0.98830750342527018</v>
      </c>
      <c r="P55">
        <v>0.98848264804311015</v>
      </c>
      <c r="Q55" s="9">
        <f t="shared" si="17"/>
        <v>0.98839507573419016</v>
      </c>
      <c r="S55">
        <v>3.8980000000000001</v>
      </c>
      <c r="T55">
        <v>3.9121000000000001</v>
      </c>
      <c r="U55" s="9">
        <f t="shared" si="18"/>
        <v>3.9050500000000001</v>
      </c>
      <c r="W55">
        <v>15.661763385239867</v>
      </c>
      <c r="X55">
        <v>15.589920433931413</v>
      </c>
      <c r="Y55" s="9">
        <f t="shared" si="19"/>
        <v>15.62584190958564</v>
      </c>
      <c r="AA55">
        <v>51</v>
      </c>
      <c r="AB55">
        <v>1.0043318580545977</v>
      </c>
      <c r="AC55">
        <v>1.0084585339683816</v>
      </c>
      <c r="AD55">
        <v>1.0071451773613951</v>
      </c>
      <c r="AE55" s="9">
        <f t="shared" si="20"/>
        <v>1.0066451897947915</v>
      </c>
      <c r="AG55">
        <v>7.1764999999999999</v>
      </c>
      <c r="AH55">
        <v>14.3443</v>
      </c>
      <c r="AI55">
        <v>14.6709</v>
      </c>
      <c r="AJ55" s="9">
        <f t="shared" si="21"/>
        <v>12.063899999999999</v>
      </c>
      <c r="AL55">
        <v>23.564488029168242</v>
      </c>
      <c r="AM55">
        <v>24.282917542252605</v>
      </c>
      <c r="AN55">
        <v>19.253910950661854</v>
      </c>
      <c r="AO55" s="9">
        <f t="shared" si="22"/>
        <v>22.3671055073609</v>
      </c>
      <c r="AQ55">
        <v>51</v>
      </c>
      <c r="AR55">
        <v>1.0199090861681097</v>
      </c>
      <c r="AS55">
        <v>1.030992892525685</v>
      </c>
      <c r="AT55">
        <v>1.0157541240836521</v>
      </c>
      <c r="AU55" s="9">
        <f t="shared" si="23"/>
        <v>1.0222187009258157</v>
      </c>
      <c r="AW55">
        <v>12.733000000000001</v>
      </c>
      <c r="AX55">
        <v>17.434899999999999</v>
      </c>
      <c r="AY55">
        <v>19.956700000000001</v>
      </c>
      <c r="AZ55" s="9">
        <f t="shared" si="24"/>
        <v>16.708200000000001</v>
      </c>
      <c r="BB55">
        <v>11.207500404116569</v>
      </c>
      <c r="BC55">
        <v>16.236506995707369</v>
      </c>
      <c r="BD55">
        <v>3.5921475654219881</v>
      </c>
      <c r="BE55" s="9">
        <f t="shared" si="25"/>
        <v>10.34538498841531</v>
      </c>
      <c r="BG55">
        <v>51</v>
      </c>
      <c r="BH55">
        <v>1.0244892460147021</v>
      </c>
      <c r="BJ55">
        <v>1.0216644540880282</v>
      </c>
      <c r="BK55" s="9">
        <f t="shared" si="26"/>
        <v>1.0230768500513652</v>
      </c>
      <c r="BM55">
        <v>21.147500000000001</v>
      </c>
      <c r="BO55">
        <v>32.778199999999998</v>
      </c>
      <c r="BP55" s="9">
        <f t="shared" si="27"/>
        <v>26.96285</v>
      </c>
      <c r="BR55">
        <v>3.5921475654219872</v>
      </c>
      <c r="BT55">
        <v>6.4658656177595688</v>
      </c>
      <c r="BU55" s="9">
        <f t="shared" si="28"/>
        <v>5.029006591590778</v>
      </c>
    </row>
    <row r="56" spans="1:73" x14ac:dyDescent="0.25">
      <c r="A56" s="9">
        <v>52</v>
      </c>
      <c r="B56" s="9">
        <v>0.97188569241674294</v>
      </c>
      <c r="C56" s="9">
        <v>0.97088090015069095</v>
      </c>
      <c r="D56" s="9">
        <f t="shared" si="15"/>
        <v>0.971383296283717</v>
      </c>
      <c r="E56" s="9"/>
      <c r="F56" s="9">
        <v>3.9239000000000002</v>
      </c>
      <c r="G56" s="9">
        <v>3.9097</v>
      </c>
      <c r="H56" s="9">
        <f t="shared" si="16"/>
        <v>3.9168000000000003</v>
      </c>
      <c r="I56" s="9"/>
      <c r="J56">
        <v>9.8424843292562425</v>
      </c>
      <c r="K56" s="9">
        <v>7.7590387413114943</v>
      </c>
      <c r="L56" s="9">
        <f t="shared" si="14"/>
        <v>8.8007615352838684</v>
      </c>
      <c r="N56">
        <v>52</v>
      </c>
      <c r="O56">
        <v>0.98928255921228303</v>
      </c>
      <c r="P56">
        <v>0.98927014186658901</v>
      </c>
      <c r="Q56" s="9">
        <f t="shared" si="17"/>
        <v>0.98927635053943597</v>
      </c>
      <c r="S56">
        <v>3.8957000000000002</v>
      </c>
      <c r="T56">
        <v>3.9144000000000001</v>
      </c>
      <c r="U56" s="9">
        <f t="shared" si="18"/>
        <v>3.9050500000000001</v>
      </c>
      <c r="W56">
        <v>16.739407654866476</v>
      </c>
      <c r="X56">
        <v>17.38599421664243</v>
      </c>
      <c r="Y56" s="9">
        <f t="shared" si="19"/>
        <v>17.062700935754453</v>
      </c>
      <c r="AA56">
        <v>52</v>
      </c>
      <c r="AB56">
        <v>1.0055035710388971</v>
      </c>
      <c r="AC56">
        <v>1.0094673770299603</v>
      </c>
      <c r="AD56">
        <v>1.007990059327184</v>
      </c>
      <c r="AE56" s="9">
        <f t="shared" si="20"/>
        <v>1.0076536691320137</v>
      </c>
      <c r="AG56">
        <v>11.7363</v>
      </c>
      <c r="AH56">
        <v>15.0054</v>
      </c>
      <c r="AI56">
        <v>14.6709</v>
      </c>
      <c r="AJ56" s="9">
        <f t="shared" si="21"/>
        <v>13.8042</v>
      </c>
      <c r="AL56">
        <v>23.133430321317618</v>
      </c>
      <c r="AM56">
        <v>23.061587370009171</v>
      </c>
      <c r="AN56">
        <v>18.391795534960572</v>
      </c>
      <c r="AO56" s="9">
        <f t="shared" si="22"/>
        <v>21.528937742095788</v>
      </c>
      <c r="AQ56">
        <v>52</v>
      </c>
      <c r="AR56">
        <v>1.0196093695358126</v>
      </c>
      <c r="AS56">
        <v>1.0301957266894768</v>
      </c>
      <c r="AT56">
        <v>1.0158990940197332</v>
      </c>
      <c r="AU56" s="9">
        <f t="shared" si="23"/>
        <v>1.0219013967483408</v>
      </c>
      <c r="AW56">
        <v>12.062900000000001</v>
      </c>
      <c r="AX56">
        <v>16.093800000000002</v>
      </c>
      <c r="AZ56" s="9">
        <f t="shared" si="24"/>
        <v>14.07835</v>
      </c>
      <c r="BB56">
        <v>6.8969233256102243</v>
      </c>
      <c r="BC56">
        <v>4.0950482245810669</v>
      </c>
      <c r="BD56">
        <v>3.017403954954482</v>
      </c>
      <c r="BE56" s="9">
        <f t="shared" si="25"/>
        <v>4.6697918350485912</v>
      </c>
      <c r="BG56">
        <v>52</v>
      </c>
      <c r="BH56">
        <v>1.024660275876796</v>
      </c>
      <c r="BJ56">
        <v>1.0217168718602065</v>
      </c>
      <c r="BK56" s="9">
        <f t="shared" si="26"/>
        <v>1.0231885738685014</v>
      </c>
      <c r="BM56">
        <v>21.7883</v>
      </c>
      <c r="BO56">
        <v>35.421900000000001</v>
      </c>
      <c r="BP56" s="9">
        <f t="shared" si="27"/>
        <v>28.6051</v>
      </c>
      <c r="BR56">
        <v>3.017403954954482</v>
      </c>
      <c r="BT56">
        <v>4.5261059324317232</v>
      </c>
      <c r="BU56" s="9">
        <f t="shared" si="28"/>
        <v>3.7717549436931028</v>
      </c>
    </row>
    <row r="57" spans="1:73" x14ac:dyDescent="0.25">
      <c r="A57" s="9">
        <v>53</v>
      </c>
      <c r="B57" s="9">
        <v>0.97199935474811949</v>
      </c>
      <c r="C57" s="9">
        <v>0.97126674700375737</v>
      </c>
      <c r="D57" s="9">
        <f t="shared" si="15"/>
        <v>0.97163305087593843</v>
      </c>
      <c r="E57" s="9"/>
      <c r="F57" s="9">
        <v>3.9215</v>
      </c>
      <c r="G57" s="9">
        <v>3.9097</v>
      </c>
      <c r="H57" s="9">
        <f t="shared" si="16"/>
        <v>3.9156</v>
      </c>
      <c r="I57" s="9"/>
      <c r="J57">
        <v>8.3337823517790142</v>
      </c>
      <c r="K57" s="9">
        <v>7.3279810334608531</v>
      </c>
      <c r="L57" s="9">
        <f t="shared" si="14"/>
        <v>7.8308816926199336</v>
      </c>
      <c r="N57">
        <v>53</v>
      </c>
      <c r="O57">
        <v>0.99004537760780853</v>
      </c>
      <c r="P57">
        <v>0.99010780158354172</v>
      </c>
      <c r="Q57" s="9">
        <f t="shared" si="17"/>
        <v>0.99007658959567513</v>
      </c>
      <c r="S57">
        <v>3.8957000000000002</v>
      </c>
      <c r="T57">
        <v>3.9121000000000001</v>
      </c>
      <c r="U57" s="9">
        <f t="shared" si="18"/>
        <v>3.9039000000000001</v>
      </c>
      <c r="W57">
        <v>16.739407654866451</v>
      </c>
      <c r="X57">
        <v>15.877292239165167</v>
      </c>
      <c r="Y57" s="9">
        <f t="shared" si="19"/>
        <v>16.30834994701581</v>
      </c>
      <c r="AA57">
        <v>53</v>
      </c>
      <c r="AB57">
        <v>1.0065265823550575</v>
      </c>
      <c r="AC57">
        <v>1.0100448128920148</v>
      </c>
      <c r="AD57">
        <v>1.0085239936008428</v>
      </c>
      <c r="AE57" s="9">
        <f t="shared" si="20"/>
        <v>1.0083651296159717</v>
      </c>
      <c r="AG57">
        <v>12.388299999999999</v>
      </c>
      <c r="AH57">
        <v>16.310199999999998</v>
      </c>
      <c r="AI57">
        <v>14.6709</v>
      </c>
      <c r="AJ57" s="9">
        <f t="shared" si="21"/>
        <v>14.456466666666666</v>
      </c>
      <c r="AL57">
        <v>22.917901467392269</v>
      </c>
      <c r="AM57">
        <v>20.331555220288436</v>
      </c>
      <c r="AN57">
        <v>16.308349947015849</v>
      </c>
      <c r="AO57" s="9">
        <f t="shared" si="22"/>
        <v>19.852602211565518</v>
      </c>
      <c r="AQ57">
        <v>53</v>
      </c>
      <c r="AR57">
        <v>1.0197567142995332</v>
      </c>
      <c r="AS57">
        <v>1.0298702087215552</v>
      </c>
      <c r="AU57" s="9">
        <f t="shared" si="23"/>
        <v>1.0248134615105442</v>
      </c>
      <c r="AW57">
        <v>12.062900000000001</v>
      </c>
      <c r="AX57">
        <v>17.434899999999999</v>
      </c>
      <c r="AZ57" s="9">
        <f t="shared" si="24"/>
        <v>14.748899999999999</v>
      </c>
      <c r="BB57">
        <v>4.5261059324316717</v>
      </c>
      <c r="BC57">
        <v>4.5979488837401483</v>
      </c>
      <c r="BE57" s="9">
        <f t="shared" si="25"/>
        <v>4.5620274080859105</v>
      </c>
      <c r="BG57">
        <v>53</v>
      </c>
      <c r="BJ57">
        <v>1.0221034062981214</v>
      </c>
      <c r="BK57" s="9">
        <f t="shared" si="26"/>
        <v>1.0221034062981214</v>
      </c>
      <c r="BO57">
        <v>36.733800000000002</v>
      </c>
      <c r="BP57" s="9">
        <f t="shared" si="27"/>
        <v>36.733800000000002</v>
      </c>
      <c r="BT57">
        <v>5.3163783968245557</v>
      </c>
      <c r="BU57" s="9">
        <f t="shared" si="28"/>
        <v>5.3163783968245557</v>
      </c>
    </row>
    <row r="58" spans="1:73" x14ac:dyDescent="0.25">
      <c r="A58" s="9">
        <v>54</v>
      </c>
      <c r="B58" s="9">
        <v>0.97251974505321737</v>
      </c>
      <c r="C58" s="9">
        <v>0.97148334123960411</v>
      </c>
      <c r="D58" s="9">
        <f t="shared" si="15"/>
        <v>0.97200154314641074</v>
      </c>
      <c r="E58" s="9"/>
      <c r="F58" s="9">
        <v>3.9215</v>
      </c>
      <c r="G58" s="9">
        <v>3.9097</v>
      </c>
      <c r="H58" s="9">
        <f t="shared" si="16"/>
        <v>3.9156</v>
      </c>
      <c r="I58" s="9"/>
      <c r="J58">
        <v>8.9085259622465323</v>
      </c>
      <c r="K58" s="9">
        <v>6.89692332561021</v>
      </c>
      <c r="L58" s="9">
        <f t="shared" si="14"/>
        <v>7.9027246439283712</v>
      </c>
      <c r="N58">
        <v>54</v>
      </c>
      <c r="O58">
        <v>0.99070538659036944</v>
      </c>
      <c r="P58">
        <v>0.99032307745040138</v>
      </c>
      <c r="Q58" s="9">
        <f t="shared" si="17"/>
        <v>0.99051423202038547</v>
      </c>
      <c r="S58">
        <v>3.8957000000000002</v>
      </c>
      <c r="T58">
        <v>3.9144000000000001</v>
      </c>
      <c r="U58" s="9">
        <f t="shared" si="18"/>
        <v>3.9050500000000001</v>
      </c>
      <c r="W58">
        <v>16.883093557483352</v>
      </c>
      <c r="X58">
        <v>14.87149092084703</v>
      </c>
      <c r="Y58" s="9">
        <f t="shared" si="19"/>
        <v>15.877292239165191</v>
      </c>
      <c r="AA58">
        <v>54</v>
      </c>
      <c r="AB58">
        <v>1.0078022417892059</v>
      </c>
      <c r="AC58">
        <v>1.010907172178118</v>
      </c>
      <c r="AD58">
        <v>1.0089118326137239</v>
      </c>
      <c r="AE58" s="9">
        <f t="shared" si="20"/>
        <v>1.0092070821936827</v>
      </c>
      <c r="AG58">
        <v>12.3734</v>
      </c>
      <c r="AH58">
        <v>17.625599999999999</v>
      </c>
      <c r="AI58">
        <v>16.014500000000002</v>
      </c>
      <c r="AJ58" s="9">
        <f t="shared" si="21"/>
        <v>15.337833333333334</v>
      </c>
      <c r="AL58">
        <v>23.13343032131759</v>
      </c>
      <c r="AM58">
        <v>18.319952583652171</v>
      </c>
      <c r="AN58">
        <v>13.865689602528873</v>
      </c>
      <c r="AO58" s="9">
        <f t="shared" si="22"/>
        <v>18.439690835832877</v>
      </c>
      <c r="AQ58">
        <v>54</v>
      </c>
      <c r="AR58">
        <v>1.0198494443436001</v>
      </c>
      <c r="AS58">
        <v>1.0284078114772426</v>
      </c>
      <c r="AU58" s="9">
        <f t="shared" si="23"/>
        <v>1.0241286279104214</v>
      </c>
      <c r="AW58">
        <v>12.0703</v>
      </c>
      <c r="AX58">
        <v>18.7761</v>
      </c>
      <c r="AZ58" s="9">
        <f t="shared" si="24"/>
        <v>15.4232</v>
      </c>
      <c r="BB58">
        <v>2.0834455879447469</v>
      </c>
      <c r="BE58" s="9">
        <f t="shared" si="25"/>
        <v>2.0834455879447469</v>
      </c>
      <c r="BG58">
        <v>54</v>
      </c>
      <c r="BJ58">
        <v>1.0221020950690753</v>
      </c>
      <c r="BK58" s="9">
        <f t="shared" si="26"/>
        <v>1.0221020950690753</v>
      </c>
      <c r="BO58">
        <v>37.412500000000001</v>
      </c>
      <c r="BP58" s="9">
        <f t="shared" si="27"/>
        <v>37.412500000000001</v>
      </c>
      <c r="BT58">
        <v>3.1610898575713837</v>
      </c>
      <c r="BU58" s="9">
        <f t="shared" si="28"/>
        <v>3.1610898575713837</v>
      </c>
    </row>
    <row r="59" spans="1:73" x14ac:dyDescent="0.25">
      <c r="A59" s="9">
        <v>55</v>
      </c>
      <c r="B59" s="9">
        <v>0.97289266498001714</v>
      </c>
      <c r="C59" s="9">
        <v>0.97188929649456057</v>
      </c>
      <c r="D59" s="9">
        <f t="shared" si="15"/>
        <v>0.9723909807372888</v>
      </c>
      <c r="E59" s="9"/>
      <c r="F59" s="9">
        <v>3.9215</v>
      </c>
      <c r="G59" s="9">
        <v>3.9097</v>
      </c>
      <c r="H59" s="9">
        <f t="shared" si="16"/>
        <v>3.9156</v>
      </c>
      <c r="I59" s="9"/>
      <c r="J59">
        <v>8.8366830109380938</v>
      </c>
      <c r="K59" s="9">
        <v>7.1124521795355369</v>
      </c>
      <c r="L59" s="9">
        <f t="shared" si="14"/>
        <v>7.9745675952368149</v>
      </c>
      <c r="N59">
        <v>55</v>
      </c>
      <c r="O59">
        <v>0.99159036811359202</v>
      </c>
      <c r="P59">
        <v>0.99131204150976482</v>
      </c>
      <c r="Q59" s="9">
        <f t="shared" si="17"/>
        <v>0.99145120481167837</v>
      </c>
      <c r="S59">
        <v>3.8980000000000001</v>
      </c>
      <c r="T59">
        <v>3.9167999999999998</v>
      </c>
      <c r="U59" s="9">
        <f t="shared" si="18"/>
        <v>3.9074</v>
      </c>
      <c r="W59">
        <v>16.452035849632697</v>
      </c>
      <c r="X59">
        <v>15.733606336548316</v>
      </c>
      <c r="Y59" s="9">
        <f t="shared" si="19"/>
        <v>16.092821093090507</v>
      </c>
      <c r="AA59">
        <v>55</v>
      </c>
      <c r="AB59">
        <v>1.0088628464952227</v>
      </c>
      <c r="AC59">
        <v>1.0115199298820461</v>
      </c>
      <c r="AD59">
        <v>1.0094127493590321</v>
      </c>
      <c r="AE59" s="9">
        <f t="shared" si="20"/>
        <v>1.0099318419121002</v>
      </c>
      <c r="AG59">
        <v>13.0168</v>
      </c>
      <c r="AH59">
        <v>16.310199999999998</v>
      </c>
      <c r="AI59">
        <v>16.014500000000002</v>
      </c>
      <c r="AJ59" s="9">
        <f t="shared" si="21"/>
        <v>15.113833333333332</v>
      </c>
      <c r="AL59">
        <v>22.702372613466967</v>
      </c>
      <c r="AM59">
        <v>16.595721752249553</v>
      </c>
      <c r="AN59">
        <v>12.069615819817876</v>
      </c>
      <c r="AO59" s="9">
        <f t="shared" ref="AO59:AO71" si="29">AVERAGE(AL59:AN59)</f>
        <v>17.122570061844801</v>
      </c>
      <c r="AQ59">
        <v>55</v>
      </c>
      <c r="AR59">
        <v>1.0200007078892104</v>
      </c>
      <c r="AU59" s="9">
        <f t="shared" si="23"/>
        <v>1.0200007078892104</v>
      </c>
      <c r="AW59">
        <v>14.752599999999999</v>
      </c>
      <c r="AX59">
        <v>19.4467</v>
      </c>
      <c r="AZ59" s="9">
        <f t="shared" si="24"/>
        <v>17.09965</v>
      </c>
      <c r="BB59">
        <v>2.0834455879447464</v>
      </c>
      <c r="BE59" s="9">
        <f t="shared" si="25"/>
        <v>2.0834455879447464</v>
      </c>
      <c r="BG59">
        <v>55</v>
      </c>
      <c r="BJ59">
        <v>0.94864559754504674</v>
      </c>
      <c r="BK59" s="9">
        <f t="shared" si="26"/>
        <v>0.94864559754504674</v>
      </c>
      <c r="BO59">
        <v>38.748600000000003</v>
      </c>
      <c r="BP59" s="9">
        <f t="shared" si="27"/>
        <v>38.748600000000003</v>
      </c>
      <c r="BU59" s="9"/>
    </row>
    <row r="60" spans="1:73" x14ac:dyDescent="0.25">
      <c r="A60" s="9">
        <v>56</v>
      </c>
      <c r="B60" s="9">
        <v>0.97327182234808929</v>
      </c>
      <c r="C60" s="9">
        <v>0.9723256757520814</v>
      </c>
      <c r="D60" s="9">
        <f t="shared" si="15"/>
        <v>0.97279874905008534</v>
      </c>
      <c r="E60" s="9"/>
      <c r="F60" s="9">
        <v>3.9215</v>
      </c>
      <c r="G60" s="9">
        <v>3.9121000000000001</v>
      </c>
      <c r="H60" s="9">
        <f t="shared" si="16"/>
        <v>3.9168000000000003</v>
      </c>
      <c r="I60" s="9"/>
      <c r="J60">
        <v>8.0464105465452604</v>
      </c>
      <c r="K60" s="9">
        <v>7.6153528386946174</v>
      </c>
      <c r="L60" s="9">
        <f t="shared" si="14"/>
        <v>7.8308816926199389</v>
      </c>
      <c r="N60">
        <v>56</v>
      </c>
      <c r="O60">
        <v>0.99215163353843583</v>
      </c>
      <c r="P60">
        <v>0.99208094175341954</v>
      </c>
      <c r="Q60" s="9">
        <f t="shared" si="17"/>
        <v>0.99211628764592774</v>
      </c>
      <c r="S60">
        <v>3.8957000000000002</v>
      </c>
      <c r="T60">
        <v>3.9192</v>
      </c>
      <c r="U60" s="9">
        <f t="shared" si="18"/>
        <v>3.9074499999999999</v>
      </c>
      <c r="W60">
        <v>15.589920433931438</v>
      </c>
      <c r="X60">
        <v>14.727805018230155</v>
      </c>
      <c r="Y60" s="9">
        <f t="shared" si="19"/>
        <v>15.158862726080796</v>
      </c>
      <c r="AA60">
        <v>56</v>
      </c>
      <c r="AB60">
        <v>1.0099819674162904</v>
      </c>
      <c r="AC60">
        <v>1.0120749389344557</v>
      </c>
      <c r="AD60">
        <v>1.0098889573303063</v>
      </c>
      <c r="AE60" s="9">
        <f t="shared" si="20"/>
        <v>1.0106486212270174</v>
      </c>
      <c r="AG60">
        <v>13.6594</v>
      </c>
      <c r="AH60">
        <v>16.962599999999998</v>
      </c>
      <c r="AI60">
        <v>16.681799999999999</v>
      </c>
      <c r="AJ60" s="9">
        <f t="shared" si="21"/>
        <v>15.767933333333332</v>
      </c>
      <c r="AL60">
        <v>22.271314905616308</v>
      </c>
      <c r="AM60">
        <v>14.512276164304852</v>
      </c>
      <c r="AN60">
        <v>11.063814501499717</v>
      </c>
      <c r="AO60" s="9">
        <f t="shared" si="29"/>
        <v>15.949135190473626</v>
      </c>
      <c r="AQ60">
        <v>56</v>
      </c>
      <c r="AR60">
        <v>1.0201033199708451</v>
      </c>
      <c r="AU60" s="9">
        <f t="shared" si="23"/>
        <v>1.0201033199708451</v>
      </c>
      <c r="AW60">
        <v>15.4328</v>
      </c>
      <c r="AZ60" s="9">
        <f t="shared" si="24"/>
        <v>15.4328</v>
      </c>
      <c r="BB60">
        <v>0.79027246439288434</v>
      </c>
      <c r="BE60" s="9">
        <f t="shared" si="25"/>
        <v>0.79027246439288434</v>
      </c>
      <c r="BK60" s="9"/>
      <c r="BP60" s="9"/>
      <c r="BU60" s="9"/>
    </row>
    <row r="61" spans="1:73" x14ac:dyDescent="0.25">
      <c r="A61" s="10">
        <v>57</v>
      </c>
      <c r="B61" s="10">
        <v>0.97366056736112716</v>
      </c>
      <c r="C61" s="10">
        <v>0.97273055723073087</v>
      </c>
      <c r="D61" s="10">
        <f t="shared" si="15"/>
        <v>0.97319556229592896</v>
      </c>
      <c r="E61" s="10"/>
      <c r="F61" s="10">
        <v>3.9262999999999999</v>
      </c>
      <c r="G61" s="10">
        <v>3.9144000000000001</v>
      </c>
      <c r="H61" s="10">
        <f t="shared" si="16"/>
        <v>3.92035</v>
      </c>
      <c r="I61" s="10"/>
      <c r="J61" s="3">
        <v>7.3998239847692915</v>
      </c>
      <c r="K61" s="10">
        <v>7.7590387413114943</v>
      </c>
      <c r="L61" s="9">
        <f t="shared" si="14"/>
        <v>7.5794313630403929</v>
      </c>
      <c r="N61">
        <v>57</v>
      </c>
      <c r="O61">
        <v>0.99269275961346581</v>
      </c>
      <c r="P61">
        <v>0.99283517836614843</v>
      </c>
      <c r="Q61" s="9">
        <f t="shared" si="17"/>
        <v>0.99276396898980712</v>
      </c>
      <c r="S61">
        <v>3.8957000000000002</v>
      </c>
      <c r="T61">
        <v>3.9192</v>
      </c>
      <c r="U61" s="9">
        <f t="shared" si="18"/>
        <v>3.9074499999999999</v>
      </c>
      <c r="W61">
        <v>13.79384665122042</v>
      </c>
      <c r="X61">
        <v>14.584119115613255</v>
      </c>
      <c r="Y61" s="9">
        <f t="shared" si="19"/>
        <v>14.188982883416838</v>
      </c>
      <c r="AA61">
        <v>57</v>
      </c>
      <c r="AB61">
        <v>1.0110051053498346</v>
      </c>
      <c r="AC61">
        <v>1.0128016996918541</v>
      </c>
      <c r="AD61">
        <v>1.0102201891050717</v>
      </c>
      <c r="AE61" s="9">
        <f t="shared" si="20"/>
        <v>1.0113423313822534</v>
      </c>
      <c r="AG61">
        <v>12.993399999999999</v>
      </c>
      <c r="AH61">
        <v>18.256399999999999</v>
      </c>
      <c r="AI61">
        <v>16.0244</v>
      </c>
      <c r="AJ61" s="9">
        <f t="shared" si="21"/>
        <v>15.758066666666666</v>
      </c>
      <c r="AL61">
        <v>21.624728343840349</v>
      </c>
      <c r="AM61">
        <v>13.362788943369791</v>
      </c>
      <c r="AN61">
        <v>9.0522118648633949</v>
      </c>
      <c r="AO61" s="9">
        <f t="shared" si="29"/>
        <v>14.679909717357845</v>
      </c>
      <c r="BK61" s="9"/>
      <c r="BP61" s="9"/>
      <c r="BU61" s="9"/>
    </row>
    <row r="62" spans="1:73" x14ac:dyDescent="0.25">
      <c r="A62" s="9">
        <v>58</v>
      </c>
      <c r="B62" s="9">
        <v>0.97412339698786532</v>
      </c>
      <c r="C62" s="9">
        <v>0.97308577799808593</v>
      </c>
      <c r="D62" s="9">
        <f t="shared" si="15"/>
        <v>0.97360458749297563</v>
      </c>
      <c r="E62" s="9"/>
      <c r="F62" s="9">
        <v>3.2719</v>
      </c>
      <c r="G62" s="9">
        <v>3.9144000000000001</v>
      </c>
      <c r="H62" s="9">
        <f t="shared" si="16"/>
        <v>3.5931500000000001</v>
      </c>
      <c r="I62" s="9"/>
      <c r="J62">
        <v>8.8366830109380938</v>
      </c>
      <c r="K62" s="9">
        <v>7.6153528386946174</v>
      </c>
      <c r="L62" s="9">
        <f t="shared" si="14"/>
        <v>8.2260179248163556</v>
      </c>
      <c r="N62">
        <v>58</v>
      </c>
      <c r="O62">
        <v>0.99386837826954455</v>
      </c>
      <c r="P62">
        <v>0.99363223714791482</v>
      </c>
      <c r="Q62" s="9">
        <f t="shared" si="17"/>
        <v>0.99375030770872974</v>
      </c>
      <c r="S62">
        <v>3.8957000000000002</v>
      </c>
      <c r="T62">
        <v>3.9215</v>
      </c>
      <c r="U62" s="9">
        <f t="shared" si="18"/>
        <v>3.9085999999999999</v>
      </c>
      <c r="W62">
        <v>15.589920433931441</v>
      </c>
      <c r="X62">
        <v>14.368590261687952</v>
      </c>
      <c r="Y62" s="9">
        <f t="shared" si="19"/>
        <v>14.979255347809698</v>
      </c>
      <c r="AA62">
        <v>58</v>
      </c>
      <c r="AB62">
        <v>1.0119840551445582</v>
      </c>
      <c r="AC62">
        <v>1.013329606290992</v>
      </c>
      <c r="AD62">
        <v>1.0104871015102874</v>
      </c>
      <c r="AE62" s="9">
        <f t="shared" si="20"/>
        <v>1.0119335876486126</v>
      </c>
      <c r="AG62">
        <v>13.6431</v>
      </c>
      <c r="AH62">
        <v>16.952400000000001</v>
      </c>
      <c r="AI62">
        <v>16.681799999999999</v>
      </c>
      <c r="AJ62" s="9">
        <f t="shared" si="21"/>
        <v>15.759099999999998</v>
      </c>
      <c r="AL62">
        <v>21.481042441223501</v>
      </c>
      <c r="AM62">
        <v>13.075417138136038</v>
      </c>
      <c r="AN62">
        <v>7.9745675952368078</v>
      </c>
      <c r="AO62" s="9">
        <f t="shared" si="29"/>
        <v>14.177009058198783</v>
      </c>
      <c r="BK62" s="9"/>
      <c r="BP62" s="9"/>
      <c r="BU62" s="9"/>
    </row>
    <row r="63" spans="1:73" x14ac:dyDescent="0.25">
      <c r="A63" s="9">
        <v>59</v>
      </c>
      <c r="B63" s="9">
        <v>0.97455499300743564</v>
      </c>
      <c r="C63" s="9">
        <v>0.97340039732565042</v>
      </c>
      <c r="D63" s="9">
        <f t="shared" si="15"/>
        <v>0.97397769516654309</v>
      </c>
      <c r="E63" s="9"/>
      <c r="F63" s="9">
        <v>3.9285999999999999</v>
      </c>
      <c r="G63" s="9">
        <v>3.9167999999999998</v>
      </c>
      <c r="H63" s="9">
        <f t="shared" si="16"/>
        <v>3.9226999999999999</v>
      </c>
      <c r="I63" s="9"/>
      <c r="J63">
        <v>8.4056253030874508</v>
      </c>
      <c r="K63" s="9">
        <v>7.9745675952368096</v>
      </c>
      <c r="L63" s="9">
        <f t="shared" si="14"/>
        <v>8.1900964491621302</v>
      </c>
      <c r="N63">
        <v>59</v>
      </c>
      <c r="O63">
        <v>0.99454429054410576</v>
      </c>
      <c r="P63">
        <v>0.99451619116636814</v>
      </c>
      <c r="Q63" s="9">
        <f t="shared" si="17"/>
        <v>0.994530240855237</v>
      </c>
      <c r="S63">
        <v>3.8957000000000002</v>
      </c>
      <c r="T63">
        <v>3.9215</v>
      </c>
      <c r="U63" s="9">
        <f t="shared" si="18"/>
        <v>3.9085999999999999</v>
      </c>
      <c r="W63">
        <v>15.661763385239867</v>
      </c>
      <c r="X63">
        <v>17.026779460100229</v>
      </c>
      <c r="Y63" s="9">
        <f t="shared" si="19"/>
        <v>16.344271422670047</v>
      </c>
      <c r="AA63">
        <v>59</v>
      </c>
      <c r="AB63">
        <v>1.0129121727800559</v>
      </c>
      <c r="AC63">
        <v>1.0136760109247942</v>
      </c>
      <c r="AD63">
        <v>1.0107350227605194</v>
      </c>
      <c r="AE63" s="9">
        <f t="shared" si="20"/>
        <v>1.0124410688217897</v>
      </c>
      <c r="AG63">
        <v>12.993399999999999</v>
      </c>
      <c r="AH63">
        <v>17.604399999999998</v>
      </c>
      <c r="AI63">
        <v>16.014500000000002</v>
      </c>
      <c r="AJ63" s="9">
        <f t="shared" si="21"/>
        <v>15.537433333333334</v>
      </c>
      <c r="AL63">
        <v>20.116026366363112</v>
      </c>
      <c r="AM63">
        <v>10.991971550191289</v>
      </c>
      <c r="AN63">
        <v>7.3998239847693039</v>
      </c>
      <c r="AO63" s="9">
        <f t="shared" si="29"/>
        <v>12.83594063377457</v>
      </c>
    </row>
    <row r="64" spans="1:73" x14ac:dyDescent="0.25">
      <c r="A64" s="9">
        <v>60</v>
      </c>
      <c r="B64" s="9">
        <v>0.97497492627156801</v>
      </c>
      <c r="C64" s="9">
        <v>0.97366447386673904</v>
      </c>
      <c r="D64" s="9">
        <f t="shared" si="15"/>
        <v>0.97431970006915347</v>
      </c>
      <c r="E64" s="9"/>
      <c r="F64" s="9">
        <v>3.9285999999999999</v>
      </c>
      <c r="G64" s="9">
        <v>3.9167999999999998</v>
      </c>
      <c r="H64" s="9">
        <f t="shared" si="16"/>
        <v>3.9226999999999999</v>
      </c>
      <c r="I64" s="9"/>
      <c r="J64">
        <v>8.6211541570127803</v>
      </c>
      <c r="K64" s="9">
        <v>7.3998239847692915</v>
      </c>
      <c r="L64" s="9">
        <f t="shared" si="14"/>
        <v>8.0104890708910368</v>
      </c>
      <c r="N64">
        <v>60</v>
      </c>
      <c r="O64">
        <v>0.99523887954440549</v>
      </c>
      <c r="P64">
        <v>0.99502536767201633</v>
      </c>
      <c r="Q64" s="9">
        <f t="shared" si="17"/>
        <v>0.99513212360821091</v>
      </c>
      <c r="S64">
        <v>3.8957000000000002</v>
      </c>
      <c r="T64">
        <v>3.9239000000000002</v>
      </c>
      <c r="U64" s="9">
        <f t="shared" si="18"/>
        <v>3.9098000000000002</v>
      </c>
      <c r="W64">
        <v>14.87149092084703</v>
      </c>
      <c r="X64">
        <v>15.015176823463907</v>
      </c>
      <c r="Y64" s="9">
        <f t="shared" si="19"/>
        <v>14.943333872155469</v>
      </c>
      <c r="AA64">
        <v>60</v>
      </c>
      <c r="AB64">
        <v>1.0137324048743073</v>
      </c>
      <c r="AC64">
        <v>1.0140274523111363</v>
      </c>
      <c r="AD64">
        <v>1.0110035896353737</v>
      </c>
      <c r="AE64" s="9">
        <f t="shared" si="20"/>
        <v>1.0129211489402723</v>
      </c>
      <c r="AG64">
        <v>12.3363</v>
      </c>
      <c r="AH64">
        <v>18.897099999999998</v>
      </c>
      <c r="AI64">
        <v>16.0244</v>
      </c>
      <c r="AJ64" s="9">
        <f t="shared" si="21"/>
        <v>15.752599999999999</v>
      </c>
      <c r="AL64">
        <v>19.182067999353425</v>
      </c>
      <c r="AM64">
        <v>9.9143272805647022</v>
      </c>
      <c r="AN64">
        <v>6.4658656177595688</v>
      </c>
      <c r="AO64" s="9">
        <f t="shared" si="29"/>
        <v>11.854086965892565</v>
      </c>
    </row>
    <row r="65" spans="1:41" x14ac:dyDescent="0.25">
      <c r="A65" s="9">
        <v>61</v>
      </c>
      <c r="B65" s="9">
        <v>0.97531221741230678</v>
      </c>
      <c r="C65" s="9">
        <v>0.97405189282532045</v>
      </c>
      <c r="D65" s="9">
        <f t="shared" si="15"/>
        <v>0.97468205511881356</v>
      </c>
      <c r="E65" s="9"/>
      <c r="F65" s="9">
        <v>3.2757999999999998</v>
      </c>
      <c r="G65" s="9">
        <v>3.262</v>
      </c>
      <c r="H65" s="9">
        <f t="shared" si="16"/>
        <v>3.2688999999999999</v>
      </c>
      <c r="I65" s="9"/>
      <c r="J65">
        <v>8.4774682543958892</v>
      </c>
      <c r="K65" s="9">
        <v>7.2561380821524137</v>
      </c>
      <c r="L65" s="9">
        <f t="shared" si="14"/>
        <v>7.866803168274151</v>
      </c>
      <c r="N65">
        <v>61</v>
      </c>
      <c r="O65">
        <v>0.99599249995791783</v>
      </c>
      <c r="P65">
        <v>0.99580050406697562</v>
      </c>
      <c r="Q65" s="9">
        <f t="shared" si="17"/>
        <v>0.99589650201244673</v>
      </c>
      <c r="S65">
        <v>3.8957000000000002</v>
      </c>
      <c r="T65">
        <v>3.9215</v>
      </c>
      <c r="U65" s="9">
        <f t="shared" si="18"/>
        <v>3.9085999999999999</v>
      </c>
      <c r="W65">
        <v>15.589920433931413</v>
      </c>
      <c r="X65">
        <v>15.015176823463909</v>
      </c>
      <c r="Y65" s="9">
        <f t="shared" si="19"/>
        <v>15.302548628697661</v>
      </c>
      <c r="AA65">
        <v>61</v>
      </c>
      <c r="AB65">
        <v>1.0144657039587874</v>
      </c>
      <c r="AC65">
        <v>1.014487035789162</v>
      </c>
      <c r="AD65">
        <v>1.0111240951806737</v>
      </c>
      <c r="AE65" s="9">
        <f t="shared" ref="AE65:AE71" si="30">AVERAGE(AB65:AD65)</f>
        <v>1.0133589449762077</v>
      </c>
      <c r="AG65">
        <v>13.6349</v>
      </c>
      <c r="AH65">
        <v>18.897099999999998</v>
      </c>
      <c r="AI65">
        <v>18.6951</v>
      </c>
      <c r="AJ65" s="9">
        <f t="shared" si="21"/>
        <v>17.075699999999998</v>
      </c>
      <c r="AL65">
        <v>17.673366021876188</v>
      </c>
      <c r="AM65">
        <v>9.4832695727140486</v>
      </c>
      <c r="AN65">
        <v>5.0290065915908038</v>
      </c>
      <c r="AO65" s="9">
        <f t="shared" si="29"/>
        <v>10.728547395393681</v>
      </c>
    </row>
    <row r="66" spans="1:41" x14ac:dyDescent="0.25">
      <c r="A66" s="9">
        <v>62</v>
      </c>
      <c r="B66" s="9">
        <v>0.97575706472552659</v>
      </c>
      <c r="C66" s="9">
        <v>0.97439975439835469</v>
      </c>
      <c r="D66" s="9">
        <f t="shared" si="15"/>
        <v>0.9750784095619407</v>
      </c>
      <c r="E66" s="9"/>
      <c r="F66" s="9">
        <v>3.9333999999999998</v>
      </c>
      <c r="G66" s="9">
        <v>3.9144000000000001</v>
      </c>
      <c r="H66" s="9">
        <f t="shared" si="16"/>
        <v>3.9238999999999997</v>
      </c>
      <c r="I66" s="9"/>
      <c r="J66">
        <v>8.8366830109380938</v>
      </c>
      <c r="K66" s="9">
        <v>7.040609228227086</v>
      </c>
      <c r="L66" s="9">
        <f t="shared" si="14"/>
        <v>7.9386461195825895</v>
      </c>
      <c r="N66">
        <v>62</v>
      </c>
      <c r="O66">
        <v>0.99678417609989944</v>
      </c>
      <c r="P66">
        <v>0.99660528577829743</v>
      </c>
      <c r="Q66" s="9">
        <f t="shared" si="17"/>
        <v>0.99669473093909844</v>
      </c>
      <c r="S66">
        <v>3.8957000000000002</v>
      </c>
      <c r="T66">
        <v>3.9192</v>
      </c>
      <c r="U66" s="9">
        <f t="shared" si="18"/>
        <v>3.9074499999999999</v>
      </c>
      <c r="W66">
        <v>16.523878800941148</v>
      </c>
      <c r="X66">
        <v>15.158862726080786</v>
      </c>
      <c r="Y66" s="9">
        <f t="shared" si="19"/>
        <v>15.841370763510966</v>
      </c>
      <c r="AA66">
        <v>62</v>
      </c>
      <c r="AB66">
        <v>1.0152054197214109</v>
      </c>
      <c r="AC66">
        <v>1.0147760768636389</v>
      </c>
      <c r="AD66">
        <v>1.0111979052132218</v>
      </c>
      <c r="AE66" s="9">
        <f t="shared" si="30"/>
        <v>1.0137264672660906</v>
      </c>
      <c r="AG66">
        <v>12.9856</v>
      </c>
      <c r="AH66">
        <v>18.8857</v>
      </c>
      <c r="AI66">
        <v>18.0274</v>
      </c>
      <c r="AJ66" s="9">
        <f t="shared" si="21"/>
        <v>16.632899999999999</v>
      </c>
      <c r="AL66">
        <v>16.595721752249602</v>
      </c>
      <c r="AM66">
        <v>7.7590387413114819</v>
      </c>
      <c r="AN66">
        <v>3.9513623219642171</v>
      </c>
      <c r="AO66" s="9">
        <f t="shared" si="29"/>
        <v>9.4353742718417681</v>
      </c>
    </row>
    <row r="67" spans="1:41" x14ac:dyDescent="0.25">
      <c r="A67" s="9">
        <v>63</v>
      </c>
      <c r="B67" s="9">
        <v>0.97613052492721863</v>
      </c>
      <c r="C67" s="9">
        <v>0.97454009871094649</v>
      </c>
      <c r="D67" s="9">
        <f t="shared" si="15"/>
        <v>0.97533531181908262</v>
      </c>
      <c r="E67" s="9"/>
      <c r="F67" s="9">
        <v>3.9358</v>
      </c>
      <c r="G67" s="9">
        <v>3.9144000000000001</v>
      </c>
      <c r="H67" s="9">
        <f t="shared" si="16"/>
        <v>3.9251</v>
      </c>
      <c r="I67" s="9"/>
      <c r="J67">
        <v>8.4774682543958892</v>
      </c>
      <c r="K67" s="9">
        <v>6.1066508612173775</v>
      </c>
      <c r="L67" s="9">
        <f t="shared" si="14"/>
        <v>7.292059557806633</v>
      </c>
      <c r="N67">
        <v>63</v>
      </c>
      <c r="O67">
        <v>0.99754146144799838</v>
      </c>
      <c r="P67">
        <v>0.99742075346962233</v>
      </c>
      <c r="Q67" s="9">
        <f t="shared" si="17"/>
        <v>0.99748110745881036</v>
      </c>
      <c r="S67">
        <v>3.8957000000000002</v>
      </c>
      <c r="T67">
        <v>3.9192</v>
      </c>
      <c r="U67" s="9">
        <f t="shared" si="18"/>
        <v>3.9074499999999999</v>
      </c>
      <c r="W67">
        <v>14.799647969538583</v>
      </c>
      <c r="X67">
        <v>15.230705677389235</v>
      </c>
      <c r="Y67" s="9">
        <f t="shared" si="19"/>
        <v>15.015176823463909</v>
      </c>
      <c r="AA67">
        <v>63</v>
      </c>
      <c r="AB67">
        <v>1.0155609832096109</v>
      </c>
      <c r="AC67">
        <v>1.0150028000939035</v>
      </c>
      <c r="AD67">
        <v>1.011287175428736</v>
      </c>
      <c r="AE67" s="9">
        <f t="shared" si="30"/>
        <v>1.0139503195774167</v>
      </c>
      <c r="AG67">
        <v>12.3363</v>
      </c>
      <c r="AH67">
        <v>18.863</v>
      </c>
      <c r="AI67">
        <v>18.683599999999998</v>
      </c>
      <c r="AJ67" s="9">
        <f t="shared" si="21"/>
        <v>16.627633333333332</v>
      </c>
      <c r="AL67">
        <v>14.153061407762625</v>
      </c>
      <c r="AM67">
        <v>6.6095515203764705</v>
      </c>
      <c r="AN67">
        <v>3.2329328088797582</v>
      </c>
      <c r="AO67" s="9">
        <f t="shared" si="29"/>
        <v>7.9985152456729516</v>
      </c>
    </row>
    <row r="68" spans="1:41" x14ac:dyDescent="0.25">
      <c r="A68" s="9">
        <v>64</v>
      </c>
      <c r="B68" s="9">
        <v>0.97621315333181247</v>
      </c>
      <c r="C68" s="9">
        <v>0.97496210769624669</v>
      </c>
      <c r="D68" s="9">
        <f t="shared" ref="D68:D71" si="31">AVERAGE(B68:C68)</f>
        <v>0.97558763051402964</v>
      </c>
      <c r="E68" s="9"/>
      <c r="F68" s="9">
        <v>3.9405000000000001</v>
      </c>
      <c r="G68" s="9">
        <v>3.9167999999999998</v>
      </c>
      <c r="H68" s="9">
        <f t="shared" ref="H68:H71" si="32">AVERAGE(F68:G68)</f>
        <v>3.9286500000000002</v>
      </c>
      <c r="I68" s="9"/>
      <c r="J68">
        <v>7.040609228227086</v>
      </c>
      <c r="K68" s="9">
        <v>6.6095515203764581</v>
      </c>
      <c r="L68" s="9">
        <f t="shared" si="14"/>
        <v>6.8250803743017716</v>
      </c>
      <c r="N68">
        <v>64</v>
      </c>
      <c r="O68">
        <v>0.99832575864907735</v>
      </c>
      <c r="P68">
        <v>0.99819096550291553</v>
      </c>
      <c r="Q68" s="9">
        <f t="shared" ref="Q68:Q76" si="33">AVERAGE(O68:P68)</f>
        <v>0.99825836207599639</v>
      </c>
      <c r="S68">
        <v>3.8957000000000002</v>
      </c>
      <c r="T68">
        <v>3.9192</v>
      </c>
      <c r="U68" s="9">
        <f t="shared" ref="U68:U76" si="34">AVERAGE(S68:T68)</f>
        <v>3.9074499999999999</v>
      </c>
      <c r="W68">
        <v>15.230705677389235</v>
      </c>
      <c r="X68">
        <v>14.799647969538583</v>
      </c>
      <c r="Y68" s="9">
        <f t="shared" ref="Y68:Y76" si="35">AVERAGE(W68:X68)</f>
        <v>15.015176823463909</v>
      </c>
      <c r="AA68">
        <v>64</v>
      </c>
      <c r="AB68">
        <v>1.0161705815303268</v>
      </c>
      <c r="AC68">
        <v>1.0152221839401403</v>
      </c>
      <c r="AE68" s="9">
        <f t="shared" si="30"/>
        <v>1.0156963827352334</v>
      </c>
      <c r="AG68">
        <v>13.001200000000001</v>
      </c>
      <c r="AH68">
        <v>18.874400000000001</v>
      </c>
      <c r="AJ68" s="9">
        <f t="shared" ref="AJ68:AJ71" si="36">AVERAGE(AG68:AI68)</f>
        <v>15.937800000000001</v>
      </c>
      <c r="AL68">
        <v>12.859888284210712</v>
      </c>
      <c r="AM68">
        <v>6.1066508612173394</v>
      </c>
      <c r="AO68" s="9">
        <f t="shared" si="29"/>
        <v>9.4832695727140255</v>
      </c>
    </row>
    <row r="69" spans="1:41" x14ac:dyDescent="0.25">
      <c r="A69" s="9">
        <v>65</v>
      </c>
      <c r="B69" s="9">
        <v>0.97654064824404119</v>
      </c>
      <c r="C69" s="9">
        <v>0.97537314308639267</v>
      </c>
      <c r="D69" s="9">
        <f t="shared" si="31"/>
        <v>0.97595689566521693</v>
      </c>
      <c r="E69" s="9"/>
      <c r="F69" s="9">
        <v>3.9428999999999998</v>
      </c>
      <c r="G69" s="9">
        <v>3.9192</v>
      </c>
      <c r="H69" s="9">
        <f t="shared" si="32"/>
        <v>3.9310499999999999</v>
      </c>
      <c r="I69" s="9"/>
      <c r="J69">
        <v>6.6095515203764581</v>
      </c>
      <c r="K69" s="9">
        <v>7.2561380821524137</v>
      </c>
      <c r="L69" s="9">
        <f t="shared" ref="L69:L77" si="37">AVERAGE(J69:K69)</f>
        <v>6.9328448012644355</v>
      </c>
      <c r="N69">
        <v>65</v>
      </c>
      <c r="O69">
        <v>0.99931274054155139</v>
      </c>
      <c r="P69">
        <v>0.99887034941732888</v>
      </c>
      <c r="Q69" s="9">
        <f t="shared" si="33"/>
        <v>0.99909154497944019</v>
      </c>
      <c r="S69">
        <v>3.8957000000000002</v>
      </c>
      <c r="T69">
        <v>3.2679</v>
      </c>
      <c r="U69" s="9">
        <f t="shared" si="34"/>
        <v>3.5818000000000003</v>
      </c>
      <c r="W69">
        <v>16.380192898324275</v>
      </c>
      <c r="X69">
        <v>15.518077482622989</v>
      </c>
      <c r="Y69" s="9">
        <f t="shared" si="35"/>
        <v>15.949135190473632</v>
      </c>
      <c r="AA69">
        <v>65</v>
      </c>
      <c r="AB69">
        <v>1.0165220087054758</v>
      </c>
      <c r="AC69">
        <v>1.0155269281294783</v>
      </c>
      <c r="AE69" s="9">
        <f t="shared" si="30"/>
        <v>1.0160244684174771</v>
      </c>
      <c r="AG69">
        <v>12.3437</v>
      </c>
      <c r="AH69">
        <v>18.223500000000001</v>
      </c>
      <c r="AJ69" s="9">
        <f t="shared" si="36"/>
        <v>15.2836</v>
      </c>
      <c r="AL69">
        <v>10.991971550191291</v>
      </c>
      <c r="AM69">
        <v>5.9629649586004874</v>
      </c>
      <c r="AO69" s="9">
        <f t="shared" si="29"/>
        <v>8.4774682543958892</v>
      </c>
    </row>
    <row r="70" spans="1:41" x14ac:dyDescent="0.25">
      <c r="A70" s="9">
        <v>66</v>
      </c>
      <c r="B70" s="9">
        <v>0.97691224521074005</v>
      </c>
      <c r="C70" s="9">
        <v>0.97562430078705364</v>
      </c>
      <c r="D70" s="9">
        <f t="shared" si="31"/>
        <v>0.97626827299889685</v>
      </c>
      <c r="E70" s="9"/>
      <c r="F70" s="9">
        <v>3.9428999999999998</v>
      </c>
      <c r="G70" s="9">
        <v>3.9239000000000002</v>
      </c>
      <c r="H70" s="9">
        <f t="shared" si="32"/>
        <v>3.9333999999999998</v>
      </c>
      <c r="I70" s="9"/>
      <c r="J70">
        <v>6.7532374229933456</v>
      </c>
      <c r="K70" s="9">
        <v>6.6813944716848956</v>
      </c>
      <c r="L70" s="9">
        <f t="shared" si="37"/>
        <v>6.7173159473391202</v>
      </c>
      <c r="N70">
        <v>66</v>
      </c>
      <c r="O70">
        <v>1.0000734778904055</v>
      </c>
      <c r="P70">
        <v>0.99949074607914667</v>
      </c>
      <c r="Q70" s="9">
        <f t="shared" si="33"/>
        <v>0.99978211198477607</v>
      </c>
      <c r="S70">
        <v>4.5476999999999999</v>
      </c>
      <c r="T70">
        <v>3.9192</v>
      </c>
      <c r="U70" s="9">
        <f t="shared" si="34"/>
        <v>4.2334499999999995</v>
      </c>
      <c r="W70">
        <v>16.452035849632722</v>
      </c>
      <c r="X70">
        <v>14.87149092084703</v>
      </c>
      <c r="Y70" s="9">
        <f t="shared" si="35"/>
        <v>15.661763385239876</v>
      </c>
      <c r="AA70">
        <v>66</v>
      </c>
      <c r="AB70">
        <v>1.0170715714276872</v>
      </c>
      <c r="AC70">
        <v>1.0154868928175129</v>
      </c>
      <c r="AE70" s="9">
        <f t="shared" si="30"/>
        <v>1.0162792321226002</v>
      </c>
      <c r="AG70">
        <v>12.3437</v>
      </c>
      <c r="AH70">
        <v>18.234500000000001</v>
      </c>
      <c r="AJ70" s="9">
        <f t="shared" si="36"/>
        <v>15.289100000000001</v>
      </c>
      <c r="AL70">
        <v>10.273542037106882</v>
      </c>
      <c r="AM70">
        <v>4.0232052732726427</v>
      </c>
      <c r="AO70" s="9">
        <f t="shared" si="29"/>
        <v>7.1483736551897623</v>
      </c>
    </row>
    <row r="71" spans="1:41" x14ac:dyDescent="0.25">
      <c r="A71" s="9">
        <v>67</v>
      </c>
      <c r="B71" s="9">
        <v>0.97731936180215595</v>
      </c>
      <c r="C71" s="9">
        <v>0.97605596685209139</v>
      </c>
      <c r="D71" s="9">
        <f t="shared" si="31"/>
        <v>0.97668766432712362</v>
      </c>
      <c r="E71" s="9"/>
      <c r="F71" s="9">
        <v>3.9405000000000001</v>
      </c>
      <c r="G71" s="9">
        <v>3.9239000000000002</v>
      </c>
      <c r="H71" s="9">
        <f t="shared" si="32"/>
        <v>3.9321999999999999</v>
      </c>
      <c r="I71" s="9"/>
      <c r="J71">
        <v>6.6095515203764581</v>
      </c>
      <c r="K71" s="9">
        <v>6.9687662769186618</v>
      </c>
      <c r="L71" s="9">
        <f t="shared" si="37"/>
        <v>6.7891588986475604</v>
      </c>
      <c r="N71">
        <v>67</v>
      </c>
      <c r="O71">
        <v>1.0005925176885524</v>
      </c>
      <c r="P71">
        <v>1.0003869220903605</v>
      </c>
      <c r="Q71" s="9">
        <f t="shared" si="33"/>
        <v>1.0004897198894565</v>
      </c>
      <c r="S71">
        <v>8.4457000000000004</v>
      </c>
      <c r="T71">
        <v>4.5696000000000003</v>
      </c>
      <c r="U71" s="9">
        <f t="shared" si="34"/>
        <v>6.5076499999999999</v>
      </c>
      <c r="W71">
        <v>15.446234531314536</v>
      </c>
      <c r="X71">
        <v>15.230705677389235</v>
      </c>
      <c r="Y71" s="9">
        <f t="shared" si="35"/>
        <v>15.338470104351885</v>
      </c>
      <c r="AA71">
        <v>67</v>
      </c>
      <c r="AB71">
        <v>1.0173095771520191</v>
      </c>
      <c r="AC71">
        <v>1.0156496759682765</v>
      </c>
      <c r="AE71" s="9">
        <f t="shared" si="30"/>
        <v>1.0164796265601477</v>
      </c>
      <c r="AG71">
        <v>12.3437</v>
      </c>
      <c r="AH71">
        <v>19.536899999999999</v>
      </c>
      <c r="AJ71" s="9">
        <f t="shared" si="36"/>
        <v>15.940300000000001</v>
      </c>
      <c r="AL71">
        <v>8.2619394004705615</v>
      </c>
      <c r="AM71">
        <v>3.5203046141135634</v>
      </c>
      <c r="AO71" s="9">
        <f t="shared" si="29"/>
        <v>5.8911220072920623</v>
      </c>
    </row>
    <row r="72" spans="1:41" x14ac:dyDescent="0.25">
      <c r="A72" s="9">
        <v>68</v>
      </c>
      <c r="B72" s="9">
        <v>0.97771479230218783</v>
      </c>
      <c r="C72" s="9">
        <v>0.97640261098038394</v>
      </c>
      <c r="D72" s="9">
        <f t="shared" ref="D72:D77" si="38">AVERAGE(B72:C72)</f>
        <v>0.97705870164128594</v>
      </c>
      <c r="E72" s="9"/>
      <c r="F72" s="9">
        <v>3.2818000000000001</v>
      </c>
      <c r="G72" s="9">
        <v>3.9262999999999999</v>
      </c>
      <c r="H72" s="9">
        <f t="shared" ref="H72:H77" si="39">AVERAGE(F72:G72)</f>
        <v>3.60405</v>
      </c>
      <c r="I72" s="9"/>
      <c r="J72">
        <v>6.6813944716848956</v>
      </c>
      <c r="K72" s="9">
        <v>7.8308816926199336</v>
      </c>
      <c r="L72" s="9">
        <f t="shared" si="37"/>
        <v>7.2561380821524146</v>
      </c>
      <c r="N72">
        <v>68</v>
      </c>
      <c r="O72">
        <v>1.0012903570292997</v>
      </c>
      <c r="P72">
        <v>1.0010918189656723</v>
      </c>
      <c r="Q72" s="9">
        <f t="shared" si="33"/>
        <v>1.0011910879974861</v>
      </c>
      <c r="S72">
        <v>11.0444</v>
      </c>
      <c r="T72">
        <v>7.1851000000000003</v>
      </c>
      <c r="U72" s="9">
        <f t="shared" si="34"/>
        <v>9.1147500000000008</v>
      </c>
      <c r="W72">
        <v>15.158862726080786</v>
      </c>
      <c r="X72">
        <v>14.799647969538608</v>
      </c>
      <c r="Y72" s="9">
        <f t="shared" si="35"/>
        <v>14.979255347809698</v>
      </c>
      <c r="AA72">
        <v>68</v>
      </c>
      <c r="AB72">
        <v>1.0174459017148643</v>
      </c>
      <c r="AC72">
        <v>1.0156041439814867</v>
      </c>
      <c r="AE72" s="9">
        <f t="shared" ref="AE72:AE77" si="40">AVERAGE(AB72:AD72)</f>
        <v>1.0165250228481755</v>
      </c>
      <c r="AG72">
        <v>12.993399999999999</v>
      </c>
      <c r="AH72">
        <v>20.851900000000001</v>
      </c>
      <c r="AJ72" s="9">
        <f t="shared" ref="AJ72:AJ77" si="41">AVERAGE(AG72:AI72)</f>
        <v>16.922650000000001</v>
      </c>
      <c r="AL72">
        <v>7.3998239847693021</v>
      </c>
      <c r="AM72">
        <v>2.4426603444869763</v>
      </c>
      <c r="AO72" s="9">
        <f t="shared" ref="AO72:AO77" si="42">AVERAGE(AL72:AN72)</f>
        <v>4.921242164628139</v>
      </c>
    </row>
    <row r="73" spans="1:41" x14ac:dyDescent="0.25">
      <c r="A73" s="9">
        <v>69</v>
      </c>
      <c r="B73" s="9">
        <v>0.97805504030758816</v>
      </c>
      <c r="C73" s="9">
        <v>0.97672774915971727</v>
      </c>
      <c r="D73" s="9">
        <f t="shared" si="38"/>
        <v>0.97739139473365277</v>
      </c>
      <c r="E73" s="9"/>
      <c r="F73" s="9">
        <v>3.2797999999999998</v>
      </c>
      <c r="G73" s="9">
        <v>3.931</v>
      </c>
      <c r="H73" s="9">
        <f t="shared" si="39"/>
        <v>3.6053999999999999</v>
      </c>
      <c r="I73" s="9"/>
      <c r="J73">
        <v>7.7590387413114961</v>
      </c>
      <c r="K73" s="9">
        <v>7.3998239847693048</v>
      </c>
      <c r="L73" s="9">
        <f t="shared" si="37"/>
        <v>7.5794313630404009</v>
      </c>
      <c r="N73">
        <v>69</v>
      </c>
      <c r="O73">
        <v>1.0019674765332331</v>
      </c>
      <c r="P73">
        <v>1.0019814526035551</v>
      </c>
      <c r="Q73" s="9">
        <f t="shared" si="33"/>
        <v>1.0019744645683941</v>
      </c>
      <c r="S73">
        <v>12.351100000000001</v>
      </c>
      <c r="T73">
        <v>11.1043</v>
      </c>
      <c r="U73" s="9">
        <f t="shared" si="34"/>
        <v>11.7277</v>
      </c>
      <c r="W73">
        <v>14.727805018230155</v>
      </c>
      <c r="X73">
        <v>15.302548628697686</v>
      </c>
      <c r="Y73" s="9">
        <f t="shared" si="35"/>
        <v>15.015176823463921</v>
      </c>
      <c r="AA73">
        <v>69</v>
      </c>
      <c r="AB73">
        <v>1.0176737405555816</v>
      </c>
      <c r="AE73" s="9">
        <f t="shared" si="40"/>
        <v>1.0176737405555816</v>
      </c>
      <c r="AG73">
        <v>13.6349</v>
      </c>
      <c r="AJ73" s="9">
        <f t="shared" si="41"/>
        <v>13.6349</v>
      </c>
      <c r="AL73">
        <v>5.9629649586005389</v>
      </c>
      <c r="AO73" s="9">
        <f t="shared" si="42"/>
        <v>5.9629649586005389</v>
      </c>
    </row>
    <row r="74" spans="1:41" x14ac:dyDescent="0.25">
      <c r="A74" s="9">
        <v>70</v>
      </c>
      <c r="B74" s="9">
        <v>0.97849163484362578</v>
      </c>
      <c r="C74" s="9">
        <v>0.97724162653183877</v>
      </c>
      <c r="D74" s="9">
        <f t="shared" si="38"/>
        <v>0.97786663068773227</v>
      </c>
      <c r="E74" s="9"/>
      <c r="F74" s="9">
        <v>3.9358</v>
      </c>
      <c r="G74" s="9">
        <v>3.9333999999999998</v>
      </c>
      <c r="H74" s="9">
        <f t="shared" si="39"/>
        <v>3.9345999999999997</v>
      </c>
      <c r="I74" s="9"/>
      <c r="J74">
        <v>8.261939400470574</v>
      </c>
      <c r="K74" s="9">
        <v>7.830881692619946</v>
      </c>
      <c r="L74" s="9">
        <f t="shared" si="37"/>
        <v>8.0464105465452604</v>
      </c>
      <c r="N74">
        <v>70</v>
      </c>
      <c r="O74">
        <v>1.0028073992379962</v>
      </c>
      <c r="P74">
        <v>1.0023065154808366</v>
      </c>
      <c r="Q74" s="9">
        <f t="shared" si="33"/>
        <v>1.0025569573594164</v>
      </c>
      <c r="S74">
        <v>12.993399999999999</v>
      </c>
      <c r="T74">
        <v>11.7575</v>
      </c>
      <c r="U74" s="9">
        <f t="shared" si="34"/>
        <v>12.375450000000001</v>
      </c>
      <c r="W74">
        <v>14.153061407762625</v>
      </c>
      <c r="X74">
        <v>13.865689602528869</v>
      </c>
      <c r="Y74" s="9">
        <f t="shared" si="35"/>
        <v>14.009375505145748</v>
      </c>
      <c r="AA74">
        <v>70</v>
      </c>
      <c r="AB74">
        <v>1.0180691417667749</v>
      </c>
      <c r="AE74" s="9">
        <f t="shared" si="40"/>
        <v>1.0180691417667749</v>
      </c>
      <c r="AG74">
        <v>12.3437</v>
      </c>
      <c r="AJ74" s="9">
        <f t="shared" si="41"/>
        <v>12.3437</v>
      </c>
      <c r="AL74">
        <v>6.178493812525816</v>
      </c>
      <c r="AO74" s="9">
        <f t="shared" si="42"/>
        <v>6.178493812525816</v>
      </c>
    </row>
    <row r="75" spans="1:41" x14ac:dyDescent="0.25">
      <c r="A75" s="9">
        <v>71</v>
      </c>
      <c r="B75" s="9">
        <v>0.97880605969055001</v>
      </c>
      <c r="C75" s="9">
        <v>0.97756888338619108</v>
      </c>
      <c r="D75" s="9">
        <f t="shared" si="38"/>
        <v>0.97818747153837049</v>
      </c>
      <c r="E75" s="9"/>
      <c r="F75" s="9">
        <v>3.2797999999999998</v>
      </c>
      <c r="G75" s="9">
        <v>3.9358</v>
      </c>
      <c r="H75" s="9">
        <f t="shared" si="39"/>
        <v>3.6078000000000001</v>
      </c>
      <c r="I75" s="9"/>
      <c r="J75">
        <v>7.9745675952368096</v>
      </c>
      <c r="K75" s="9">
        <v>8.1182534978536864</v>
      </c>
      <c r="L75" s="9">
        <f t="shared" si="37"/>
        <v>8.046410546545248</v>
      </c>
      <c r="N75">
        <v>71</v>
      </c>
      <c r="O75">
        <v>1.0036029946945721</v>
      </c>
      <c r="P75">
        <v>1.0032577605287001</v>
      </c>
      <c r="Q75" s="9">
        <f t="shared" si="33"/>
        <v>1.003430377611636</v>
      </c>
      <c r="S75">
        <v>12.351100000000001</v>
      </c>
      <c r="T75">
        <v>12.4032</v>
      </c>
      <c r="U75" s="9">
        <f t="shared" si="34"/>
        <v>12.37715</v>
      </c>
      <c r="W75">
        <v>14.224904359071051</v>
      </c>
      <c r="X75">
        <v>15.158862726080786</v>
      </c>
      <c r="Y75" s="9">
        <f t="shared" si="35"/>
        <v>14.691883542575919</v>
      </c>
      <c r="AA75">
        <v>71</v>
      </c>
      <c r="AB75">
        <v>1.0181380589061364</v>
      </c>
      <c r="AE75" s="9">
        <f t="shared" si="40"/>
        <v>1.0181380589061364</v>
      </c>
      <c r="AG75">
        <v>11.7011</v>
      </c>
      <c r="AJ75" s="9">
        <f t="shared" si="41"/>
        <v>11.7011</v>
      </c>
      <c r="AL75">
        <v>4.3105770785063955</v>
      </c>
      <c r="AO75" s="9">
        <f t="shared" si="42"/>
        <v>4.3105770785063955</v>
      </c>
    </row>
    <row r="76" spans="1:41" x14ac:dyDescent="0.25">
      <c r="A76" s="9">
        <v>72</v>
      </c>
      <c r="B76" s="9">
        <v>0.97937875470685132</v>
      </c>
      <c r="C76" s="9">
        <v>0.97790755902701332</v>
      </c>
      <c r="D76" s="9">
        <f t="shared" si="38"/>
        <v>0.97864315686693226</v>
      </c>
      <c r="E76" s="9"/>
      <c r="F76" s="9">
        <v>3.9358</v>
      </c>
      <c r="G76" s="9">
        <v>3.9358</v>
      </c>
      <c r="H76" s="9">
        <f t="shared" si="39"/>
        <v>3.9358</v>
      </c>
      <c r="I76" s="9"/>
      <c r="J76">
        <v>8.6211541570127679</v>
      </c>
      <c r="K76" s="9">
        <v>7.7590387413115067</v>
      </c>
      <c r="L76" s="9">
        <f t="shared" si="37"/>
        <v>8.1900964491621373</v>
      </c>
      <c r="N76">
        <v>72</v>
      </c>
      <c r="O76">
        <v>1.0043612403058844</v>
      </c>
      <c r="P76">
        <v>1.003883313754147</v>
      </c>
      <c r="Q76" s="9">
        <f t="shared" si="33"/>
        <v>1.0041222770300156</v>
      </c>
      <c r="S76">
        <v>12.3363</v>
      </c>
      <c r="T76">
        <v>11.750400000000001</v>
      </c>
      <c r="U76" s="9">
        <f t="shared" si="34"/>
        <v>12.04335</v>
      </c>
      <c r="W76">
        <v>15.158862726080786</v>
      </c>
      <c r="X76">
        <v>14.081218456454197</v>
      </c>
      <c r="Y76" s="9">
        <f t="shared" si="35"/>
        <v>14.620040591267491</v>
      </c>
      <c r="AA76">
        <v>72</v>
      </c>
      <c r="AB76">
        <v>1.0181248589938185</v>
      </c>
      <c r="AE76" s="9">
        <f t="shared" si="40"/>
        <v>1.0181248589938185</v>
      </c>
      <c r="AG76">
        <v>11.7011</v>
      </c>
      <c r="AJ76" s="9">
        <f t="shared" si="41"/>
        <v>11.7011</v>
      </c>
      <c r="AL76">
        <v>3.3766187114966604</v>
      </c>
      <c r="AO76" s="9">
        <f t="shared" si="42"/>
        <v>3.3766187114966604</v>
      </c>
    </row>
    <row r="77" spans="1:41" x14ac:dyDescent="0.25">
      <c r="A77" s="9">
        <v>73</v>
      </c>
      <c r="B77" s="9">
        <v>0.97947492222497357</v>
      </c>
      <c r="C77" s="9">
        <v>0.97831170758104169</v>
      </c>
      <c r="D77" s="9">
        <f t="shared" si="38"/>
        <v>0.97889331490300768</v>
      </c>
      <c r="E77" s="9"/>
      <c r="F77" s="9">
        <v>3.9358</v>
      </c>
      <c r="G77" s="9">
        <v>3.9405000000000001</v>
      </c>
      <c r="H77" s="9">
        <f t="shared" si="39"/>
        <v>3.9381500000000003</v>
      </c>
      <c r="I77" s="9"/>
      <c r="J77">
        <v>7.3279810334608531</v>
      </c>
      <c r="K77" s="9">
        <v>8.0464105465452604</v>
      </c>
      <c r="L77" s="9">
        <f t="shared" si="37"/>
        <v>7.6871957900030568</v>
      </c>
      <c r="N77">
        <v>73</v>
      </c>
      <c r="O77">
        <v>1.0051120345628226</v>
      </c>
      <c r="P77">
        <v>1.0048524535596426</v>
      </c>
      <c r="Q77" s="9">
        <f t="shared" ref="Q77:Q101" si="43">AVERAGE(O77:P77)</f>
        <v>1.0049822440612326</v>
      </c>
      <c r="S77">
        <v>12.9856</v>
      </c>
      <c r="T77">
        <v>11.1043</v>
      </c>
      <c r="U77" s="9">
        <f t="shared" ref="U77:U101" si="44">AVERAGE(S77:T77)</f>
        <v>12.04495</v>
      </c>
      <c r="W77">
        <v>15.374391580006114</v>
      </c>
      <c r="X77">
        <v>15.087019774772358</v>
      </c>
      <c r="Y77" s="9">
        <f t="shared" ref="Y77:Y101" si="45">AVERAGE(W77:X77)</f>
        <v>15.230705677389235</v>
      </c>
      <c r="AA77">
        <v>73</v>
      </c>
      <c r="AB77">
        <v>1.0182455092703451</v>
      </c>
      <c r="AE77" s="9">
        <f t="shared" si="40"/>
        <v>1.0182455092703451</v>
      </c>
      <c r="AG77">
        <v>11.7011</v>
      </c>
      <c r="AJ77" s="9">
        <f t="shared" si="41"/>
        <v>11.7011</v>
      </c>
      <c r="AL77">
        <v>3.3047757601882353</v>
      </c>
      <c r="AO77" s="9">
        <f t="shared" si="42"/>
        <v>3.3047757601882353</v>
      </c>
    </row>
    <row r="78" spans="1:41" x14ac:dyDescent="0.25">
      <c r="A78" s="9">
        <v>74</v>
      </c>
      <c r="B78" s="9">
        <v>0.97984979806422046</v>
      </c>
      <c r="C78" s="9">
        <v>0.97861133904913167</v>
      </c>
      <c r="D78" s="9">
        <f t="shared" ref="D78:D122" si="46">AVERAGE(B78:C78)</f>
        <v>0.97923056855667601</v>
      </c>
      <c r="E78" s="9"/>
      <c r="F78" s="9">
        <v>3.9382000000000001</v>
      </c>
      <c r="G78" s="9">
        <v>3.9453</v>
      </c>
      <c r="H78" s="9">
        <f t="shared" ref="H78:H122" si="47">AVERAGE(F78:G78)</f>
        <v>3.9417499999999999</v>
      </c>
      <c r="I78" s="9"/>
      <c r="J78">
        <v>7.4716669360777308</v>
      </c>
      <c r="K78" s="9">
        <v>7.9745675952368096</v>
      </c>
      <c r="L78" s="9">
        <f t="shared" ref="L78:L122" si="48">AVERAGE(J78:J78)</f>
        <v>7.4716669360777308</v>
      </c>
      <c r="N78">
        <v>74</v>
      </c>
      <c r="O78">
        <v>1.0056506318430225</v>
      </c>
      <c r="P78">
        <v>1.0054167774880731</v>
      </c>
      <c r="Q78" s="9">
        <f t="shared" si="43"/>
        <v>1.0055337046655479</v>
      </c>
      <c r="S78">
        <v>12.9778</v>
      </c>
      <c r="T78">
        <v>11.111000000000001</v>
      </c>
      <c r="U78" s="9">
        <f t="shared" si="44"/>
        <v>12.0444</v>
      </c>
      <c r="W78">
        <v>14.799647969538558</v>
      </c>
      <c r="X78">
        <v>13.793846651220445</v>
      </c>
      <c r="Y78" s="9">
        <f t="shared" si="45"/>
        <v>14.296747310379502</v>
      </c>
      <c r="AA78">
        <v>74</v>
      </c>
    </row>
    <row r="79" spans="1:41" x14ac:dyDescent="0.25">
      <c r="A79" s="9">
        <v>75</v>
      </c>
      <c r="B79" s="9">
        <v>0.9801257796868319</v>
      </c>
      <c r="C79" s="9">
        <v>0.97888812950268456</v>
      </c>
      <c r="D79" s="9">
        <f t="shared" si="46"/>
        <v>0.97950695459475823</v>
      </c>
      <c r="E79" s="9"/>
      <c r="F79" s="9">
        <v>3.9358</v>
      </c>
      <c r="G79" s="9">
        <v>3.9453</v>
      </c>
      <c r="H79" s="9">
        <f t="shared" si="47"/>
        <v>3.94055</v>
      </c>
      <c r="I79" s="9"/>
      <c r="J79">
        <v>6.7532374229933199</v>
      </c>
      <c r="K79" s="9">
        <v>6.9687662769186467</v>
      </c>
      <c r="L79" s="9">
        <f t="shared" si="48"/>
        <v>6.7532374229933199</v>
      </c>
      <c r="N79">
        <v>75</v>
      </c>
      <c r="O79">
        <v>1.006265014369192</v>
      </c>
      <c r="P79">
        <v>1.0061461534201344</v>
      </c>
      <c r="Q79" s="9">
        <f t="shared" si="43"/>
        <v>1.0062055838946633</v>
      </c>
      <c r="S79">
        <v>14.2842</v>
      </c>
      <c r="T79">
        <v>11.111000000000001</v>
      </c>
      <c r="U79" s="9">
        <f t="shared" si="44"/>
        <v>12.697600000000001</v>
      </c>
      <c r="W79">
        <v>13.865689602528869</v>
      </c>
      <c r="X79">
        <v>15.446234531314539</v>
      </c>
      <c r="Y79" s="9">
        <f t="shared" si="45"/>
        <v>14.655962066921704</v>
      </c>
      <c r="AA79">
        <v>75</v>
      </c>
    </row>
    <row r="80" spans="1:41" x14ac:dyDescent="0.25">
      <c r="A80" s="9">
        <v>76</v>
      </c>
      <c r="B80" s="9">
        <v>0.9804002578207881</v>
      </c>
      <c r="C80" s="9">
        <v>0.97916459788491939</v>
      </c>
      <c r="D80" s="9">
        <f t="shared" si="46"/>
        <v>0.97978242785285374</v>
      </c>
      <c r="E80" s="9"/>
      <c r="F80" s="9">
        <v>3.2778</v>
      </c>
      <c r="G80" s="9">
        <v>3.9453</v>
      </c>
      <c r="H80" s="9">
        <f t="shared" si="47"/>
        <v>3.6115500000000003</v>
      </c>
      <c r="I80" s="9"/>
      <c r="J80">
        <v>6.6095515203764448</v>
      </c>
      <c r="K80" s="9">
        <v>6.7532374229933456</v>
      </c>
      <c r="L80" s="9">
        <f t="shared" si="48"/>
        <v>6.6095515203764448</v>
      </c>
      <c r="N80">
        <v>76</v>
      </c>
      <c r="O80">
        <v>1.0068378066719081</v>
      </c>
      <c r="P80">
        <v>1.0068230655833212</v>
      </c>
      <c r="Q80" s="9">
        <f t="shared" si="43"/>
        <v>1.0068304361276148</v>
      </c>
      <c r="S80">
        <v>13.6431</v>
      </c>
      <c r="T80">
        <v>11.111000000000001</v>
      </c>
      <c r="U80" s="9">
        <f t="shared" si="44"/>
        <v>12.377050000000001</v>
      </c>
      <c r="W80">
        <v>12.931731235519187</v>
      </c>
      <c r="X80">
        <v>14.368590261687977</v>
      </c>
      <c r="Y80" s="9">
        <f t="shared" si="45"/>
        <v>13.650160748603582</v>
      </c>
      <c r="AA80">
        <v>76</v>
      </c>
    </row>
    <row r="81" spans="1:27" x14ac:dyDescent="0.25">
      <c r="A81" s="9">
        <v>77</v>
      </c>
      <c r="B81" s="9">
        <v>0.98076447371807807</v>
      </c>
      <c r="C81" s="9">
        <v>0.97947063949841662</v>
      </c>
      <c r="D81" s="9">
        <f t="shared" si="46"/>
        <v>0.9801175566082474</v>
      </c>
      <c r="E81" s="9"/>
      <c r="F81" s="9">
        <v>3.9333999999999998</v>
      </c>
      <c r="G81" s="9">
        <v>3.9428999999999998</v>
      </c>
      <c r="H81" s="9">
        <f t="shared" si="47"/>
        <v>3.9381499999999998</v>
      </c>
      <c r="I81" s="9"/>
      <c r="J81">
        <v>5.7474361046751854</v>
      </c>
      <c r="K81" s="9">
        <v>6.6095515203764448</v>
      </c>
      <c r="L81" s="9">
        <f t="shared" si="48"/>
        <v>5.7474361046751854</v>
      </c>
      <c r="N81">
        <v>77</v>
      </c>
      <c r="O81">
        <v>1.0078209383762826</v>
      </c>
      <c r="P81">
        <v>1.0073999270587801</v>
      </c>
      <c r="Q81" s="9">
        <f t="shared" si="43"/>
        <v>1.0076104327175313</v>
      </c>
      <c r="S81">
        <v>14.301299999999999</v>
      </c>
      <c r="T81">
        <v>11.7646</v>
      </c>
      <c r="U81" s="9">
        <f t="shared" si="44"/>
        <v>13.03295</v>
      </c>
      <c r="W81">
        <v>13.722003699912019</v>
      </c>
      <c r="X81">
        <v>14.15306140776265</v>
      </c>
      <c r="Y81" s="9">
        <f t="shared" si="45"/>
        <v>13.937532553837334</v>
      </c>
      <c r="AA81">
        <v>77</v>
      </c>
    </row>
    <row r="82" spans="1:27" x14ac:dyDescent="0.25">
      <c r="A82" s="9">
        <v>78</v>
      </c>
      <c r="B82" s="9">
        <v>0.98126923043305903</v>
      </c>
      <c r="C82" s="9">
        <v>0.97972688643651895</v>
      </c>
      <c r="D82" s="9">
        <f t="shared" si="46"/>
        <v>0.98049805843478899</v>
      </c>
      <c r="E82" s="9"/>
      <c r="F82" s="9">
        <v>3.9333999999999998</v>
      </c>
      <c r="G82" s="9">
        <v>3.9405000000000001</v>
      </c>
      <c r="H82" s="9">
        <f t="shared" si="47"/>
        <v>3.9369499999999999</v>
      </c>
      <c r="I82" s="9"/>
      <c r="J82">
        <v>7.4716669360777273</v>
      </c>
      <c r="K82" s="9">
        <v>5.9629649586004874</v>
      </c>
      <c r="L82" s="9">
        <f t="shared" si="48"/>
        <v>7.4716669360777273</v>
      </c>
      <c r="N82">
        <v>78</v>
      </c>
      <c r="O82">
        <v>1.0082114844366086</v>
      </c>
      <c r="P82">
        <v>1.0080078371146235</v>
      </c>
      <c r="Q82" s="9">
        <f t="shared" si="43"/>
        <v>1.0081096607756161</v>
      </c>
      <c r="S82">
        <v>15.610799999999999</v>
      </c>
      <c r="T82">
        <v>10.4574</v>
      </c>
      <c r="U82" s="9">
        <f t="shared" si="44"/>
        <v>13.034099999999999</v>
      </c>
      <c r="W82">
        <v>12.285144673743202</v>
      </c>
      <c r="X82">
        <v>12.71620238159381</v>
      </c>
      <c r="Y82" s="9">
        <f t="shared" si="45"/>
        <v>12.500673527668507</v>
      </c>
      <c r="AA82">
        <v>78</v>
      </c>
    </row>
    <row r="83" spans="1:27" x14ac:dyDescent="0.25">
      <c r="A83" s="9">
        <v>79</v>
      </c>
      <c r="B83" s="9">
        <v>0.98162913922079575</v>
      </c>
      <c r="C83" s="9">
        <v>0.98009551283528185</v>
      </c>
      <c r="D83" s="9">
        <f t="shared" si="46"/>
        <v>0.9808623260280388</v>
      </c>
      <c r="E83" s="9"/>
      <c r="F83" s="9">
        <v>3.9382000000000001</v>
      </c>
      <c r="G83" s="9">
        <v>3.2797999999999998</v>
      </c>
      <c r="H83" s="9">
        <f t="shared" si="47"/>
        <v>3.609</v>
      </c>
      <c r="I83" s="9"/>
      <c r="J83">
        <v>7.3998239847693039</v>
      </c>
      <c r="K83" s="9">
        <v>6.1784938125258151</v>
      </c>
      <c r="L83" s="9">
        <f t="shared" si="48"/>
        <v>7.3998239847693039</v>
      </c>
      <c r="N83">
        <v>79</v>
      </c>
      <c r="O83">
        <v>1.0087621745829527</v>
      </c>
      <c r="P83">
        <v>1.0082100779018508</v>
      </c>
      <c r="Q83" s="9">
        <f t="shared" si="43"/>
        <v>1.0084861262424019</v>
      </c>
      <c r="S83">
        <v>14.9603</v>
      </c>
      <c r="T83">
        <v>11.7575</v>
      </c>
      <c r="U83" s="9">
        <f t="shared" si="44"/>
        <v>13.3589</v>
      </c>
      <c r="W83">
        <v>12.356987625051682</v>
      </c>
      <c r="X83">
        <v>11.207500404116567</v>
      </c>
      <c r="Y83" s="9">
        <f t="shared" si="45"/>
        <v>11.782244014584125</v>
      </c>
      <c r="AA83">
        <v>79</v>
      </c>
    </row>
    <row r="84" spans="1:27" x14ac:dyDescent="0.25">
      <c r="A84" s="9">
        <v>80</v>
      </c>
      <c r="B84" s="9">
        <v>0.98206353588973005</v>
      </c>
      <c r="C84" s="9">
        <v>0.98037530295770781</v>
      </c>
      <c r="D84" s="9">
        <f t="shared" si="46"/>
        <v>0.98121941942371893</v>
      </c>
      <c r="E84" s="9"/>
      <c r="F84" s="9">
        <v>3.9382000000000001</v>
      </c>
      <c r="G84" s="9">
        <v>3.9333999999999998</v>
      </c>
      <c r="H84" s="9">
        <f t="shared" si="47"/>
        <v>3.9358</v>
      </c>
      <c r="I84" s="9"/>
      <c r="J84">
        <v>8.0464105465452604</v>
      </c>
      <c r="K84" s="9">
        <v>6.1784938125258151</v>
      </c>
      <c r="L84" s="9">
        <f t="shared" si="48"/>
        <v>8.0464105465452604</v>
      </c>
      <c r="N84">
        <v>80</v>
      </c>
      <c r="O84">
        <v>1.0092556471438163</v>
      </c>
      <c r="P84">
        <v>1.00883959131734</v>
      </c>
      <c r="Q84" s="9">
        <f t="shared" si="43"/>
        <v>1.0090476192305782</v>
      </c>
      <c r="S84">
        <v>15.6295</v>
      </c>
      <c r="T84">
        <v>10.463699999999999</v>
      </c>
      <c r="U84" s="9">
        <f t="shared" si="44"/>
        <v>13.0466</v>
      </c>
      <c r="W84">
        <v>11.925929917200975</v>
      </c>
      <c r="X84">
        <v>10.776442696265963</v>
      </c>
      <c r="Y84" s="9">
        <f t="shared" si="45"/>
        <v>11.351186306733469</v>
      </c>
      <c r="AA84">
        <v>80</v>
      </c>
    </row>
    <row r="85" spans="1:27" x14ac:dyDescent="0.25">
      <c r="A85" s="9">
        <v>81</v>
      </c>
      <c r="B85" s="9">
        <v>0.9823945803278249</v>
      </c>
      <c r="C85" s="9">
        <v>0.98071923028179453</v>
      </c>
      <c r="D85" s="9">
        <f t="shared" si="46"/>
        <v>0.98155690530480966</v>
      </c>
      <c r="E85" s="9"/>
      <c r="F85" s="9">
        <v>3.9358</v>
      </c>
      <c r="G85" s="9">
        <v>3.9285999999999999</v>
      </c>
      <c r="H85" s="9">
        <f t="shared" si="47"/>
        <v>3.9321999999999999</v>
      </c>
      <c r="I85" s="9"/>
      <c r="J85">
        <v>8.2619394004705882</v>
      </c>
      <c r="K85" s="9">
        <v>6.465865617759567</v>
      </c>
      <c r="L85" s="9">
        <f t="shared" si="48"/>
        <v>8.2619394004705882</v>
      </c>
      <c r="N85">
        <v>81</v>
      </c>
      <c r="O85">
        <v>1.009569650322923</v>
      </c>
      <c r="P85">
        <v>1.0092604271344745</v>
      </c>
      <c r="Q85" s="9">
        <f t="shared" si="43"/>
        <v>1.0094150387286986</v>
      </c>
      <c r="S85">
        <v>14.987299999999999</v>
      </c>
      <c r="T85">
        <v>10.463699999999999</v>
      </c>
      <c r="U85" s="9">
        <f t="shared" si="44"/>
        <v>12.7255</v>
      </c>
      <c r="W85">
        <v>10.920128598882814</v>
      </c>
      <c r="X85">
        <v>9.6987984266393248</v>
      </c>
      <c r="Y85" s="9">
        <f t="shared" si="45"/>
        <v>10.30946351276107</v>
      </c>
      <c r="AA85">
        <v>81</v>
      </c>
    </row>
    <row r="86" spans="1:27" x14ac:dyDescent="0.25">
      <c r="A86" s="9">
        <v>82</v>
      </c>
      <c r="B86" s="9">
        <v>0.9827077576088511</v>
      </c>
      <c r="C86" s="9">
        <v>0.98101962174377011</v>
      </c>
      <c r="D86" s="9">
        <f t="shared" si="46"/>
        <v>0.98186368967631066</v>
      </c>
      <c r="E86" s="9"/>
      <c r="F86" s="9">
        <v>3.2818000000000001</v>
      </c>
      <c r="G86" s="9">
        <v>3.9239000000000002</v>
      </c>
      <c r="H86" s="9">
        <f t="shared" si="47"/>
        <v>3.6028500000000001</v>
      </c>
      <c r="I86" s="9"/>
      <c r="J86">
        <v>8.0464105465452604</v>
      </c>
      <c r="K86" s="9">
        <v>6.4658656177595688</v>
      </c>
      <c r="L86" s="9">
        <f t="shared" si="48"/>
        <v>8.0464105465452604</v>
      </c>
      <c r="N86">
        <v>82</v>
      </c>
      <c r="O86">
        <v>1.0100742325468313</v>
      </c>
      <c r="P86">
        <v>1.0096509990534781</v>
      </c>
      <c r="Q86" s="9">
        <f t="shared" si="43"/>
        <v>1.0098626158001547</v>
      </c>
      <c r="S86">
        <v>16.3004</v>
      </c>
      <c r="T86">
        <v>11.1244</v>
      </c>
      <c r="U86" s="9">
        <f t="shared" si="44"/>
        <v>13.712399999999999</v>
      </c>
      <c r="W86">
        <v>9.0522118648633949</v>
      </c>
      <c r="X86">
        <v>8.9085259622464932</v>
      </c>
      <c r="Y86" s="9">
        <f t="shared" si="45"/>
        <v>8.980368913554944</v>
      </c>
      <c r="AA86">
        <v>82</v>
      </c>
    </row>
    <row r="87" spans="1:27" x14ac:dyDescent="0.25">
      <c r="A87" s="9">
        <v>83</v>
      </c>
      <c r="B87" s="9">
        <v>0.98313970121398686</v>
      </c>
      <c r="C87" s="9">
        <v>0.98137620390424807</v>
      </c>
      <c r="D87" s="9">
        <f t="shared" si="46"/>
        <v>0.98225795255911752</v>
      </c>
      <c r="E87" s="9"/>
      <c r="F87" s="9">
        <v>3.9358</v>
      </c>
      <c r="G87" s="9">
        <v>3.9239000000000002</v>
      </c>
      <c r="H87" s="9">
        <f t="shared" si="47"/>
        <v>3.9298500000000001</v>
      </c>
      <c r="I87" s="9"/>
      <c r="J87">
        <v>7.7590387413115085</v>
      </c>
      <c r="K87" s="9">
        <v>6.8969233256102225</v>
      </c>
      <c r="L87" s="9">
        <f t="shared" si="48"/>
        <v>7.7590387413115085</v>
      </c>
      <c r="N87">
        <v>83</v>
      </c>
      <c r="O87">
        <v>1.0105673391577408</v>
      </c>
      <c r="P87">
        <v>1.0101802733557628</v>
      </c>
      <c r="Q87" s="9">
        <f t="shared" si="43"/>
        <v>1.0103738062567518</v>
      </c>
      <c r="S87">
        <v>15.6578</v>
      </c>
      <c r="T87">
        <v>11.1311</v>
      </c>
      <c r="U87" s="9">
        <f t="shared" si="44"/>
        <v>13.394449999999999</v>
      </c>
      <c r="W87">
        <v>9.4114266214056244</v>
      </c>
      <c r="X87">
        <v>8.5493112057043135</v>
      </c>
      <c r="Y87" s="9">
        <f t="shared" si="45"/>
        <v>8.9803689135549689</v>
      </c>
      <c r="AA87">
        <v>83</v>
      </c>
    </row>
    <row r="88" spans="1:27" x14ac:dyDescent="0.25">
      <c r="A88" s="9">
        <v>84</v>
      </c>
      <c r="B88" s="9">
        <v>0.98357003841507806</v>
      </c>
      <c r="C88" s="9">
        <v>0.98180426967089263</v>
      </c>
      <c r="D88" s="9">
        <f t="shared" si="46"/>
        <v>0.98268715404298534</v>
      </c>
      <c r="E88" s="9"/>
      <c r="F88" s="9">
        <v>3.2797999999999998</v>
      </c>
      <c r="G88" s="9">
        <v>3.9239000000000002</v>
      </c>
      <c r="H88" s="9">
        <f t="shared" si="47"/>
        <v>3.6018499999999998</v>
      </c>
      <c r="I88" s="9"/>
      <c r="J88">
        <v>8.0464105465452604</v>
      </c>
      <c r="K88" s="9">
        <v>7.1842951308439744</v>
      </c>
      <c r="L88" s="9">
        <f t="shared" si="48"/>
        <v>8.0464105465452604</v>
      </c>
      <c r="N88">
        <v>84</v>
      </c>
      <c r="O88">
        <v>1.0108240089283449</v>
      </c>
      <c r="P88">
        <v>1.0105237415393349</v>
      </c>
      <c r="Q88" s="9">
        <f t="shared" si="43"/>
        <v>1.0106738752338398</v>
      </c>
      <c r="S88">
        <v>16.962599999999998</v>
      </c>
      <c r="T88">
        <v>10.4764</v>
      </c>
      <c r="U88" s="9">
        <f t="shared" si="44"/>
        <v>13.7195</v>
      </c>
      <c r="W88">
        <v>8.2619394004705615</v>
      </c>
      <c r="X88">
        <v>9.1240548161718689</v>
      </c>
      <c r="Y88" s="9">
        <f t="shared" si="45"/>
        <v>8.6929971083212152</v>
      </c>
      <c r="AA88">
        <v>84</v>
      </c>
    </row>
    <row r="89" spans="1:27" x14ac:dyDescent="0.25">
      <c r="A89" s="9">
        <v>85</v>
      </c>
      <c r="B89" s="9">
        <v>0.98384692282631181</v>
      </c>
      <c r="C89" s="9">
        <v>0.982166398137445</v>
      </c>
      <c r="D89" s="9">
        <f t="shared" si="46"/>
        <v>0.98300666048187835</v>
      </c>
      <c r="E89" s="9"/>
      <c r="F89" s="9">
        <v>3.9358</v>
      </c>
      <c r="G89" s="9">
        <v>3.9239000000000002</v>
      </c>
      <c r="H89" s="9">
        <f t="shared" si="47"/>
        <v>3.9298500000000001</v>
      </c>
      <c r="I89" s="9"/>
      <c r="J89">
        <v>7.3998239847693039</v>
      </c>
      <c r="K89" s="9">
        <v>7.543509887386179</v>
      </c>
      <c r="L89" s="9">
        <f t="shared" si="48"/>
        <v>7.3998239847693039</v>
      </c>
      <c r="N89">
        <v>85</v>
      </c>
      <c r="O89">
        <v>1.0112619126924061</v>
      </c>
      <c r="P89">
        <v>1.0109253751425951</v>
      </c>
      <c r="Q89" s="9">
        <f t="shared" si="43"/>
        <v>1.0110936439175005</v>
      </c>
      <c r="S89">
        <v>15.667199999999999</v>
      </c>
      <c r="T89">
        <v>11.1311</v>
      </c>
      <c r="U89" s="9">
        <f t="shared" si="44"/>
        <v>13.399149999999999</v>
      </c>
      <c r="W89">
        <v>7.9745675952368593</v>
      </c>
      <c r="X89">
        <v>8.1900964491621355</v>
      </c>
      <c r="Y89" s="9">
        <f t="shared" si="45"/>
        <v>8.0823320221994983</v>
      </c>
      <c r="AA89">
        <v>85</v>
      </c>
    </row>
    <row r="90" spans="1:27" x14ac:dyDescent="0.25">
      <c r="A90">
        <v>86</v>
      </c>
      <c r="B90">
        <v>0.98427809629368379</v>
      </c>
      <c r="C90">
        <v>0.98242024250338644</v>
      </c>
      <c r="D90" s="9">
        <f t="shared" si="46"/>
        <v>0.98334916939853512</v>
      </c>
      <c r="F90">
        <v>3.9358</v>
      </c>
      <c r="G90">
        <v>3.9215</v>
      </c>
      <c r="H90" s="9">
        <f t="shared" si="47"/>
        <v>3.9286500000000002</v>
      </c>
      <c r="I90" s="9"/>
      <c r="J90">
        <v>7.8308816926199318</v>
      </c>
      <c r="K90">
        <v>7.1842951308439744</v>
      </c>
      <c r="L90" s="9">
        <f t="shared" si="48"/>
        <v>7.8308816926199318</v>
      </c>
      <c r="N90">
        <v>86</v>
      </c>
      <c r="O90">
        <v>1.0116096869914755</v>
      </c>
      <c r="P90">
        <v>1.0111699325230983</v>
      </c>
      <c r="Q90" s="9">
        <f t="shared" si="43"/>
        <v>1.0113898097572869</v>
      </c>
      <c r="S90">
        <v>16.329799999999999</v>
      </c>
      <c r="T90">
        <v>11.1311</v>
      </c>
      <c r="U90" s="9">
        <f t="shared" si="44"/>
        <v>13.730449999999999</v>
      </c>
      <c r="W90">
        <v>8.1182534978537095</v>
      </c>
      <c r="X90">
        <v>7.4716669360777805</v>
      </c>
      <c r="Y90" s="9">
        <f t="shared" si="45"/>
        <v>7.7949602169657446</v>
      </c>
      <c r="AA90">
        <v>86</v>
      </c>
    </row>
    <row r="91" spans="1:27" x14ac:dyDescent="0.25">
      <c r="A91">
        <v>87</v>
      </c>
      <c r="B91">
        <v>0.98458593363197267</v>
      </c>
      <c r="C91">
        <v>0.9825986290749914</v>
      </c>
      <c r="D91" s="9">
        <f t="shared" si="46"/>
        <v>0.98359228135348209</v>
      </c>
      <c r="F91">
        <v>3.9358</v>
      </c>
      <c r="G91">
        <v>3.9215</v>
      </c>
      <c r="H91" s="9">
        <f t="shared" si="47"/>
        <v>3.9286500000000002</v>
      </c>
      <c r="I91" s="9"/>
      <c r="J91">
        <v>7.8308816926199336</v>
      </c>
      <c r="K91">
        <v>6.6095515203764705</v>
      </c>
      <c r="L91" s="9">
        <f t="shared" si="48"/>
        <v>7.8308816926199336</v>
      </c>
      <c r="N91">
        <v>87</v>
      </c>
      <c r="O91">
        <v>1.0118984004035212</v>
      </c>
      <c r="P91">
        <v>1.0116558979936014</v>
      </c>
      <c r="Q91" s="9">
        <f t="shared" si="43"/>
        <v>1.0117771491985614</v>
      </c>
      <c r="S91">
        <v>16.329799999999999</v>
      </c>
      <c r="T91">
        <v>9.8156999999999996</v>
      </c>
      <c r="U91" s="9">
        <f t="shared" si="44"/>
        <v>13.072749999999999</v>
      </c>
      <c r="W91">
        <v>7.2561380821524013</v>
      </c>
      <c r="X91">
        <v>7.8308816926199585</v>
      </c>
      <c r="Y91" s="9">
        <f t="shared" si="45"/>
        <v>7.5435098873861799</v>
      </c>
      <c r="AA91">
        <v>87</v>
      </c>
    </row>
    <row r="92" spans="1:27" x14ac:dyDescent="0.25">
      <c r="A92">
        <v>88</v>
      </c>
      <c r="B92">
        <v>0.985052423556945</v>
      </c>
      <c r="C92">
        <v>0.9829411017787747</v>
      </c>
      <c r="D92" s="9">
        <f t="shared" si="46"/>
        <v>0.98399676266785985</v>
      </c>
      <c r="F92">
        <v>3.2797999999999998</v>
      </c>
      <c r="G92">
        <v>3.9215</v>
      </c>
      <c r="H92" s="9">
        <f t="shared" si="47"/>
        <v>3.6006499999999999</v>
      </c>
      <c r="I92" s="9"/>
      <c r="J92">
        <v>7.9745675952368096</v>
      </c>
      <c r="K92">
        <v>6.5377085690680188</v>
      </c>
      <c r="L92" s="9">
        <f t="shared" si="48"/>
        <v>7.9745675952368096</v>
      </c>
      <c r="N92">
        <v>88</v>
      </c>
      <c r="O92">
        <v>1.0122731373682674</v>
      </c>
      <c r="P92">
        <v>1.012044117051915</v>
      </c>
      <c r="Q92" s="9">
        <f t="shared" si="43"/>
        <v>1.0121586272100913</v>
      </c>
      <c r="S92">
        <v>16.329799999999999</v>
      </c>
      <c r="T92">
        <v>9.8156999999999996</v>
      </c>
      <c r="U92" s="9">
        <f t="shared" si="44"/>
        <v>13.072749999999999</v>
      </c>
      <c r="W92">
        <v>6.8250803743017467</v>
      </c>
      <c r="X92">
        <v>7.3279810334608779</v>
      </c>
      <c r="Y92" s="9">
        <f t="shared" si="45"/>
        <v>7.0765307038813123</v>
      </c>
      <c r="AA92">
        <v>88</v>
      </c>
    </row>
    <row r="93" spans="1:27" x14ac:dyDescent="0.25">
      <c r="A93">
        <v>89</v>
      </c>
      <c r="B93">
        <v>0.98501802959606266</v>
      </c>
      <c r="C93">
        <v>0.98318645478205369</v>
      </c>
      <c r="D93" s="9">
        <f t="shared" si="46"/>
        <v>0.98410224218905817</v>
      </c>
      <c r="F93">
        <v>3.9358</v>
      </c>
      <c r="G93">
        <v>3.9192</v>
      </c>
      <c r="H93" s="9">
        <f t="shared" si="47"/>
        <v>3.9275000000000002</v>
      </c>
      <c r="I93" s="9"/>
      <c r="J93">
        <v>6.0348079099089382</v>
      </c>
      <c r="K93">
        <v>5.7474361046751854</v>
      </c>
      <c r="L93" s="9">
        <f t="shared" si="48"/>
        <v>6.0348079099089382</v>
      </c>
      <c r="N93">
        <v>89</v>
      </c>
      <c r="O93">
        <v>1.0125859611459727</v>
      </c>
      <c r="P93">
        <v>1.0124444252246472</v>
      </c>
      <c r="Q93" s="9">
        <f t="shared" si="43"/>
        <v>1.01251519318531</v>
      </c>
      <c r="S93">
        <v>17.636199999999999</v>
      </c>
      <c r="T93">
        <v>9.8216000000000001</v>
      </c>
      <c r="U93" s="9">
        <f t="shared" si="44"/>
        <v>13.728899999999999</v>
      </c>
      <c r="W93">
        <v>6.9687662769186485</v>
      </c>
      <c r="X93">
        <v>7.5435098873861541</v>
      </c>
      <c r="Y93" s="9">
        <f t="shared" si="45"/>
        <v>7.2561380821524013</v>
      </c>
      <c r="AA93">
        <v>89</v>
      </c>
    </row>
    <row r="94" spans="1:27" x14ac:dyDescent="0.25">
      <c r="A94">
        <v>90</v>
      </c>
      <c r="B94">
        <v>0.98539106215217487</v>
      </c>
      <c r="C94">
        <v>0.9836058056939565</v>
      </c>
      <c r="D94" s="9">
        <f t="shared" si="46"/>
        <v>0.98449843392306569</v>
      </c>
      <c r="F94">
        <v>3.9333999999999998</v>
      </c>
      <c r="G94">
        <v>3.9192</v>
      </c>
      <c r="H94" s="9">
        <f t="shared" si="47"/>
        <v>3.9262999999999999</v>
      </c>
      <c r="I94" s="9"/>
      <c r="J94">
        <v>6.3940226664511428</v>
      </c>
      <c r="K94">
        <v>5.9629649586004874</v>
      </c>
      <c r="L94" s="9">
        <f t="shared" si="48"/>
        <v>6.3940226664511428</v>
      </c>
      <c r="N94">
        <v>90</v>
      </c>
      <c r="O94">
        <v>1.0127439181250542</v>
      </c>
      <c r="P94">
        <v>1.012939044585869</v>
      </c>
      <c r="Q94" s="9">
        <f t="shared" si="43"/>
        <v>1.0128414813554616</v>
      </c>
      <c r="S94">
        <v>18.289400000000001</v>
      </c>
      <c r="T94">
        <v>9.1613000000000007</v>
      </c>
      <c r="U94" s="9">
        <f t="shared" si="44"/>
        <v>13.725350000000001</v>
      </c>
      <c r="W94">
        <v>5.8911220072920107</v>
      </c>
      <c r="X94">
        <v>7.9027246439283845</v>
      </c>
      <c r="Y94" s="9">
        <f t="shared" si="45"/>
        <v>6.8969233256101976</v>
      </c>
      <c r="AA94">
        <v>90</v>
      </c>
    </row>
    <row r="95" spans="1:27" x14ac:dyDescent="0.25">
      <c r="A95">
        <v>91</v>
      </c>
      <c r="B95">
        <v>0.98582590474083909</v>
      </c>
      <c r="C95">
        <v>0.98383577233919783</v>
      </c>
      <c r="D95" s="9">
        <f t="shared" si="46"/>
        <v>0.98483083854001841</v>
      </c>
      <c r="F95">
        <v>3.931</v>
      </c>
      <c r="G95">
        <v>3.9192</v>
      </c>
      <c r="H95" s="9">
        <f t="shared" si="47"/>
        <v>3.9251</v>
      </c>
      <c r="I95" s="9"/>
      <c r="J95">
        <v>6.3940226664511428</v>
      </c>
      <c r="K95">
        <v>5.8192790559836372</v>
      </c>
      <c r="L95" s="9">
        <f t="shared" si="48"/>
        <v>6.3940226664511428</v>
      </c>
      <c r="N95">
        <v>91</v>
      </c>
      <c r="O95">
        <v>1.0130144761751712</v>
      </c>
      <c r="P95">
        <v>1.0131582710884446</v>
      </c>
      <c r="Q95" s="9">
        <f t="shared" si="43"/>
        <v>1.0130863736318079</v>
      </c>
      <c r="S95">
        <v>18.289400000000001</v>
      </c>
      <c r="T95">
        <v>9.8096999999999994</v>
      </c>
      <c r="U95" s="9">
        <f t="shared" si="44"/>
        <v>14.04955</v>
      </c>
      <c r="W95">
        <v>5.6037502020583094</v>
      </c>
      <c r="X95">
        <v>7.8308816926199087</v>
      </c>
      <c r="Y95" s="9">
        <f t="shared" si="45"/>
        <v>6.7173159473391095</v>
      </c>
      <c r="AA95">
        <v>91</v>
      </c>
    </row>
    <row r="96" spans="1:27" x14ac:dyDescent="0.25">
      <c r="A96">
        <v>92</v>
      </c>
      <c r="B96">
        <v>0.98605404630561</v>
      </c>
      <c r="C96">
        <v>0.9841320648103079</v>
      </c>
      <c r="D96" s="9">
        <f t="shared" si="46"/>
        <v>0.9850930555579589</v>
      </c>
      <c r="F96">
        <v>3.931</v>
      </c>
      <c r="G96">
        <v>3.9144000000000001</v>
      </c>
      <c r="H96" s="9">
        <f t="shared" si="47"/>
        <v>3.9226999999999999</v>
      </c>
      <c r="I96" s="9"/>
      <c r="J96">
        <v>6.0348079099089382</v>
      </c>
      <c r="K96">
        <v>6.3221797151426911</v>
      </c>
      <c r="L96" s="9">
        <f t="shared" si="48"/>
        <v>6.0348079099089382</v>
      </c>
      <c r="N96">
        <v>92</v>
      </c>
      <c r="O96">
        <v>1.0130921372037431</v>
      </c>
      <c r="P96">
        <v>1.0132446461775664</v>
      </c>
      <c r="Q96" s="9">
        <f t="shared" si="43"/>
        <v>1.0131683916906549</v>
      </c>
      <c r="S96">
        <v>17.646899999999999</v>
      </c>
      <c r="T96">
        <v>9.8096999999999994</v>
      </c>
      <c r="U96" s="9">
        <f t="shared" si="44"/>
        <v>13.728299999999999</v>
      </c>
      <c r="W96">
        <v>4.74163478635705</v>
      </c>
      <c r="X96">
        <v>6.3221797151426653</v>
      </c>
      <c r="Y96" s="9">
        <f t="shared" si="45"/>
        <v>5.5319072507498577</v>
      </c>
      <c r="AA96">
        <v>92</v>
      </c>
    </row>
    <row r="97" spans="1:27" x14ac:dyDescent="0.25">
      <c r="A97">
        <v>93</v>
      </c>
      <c r="B97">
        <v>0.98622149855817487</v>
      </c>
      <c r="C97">
        <v>0.98425144732101311</v>
      </c>
      <c r="D97" s="9">
        <f t="shared" si="46"/>
        <v>0.98523647293959393</v>
      </c>
      <c r="F97">
        <v>3.9333999999999998</v>
      </c>
      <c r="G97">
        <v>3.9167999999999998</v>
      </c>
      <c r="H97" s="9">
        <f t="shared" si="47"/>
        <v>3.9250999999999996</v>
      </c>
      <c r="I97" s="9"/>
      <c r="J97">
        <v>4.8134777376654512</v>
      </c>
      <c r="K97">
        <v>5.3882213481329817</v>
      </c>
      <c r="L97" s="9">
        <f t="shared" si="48"/>
        <v>4.8134777376654512</v>
      </c>
      <c r="N97">
        <v>93</v>
      </c>
      <c r="O97">
        <v>1.0133769074892509</v>
      </c>
      <c r="P97">
        <v>1.0136640700601978</v>
      </c>
      <c r="Q97" s="9">
        <f t="shared" si="43"/>
        <v>1.0135204887747244</v>
      </c>
      <c r="S97">
        <v>18.3005</v>
      </c>
      <c r="T97">
        <v>10.4574</v>
      </c>
      <c r="U97" s="9">
        <f t="shared" si="44"/>
        <v>14.37895</v>
      </c>
      <c r="W97">
        <v>4.3824200298148206</v>
      </c>
      <c r="X97">
        <v>6.3940226664511428</v>
      </c>
      <c r="Y97" s="9">
        <f t="shared" si="45"/>
        <v>5.3882213481329817</v>
      </c>
      <c r="AA97">
        <v>93</v>
      </c>
    </row>
    <row r="98" spans="1:27" x14ac:dyDescent="0.25">
      <c r="A98">
        <v>94</v>
      </c>
      <c r="B98">
        <v>0.98663246359538037</v>
      </c>
      <c r="C98">
        <v>0.98461732803245317</v>
      </c>
      <c r="D98" s="9">
        <f t="shared" si="46"/>
        <v>0.98562489581391677</v>
      </c>
      <c r="F98">
        <v>3.9333999999999998</v>
      </c>
      <c r="G98">
        <v>3.9144000000000001</v>
      </c>
      <c r="H98" s="9">
        <f t="shared" si="47"/>
        <v>3.9238999999999997</v>
      </c>
      <c r="I98" s="9"/>
      <c r="J98">
        <v>6.6813944716848956</v>
      </c>
      <c r="K98">
        <v>5.8911220072920623</v>
      </c>
      <c r="L98" s="9">
        <f t="shared" si="48"/>
        <v>6.6813944716848956</v>
      </c>
      <c r="P98">
        <v>1.0137428328973008</v>
      </c>
      <c r="Q98" s="9">
        <f t="shared" si="43"/>
        <v>1.0137428328973008</v>
      </c>
      <c r="T98">
        <v>9.8038000000000007</v>
      </c>
      <c r="U98" s="9">
        <f t="shared" si="44"/>
        <v>9.8038000000000007</v>
      </c>
      <c r="X98">
        <v>5.1008495428992289</v>
      </c>
      <c r="Y98" s="9">
        <f t="shared" si="45"/>
        <v>5.1008495428992289</v>
      </c>
    </row>
    <row r="99" spans="1:27" x14ac:dyDescent="0.25">
      <c r="A99">
        <v>95</v>
      </c>
      <c r="B99">
        <v>0.98695704425711694</v>
      </c>
      <c r="C99">
        <v>0.9848904828899856</v>
      </c>
      <c r="D99" s="9">
        <f t="shared" si="46"/>
        <v>0.98592376357355127</v>
      </c>
      <c r="F99">
        <v>3.931</v>
      </c>
      <c r="G99">
        <v>3.9121000000000001</v>
      </c>
      <c r="H99" s="9">
        <f t="shared" si="47"/>
        <v>3.9215499999999999</v>
      </c>
      <c r="I99" s="9"/>
      <c r="J99">
        <v>6.5377085690680188</v>
      </c>
      <c r="K99">
        <v>5.3163783968245566</v>
      </c>
      <c r="L99" s="9">
        <f t="shared" si="48"/>
        <v>6.5377085690680188</v>
      </c>
      <c r="P99">
        <v>1.0140426376648441</v>
      </c>
      <c r="Q99" s="9">
        <f t="shared" si="43"/>
        <v>1.0140426376648441</v>
      </c>
      <c r="T99">
        <v>10.4511</v>
      </c>
      <c r="U99" s="9">
        <f t="shared" si="44"/>
        <v>10.4511</v>
      </c>
      <c r="X99">
        <v>4.3105770785063955</v>
      </c>
      <c r="Y99" s="9">
        <f t="shared" si="45"/>
        <v>4.3105770785063955</v>
      </c>
    </row>
    <row r="100" spans="1:27" x14ac:dyDescent="0.25">
      <c r="A100">
        <v>96</v>
      </c>
      <c r="B100">
        <v>0.98736085707828591</v>
      </c>
      <c r="C100">
        <v>0.98522718367760154</v>
      </c>
      <c r="D100" s="9">
        <f t="shared" si="46"/>
        <v>0.98629402037794378</v>
      </c>
      <c r="F100">
        <v>3.931</v>
      </c>
      <c r="G100">
        <v>3.9097</v>
      </c>
      <c r="H100" s="9">
        <f t="shared" si="47"/>
        <v>3.92035</v>
      </c>
      <c r="I100" s="9"/>
      <c r="J100">
        <v>6.3940226664511179</v>
      </c>
      <c r="K100">
        <v>5.8192790559836105</v>
      </c>
      <c r="L100" s="9">
        <f t="shared" si="48"/>
        <v>6.3940226664511179</v>
      </c>
      <c r="P100">
        <v>1.0143776132634093</v>
      </c>
      <c r="Q100" s="9">
        <f t="shared" si="43"/>
        <v>1.0143776132634093</v>
      </c>
      <c r="T100">
        <v>9.7979000000000003</v>
      </c>
      <c r="U100" s="9">
        <f t="shared" si="44"/>
        <v>9.7979000000000003</v>
      </c>
      <c r="X100">
        <v>4.74163478635705</v>
      </c>
      <c r="Y100" s="9">
        <f t="shared" si="45"/>
        <v>4.74163478635705</v>
      </c>
    </row>
    <row r="101" spans="1:27" x14ac:dyDescent="0.25">
      <c r="A101">
        <v>97</v>
      </c>
      <c r="B101">
        <v>0.98765446412342084</v>
      </c>
      <c r="C101">
        <v>0.98560330903623516</v>
      </c>
      <c r="D101" s="9">
        <f t="shared" si="46"/>
        <v>0.98662888657982806</v>
      </c>
      <c r="F101">
        <v>3.9285999999999999</v>
      </c>
      <c r="G101">
        <v>3.9097</v>
      </c>
      <c r="H101" s="9">
        <f t="shared" si="47"/>
        <v>3.9191500000000001</v>
      </c>
      <c r="I101" s="9"/>
      <c r="J101">
        <v>6.6813944716848956</v>
      </c>
      <c r="K101">
        <v>6.1784938125258151</v>
      </c>
      <c r="L101" s="9">
        <f t="shared" si="48"/>
        <v>6.6813944716848956</v>
      </c>
      <c r="P101">
        <v>1.0145736504716487</v>
      </c>
      <c r="Q101" s="9">
        <f t="shared" si="43"/>
        <v>1.0145736504716487</v>
      </c>
      <c r="T101">
        <v>9.1447000000000003</v>
      </c>
      <c r="U101" s="9">
        <f t="shared" si="44"/>
        <v>9.1447000000000003</v>
      </c>
      <c r="X101">
        <v>5.1726924942077055</v>
      </c>
      <c r="Y101" s="9">
        <f t="shared" si="45"/>
        <v>5.1726924942077055</v>
      </c>
    </row>
    <row r="102" spans="1:27" x14ac:dyDescent="0.25">
      <c r="A102">
        <v>98</v>
      </c>
      <c r="B102">
        <v>0.98793781221470711</v>
      </c>
      <c r="C102">
        <v>0.98579172072756616</v>
      </c>
      <c r="D102" s="9">
        <f t="shared" si="46"/>
        <v>0.98686476647113663</v>
      </c>
      <c r="F102">
        <v>3.9239000000000002</v>
      </c>
      <c r="G102">
        <v>3.9097</v>
      </c>
      <c r="H102" s="9">
        <f t="shared" si="47"/>
        <v>3.9168000000000003</v>
      </c>
      <c r="I102" s="9"/>
      <c r="J102">
        <v>7.1124521795355493</v>
      </c>
      <c r="K102">
        <v>6.4658656177595919</v>
      </c>
      <c r="L102" s="9">
        <f t="shared" si="48"/>
        <v>7.1124521795355493</v>
      </c>
    </row>
    <row r="103" spans="1:27" x14ac:dyDescent="0.25">
      <c r="A103" s="1">
        <v>99</v>
      </c>
      <c r="B103" s="1">
        <v>0.98832993091039245</v>
      </c>
      <c r="C103" s="1">
        <v>0.98622192003222997</v>
      </c>
      <c r="D103" s="10">
        <f t="shared" si="46"/>
        <v>0.98727592547131127</v>
      </c>
      <c r="E103" s="1"/>
      <c r="F103" s="1">
        <v>5.2319000000000004</v>
      </c>
      <c r="G103" s="1">
        <v>3.9097</v>
      </c>
      <c r="H103" s="10">
        <f t="shared" si="47"/>
        <v>4.5708000000000002</v>
      </c>
      <c r="I103" s="10"/>
      <c r="J103" s="1">
        <v>7.0406092282270984</v>
      </c>
      <c r="K103" s="1">
        <v>6.7532374229933456</v>
      </c>
      <c r="L103" s="10">
        <f t="shared" si="48"/>
        <v>7.0406092282270984</v>
      </c>
    </row>
    <row r="104" spans="1:27" x14ac:dyDescent="0.25">
      <c r="A104">
        <v>100</v>
      </c>
      <c r="B104">
        <v>0.98856686179091013</v>
      </c>
      <c r="C104">
        <v>0.98657144953131892</v>
      </c>
      <c r="D104" s="9">
        <f t="shared" si="46"/>
        <v>0.98756915566111458</v>
      </c>
      <c r="F104">
        <v>7.1894999999999998</v>
      </c>
      <c r="G104">
        <v>3.9097</v>
      </c>
      <c r="H104" s="9">
        <f t="shared" si="47"/>
        <v>5.5495999999999999</v>
      </c>
      <c r="I104" s="9"/>
      <c r="J104">
        <v>6.6813944716848939</v>
      </c>
      <c r="K104">
        <v>7.0406092282270984</v>
      </c>
      <c r="L104" s="9">
        <f t="shared" si="48"/>
        <v>6.6813944716848939</v>
      </c>
    </row>
    <row r="105" spans="1:27" x14ac:dyDescent="0.25">
      <c r="A105">
        <v>101</v>
      </c>
      <c r="B105">
        <v>0.98898459764314872</v>
      </c>
      <c r="C105">
        <v>0.98693462264030973</v>
      </c>
      <c r="D105" s="9">
        <f t="shared" si="46"/>
        <v>0.98795961014172917</v>
      </c>
      <c r="F105">
        <v>7.8383000000000003</v>
      </c>
      <c r="G105">
        <v>3.9097</v>
      </c>
      <c r="H105" s="9">
        <f t="shared" si="47"/>
        <v>5.8740000000000006</v>
      </c>
      <c r="I105" s="9"/>
      <c r="J105">
        <v>6.7532374229933456</v>
      </c>
      <c r="K105">
        <v>7.1124521795355493</v>
      </c>
      <c r="L105" s="9">
        <f t="shared" si="48"/>
        <v>6.7532374229933456</v>
      </c>
    </row>
    <row r="106" spans="1:27" x14ac:dyDescent="0.25">
      <c r="A106">
        <v>102</v>
      </c>
      <c r="B106">
        <v>0.98931229660108444</v>
      </c>
      <c r="C106">
        <v>0.987235830881389</v>
      </c>
      <c r="D106" s="9">
        <f t="shared" si="46"/>
        <v>0.98827406374123672</v>
      </c>
      <c r="F106">
        <v>8.4966000000000008</v>
      </c>
      <c r="G106">
        <v>3.9097</v>
      </c>
      <c r="H106" s="9">
        <f t="shared" si="47"/>
        <v>6.2031500000000008</v>
      </c>
      <c r="I106" s="9"/>
      <c r="J106">
        <v>6.8969233256102243</v>
      </c>
      <c r="K106">
        <v>6.7532374229933456</v>
      </c>
      <c r="L106" s="9">
        <f t="shared" si="48"/>
        <v>6.8969233256102243</v>
      </c>
    </row>
    <row r="107" spans="1:27" x14ac:dyDescent="0.25">
      <c r="A107">
        <v>103</v>
      </c>
      <c r="B107">
        <v>0.98935853866634316</v>
      </c>
      <c r="C107">
        <v>0.98756640901369586</v>
      </c>
      <c r="D107" s="9">
        <f t="shared" si="46"/>
        <v>0.98846247384001951</v>
      </c>
      <c r="F107">
        <v>8.5017999999999994</v>
      </c>
      <c r="G107">
        <v>3.9074</v>
      </c>
      <c r="H107" s="9">
        <f t="shared" si="47"/>
        <v>6.2045999999999992</v>
      </c>
      <c r="I107" s="9"/>
      <c r="J107">
        <v>5.9629649586004874</v>
      </c>
      <c r="K107">
        <v>7.3279810334608531</v>
      </c>
      <c r="L107" s="9">
        <f t="shared" si="48"/>
        <v>5.9629649586004874</v>
      </c>
    </row>
    <row r="108" spans="1:27" x14ac:dyDescent="0.25">
      <c r="A108">
        <v>104</v>
      </c>
      <c r="B108">
        <v>0.98971602770599176</v>
      </c>
      <c r="C108">
        <v>0.98791610828789822</v>
      </c>
      <c r="D108" s="9">
        <f t="shared" si="46"/>
        <v>0.98881606799694499</v>
      </c>
      <c r="F108">
        <v>8.5017999999999994</v>
      </c>
      <c r="G108">
        <v>3.9074</v>
      </c>
      <c r="H108" s="9">
        <f t="shared" si="47"/>
        <v>6.2045999999999992</v>
      </c>
      <c r="I108" s="9"/>
      <c r="J108">
        <v>5.8192790559836114</v>
      </c>
      <c r="K108">
        <v>6.9687662769186485</v>
      </c>
      <c r="L108" s="9">
        <f t="shared" si="48"/>
        <v>5.8192790559836114</v>
      </c>
    </row>
    <row r="109" spans="1:27" x14ac:dyDescent="0.25">
      <c r="A109">
        <v>105</v>
      </c>
      <c r="B109">
        <v>0.99009567043939328</v>
      </c>
      <c r="C109">
        <v>0.9882489796731776</v>
      </c>
      <c r="D109" s="9">
        <f t="shared" si="46"/>
        <v>0.98917232505628538</v>
      </c>
      <c r="F109">
        <v>8.5017999999999994</v>
      </c>
      <c r="G109">
        <v>3.9049999999999998</v>
      </c>
      <c r="H109" s="9">
        <f t="shared" si="47"/>
        <v>6.2033999999999994</v>
      </c>
      <c r="I109" s="9"/>
      <c r="J109">
        <v>6.3940226664511171</v>
      </c>
      <c r="K109">
        <v>6.8969233256102225</v>
      </c>
      <c r="L109" s="9">
        <f t="shared" si="48"/>
        <v>6.3940226664511171</v>
      </c>
    </row>
    <row r="110" spans="1:27" x14ac:dyDescent="0.25">
      <c r="A110">
        <v>106</v>
      </c>
      <c r="B110">
        <v>0.99039115292600188</v>
      </c>
      <c r="C110">
        <v>0.98862082672102836</v>
      </c>
      <c r="D110" s="9">
        <f t="shared" si="46"/>
        <v>0.98950598982351512</v>
      </c>
      <c r="F110">
        <v>9.1613000000000007</v>
      </c>
      <c r="G110">
        <v>3.9074</v>
      </c>
      <c r="H110" s="9">
        <f t="shared" si="47"/>
        <v>6.5343499999999999</v>
      </c>
      <c r="I110" s="9"/>
      <c r="J110">
        <v>5.8911220072920623</v>
      </c>
      <c r="K110">
        <v>6.8969233256101976</v>
      </c>
      <c r="L110" s="9">
        <f t="shared" si="48"/>
        <v>5.8911220072920623</v>
      </c>
    </row>
    <row r="111" spans="1:27" x14ac:dyDescent="0.25">
      <c r="A111">
        <v>107</v>
      </c>
      <c r="B111">
        <v>0.99073847391082848</v>
      </c>
      <c r="C111">
        <v>0.98892793234211662</v>
      </c>
      <c r="D111" s="9">
        <f t="shared" si="46"/>
        <v>0.98983320312647249</v>
      </c>
      <c r="F111">
        <v>9.1668000000000003</v>
      </c>
      <c r="G111">
        <v>3.9097</v>
      </c>
      <c r="H111" s="9">
        <f t="shared" si="47"/>
        <v>6.5382499999999997</v>
      </c>
      <c r="I111" s="9"/>
      <c r="J111">
        <v>5.9629649586004865</v>
      </c>
      <c r="K111">
        <v>6.8969233256102225</v>
      </c>
      <c r="L111" s="9">
        <f t="shared" si="48"/>
        <v>5.9629649586004865</v>
      </c>
    </row>
    <row r="112" spans="1:27" x14ac:dyDescent="0.25">
      <c r="A112">
        <v>108</v>
      </c>
      <c r="B112">
        <v>0.99110391864668645</v>
      </c>
      <c r="C112">
        <v>0.98918320316555741</v>
      </c>
      <c r="D112" s="9">
        <f t="shared" si="46"/>
        <v>0.99014356090612199</v>
      </c>
      <c r="F112">
        <v>8.5120000000000005</v>
      </c>
      <c r="G112">
        <v>3.9121000000000001</v>
      </c>
      <c r="H112" s="9">
        <f t="shared" si="47"/>
        <v>6.2120500000000005</v>
      </c>
      <c r="I112" s="9"/>
      <c r="J112">
        <v>7.1842951308439744</v>
      </c>
      <c r="K112">
        <v>6.5377085690680188</v>
      </c>
      <c r="L112" s="9">
        <f t="shared" si="48"/>
        <v>7.1842951308439744</v>
      </c>
    </row>
    <row r="113" spans="1:12" x14ac:dyDescent="0.25">
      <c r="A113">
        <v>109</v>
      </c>
      <c r="B113">
        <v>0.9913613071809172</v>
      </c>
      <c r="C113">
        <v>0.9896441690134874</v>
      </c>
      <c r="D113" s="9">
        <f t="shared" si="46"/>
        <v>0.99050273809720224</v>
      </c>
      <c r="F113">
        <v>10.4764</v>
      </c>
      <c r="G113">
        <v>3.9144000000000001</v>
      </c>
      <c r="H113" s="9">
        <f t="shared" si="47"/>
        <v>7.1954000000000002</v>
      </c>
      <c r="I113" s="9"/>
      <c r="J113">
        <v>6.6813944716848939</v>
      </c>
      <c r="K113">
        <v>6.9687662769186485</v>
      </c>
      <c r="L113" s="9">
        <f t="shared" si="48"/>
        <v>6.6813944716848939</v>
      </c>
    </row>
    <row r="114" spans="1:12" x14ac:dyDescent="0.25">
      <c r="A114">
        <v>110</v>
      </c>
      <c r="B114">
        <v>0.99169441084488841</v>
      </c>
      <c r="C114">
        <v>0.98997906963883975</v>
      </c>
      <c r="D114" s="9">
        <f t="shared" si="46"/>
        <v>0.99083674024186408</v>
      </c>
      <c r="F114">
        <v>9.1613000000000007</v>
      </c>
      <c r="G114">
        <v>5.2224000000000004</v>
      </c>
      <c r="H114" s="9">
        <f t="shared" si="47"/>
        <v>7.1918500000000005</v>
      </c>
      <c r="I114" s="9"/>
      <c r="J114">
        <v>6.4658656177595937</v>
      </c>
      <c r="K114">
        <v>6.9687662769186485</v>
      </c>
      <c r="L114" s="9">
        <f t="shared" si="48"/>
        <v>6.4658656177595937</v>
      </c>
    </row>
    <row r="115" spans="1:12" x14ac:dyDescent="0.25">
      <c r="A115">
        <v>111</v>
      </c>
      <c r="B115">
        <v>0.99204775945863444</v>
      </c>
      <c r="C115">
        <v>0.99033567416260482</v>
      </c>
      <c r="D115" s="9">
        <f t="shared" si="46"/>
        <v>0.99119171681061968</v>
      </c>
      <c r="F115">
        <v>9.1501999999999999</v>
      </c>
      <c r="G115">
        <v>7.1851000000000003</v>
      </c>
      <c r="H115" s="9">
        <f t="shared" si="47"/>
        <v>8.1676500000000001</v>
      </c>
      <c r="I115" s="9"/>
      <c r="J115">
        <v>6.7532374229933456</v>
      </c>
      <c r="K115">
        <v>6.9687662769186742</v>
      </c>
      <c r="L115" s="9">
        <f t="shared" si="48"/>
        <v>6.7532374229933456</v>
      </c>
    </row>
    <row r="116" spans="1:12" x14ac:dyDescent="0.25">
      <c r="A116">
        <v>112</v>
      </c>
      <c r="B116">
        <v>0.99225965236627789</v>
      </c>
      <c r="C116">
        <v>0.99071216447415722</v>
      </c>
      <c r="D116" s="9">
        <f t="shared" si="46"/>
        <v>0.99148590842021755</v>
      </c>
      <c r="F116">
        <v>9.1447000000000003</v>
      </c>
      <c r="G116">
        <v>8.4966000000000008</v>
      </c>
      <c r="H116" s="9">
        <f t="shared" si="47"/>
        <v>8.8206500000000005</v>
      </c>
      <c r="I116" s="9"/>
      <c r="J116">
        <v>6.1784938125258151</v>
      </c>
      <c r="K116">
        <v>7.2561380821524013</v>
      </c>
      <c r="L116" s="9">
        <f t="shared" si="48"/>
        <v>6.1784938125258151</v>
      </c>
    </row>
    <row r="117" spans="1:12" x14ac:dyDescent="0.25">
      <c r="A117">
        <v>113</v>
      </c>
      <c r="B117">
        <v>0.99266802902387152</v>
      </c>
      <c r="C117">
        <v>0.99093206081189311</v>
      </c>
      <c r="D117" s="9">
        <f t="shared" si="46"/>
        <v>0.99180004491788232</v>
      </c>
      <c r="F117">
        <v>9.1447000000000003</v>
      </c>
      <c r="G117">
        <v>9.1556999999999995</v>
      </c>
      <c r="H117" s="9">
        <f t="shared" si="47"/>
        <v>9.1501999999999999</v>
      </c>
      <c r="I117" s="9"/>
      <c r="J117">
        <v>6.3940226664511428</v>
      </c>
      <c r="K117">
        <v>7.1124521795355253</v>
      </c>
      <c r="L117" s="9">
        <f t="shared" si="48"/>
        <v>6.3940226664511428</v>
      </c>
    </row>
    <row r="118" spans="1:12" x14ac:dyDescent="0.25">
      <c r="A118">
        <v>114</v>
      </c>
      <c r="B118">
        <v>0.99293848047905431</v>
      </c>
      <c r="C118">
        <v>0.99113733355234956</v>
      </c>
      <c r="D118" s="9">
        <f t="shared" si="46"/>
        <v>0.99203790701570194</v>
      </c>
      <c r="F118">
        <v>9.7979000000000003</v>
      </c>
      <c r="G118">
        <v>8.5068999999999999</v>
      </c>
      <c r="H118" s="9">
        <f t="shared" si="47"/>
        <v>9.1524000000000001</v>
      </c>
      <c r="I118" s="9"/>
      <c r="J118">
        <v>6.4658656177595937</v>
      </c>
      <c r="K118">
        <v>6.1066508612173891</v>
      </c>
      <c r="L118" s="9">
        <f t="shared" si="48"/>
        <v>6.4658656177595937</v>
      </c>
    </row>
    <row r="119" spans="1:12" x14ac:dyDescent="0.25">
      <c r="A119">
        <v>115</v>
      </c>
      <c r="B119">
        <v>0.99334555702278271</v>
      </c>
      <c r="C119">
        <v>0.99155071522389648</v>
      </c>
      <c r="D119" s="9">
        <f t="shared" si="46"/>
        <v>0.9924481361233396</v>
      </c>
      <c r="F119">
        <v>9.7979000000000003</v>
      </c>
      <c r="G119">
        <v>9.1613000000000007</v>
      </c>
      <c r="H119" s="9">
        <f t="shared" si="47"/>
        <v>9.4796000000000014</v>
      </c>
      <c r="I119" s="9"/>
      <c r="J119">
        <v>6.7532374229933456</v>
      </c>
      <c r="K119">
        <v>6.465865617759567</v>
      </c>
      <c r="L119" s="9">
        <f t="shared" si="48"/>
        <v>6.7532374229933456</v>
      </c>
    </row>
    <row r="120" spans="1:12" x14ac:dyDescent="0.25">
      <c r="A120">
        <v>116</v>
      </c>
      <c r="B120">
        <v>0.99368176685196707</v>
      </c>
      <c r="C120">
        <v>0.99194756996492794</v>
      </c>
      <c r="D120" s="9">
        <f t="shared" si="46"/>
        <v>0.99281466840844756</v>
      </c>
      <c r="F120">
        <v>9.7979000000000003</v>
      </c>
      <c r="G120">
        <v>9.1613000000000007</v>
      </c>
      <c r="H120" s="9">
        <f t="shared" si="47"/>
        <v>9.4796000000000014</v>
      </c>
      <c r="I120" s="9"/>
      <c r="J120">
        <v>6.5377085690680188</v>
      </c>
      <c r="K120">
        <v>6.6095515203764439</v>
      </c>
      <c r="L120" s="9">
        <f t="shared" si="48"/>
        <v>6.5377085690680188</v>
      </c>
    </row>
    <row r="121" spans="1:12" x14ac:dyDescent="0.25">
      <c r="A121">
        <v>117</v>
      </c>
      <c r="B121">
        <v>0.99388654028230761</v>
      </c>
      <c r="C121">
        <v>0.99220716771162265</v>
      </c>
      <c r="D121" s="9">
        <f t="shared" si="46"/>
        <v>0.99304685399696513</v>
      </c>
      <c r="F121">
        <v>9.7979000000000003</v>
      </c>
      <c r="G121">
        <v>9.1668000000000003</v>
      </c>
      <c r="H121" s="9">
        <f t="shared" si="47"/>
        <v>9.4823500000000003</v>
      </c>
      <c r="I121" s="9"/>
      <c r="J121">
        <v>6.4658656177595937</v>
      </c>
      <c r="K121">
        <v>6.1784938125258408</v>
      </c>
      <c r="L121" s="9">
        <f t="shared" si="48"/>
        <v>6.4658656177595937</v>
      </c>
    </row>
    <row r="122" spans="1:12" x14ac:dyDescent="0.25">
      <c r="A122">
        <v>118</v>
      </c>
      <c r="B122">
        <v>0.9941780992580469</v>
      </c>
      <c r="C122">
        <v>0.99247405866302085</v>
      </c>
      <c r="D122" s="9">
        <f t="shared" si="46"/>
        <v>0.99332607896053382</v>
      </c>
      <c r="F122">
        <v>9.1392000000000007</v>
      </c>
      <c r="G122">
        <v>10.4764</v>
      </c>
      <c r="H122" s="9">
        <f t="shared" si="47"/>
        <v>9.8078000000000003</v>
      </c>
      <c r="I122" s="9"/>
      <c r="J122">
        <v>5.9629649586005122</v>
      </c>
      <c r="K122">
        <v>6.3940226664511428</v>
      </c>
      <c r="L122" s="9">
        <f t="shared" si="48"/>
        <v>5.9629649586005122</v>
      </c>
    </row>
    <row r="123" spans="1:12" x14ac:dyDescent="0.25">
      <c r="A123">
        <v>119</v>
      </c>
      <c r="B123">
        <v>0.99455651840666282</v>
      </c>
      <c r="C123">
        <v>0.99279625366498914</v>
      </c>
      <c r="D123" s="9">
        <f t="shared" ref="D123:D178" si="49">AVERAGE(B123:C123)</f>
        <v>0.99367638603582598</v>
      </c>
      <c r="F123">
        <v>9.7919999999999998</v>
      </c>
      <c r="G123">
        <v>9.1668000000000003</v>
      </c>
      <c r="H123" s="9">
        <f t="shared" ref="H123:H178" si="50">AVERAGE(F123:G123)</f>
        <v>9.4794</v>
      </c>
      <c r="J123">
        <v>6.3940226664511179</v>
      </c>
      <c r="K123">
        <v>6.8250803743017716</v>
      </c>
      <c r="L123" s="9">
        <f t="shared" ref="L123:L178" si="51">AVERAGE(J123:J123)</f>
        <v>6.3940226664511179</v>
      </c>
    </row>
    <row r="124" spans="1:12" x14ac:dyDescent="0.25">
      <c r="A124">
        <v>120</v>
      </c>
      <c r="B124">
        <v>0.99482602155111155</v>
      </c>
      <c r="C124">
        <v>0.99316855649090086</v>
      </c>
      <c r="D124" s="9">
        <f t="shared" si="49"/>
        <v>0.99399728902100626</v>
      </c>
      <c r="F124">
        <v>9.7919999999999998</v>
      </c>
      <c r="G124">
        <v>9.8216000000000001</v>
      </c>
      <c r="H124" s="9">
        <f t="shared" si="50"/>
        <v>9.8067999999999991</v>
      </c>
      <c r="J124">
        <v>5.8192790559836114</v>
      </c>
      <c r="K124">
        <v>6.6095515203764705</v>
      </c>
      <c r="L124" s="9">
        <f t="shared" si="51"/>
        <v>5.8192790559836114</v>
      </c>
    </row>
    <row r="125" spans="1:12" x14ac:dyDescent="0.25">
      <c r="A125">
        <v>121</v>
      </c>
      <c r="B125">
        <v>0.99507040899943311</v>
      </c>
      <c r="C125">
        <v>0.99357788475721365</v>
      </c>
      <c r="D125" s="9">
        <f t="shared" si="49"/>
        <v>0.99432414687832338</v>
      </c>
      <c r="F125">
        <v>9.7919999999999998</v>
      </c>
      <c r="G125">
        <v>9.8275000000000006</v>
      </c>
      <c r="H125" s="9">
        <f t="shared" si="50"/>
        <v>9.8097500000000011</v>
      </c>
      <c r="J125">
        <v>5.5319072507498586</v>
      </c>
      <c r="K125">
        <v>6.6095515203764705</v>
      </c>
      <c r="L125" s="9">
        <f t="shared" si="51"/>
        <v>5.5319072507498586</v>
      </c>
    </row>
    <row r="126" spans="1:12" x14ac:dyDescent="0.25">
      <c r="A126">
        <v>122</v>
      </c>
      <c r="B126">
        <v>0.99528873356722536</v>
      </c>
      <c r="C126">
        <v>0.99375440047595187</v>
      </c>
      <c r="D126" s="9">
        <f t="shared" si="49"/>
        <v>0.99452156702158856</v>
      </c>
      <c r="F126">
        <v>9.7919999999999998</v>
      </c>
      <c r="G126">
        <v>9.8335000000000008</v>
      </c>
      <c r="H126" s="9">
        <f t="shared" si="50"/>
        <v>9.8127500000000012</v>
      </c>
      <c r="J126">
        <v>5.6037502020582846</v>
      </c>
      <c r="K126">
        <v>6.2503367638342384</v>
      </c>
      <c r="L126" s="9">
        <f t="shared" si="51"/>
        <v>5.6037502020582846</v>
      </c>
    </row>
    <row r="127" spans="1:12" x14ac:dyDescent="0.25">
      <c r="A127">
        <v>123</v>
      </c>
      <c r="B127">
        <v>0.99555276518734381</v>
      </c>
      <c r="C127">
        <v>0.99409061337332805</v>
      </c>
      <c r="D127" s="9">
        <f t="shared" si="49"/>
        <v>0.99482168928033587</v>
      </c>
      <c r="F127">
        <v>10.444800000000001</v>
      </c>
      <c r="G127">
        <v>9.1890000000000001</v>
      </c>
      <c r="H127" s="9">
        <f t="shared" si="50"/>
        <v>9.8169000000000004</v>
      </c>
      <c r="J127">
        <v>5.5319072507498577</v>
      </c>
      <c r="K127">
        <v>6.5377085690680179</v>
      </c>
      <c r="L127" s="9">
        <f t="shared" si="51"/>
        <v>5.5319072507498577</v>
      </c>
    </row>
    <row r="128" spans="1:12" x14ac:dyDescent="0.25">
      <c r="A128">
        <v>124</v>
      </c>
      <c r="B128">
        <v>0.99591095707857191</v>
      </c>
      <c r="C128">
        <v>0.99433875046232234</v>
      </c>
      <c r="D128" s="9">
        <f t="shared" si="49"/>
        <v>0.99512485377044713</v>
      </c>
      <c r="F128">
        <v>10.444800000000001</v>
      </c>
      <c r="G128">
        <v>10.508100000000001</v>
      </c>
      <c r="H128" s="9">
        <f t="shared" si="50"/>
        <v>10.47645</v>
      </c>
      <c r="J128">
        <v>5.4600642994414326</v>
      </c>
      <c r="K128">
        <v>6.2503367638342651</v>
      </c>
      <c r="L128" s="9">
        <f t="shared" si="51"/>
        <v>5.4600642994414326</v>
      </c>
    </row>
    <row r="129" spans="1:12" x14ac:dyDescent="0.25">
      <c r="A129">
        <v>125</v>
      </c>
      <c r="B129">
        <v>0.99625711765168101</v>
      </c>
      <c r="C129">
        <v>0.99476423457860763</v>
      </c>
      <c r="D129" s="9">
        <f t="shared" si="49"/>
        <v>0.99551067611514432</v>
      </c>
      <c r="F129">
        <v>9.8038000000000007</v>
      </c>
      <c r="G129">
        <v>9.8633000000000006</v>
      </c>
      <c r="H129" s="9">
        <f t="shared" si="50"/>
        <v>9.8335500000000007</v>
      </c>
      <c r="J129">
        <v>5.8192790559836105</v>
      </c>
      <c r="K129">
        <v>6.465865617759567</v>
      </c>
      <c r="L129" s="9">
        <f t="shared" si="51"/>
        <v>5.8192790559836105</v>
      </c>
    </row>
    <row r="130" spans="1:12" x14ac:dyDescent="0.25">
      <c r="A130">
        <v>126</v>
      </c>
      <c r="B130">
        <v>0.99653146459813791</v>
      </c>
      <c r="C130">
        <v>0.9952298026882942</v>
      </c>
      <c r="D130" s="9">
        <f t="shared" si="49"/>
        <v>0.995880633643216</v>
      </c>
      <c r="F130">
        <v>11.771699999999999</v>
      </c>
      <c r="G130">
        <v>9.2058</v>
      </c>
      <c r="H130" s="9">
        <f t="shared" si="50"/>
        <v>10.48875</v>
      </c>
      <c r="J130">
        <v>5.8911220072920623</v>
      </c>
      <c r="K130">
        <v>6.6813944716848939</v>
      </c>
      <c r="L130" s="9">
        <f t="shared" si="51"/>
        <v>5.8911220072920623</v>
      </c>
    </row>
    <row r="131" spans="1:12" x14ac:dyDescent="0.25">
      <c r="A131">
        <v>127</v>
      </c>
      <c r="B131">
        <v>0.99684539747977707</v>
      </c>
      <c r="C131">
        <v>0.99542619034648461</v>
      </c>
      <c r="D131" s="9">
        <f t="shared" si="49"/>
        <v>0.99613579391313078</v>
      </c>
      <c r="F131">
        <v>9.8216000000000001</v>
      </c>
      <c r="G131">
        <v>10.527200000000001</v>
      </c>
      <c r="H131" s="9">
        <f t="shared" si="50"/>
        <v>10.1744</v>
      </c>
      <c r="J131">
        <v>6.3221797151427168</v>
      </c>
      <c r="K131">
        <v>6.7532374229933456</v>
      </c>
      <c r="L131" s="9">
        <f t="shared" si="51"/>
        <v>6.3221797151427168</v>
      </c>
    </row>
    <row r="132" spans="1:12" x14ac:dyDescent="0.25">
      <c r="A132">
        <v>128</v>
      </c>
      <c r="B132">
        <v>0.99708336136783515</v>
      </c>
      <c r="C132">
        <v>0.99571871015876523</v>
      </c>
      <c r="D132" s="9">
        <f t="shared" si="49"/>
        <v>0.99640103576330019</v>
      </c>
      <c r="F132">
        <v>11.1379</v>
      </c>
      <c r="G132">
        <v>10.520899999999999</v>
      </c>
      <c r="H132" s="9">
        <f t="shared" si="50"/>
        <v>10.8294</v>
      </c>
      <c r="J132">
        <v>6.2503367638342651</v>
      </c>
      <c r="K132">
        <v>6.5377085690680179</v>
      </c>
      <c r="L132" s="9">
        <f t="shared" si="51"/>
        <v>6.2503367638342651</v>
      </c>
    </row>
    <row r="133" spans="1:12" x14ac:dyDescent="0.25">
      <c r="A133">
        <v>129</v>
      </c>
      <c r="B133">
        <v>0.99749986782094513</v>
      </c>
      <c r="C133">
        <v>0.99609362318463524</v>
      </c>
      <c r="D133" s="9">
        <f t="shared" si="49"/>
        <v>0.99679674550279018</v>
      </c>
      <c r="F133">
        <v>9.8275000000000006</v>
      </c>
      <c r="G133">
        <v>10.508100000000001</v>
      </c>
      <c r="H133" s="9">
        <f t="shared" si="50"/>
        <v>10.1678</v>
      </c>
      <c r="J133">
        <v>6.5377085690680188</v>
      </c>
      <c r="K133">
        <v>7.0406092282270984</v>
      </c>
      <c r="L133" s="9">
        <f t="shared" si="51"/>
        <v>6.5377085690680188</v>
      </c>
    </row>
    <row r="134" spans="1:12" x14ac:dyDescent="0.25">
      <c r="A134">
        <v>130</v>
      </c>
      <c r="B134">
        <v>0.99759251710174746</v>
      </c>
      <c r="C134">
        <v>0.99628755962095805</v>
      </c>
      <c r="D134" s="9">
        <f t="shared" si="49"/>
        <v>0.9969400383613527</v>
      </c>
      <c r="F134">
        <v>12.4407</v>
      </c>
      <c r="G134">
        <v>11.151300000000001</v>
      </c>
      <c r="H134" s="9">
        <f t="shared" si="50"/>
        <v>11.795999999999999</v>
      </c>
      <c r="J134">
        <v>5.4600642994414326</v>
      </c>
      <c r="K134">
        <v>6.1066508612173891</v>
      </c>
      <c r="L134" s="9">
        <f t="shared" si="51"/>
        <v>5.4600642994414326</v>
      </c>
    </row>
    <row r="135" spans="1:12" x14ac:dyDescent="0.25">
      <c r="A135">
        <v>131</v>
      </c>
      <c r="B135">
        <v>0.99793627346634506</v>
      </c>
      <c r="C135">
        <v>0.99660980559762513</v>
      </c>
      <c r="D135" s="9">
        <f t="shared" si="49"/>
        <v>0.99727303953198509</v>
      </c>
      <c r="F135">
        <v>11.1311</v>
      </c>
      <c r="G135">
        <v>11.1379</v>
      </c>
      <c r="H135" s="9">
        <f t="shared" si="50"/>
        <v>11.134499999999999</v>
      </c>
      <c r="J135">
        <v>5.7474361046751596</v>
      </c>
      <c r="K135">
        <v>5.5319072507498577</v>
      </c>
      <c r="L135" s="9">
        <f t="shared" si="51"/>
        <v>5.7474361046751596</v>
      </c>
    </row>
    <row r="136" spans="1:12" x14ac:dyDescent="0.25">
      <c r="A136">
        <v>132</v>
      </c>
      <c r="B136">
        <v>0.99834227106972917</v>
      </c>
      <c r="C136">
        <v>0.99686113232723894</v>
      </c>
      <c r="D136" s="9">
        <f t="shared" si="49"/>
        <v>0.99760170169848406</v>
      </c>
      <c r="F136">
        <v>10.4764</v>
      </c>
      <c r="G136">
        <v>11.7788</v>
      </c>
      <c r="H136" s="9">
        <f t="shared" si="50"/>
        <v>11.127600000000001</v>
      </c>
      <c r="J136">
        <v>6.1066508612173642</v>
      </c>
      <c r="K136">
        <v>5.7474361046751854</v>
      </c>
      <c r="L136" s="9">
        <f t="shared" si="51"/>
        <v>6.1066508612173642</v>
      </c>
    </row>
    <row r="137" spans="1:12" x14ac:dyDescent="0.25">
      <c r="A137">
        <v>133</v>
      </c>
      <c r="B137">
        <v>0.99851946104560207</v>
      </c>
      <c r="C137">
        <v>0.99711534683561498</v>
      </c>
      <c r="D137" s="9">
        <f t="shared" si="49"/>
        <v>0.99781740394060847</v>
      </c>
      <c r="F137">
        <v>11.1379</v>
      </c>
      <c r="G137">
        <v>11.1244</v>
      </c>
      <c r="H137" s="9">
        <f t="shared" si="50"/>
        <v>11.13115</v>
      </c>
      <c r="J137">
        <v>5.8192790559836114</v>
      </c>
      <c r="K137">
        <v>5.6755931533667336</v>
      </c>
      <c r="L137" s="9">
        <f t="shared" si="51"/>
        <v>5.8192790559836114</v>
      </c>
    </row>
    <row r="138" spans="1:12" x14ac:dyDescent="0.25">
      <c r="A138">
        <v>134</v>
      </c>
      <c r="B138">
        <v>0.99880510354859475</v>
      </c>
      <c r="C138">
        <v>0.99739876880863998</v>
      </c>
      <c r="D138" s="9">
        <f t="shared" si="49"/>
        <v>0.99810193617861742</v>
      </c>
      <c r="F138">
        <v>11.8073</v>
      </c>
      <c r="G138">
        <v>11.1311</v>
      </c>
      <c r="H138" s="9">
        <f t="shared" si="50"/>
        <v>11.469200000000001</v>
      </c>
      <c r="J138">
        <v>5.2445354455161057</v>
      </c>
      <c r="K138">
        <v>5.3163783968245317</v>
      </c>
      <c r="L138" s="9">
        <f t="shared" si="51"/>
        <v>5.2445354455161057</v>
      </c>
    </row>
    <row r="139" spans="1:12" x14ac:dyDescent="0.25">
      <c r="A139">
        <v>135</v>
      </c>
      <c r="B139">
        <v>0.99903972758591364</v>
      </c>
      <c r="C139">
        <v>0.99763721031487396</v>
      </c>
      <c r="D139" s="9">
        <f t="shared" si="49"/>
        <v>0.9983384689503938</v>
      </c>
      <c r="F139">
        <v>13.7752</v>
      </c>
      <c r="G139">
        <v>11.1244</v>
      </c>
      <c r="H139" s="9">
        <f t="shared" si="50"/>
        <v>12.4498</v>
      </c>
      <c r="J139">
        <v>5.8192790559836114</v>
      </c>
      <c r="K139">
        <v>5.5319072507498586</v>
      </c>
      <c r="L139" s="9">
        <f t="shared" si="51"/>
        <v>5.8192790559836114</v>
      </c>
    </row>
    <row r="140" spans="1:12" x14ac:dyDescent="0.25">
      <c r="A140">
        <v>136</v>
      </c>
      <c r="B140">
        <v>0.99941343281468131</v>
      </c>
      <c r="C140">
        <v>0.99789537088697333</v>
      </c>
      <c r="D140" s="9">
        <f t="shared" si="49"/>
        <v>0.99865440185082732</v>
      </c>
      <c r="F140">
        <v>11.8073</v>
      </c>
      <c r="G140">
        <v>11.1244</v>
      </c>
      <c r="H140" s="9">
        <f t="shared" si="50"/>
        <v>11.46585</v>
      </c>
      <c r="J140">
        <v>5.9629649586005122</v>
      </c>
      <c r="K140">
        <v>5.3163783968245308</v>
      </c>
      <c r="L140" s="9">
        <f t="shared" si="51"/>
        <v>5.9629649586005122</v>
      </c>
    </row>
    <row r="141" spans="1:12" x14ac:dyDescent="0.25">
      <c r="A141">
        <v>137</v>
      </c>
      <c r="B141">
        <v>0.99957096514480837</v>
      </c>
      <c r="C141">
        <v>0.99806342639932388</v>
      </c>
      <c r="D141" s="9">
        <f t="shared" si="49"/>
        <v>0.99881719577206618</v>
      </c>
      <c r="F141">
        <v>11.8073</v>
      </c>
      <c r="G141">
        <v>11.7646</v>
      </c>
      <c r="H141" s="9">
        <f t="shared" si="50"/>
        <v>11.78595</v>
      </c>
      <c r="J141">
        <v>4.957163640282352</v>
      </c>
      <c r="K141">
        <v>5.029006591590778</v>
      </c>
      <c r="L141" s="9">
        <f t="shared" si="51"/>
        <v>4.957163640282352</v>
      </c>
    </row>
    <row r="142" spans="1:12" x14ac:dyDescent="0.25">
      <c r="A142">
        <v>138</v>
      </c>
      <c r="B142">
        <v>0.99981571216906306</v>
      </c>
      <c r="C142">
        <v>0.99838058276096819</v>
      </c>
      <c r="D142" s="9">
        <f t="shared" si="49"/>
        <v>0.99909814746501557</v>
      </c>
      <c r="F142">
        <v>11.151300000000001</v>
      </c>
      <c r="G142">
        <v>11.7646</v>
      </c>
      <c r="H142" s="9">
        <f t="shared" si="50"/>
        <v>11.45795</v>
      </c>
      <c r="J142">
        <v>5.2445354455161048</v>
      </c>
      <c r="K142">
        <v>5.2445354455161048</v>
      </c>
      <c r="L142" s="9">
        <f t="shared" si="51"/>
        <v>5.2445354455161048</v>
      </c>
    </row>
    <row r="143" spans="1:12" x14ac:dyDescent="0.25">
      <c r="A143">
        <v>139</v>
      </c>
      <c r="B143">
        <v>1.0000473231308744</v>
      </c>
      <c r="C143">
        <v>0.99866021994861787</v>
      </c>
      <c r="D143" s="9">
        <f t="shared" si="49"/>
        <v>0.99935377153974614</v>
      </c>
      <c r="F143">
        <v>13.1113</v>
      </c>
      <c r="G143">
        <v>11.750400000000001</v>
      </c>
      <c r="H143" s="9">
        <f t="shared" si="50"/>
        <v>12.43085</v>
      </c>
      <c r="J143">
        <v>5.029006591590778</v>
      </c>
      <c r="K143">
        <v>5.2445354455161057</v>
      </c>
      <c r="L143" s="9">
        <f t="shared" si="51"/>
        <v>5.029006591590778</v>
      </c>
    </row>
    <row r="144" spans="1:12" x14ac:dyDescent="0.25">
      <c r="A144">
        <v>140</v>
      </c>
      <c r="B144">
        <v>1.000417851605782</v>
      </c>
      <c r="C144">
        <v>0.99896635151449431</v>
      </c>
      <c r="D144" s="9">
        <f t="shared" si="49"/>
        <v>0.9996921015601381</v>
      </c>
      <c r="F144">
        <v>11.792999999999999</v>
      </c>
      <c r="G144">
        <v>11.750400000000001</v>
      </c>
      <c r="H144" s="9">
        <f t="shared" si="50"/>
        <v>11.771699999999999</v>
      </c>
      <c r="J144">
        <v>5.6037502020583094</v>
      </c>
      <c r="K144">
        <v>5.4600642994414077</v>
      </c>
      <c r="L144" s="9">
        <f t="shared" si="51"/>
        <v>5.6037502020583094</v>
      </c>
    </row>
    <row r="145" spans="1:12" x14ac:dyDescent="0.25">
      <c r="A145">
        <v>141</v>
      </c>
      <c r="B145">
        <v>1.0006552005693043</v>
      </c>
      <c r="C145">
        <v>0.99911527833965397</v>
      </c>
      <c r="D145" s="9">
        <f t="shared" si="49"/>
        <v>0.99988523945447916</v>
      </c>
      <c r="F145">
        <v>15.059799999999999</v>
      </c>
      <c r="G145">
        <v>12.3957</v>
      </c>
      <c r="H145" s="9">
        <f t="shared" si="50"/>
        <v>13.72775</v>
      </c>
      <c r="J145">
        <v>5.029006591590778</v>
      </c>
      <c r="K145">
        <v>5.029006591590778</v>
      </c>
      <c r="L145" s="9">
        <f t="shared" si="51"/>
        <v>5.029006591590778</v>
      </c>
    </row>
    <row r="146" spans="1:12" x14ac:dyDescent="0.25">
      <c r="A146">
        <v>142</v>
      </c>
      <c r="B146">
        <v>1.0009929239235662</v>
      </c>
      <c r="C146">
        <v>0.99943925558704727</v>
      </c>
      <c r="D146" s="9">
        <f t="shared" si="49"/>
        <v>1.0002160897553067</v>
      </c>
      <c r="F146">
        <v>14.3963</v>
      </c>
      <c r="G146">
        <v>13.7006</v>
      </c>
      <c r="H146" s="9">
        <f t="shared" si="50"/>
        <v>14.048449999999999</v>
      </c>
      <c r="J146">
        <v>5.7474361046751854</v>
      </c>
      <c r="K146">
        <v>5.6037502020583094</v>
      </c>
      <c r="L146" s="9">
        <f t="shared" si="51"/>
        <v>5.7474361046751854</v>
      </c>
    </row>
    <row r="147" spans="1:12" x14ac:dyDescent="0.25">
      <c r="A147">
        <v>143</v>
      </c>
      <c r="B147">
        <v>1.001245838510229</v>
      </c>
      <c r="C147">
        <v>0.99958647991120753</v>
      </c>
      <c r="D147" s="9">
        <f t="shared" si="49"/>
        <v>1.0004161592107184</v>
      </c>
      <c r="F147">
        <v>15.041600000000001</v>
      </c>
      <c r="G147">
        <v>13.0481</v>
      </c>
      <c r="H147" s="9">
        <f t="shared" si="50"/>
        <v>14.04485</v>
      </c>
      <c r="J147">
        <v>5.7474361046751854</v>
      </c>
      <c r="K147">
        <v>4.8853206889739011</v>
      </c>
      <c r="L147" s="9">
        <f t="shared" si="51"/>
        <v>5.7474361046751854</v>
      </c>
    </row>
    <row r="148" spans="1:12" x14ac:dyDescent="0.25">
      <c r="A148">
        <v>144</v>
      </c>
      <c r="B148">
        <v>1.0016075121042445</v>
      </c>
      <c r="C148">
        <v>0.99993103432443686</v>
      </c>
      <c r="D148" s="9">
        <f t="shared" si="49"/>
        <v>1.0007692732143407</v>
      </c>
      <c r="F148">
        <v>15.032500000000001</v>
      </c>
      <c r="G148">
        <v>12.3957</v>
      </c>
      <c r="H148" s="9">
        <f t="shared" si="50"/>
        <v>13.7141</v>
      </c>
      <c r="J148">
        <v>6.2503367638342668</v>
      </c>
      <c r="K148">
        <v>5.1008495428992289</v>
      </c>
      <c r="L148" s="9">
        <f t="shared" si="51"/>
        <v>6.2503367638342668</v>
      </c>
    </row>
    <row r="149" spans="1:12" x14ac:dyDescent="0.25">
      <c r="A149">
        <v>145</v>
      </c>
      <c r="B149">
        <v>1.0019312379811938</v>
      </c>
      <c r="C149">
        <v>0.99989356561227571</v>
      </c>
      <c r="D149" s="9">
        <f t="shared" si="49"/>
        <v>1.0009124017967348</v>
      </c>
      <c r="F149">
        <v>16.983000000000001</v>
      </c>
      <c r="G149">
        <v>13.692299999999999</v>
      </c>
      <c r="H149" s="9">
        <f t="shared" si="50"/>
        <v>15.33765</v>
      </c>
      <c r="J149">
        <v>6.0348079099089382</v>
      </c>
      <c r="K149">
        <v>3.7358334680388903</v>
      </c>
      <c r="L149" s="9">
        <f t="shared" si="51"/>
        <v>6.0348079099089382</v>
      </c>
    </row>
    <row r="150" spans="1:12" x14ac:dyDescent="0.25">
      <c r="A150">
        <v>146</v>
      </c>
      <c r="B150">
        <v>1.0020384137911538</v>
      </c>
      <c r="C150">
        <v>1.000170501443167</v>
      </c>
      <c r="D150" s="9">
        <f t="shared" si="49"/>
        <v>1.0011044576171604</v>
      </c>
      <c r="F150">
        <v>13.7171</v>
      </c>
      <c r="G150">
        <v>13.0403</v>
      </c>
      <c r="H150" s="9">
        <f t="shared" si="50"/>
        <v>13.3787</v>
      </c>
      <c r="J150">
        <v>5.5319072507498577</v>
      </c>
      <c r="K150">
        <v>4.2387341271979704</v>
      </c>
      <c r="L150" s="9">
        <f t="shared" si="51"/>
        <v>5.5319072507498577</v>
      </c>
    </row>
    <row r="151" spans="1:12" x14ac:dyDescent="0.25">
      <c r="A151">
        <v>147</v>
      </c>
      <c r="B151">
        <v>1.0022303615643586</v>
      </c>
      <c r="C151">
        <v>1.0002729411968372</v>
      </c>
      <c r="D151" s="9">
        <f t="shared" si="49"/>
        <v>1.0012516513805978</v>
      </c>
      <c r="F151">
        <v>14.3703</v>
      </c>
      <c r="G151">
        <v>13.0403</v>
      </c>
      <c r="H151" s="9">
        <f t="shared" si="50"/>
        <v>13.705300000000001</v>
      </c>
      <c r="J151">
        <v>4.9571636402823263</v>
      </c>
      <c r="K151">
        <v>3.3766187114966604</v>
      </c>
      <c r="L151" s="9">
        <f t="shared" si="51"/>
        <v>4.9571636402823263</v>
      </c>
    </row>
    <row r="152" spans="1:12" x14ac:dyDescent="0.25">
      <c r="A152">
        <v>148</v>
      </c>
      <c r="B152">
        <v>1.0025335993784918</v>
      </c>
      <c r="C152">
        <v>1.0005329861158541</v>
      </c>
      <c r="D152" s="9">
        <f t="shared" si="49"/>
        <v>1.001533292747173</v>
      </c>
      <c r="F152">
        <v>13.055999999999999</v>
      </c>
      <c r="G152">
        <v>13.7006</v>
      </c>
      <c r="H152" s="9">
        <f t="shared" si="50"/>
        <v>13.378299999999999</v>
      </c>
      <c r="J152">
        <v>5.172692494207654</v>
      </c>
      <c r="K152">
        <v>3.8795193706557409</v>
      </c>
      <c r="L152" s="9">
        <f t="shared" si="51"/>
        <v>5.172692494207654</v>
      </c>
    </row>
    <row r="153" spans="1:12" x14ac:dyDescent="0.25">
      <c r="A153">
        <v>149</v>
      </c>
      <c r="B153">
        <v>1.002710656189822</v>
      </c>
      <c r="C153">
        <v>1.0008185761459276</v>
      </c>
      <c r="D153" s="9">
        <f t="shared" si="49"/>
        <v>1.0017646161678748</v>
      </c>
      <c r="F153">
        <v>14.353</v>
      </c>
      <c r="G153">
        <v>13.0481</v>
      </c>
      <c r="H153" s="9">
        <f t="shared" si="50"/>
        <v>13.70055</v>
      </c>
      <c r="J153">
        <v>4.4542629811232723</v>
      </c>
      <c r="K153">
        <v>3.6639905167304132</v>
      </c>
      <c r="L153" s="9">
        <f t="shared" si="51"/>
        <v>4.4542629811232723</v>
      </c>
    </row>
    <row r="154" spans="1:12" x14ac:dyDescent="0.25">
      <c r="A154">
        <v>150</v>
      </c>
      <c r="B154">
        <v>1.0030858497279083</v>
      </c>
      <c r="C154">
        <v>1.0009083125164167</v>
      </c>
      <c r="D154" s="9">
        <f t="shared" si="49"/>
        <v>1.0019970811221626</v>
      </c>
      <c r="F154">
        <v>13.692299999999999</v>
      </c>
      <c r="G154">
        <v>15.0054</v>
      </c>
      <c r="H154" s="9">
        <f t="shared" si="50"/>
        <v>14.348849999999999</v>
      </c>
      <c r="J154">
        <v>4.6697918350485743</v>
      </c>
      <c r="K154">
        <v>4.1668911758894938</v>
      </c>
      <c r="L154" s="9">
        <f t="shared" si="51"/>
        <v>4.6697918350485743</v>
      </c>
    </row>
    <row r="155" spans="1:12" x14ac:dyDescent="0.25">
      <c r="A155">
        <v>151</v>
      </c>
      <c r="B155">
        <v>1.003379692503009</v>
      </c>
      <c r="C155">
        <v>1.0012044731340426</v>
      </c>
      <c r="D155" s="9">
        <f t="shared" si="49"/>
        <v>1.0022920828185258</v>
      </c>
      <c r="F155">
        <v>13.692299999999999</v>
      </c>
      <c r="G155">
        <v>15.0054</v>
      </c>
      <c r="H155" s="9">
        <f t="shared" si="50"/>
        <v>14.348849999999999</v>
      </c>
      <c r="J155">
        <v>5.3882213481329817</v>
      </c>
      <c r="K155">
        <v>4.1668911758894938</v>
      </c>
      <c r="L155" s="9">
        <f t="shared" si="51"/>
        <v>5.3882213481329817</v>
      </c>
    </row>
    <row r="156" spans="1:12" x14ac:dyDescent="0.25">
      <c r="A156">
        <v>152</v>
      </c>
      <c r="B156">
        <v>1.003645490473128</v>
      </c>
      <c r="C156">
        <v>1.0013913148297502</v>
      </c>
      <c r="D156" s="9">
        <f t="shared" si="49"/>
        <v>1.0025184026514391</v>
      </c>
      <c r="F156">
        <v>14.9963</v>
      </c>
      <c r="G156">
        <v>15.0144</v>
      </c>
      <c r="H156" s="9">
        <f t="shared" si="50"/>
        <v>15.00535</v>
      </c>
      <c r="J156">
        <v>5.6755931533667603</v>
      </c>
      <c r="K156">
        <v>4.4542629811232723</v>
      </c>
      <c r="L156" s="9">
        <f t="shared" si="51"/>
        <v>5.6755931533667603</v>
      </c>
    </row>
    <row r="157" spans="1:12" x14ac:dyDescent="0.25">
      <c r="A157">
        <v>153</v>
      </c>
      <c r="B157">
        <v>1.0036776483428955</v>
      </c>
      <c r="C157">
        <v>1.0015295522773713</v>
      </c>
      <c r="D157" s="9">
        <f t="shared" si="49"/>
        <v>1.0026036003101333</v>
      </c>
      <c r="F157">
        <v>15.6578</v>
      </c>
      <c r="G157">
        <v>16.32</v>
      </c>
      <c r="H157" s="9">
        <f t="shared" si="50"/>
        <v>15.988900000000001</v>
      </c>
      <c r="J157">
        <v>4.5979488837401483</v>
      </c>
      <c r="K157">
        <v>3.9513623219641922</v>
      </c>
      <c r="L157" s="9">
        <f t="shared" si="51"/>
        <v>4.5979488837401483</v>
      </c>
    </row>
    <row r="158" spans="1:12" x14ac:dyDescent="0.25">
      <c r="A158">
        <v>154</v>
      </c>
      <c r="B158">
        <v>1.0039168972172081</v>
      </c>
      <c r="C158">
        <v>1.0017478886941746</v>
      </c>
      <c r="D158" s="9">
        <f t="shared" si="49"/>
        <v>1.0028323929556913</v>
      </c>
      <c r="F158">
        <v>14.361599999999999</v>
      </c>
      <c r="G158">
        <v>13.7088</v>
      </c>
      <c r="H158" s="9">
        <f t="shared" si="50"/>
        <v>14.0352</v>
      </c>
      <c r="J158">
        <v>4.8134777376654512</v>
      </c>
      <c r="K158">
        <v>3.663990516730439</v>
      </c>
      <c r="L158" s="9">
        <f t="shared" si="51"/>
        <v>4.8134777376654512</v>
      </c>
    </row>
    <row r="159" spans="1:12" x14ac:dyDescent="0.25">
      <c r="A159">
        <v>155</v>
      </c>
      <c r="B159">
        <v>1.0042932811306269</v>
      </c>
      <c r="C159">
        <v>1.0020033801149109</v>
      </c>
      <c r="D159" s="9">
        <f t="shared" si="49"/>
        <v>1.0031483306227689</v>
      </c>
      <c r="F159">
        <v>17.625599999999999</v>
      </c>
      <c r="G159">
        <v>13.7088</v>
      </c>
      <c r="H159" s="9">
        <f t="shared" si="50"/>
        <v>15.667199999999999</v>
      </c>
      <c r="J159">
        <v>4.813477737665476</v>
      </c>
      <c r="K159">
        <v>4.3105770785063955</v>
      </c>
      <c r="L159" s="9">
        <f t="shared" si="51"/>
        <v>4.813477737665476</v>
      </c>
    </row>
    <row r="160" spans="1:12" x14ac:dyDescent="0.25">
      <c r="A160">
        <v>156</v>
      </c>
      <c r="B160">
        <v>1.0045236340081272</v>
      </c>
      <c r="C160">
        <v>1.002159559271381</v>
      </c>
      <c r="D160" s="9">
        <f t="shared" si="49"/>
        <v>1.0033415966397541</v>
      </c>
      <c r="F160">
        <v>15.6578</v>
      </c>
      <c r="G160">
        <v>15.0144</v>
      </c>
      <c r="H160" s="9">
        <f t="shared" si="50"/>
        <v>15.3361</v>
      </c>
      <c r="J160">
        <v>4.5979488837401483</v>
      </c>
      <c r="K160">
        <v>3.7358334680388645</v>
      </c>
      <c r="L160" s="9">
        <f t="shared" si="51"/>
        <v>4.5979488837401483</v>
      </c>
    </row>
    <row r="161" spans="1:12" x14ac:dyDescent="0.25">
      <c r="A161">
        <v>157</v>
      </c>
      <c r="B161">
        <v>1.0048465245554457</v>
      </c>
      <c r="C161">
        <v>1.0024074233455409</v>
      </c>
      <c r="D161" s="9">
        <f t="shared" si="49"/>
        <v>1.0036269739504933</v>
      </c>
      <c r="F161">
        <v>15.0054</v>
      </c>
      <c r="G161">
        <v>13.0718</v>
      </c>
      <c r="H161" s="9">
        <f t="shared" si="50"/>
        <v>14.038599999999999</v>
      </c>
      <c r="J161">
        <v>4.8134777376654512</v>
      </c>
      <c r="K161">
        <v>4.0232052732726169</v>
      </c>
      <c r="L161" s="9">
        <f t="shared" si="51"/>
        <v>4.8134777376654512</v>
      </c>
    </row>
    <row r="162" spans="1:12" x14ac:dyDescent="0.25">
      <c r="A162">
        <v>158</v>
      </c>
      <c r="B162">
        <v>1.0049712799224912</v>
      </c>
      <c r="C162">
        <v>1.002537017009278</v>
      </c>
      <c r="D162" s="9">
        <f t="shared" si="49"/>
        <v>1.0037541484658847</v>
      </c>
      <c r="F162">
        <v>16.3004</v>
      </c>
      <c r="G162">
        <v>14.387600000000001</v>
      </c>
      <c r="H162" s="9">
        <f t="shared" si="50"/>
        <v>15.344000000000001</v>
      </c>
      <c r="J162">
        <v>5.172692494207654</v>
      </c>
      <c r="K162">
        <v>3.9513623219641913</v>
      </c>
      <c r="L162" s="9">
        <f t="shared" si="51"/>
        <v>5.172692494207654</v>
      </c>
    </row>
    <row r="163" spans="1:12" x14ac:dyDescent="0.25">
      <c r="A163">
        <v>159</v>
      </c>
      <c r="B163">
        <v>1.0051241312885548</v>
      </c>
      <c r="C163">
        <v>1.0027894594503872</v>
      </c>
      <c r="D163" s="9">
        <f t="shared" si="49"/>
        <v>1.003956795369471</v>
      </c>
      <c r="F163">
        <v>13.032500000000001</v>
      </c>
      <c r="G163">
        <v>13.741899999999999</v>
      </c>
      <c r="H163" s="9">
        <f t="shared" si="50"/>
        <v>13.3872</v>
      </c>
      <c r="J163">
        <v>4.8134777376654503</v>
      </c>
      <c r="K163">
        <v>4.0950482245810687</v>
      </c>
      <c r="L163" s="9">
        <f t="shared" si="51"/>
        <v>4.8134777376654503</v>
      </c>
    </row>
    <row r="164" spans="1:12" x14ac:dyDescent="0.25">
      <c r="A164">
        <v>160</v>
      </c>
      <c r="B164">
        <v>1.0054713787687679</v>
      </c>
      <c r="C164">
        <v>1.0028082348141967</v>
      </c>
      <c r="D164" s="9">
        <f t="shared" si="49"/>
        <v>1.0041398067914824</v>
      </c>
      <c r="F164">
        <v>16.9422</v>
      </c>
      <c r="G164">
        <v>15.059799999999999</v>
      </c>
      <c r="H164" s="9">
        <f t="shared" si="50"/>
        <v>16.000999999999998</v>
      </c>
      <c r="J164">
        <v>4.6697918350486001</v>
      </c>
      <c r="K164">
        <v>3.1610898575713335</v>
      </c>
      <c r="L164" s="9">
        <f t="shared" si="51"/>
        <v>4.6697918350486001</v>
      </c>
    </row>
    <row r="165" spans="1:12" x14ac:dyDescent="0.25">
      <c r="A165">
        <v>161</v>
      </c>
      <c r="B165">
        <v>1.0056972268659274</v>
      </c>
      <c r="D165" s="9">
        <f t="shared" si="49"/>
        <v>1.0056972268659274</v>
      </c>
      <c r="F165">
        <v>15.6578</v>
      </c>
      <c r="H165" s="9">
        <f t="shared" si="50"/>
        <v>15.6578</v>
      </c>
      <c r="J165">
        <v>4.5979488837401492</v>
      </c>
      <c r="L165" s="9">
        <f t="shared" si="51"/>
        <v>4.5979488837401492</v>
      </c>
    </row>
    <row r="166" spans="1:12" x14ac:dyDescent="0.25">
      <c r="A166">
        <v>162</v>
      </c>
      <c r="B166">
        <v>1.0058573447265511</v>
      </c>
      <c r="D166" s="9">
        <f t="shared" si="49"/>
        <v>1.0058573447265511</v>
      </c>
      <c r="F166">
        <v>14.361599999999999</v>
      </c>
      <c r="H166" s="9">
        <f t="shared" si="50"/>
        <v>14.361599999999999</v>
      </c>
      <c r="J166">
        <v>3.9513623219641665</v>
      </c>
      <c r="L166" s="9">
        <f t="shared" si="51"/>
        <v>3.9513623219641665</v>
      </c>
    </row>
    <row r="167" spans="1:12" x14ac:dyDescent="0.25">
      <c r="A167">
        <v>163</v>
      </c>
      <c r="B167">
        <v>1.0060004774965816</v>
      </c>
      <c r="D167" s="9">
        <f t="shared" si="49"/>
        <v>1.0060004774965816</v>
      </c>
      <c r="F167">
        <v>17.636199999999999</v>
      </c>
      <c r="H167" s="9">
        <f t="shared" si="50"/>
        <v>17.636199999999999</v>
      </c>
      <c r="J167">
        <v>4.0232052732726435</v>
      </c>
      <c r="L167" s="9">
        <f t="shared" si="51"/>
        <v>4.0232052732726435</v>
      </c>
    </row>
    <row r="168" spans="1:12" x14ac:dyDescent="0.25">
      <c r="A168">
        <v>164</v>
      </c>
      <c r="B168">
        <v>1.0061434586086477</v>
      </c>
      <c r="D168" s="9">
        <f t="shared" si="49"/>
        <v>1.0061434586086477</v>
      </c>
      <c r="F168">
        <v>14.3789</v>
      </c>
      <c r="H168" s="9">
        <f t="shared" si="50"/>
        <v>14.3789</v>
      </c>
      <c r="J168">
        <v>4.0232052732726435</v>
      </c>
      <c r="L168" s="9">
        <f t="shared" si="51"/>
        <v>4.0232052732726435</v>
      </c>
    </row>
    <row r="169" spans="1:12" x14ac:dyDescent="0.25">
      <c r="A169">
        <v>165</v>
      </c>
      <c r="B169">
        <v>1.00638026147742</v>
      </c>
      <c r="D169" s="9">
        <f t="shared" si="49"/>
        <v>1.00638026147742</v>
      </c>
      <c r="F169">
        <v>17.0138</v>
      </c>
      <c r="H169" s="9">
        <f t="shared" si="50"/>
        <v>17.0138</v>
      </c>
      <c r="J169">
        <v>3.5921475654219881</v>
      </c>
      <c r="L169" s="9">
        <f t="shared" si="51"/>
        <v>3.5921475654219881</v>
      </c>
    </row>
    <row r="170" spans="1:12" x14ac:dyDescent="0.25">
      <c r="A170">
        <v>166</v>
      </c>
      <c r="B170">
        <v>1.0067223539653236</v>
      </c>
      <c r="D170" s="9">
        <f t="shared" si="49"/>
        <v>1.0067223539653236</v>
      </c>
      <c r="F170">
        <v>15.7051</v>
      </c>
      <c r="H170" s="9">
        <f t="shared" si="50"/>
        <v>15.7051</v>
      </c>
      <c r="J170">
        <v>4.0950482245810687</v>
      </c>
      <c r="L170" s="9">
        <f t="shared" si="51"/>
        <v>4.0950482245810687</v>
      </c>
    </row>
    <row r="171" spans="1:12" x14ac:dyDescent="0.25">
      <c r="A171">
        <v>167</v>
      </c>
      <c r="B171">
        <v>1.0069550629216346</v>
      </c>
      <c r="D171" s="9">
        <f t="shared" si="49"/>
        <v>1.0069550629216346</v>
      </c>
      <c r="F171">
        <v>16.359400000000001</v>
      </c>
      <c r="H171" s="9">
        <f t="shared" si="50"/>
        <v>16.359400000000001</v>
      </c>
      <c r="J171">
        <v>4.382420029814873</v>
      </c>
      <c r="L171" s="9">
        <f t="shared" si="51"/>
        <v>4.382420029814873</v>
      </c>
    </row>
    <row r="172" spans="1:12" x14ac:dyDescent="0.25">
      <c r="A172">
        <v>168</v>
      </c>
      <c r="B172">
        <v>1.0070449019267809</v>
      </c>
      <c r="D172" s="9">
        <f t="shared" si="49"/>
        <v>1.0070449019267809</v>
      </c>
      <c r="F172">
        <v>15.695600000000001</v>
      </c>
      <c r="H172" s="9">
        <f t="shared" si="50"/>
        <v>15.695600000000001</v>
      </c>
      <c r="J172">
        <v>4.1668911758894938</v>
      </c>
      <c r="L172" s="9">
        <f t="shared" si="51"/>
        <v>4.1668911758894938</v>
      </c>
    </row>
    <row r="173" spans="1:12" x14ac:dyDescent="0.25">
      <c r="A173">
        <v>169</v>
      </c>
      <c r="B173">
        <v>1.0072910327017397</v>
      </c>
      <c r="D173" s="9">
        <f t="shared" si="49"/>
        <v>1.0072910327017397</v>
      </c>
      <c r="F173">
        <v>18.965499999999999</v>
      </c>
      <c r="H173" s="9">
        <f t="shared" si="50"/>
        <v>18.965499999999999</v>
      </c>
      <c r="J173">
        <v>4.5979488837401492</v>
      </c>
      <c r="L173" s="9">
        <f t="shared" si="51"/>
        <v>4.5979488837401492</v>
      </c>
    </row>
    <row r="174" spans="1:12" x14ac:dyDescent="0.25">
      <c r="A174">
        <v>170</v>
      </c>
      <c r="B174">
        <v>1.0072496134787998</v>
      </c>
      <c r="D174" s="9">
        <f t="shared" si="49"/>
        <v>1.0072496134787998</v>
      </c>
      <c r="F174">
        <v>16.359400000000001</v>
      </c>
      <c r="H174" s="9">
        <f t="shared" si="50"/>
        <v>16.359400000000001</v>
      </c>
      <c r="J174">
        <v>3.520304614113511</v>
      </c>
      <c r="L174" s="9">
        <f t="shared" si="51"/>
        <v>3.520304614113511</v>
      </c>
    </row>
    <row r="175" spans="1:12" x14ac:dyDescent="0.25">
      <c r="A175">
        <v>171</v>
      </c>
      <c r="B175">
        <v>1.0073615813890262</v>
      </c>
      <c r="D175" s="9">
        <f t="shared" si="49"/>
        <v>1.0073615813890262</v>
      </c>
      <c r="F175">
        <v>15.059799999999999</v>
      </c>
      <c r="H175" s="9">
        <f t="shared" si="50"/>
        <v>15.059799999999999</v>
      </c>
      <c r="J175">
        <v>2.586346247103827</v>
      </c>
      <c r="L175" s="9">
        <f t="shared" si="51"/>
        <v>2.586346247103827</v>
      </c>
    </row>
    <row r="176" spans="1:12" x14ac:dyDescent="0.25">
      <c r="A176">
        <v>172</v>
      </c>
      <c r="B176">
        <v>1.0076082375689779</v>
      </c>
      <c r="D176" s="9">
        <f t="shared" si="49"/>
        <v>1.0076082375689779</v>
      </c>
      <c r="F176">
        <v>15.724</v>
      </c>
      <c r="H176" s="9">
        <f t="shared" si="50"/>
        <v>15.724</v>
      </c>
      <c r="J176">
        <v>2.6581891984122525</v>
      </c>
      <c r="L176" s="9">
        <f t="shared" si="51"/>
        <v>2.6581891984122525</v>
      </c>
    </row>
    <row r="177" spans="1:12" x14ac:dyDescent="0.25">
      <c r="A177">
        <v>173</v>
      </c>
      <c r="B177">
        <v>1.0076017147318714</v>
      </c>
      <c r="D177" s="9">
        <f t="shared" si="49"/>
        <v>1.0076017147318714</v>
      </c>
      <c r="F177">
        <v>17.700199999999999</v>
      </c>
      <c r="H177" s="9">
        <f t="shared" si="50"/>
        <v>17.700199999999999</v>
      </c>
      <c r="J177">
        <v>2.2989744418700742</v>
      </c>
      <c r="L177" s="9">
        <f t="shared" si="51"/>
        <v>2.2989744418700742</v>
      </c>
    </row>
    <row r="178" spans="1:12" x14ac:dyDescent="0.25">
      <c r="A178">
        <v>174</v>
      </c>
      <c r="B178">
        <v>1.0077417803325763</v>
      </c>
      <c r="D178" s="9">
        <f t="shared" si="49"/>
        <v>1.0077417803325763</v>
      </c>
      <c r="F178">
        <v>14.4224</v>
      </c>
      <c r="H178" s="9">
        <f t="shared" si="50"/>
        <v>14.4224</v>
      </c>
      <c r="J178">
        <v>1.8679167340194194</v>
      </c>
      <c r="L178" s="9">
        <f t="shared" si="51"/>
        <v>1.8679167340194194</v>
      </c>
    </row>
  </sheetData>
  <mergeCells count="5">
    <mergeCell ref="A1:L2"/>
    <mergeCell ref="N1:Y2"/>
    <mergeCell ref="AA1:AO2"/>
    <mergeCell ref="AQ1:BE2"/>
    <mergeCell ref="BG1:BU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ScalingInductionData</vt:lpstr>
      <vt:lpstr>Trends - Figure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Aphiwe Jikazana</dc:creator>
  <cp:lastModifiedBy>Ewan McAdam</cp:lastModifiedBy>
  <cp:lastPrinted>2022-04-26T13:30:00Z</cp:lastPrinted>
  <dcterms:created xsi:type="dcterms:W3CDTF">2015-06-05T18:17:20Z</dcterms:created>
  <dcterms:modified xsi:type="dcterms:W3CDTF">2023-08-29T18:16:12Z</dcterms:modified>
</cp:coreProperties>
</file>