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m_hakim-khalili_cranfield_ac_uk/Documents/s276905/Cranfield/PhD/Paper Publication/Polymer Degradation and Stability/Data for CORD-cut from unneccessary info/"/>
    </mc:Choice>
  </mc:AlternateContent>
  <xr:revisionPtr revIDLastSave="256" documentId="11_BA82519BEBF21083739074ACA9C55247B7696997" xr6:coauthVersionLast="47" xr6:coauthVersionMax="47" xr10:uidLastSave="{0BBB82CC-3748-42FD-9D6E-3C62937D94B3}"/>
  <bookViews>
    <workbookView xWindow="-28920" yWindow="-120" windowWidth="29040" windowHeight="15840" xr2:uid="{00000000-000D-0000-FFFF-FFFF00000000}"/>
  </bookViews>
  <sheets>
    <sheet name="Calculations" sheetId="10" r:id="rId1"/>
    <sheet name="S1-EX-SW-VARTEMP-QY1.8-150421" sheetId="1" r:id="rId2"/>
    <sheet name="S2-EX-SW-VARTEMP-QY1.8-150421" sheetId="2" r:id="rId3"/>
    <sheet name="S3-EX-SW-VARTEMP-QY1.8-150421" sheetId="8" r:id="rId4"/>
    <sheet name="S4-EX-SW-VARTEMP-QY1.8-150421" sheetId="9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6" i="10" l="1"/>
  <c r="Y7" i="10"/>
  <c r="Y8" i="10"/>
  <c r="Y9" i="10"/>
  <c r="Y10" i="10"/>
  <c r="Y11" i="10"/>
  <c r="AF5" i="10"/>
  <c r="AF6" i="10"/>
  <c r="AF7" i="10"/>
  <c r="AF8" i="10"/>
  <c r="AF9" i="10"/>
  <c r="AF10" i="10"/>
  <c r="AF11" i="10"/>
  <c r="AF4" i="10"/>
  <c r="Y5" i="10"/>
  <c r="Y4" i="10"/>
  <c r="R5" i="10"/>
  <c r="R6" i="10"/>
  <c r="R7" i="10"/>
  <c r="R8" i="10"/>
  <c r="R9" i="10"/>
  <c r="R10" i="10"/>
  <c r="R11" i="10"/>
  <c r="R4" i="10"/>
  <c r="K5" i="10"/>
  <c r="K6" i="10"/>
  <c r="K7" i="10"/>
  <c r="K8" i="10"/>
  <c r="K9" i="10"/>
  <c r="K10" i="10"/>
  <c r="K11" i="10"/>
  <c r="K4" i="10"/>
  <c r="AE11" i="10"/>
  <c r="AE10" i="10"/>
  <c r="AE9" i="10"/>
  <c r="AE8" i="10"/>
  <c r="AE7" i="10"/>
  <c r="AE6" i="10"/>
  <c r="AE5" i="10"/>
  <c r="AE4" i="10"/>
  <c r="X11" i="10"/>
  <c r="X10" i="10"/>
  <c r="X9" i="10"/>
  <c r="X8" i="10"/>
  <c r="X7" i="10"/>
  <c r="X6" i="10"/>
  <c r="X5" i="10"/>
  <c r="X4" i="10"/>
  <c r="Q11" i="10"/>
  <c r="Q10" i="10"/>
  <c r="Q9" i="10"/>
  <c r="Q8" i="10"/>
  <c r="Q7" i="10"/>
  <c r="Q6" i="10"/>
  <c r="Q5" i="10"/>
  <c r="Q4" i="10"/>
  <c r="J5" i="10"/>
  <c r="J6" i="10"/>
  <c r="J7" i="10"/>
  <c r="J8" i="10"/>
  <c r="J9" i="10"/>
  <c r="J10" i="10"/>
  <c r="J11" i="10"/>
  <c r="J4" i="10"/>
  <c r="AC4" i="10"/>
  <c r="AC5" i="10"/>
  <c r="AC6" i="10"/>
  <c r="AC7" i="10"/>
  <c r="AC8" i="10"/>
  <c r="AC9" i="10"/>
  <c r="AC10" i="10"/>
  <c r="AC11" i="10"/>
  <c r="AB4" i="10"/>
  <c r="AB5" i="10"/>
  <c r="AB6" i="10"/>
  <c r="AB7" i="10"/>
  <c r="AB8" i="10"/>
  <c r="AB9" i="10"/>
  <c r="AB10" i="10"/>
  <c r="AB11" i="10"/>
  <c r="V4" i="10"/>
  <c r="V5" i="10"/>
  <c r="V6" i="10"/>
  <c r="V7" i="10"/>
  <c r="V8" i="10"/>
  <c r="V9" i="10"/>
  <c r="V10" i="10"/>
  <c r="V11" i="10"/>
  <c r="U4" i="10"/>
  <c r="U5" i="10"/>
  <c r="U6" i="10"/>
  <c r="U7" i="10"/>
  <c r="U8" i="10"/>
  <c r="U9" i="10"/>
  <c r="U10" i="10"/>
  <c r="U11" i="10"/>
  <c r="O4" i="10"/>
  <c r="O5" i="10"/>
  <c r="O6" i="10"/>
  <c r="O7" i="10"/>
  <c r="O8" i="10"/>
  <c r="O9" i="10"/>
  <c r="O10" i="10"/>
  <c r="O11" i="10"/>
  <c r="N4" i="10"/>
  <c r="N5" i="10"/>
  <c r="N6" i="10"/>
  <c r="N7" i="10"/>
  <c r="N8" i="10"/>
  <c r="N9" i="10"/>
  <c r="N10" i="10"/>
  <c r="N11" i="10"/>
  <c r="E4" i="10"/>
  <c r="G4" i="10"/>
  <c r="H4" i="10"/>
  <c r="I11" i="10"/>
  <c r="H5" i="10"/>
  <c r="H6" i="10"/>
  <c r="H7" i="10"/>
  <c r="H8" i="10"/>
  <c r="H9" i="10"/>
  <c r="H10" i="10"/>
  <c r="H11" i="10"/>
  <c r="G5" i="10"/>
  <c r="G6" i="10"/>
  <c r="G7" i="10"/>
  <c r="G8" i="10"/>
  <c r="G9" i="10"/>
  <c r="G10" i="10"/>
  <c r="G11" i="10"/>
  <c r="E17" i="8"/>
  <c r="W11" i="10" s="1"/>
  <c r="F17" i="8"/>
  <c r="E17" i="2"/>
  <c r="P11" i="10" s="1"/>
  <c r="F17" i="2"/>
  <c r="E12" i="1"/>
  <c r="I6" i="10" s="1"/>
  <c r="F12" i="1"/>
  <c r="E16" i="2"/>
  <c r="P10" i="10" s="1"/>
  <c r="F16" i="2"/>
  <c r="E17" i="1"/>
  <c r="F17" i="1"/>
  <c r="E13" i="1"/>
  <c r="I7" i="10" s="1"/>
  <c r="F13" i="1"/>
  <c r="E14" i="1"/>
  <c r="I8" i="10" s="1"/>
  <c r="F14" i="1"/>
  <c r="F17" i="9"/>
  <c r="E17" i="9"/>
  <c r="AD11" i="10" s="1"/>
  <c r="F16" i="9"/>
  <c r="E16" i="9"/>
  <c r="AD10" i="10" s="1"/>
  <c r="F15" i="9"/>
  <c r="E15" i="9"/>
  <c r="AD9" i="10" s="1"/>
  <c r="F14" i="9"/>
  <c r="E14" i="9"/>
  <c r="AD8" i="10" s="1"/>
  <c r="F13" i="9"/>
  <c r="E13" i="9"/>
  <c r="AD7" i="10" s="1"/>
  <c r="F12" i="9"/>
  <c r="E12" i="9"/>
  <c r="AD6" i="10" s="1"/>
  <c r="F11" i="9"/>
  <c r="E11" i="9"/>
  <c r="AD5" i="10" s="1"/>
  <c r="F10" i="9"/>
  <c r="E10" i="9"/>
  <c r="AD4" i="10" s="1"/>
  <c r="F16" i="8"/>
  <c r="E16" i="8"/>
  <c r="W10" i="10" s="1"/>
  <c r="F15" i="8"/>
  <c r="E15" i="8"/>
  <c r="W9" i="10" s="1"/>
  <c r="F14" i="8"/>
  <c r="E14" i="8"/>
  <c r="W8" i="10" s="1"/>
  <c r="F13" i="8"/>
  <c r="E13" i="8"/>
  <c r="W7" i="10" s="1"/>
  <c r="F12" i="8"/>
  <c r="E12" i="8"/>
  <c r="W6" i="10" s="1"/>
  <c r="F11" i="8"/>
  <c r="E11" i="8"/>
  <c r="W5" i="10" s="1"/>
  <c r="F10" i="8"/>
  <c r="E10" i="8"/>
  <c r="W4" i="10" s="1"/>
  <c r="F15" i="2"/>
  <c r="E15" i="2"/>
  <c r="P9" i="10" s="1"/>
  <c r="F14" i="2"/>
  <c r="E14" i="2"/>
  <c r="P8" i="10" s="1"/>
  <c r="F13" i="2"/>
  <c r="E13" i="2"/>
  <c r="P7" i="10" s="1"/>
  <c r="F12" i="2"/>
  <c r="E12" i="2"/>
  <c r="P6" i="10" s="1"/>
  <c r="F11" i="2"/>
  <c r="E11" i="2"/>
  <c r="P5" i="10" s="1"/>
  <c r="F10" i="2"/>
  <c r="E10" i="2"/>
  <c r="P4" i="10" s="1"/>
  <c r="S4" i="10" s="1"/>
  <c r="F16" i="1"/>
  <c r="E16" i="1"/>
  <c r="I10" i="10" s="1"/>
  <c r="F15" i="1"/>
  <c r="E15" i="1"/>
  <c r="I9" i="10" s="1"/>
  <c r="F11" i="1"/>
  <c r="E11" i="1"/>
  <c r="I5" i="10" s="1"/>
  <c r="L5" i="10" s="1"/>
  <c r="F10" i="1"/>
  <c r="E10" i="1"/>
  <c r="I4" i="10" s="1"/>
  <c r="S8" i="10" l="1"/>
  <c r="AG4" i="10"/>
  <c r="AG6" i="10"/>
  <c r="AG8" i="10"/>
  <c r="AG10" i="10"/>
  <c r="Z8" i="10"/>
  <c r="AG5" i="10"/>
  <c r="AG7" i="10"/>
  <c r="AG9" i="10"/>
  <c r="AG11" i="10"/>
  <c r="Z7" i="10"/>
  <c r="S11" i="10"/>
  <c r="S7" i="10"/>
  <c r="Z11" i="10"/>
  <c r="L7" i="10"/>
  <c r="S10" i="10"/>
  <c r="S6" i="10"/>
  <c r="Z10" i="10"/>
  <c r="Z6" i="10"/>
  <c r="L6" i="10"/>
  <c r="S9" i="10"/>
  <c r="S5" i="10"/>
  <c r="Z9" i="10"/>
  <c r="Z5" i="10"/>
  <c r="L9" i="10"/>
  <c r="L4" i="10"/>
  <c r="L11" i="10"/>
  <c r="L10" i="10"/>
  <c r="L8" i="10"/>
  <c r="Z4" i="10" l="1"/>
</calcChain>
</file>

<file path=xl/sharedStrings.xml><?xml version="1.0" encoding="utf-8"?>
<sst xmlns="http://schemas.openxmlformats.org/spreadsheetml/2006/main" count="218" uniqueCount="70">
  <si>
    <t xml:space="preserve">Sample </t>
  </si>
  <si>
    <t>Date</t>
  </si>
  <si>
    <t>Time</t>
  </si>
  <si>
    <t>Room Temp (°C)</t>
  </si>
  <si>
    <t>Room Humidity (%)</t>
  </si>
  <si>
    <t>UV source</t>
  </si>
  <si>
    <t>UV intensity (mW/cm2)</t>
  </si>
  <si>
    <t>Dist from source (cm)</t>
  </si>
  <si>
    <t>Mask</t>
  </si>
  <si>
    <t>Vat film</t>
  </si>
  <si>
    <t>Shape</t>
  </si>
  <si>
    <t>Coverslip</t>
  </si>
  <si>
    <t>Amount (ml)</t>
  </si>
  <si>
    <t>Solution date</t>
  </si>
  <si>
    <t>Obeservations</t>
  </si>
  <si>
    <t>S1</t>
  </si>
  <si>
    <t>Printer (365 nm)</t>
  </si>
  <si>
    <t>New FEP</t>
  </si>
  <si>
    <t>Swelling test</t>
  </si>
  <si>
    <t>Printed Structure</t>
  </si>
  <si>
    <t>Time tracker</t>
  </si>
  <si>
    <t>Weight (g)</t>
  </si>
  <si>
    <t>Temp</t>
  </si>
  <si>
    <t>Thickness (mm)</t>
  </si>
  <si>
    <t># of layers</t>
  </si>
  <si>
    <t>Overall thickness (mm)</t>
  </si>
  <si>
    <t>H</t>
  </si>
  <si>
    <t>R1</t>
  </si>
  <si>
    <t>R2</t>
  </si>
  <si>
    <t>R3</t>
  </si>
  <si>
    <t>Avg</t>
  </si>
  <si>
    <t>Std</t>
  </si>
  <si>
    <t>(°C)</t>
  </si>
  <si>
    <t>S1-EX-SW-VAR-100-QY1.8-150421</t>
  </si>
  <si>
    <t>photo mask-circles</t>
  </si>
  <si>
    <t>Ø5mm x4</t>
  </si>
  <si>
    <t>1 mm thickness</t>
  </si>
  <si>
    <t>Repeat</t>
  </si>
  <si>
    <t>S2-EX-SW-VAR-100-QY1.8-150421</t>
  </si>
  <si>
    <t>S2</t>
  </si>
  <si>
    <t>S3-EX-SW-VAR-100-QY1.8-150421</t>
  </si>
  <si>
    <t>S3</t>
  </si>
  <si>
    <t>S4</t>
  </si>
  <si>
    <t>S4-EX-SW-VAR-100-QY1.8-150421</t>
  </si>
  <si>
    <t>Time (hrs)</t>
  </si>
  <si>
    <r>
      <t>Temp (</t>
    </r>
    <r>
      <rPr>
        <b/>
        <sz val="11"/>
        <color theme="1"/>
        <rFont val="Calibri"/>
        <family val="2"/>
      </rPr>
      <t>°</t>
    </r>
    <r>
      <rPr>
        <b/>
        <sz val="11"/>
        <color theme="1"/>
        <rFont val="Arial"/>
        <family val="2"/>
      </rPr>
      <t>C)</t>
    </r>
  </si>
  <si>
    <t>Swollen Mass (g)</t>
  </si>
  <si>
    <t>Volumetric equilibrium degree of swelling (Q)</t>
  </si>
  <si>
    <t>(C)</t>
  </si>
  <si>
    <t>(Ms)</t>
  </si>
  <si>
    <r>
      <t>Q=1+ (</t>
    </r>
    <r>
      <rPr>
        <sz val="12"/>
        <color theme="1"/>
        <rFont val="Calibri"/>
        <family val="2"/>
      </rPr>
      <t>ρ</t>
    </r>
    <r>
      <rPr>
        <sz val="12"/>
        <color theme="1"/>
        <rFont val="Arial"/>
        <family val="2"/>
      </rPr>
      <t>p/</t>
    </r>
    <r>
      <rPr>
        <sz val="12"/>
        <color theme="1"/>
        <rFont val="Calibri"/>
        <family val="2"/>
      </rPr>
      <t>ρ</t>
    </r>
    <r>
      <rPr>
        <sz val="12"/>
        <color theme="1"/>
        <rFont val="Arial"/>
        <family val="2"/>
      </rPr>
      <t>s)(q-1)</t>
    </r>
  </si>
  <si>
    <t>S1-EX-SW-VARTEMP-QY1.8-150421</t>
  </si>
  <si>
    <t>Dry Mass (g)</t>
  </si>
  <si>
    <t>Polymer Density (g/ml)</t>
  </si>
  <si>
    <t>Solvent Density (g/ml)</t>
  </si>
  <si>
    <t>Density ratio</t>
  </si>
  <si>
    <t>(Md)</t>
  </si>
  <si>
    <r>
      <t>(</t>
    </r>
    <r>
      <rPr>
        <sz val="11"/>
        <color theme="1"/>
        <rFont val="Calibri"/>
        <family val="2"/>
      </rPr>
      <t>ρp</t>
    </r>
    <r>
      <rPr>
        <sz val="11"/>
        <color theme="1"/>
        <rFont val="Arial"/>
        <family val="2"/>
      </rPr>
      <t>)</t>
    </r>
  </si>
  <si>
    <r>
      <t>(</t>
    </r>
    <r>
      <rPr>
        <sz val="11"/>
        <color theme="1"/>
        <rFont val="Calibri"/>
        <family val="2"/>
      </rPr>
      <t>ρs</t>
    </r>
    <r>
      <rPr>
        <sz val="11"/>
        <color theme="1"/>
        <rFont val="Arial"/>
        <family val="2"/>
      </rPr>
      <t>)</t>
    </r>
  </si>
  <si>
    <t>(ρp/ρs)</t>
  </si>
  <si>
    <t>S</t>
  </si>
  <si>
    <t>S2-EX-SW-VARTEMP-QY1.8-150421</t>
  </si>
  <si>
    <t>S3-EX-SW-VARTEMP-QY1.8-150421</t>
  </si>
  <si>
    <t>S4-EX-SW-VARTEMP-QY1.8-150421</t>
  </si>
  <si>
    <t>Calculations!A1</t>
  </si>
  <si>
    <t>EWC</t>
  </si>
  <si>
    <t>(g/g)</t>
  </si>
  <si>
    <t>Normalised weight fraction</t>
  </si>
  <si>
    <t>Ms/M0</t>
  </si>
  <si>
    <t>based on average of 4 samples dried. Results in lab book 294 page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</si>
</sst>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Calibri"/>
      <family val="2"/>
    </font>
    <font>
      <sz val="12"/>
      <color theme="1"/>
      <name val="Arial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0" xfId="0" applyFill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Border="1" applyAlignment="1"/>
    <xf numFmtId="0" fontId="0" fillId="0" borderId="2" xfId="0" applyBorder="1" applyAlignment="1">
      <alignment horizontal="center" vertical="center"/>
    </xf>
    <xf numFmtId="0" fontId="0" fillId="0" borderId="0" xfId="0" applyBorder="1" applyAlignment="1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/>
    </xf>
    <xf numFmtId="0" fontId="1" fillId="0" borderId="6" xfId="0" applyFont="1" applyBorder="1" applyAlignment="1">
      <alignment horizontal="center" textRotation="90"/>
    </xf>
    <xf numFmtId="0" fontId="1" fillId="0" borderId="0" xfId="0" applyFont="1" applyBorder="1" applyAlignment="1">
      <alignment horizontal="center" textRotation="90"/>
    </xf>
    <xf numFmtId="0" fontId="0" fillId="0" borderId="0" xfId="0" applyBorder="1" applyAlignment="1">
      <alignment horizontal="center" textRotation="90"/>
    </xf>
    <xf numFmtId="0" fontId="0" fillId="0" borderId="0" xfId="0" applyBorder="1" applyAlignment="1">
      <alignment horizontal="center" textRotation="90" readingOrder="1"/>
    </xf>
    <xf numFmtId="0" fontId="0" fillId="0" borderId="7" xfId="0" applyBorder="1" applyAlignment="1">
      <alignment horizontal="center" textRotation="90" readingOrder="1"/>
    </xf>
    <xf numFmtId="0" fontId="5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textRotation="90"/>
    </xf>
    <xf numFmtId="0" fontId="3" fillId="2" borderId="0" xfId="1" applyFill="1"/>
    <xf numFmtId="2" fontId="0" fillId="0" borderId="0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" fillId="0" borderId="3" xfId="1" applyFill="1" applyBorder="1" applyAlignment="1">
      <alignment horizontal="center" vertical="center"/>
    </xf>
    <xf numFmtId="0" fontId="3" fillId="0" borderId="4" xfId="1" applyFill="1" applyBorder="1" applyAlignment="1">
      <alignment horizontal="center" vertical="center"/>
    </xf>
    <xf numFmtId="0" fontId="3" fillId="0" borderId="5" xfId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top" textRotation="180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164" fontId="0" fillId="0" borderId="0" xfId="0" applyNumberFormat="1" applyFill="1" applyBorder="1"/>
    <xf numFmtId="2" fontId="0" fillId="0" borderId="0" xfId="0" applyNumberForma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Calculations!$H$4:$H$11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8</c:v>
                </c:pt>
                <c:pt idx="5">
                  <c:v>45</c:v>
                </c:pt>
                <c:pt idx="6">
                  <c:v>20</c:v>
                </c:pt>
                <c:pt idx="7">
                  <c:v>20</c:v>
                </c:pt>
              </c:numCache>
            </c:numRef>
          </c:xVal>
          <c:yVal>
            <c:numRef>
              <c:f>Calculations!$J$4:$J$11</c:f>
              <c:numCache>
                <c:formatCode>0.00</c:formatCode>
                <c:ptCount val="8"/>
                <c:pt idx="0">
                  <c:v>0.76767676767676774</c:v>
                </c:pt>
                <c:pt idx="1">
                  <c:v>0.77302631578947378</c:v>
                </c:pt>
                <c:pt idx="2">
                  <c:v>0.77339901477832518</c:v>
                </c:pt>
                <c:pt idx="3">
                  <c:v>0.77302631578947378</c:v>
                </c:pt>
                <c:pt idx="4">
                  <c:v>0.78963414634146345</c:v>
                </c:pt>
                <c:pt idx="5">
                  <c:v>0.73046875</c:v>
                </c:pt>
                <c:pt idx="6">
                  <c:v>0.76923076923076938</c:v>
                </c:pt>
                <c:pt idx="7">
                  <c:v>0.77076411960132885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F2-464C-BBD7-DC60DFD48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3740896"/>
        <c:axId val="643739912"/>
      </c:scatterChart>
      <c:valAx>
        <c:axId val="643740896"/>
        <c:scaling>
          <c:orientation val="minMax"/>
          <c:max val="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49212162958605032"/>
              <c:y val="0.90398712863877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739912"/>
        <c:crosses val="autoZero"/>
        <c:crossBetween val="midCat"/>
      </c:valAx>
      <c:valAx>
        <c:axId val="643739912"/>
        <c:scaling>
          <c:orientation val="minMax"/>
          <c:max val="0.79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740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xVal>
            <c:numRef>
              <c:f>Calculations!$O$4:$O$11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8</c:v>
                </c:pt>
                <c:pt idx="3">
                  <c:v>8</c:v>
                </c:pt>
                <c:pt idx="4">
                  <c:v>20</c:v>
                </c:pt>
                <c:pt idx="5">
                  <c:v>45</c:v>
                </c:pt>
                <c:pt idx="6">
                  <c:v>20</c:v>
                </c:pt>
                <c:pt idx="7">
                  <c:v>20</c:v>
                </c:pt>
              </c:numCache>
            </c:numRef>
          </c:xVal>
          <c:yVal>
            <c:numRef>
              <c:f>Calculations!$Q$4:$Q$11</c:f>
              <c:numCache>
                <c:formatCode>0.00</c:formatCode>
                <c:ptCount val="8"/>
                <c:pt idx="0">
                  <c:v>0.76530612244897955</c:v>
                </c:pt>
                <c:pt idx="1">
                  <c:v>0.77</c:v>
                </c:pt>
                <c:pt idx="2">
                  <c:v>0.78504672897196259</c:v>
                </c:pt>
                <c:pt idx="3">
                  <c:v>0.78504672897196259</c:v>
                </c:pt>
                <c:pt idx="4">
                  <c:v>0.77</c:v>
                </c:pt>
                <c:pt idx="5">
                  <c:v>0.72289156626506024</c:v>
                </c:pt>
                <c:pt idx="6">
                  <c:v>0.76530612244897955</c:v>
                </c:pt>
                <c:pt idx="7">
                  <c:v>0.77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9F-4103-876F-8ADA197E6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9483896"/>
        <c:axId val="679484224"/>
      </c:scatterChart>
      <c:valAx>
        <c:axId val="679483896"/>
        <c:scaling>
          <c:orientation val="minMax"/>
          <c:max val="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484224"/>
        <c:crosses val="autoZero"/>
        <c:crossBetween val="midCat"/>
      </c:valAx>
      <c:valAx>
        <c:axId val="679484224"/>
        <c:scaling>
          <c:orientation val="minMax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483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Calculations!$V$4:$V$11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45</c:v>
                </c:pt>
                <c:pt idx="3">
                  <c:v>45</c:v>
                </c:pt>
                <c:pt idx="4">
                  <c:v>20</c:v>
                </c:pt>
                <c:pt idx="5">
                  <c:v>8</c:v>
                </c:pt>
                <c:pt idx="6">
                  <c:v>20</c:v>
                </c:pt>
                <c:pt idx="7">
                  <c:v>20</c:v>
                </c:pt>
              </c:numCache>
            </c:numRef>
          </c:xVal>
          <c:yVal>
            <c:numRef>
              <c:f>Calculations!$X$4:$X$11</c:f>
              <c:numCache>
                <c:formatCode>0.00</c:formatCode>
                <c:ptCount val="8"/>
                <c:pt idx="0">
                  <c:v>0.76767676767676762</c:v>
                </c:pt>
                <c:pt idx="1">
                  <c:v>0.7722772277227723</c:v>
                </c:pt>
                <c:pt idx="2">
                  <c:v>0.72727272727272729</c:v>
                </c:pt>
                <c:pt idx="3">
                  <c:v>0.72619047619047616</c:v>
                </c:pt>
                <c:pt idx="4">
                  <c:v>0.7722772277227723</c:v>
                </c:pt>
                <c:pt idx="5">
                  <c:v>0.7876923076923078</c:v>
                </c:pt>
                <c:pt idx="6">
                  <c:v>0.7722772277227723</c:v>
                </c:pt>
                <c:pt idx="7">
                  <c:v>0.7722772277227723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69-4A48-A846-258BE5969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9760184"/>
        <c:axId val="679487176"/>
      </c:scatterChart>
      <c:valAx>
        <c:axId val="649760184"/>
        <c:scaling>
          <c:orientation val="minMax"/>
          <c:max val="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487176"/>
        <c:crosses val="autoZero"/>
        <c:crossBetween val="midCat"/>
      </c:valAx>
      <c:valAx>
        <c:axId val="679487176"/>
        <c:scaling>
          <c:orientation val="minMax"/>
          <c:max val="0.79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9760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Calculations!$AC$4:$AC$11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45</c:v>
                </c:pt>
                <c:pt idx="5">
                  <c:v>8</c:v>
                </c:pt>
                <c:pt idx="6">
                  <c:v>20</c:v>
                </c:pt>
                <c:pt idx="7">
                  <c:v>20</c:v>
                </c:pt>
              </c:numCache>
            </c:numRef>
          </c:xVal>
          <c:yVal>
            <c:numRef>
              <c:f>Calculations!$AE$4:$AE$11</c:f>
              <c:numCache>
                <c:formatCode>0.00</c:formatCode>
                <c:ptCount val="8"/>
                <c:pt idx="0">
                  <c:v>0.76288659793814428</c:v>
                </c:pt>
                <c:pt idx="1">
                  <c:v>0.77</c:v>
                </c:pt>
                <c:pt idx="2">
                  <c:v>0.77</c:v>
                </c:pt>
                <c:pt idx="3">
                  <c:v>0.77</c:v>
                </c:pt>
                <c:pt idx="4">
                  <c:v>0.72509960159362552</c:v>
                </c:pt>
                <c:pt idx="5">
                  <c:v>0.78504672897196259</c:v>
                </c:pt>
                <c:pt idx="6">
                  <c:v>0.76767676767676762</c:v>
                </c:pt>
                <c:pt idx="7">
                  <c:v>0.76767676767676762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22-4717-9531-AE1A92FED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550264"/>
        <c:axId val="650551248"/>
      </c:scatterChart>
      <c:valAx>
        <c:axId val="650550264"/>
        <c:scaling>
          <c:orientation val="minMax"/>
          <c:max val="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551248"/>
        <c:crosses val="autoZero"/>
        <c:crossBetween val="midCat"/>
      </c:valAx>
      <c:valAx>
        <c:axId val="650551248"/>
        <c:scaling>
          <c:orientation val="minMax"/>
          <c:max val="0.79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550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EWC</c:v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Calculations!$J$4:$J$11</c:f>
              <c:numCache>
                <c:formatCode>0.00</c:formatCode>
                <c:ptCount val="8"/>
                <c:pt idx="0">
                  <c:v>0.76767676767676774</c:v>
                </c:pt>
                <c:pt idx="1">
                  <c:v>0.77302631578947378</c:v>
                </c:pt>
                <c:pt idx="2">
                  <c:v>0.77339901477832518</c:v>
                </c:pt>
                <c:pt idx="3">
                  <c:v>0.77302631578947378</c:v>
                </c:pt>
                <c:pt idx="4">
                  <c:v>0.78963414634146345</c:v>
                </c:pt>
                <c:pt idx="5">
                  <c:v>0.73046875</c:v>
                </c:pt>
                <c:pt idx="6">
                  <c:v>0.76923076923076938</c:v>
                </c:pt>
                <c:pt idx="7">
                  <c:v>0.77076411960132885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18C-4F3B-A02F-C148732EB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6316952"/>
        <c:axId val="426315640"/>
      </c:scatterChart>
      <c:scatterChart>
        <c:scatterStyle val="smoothMarker"/>
        <c:varyColors val="0"/>
        <c:ser>
          <c:idx val="1"/>
          <c:order val="1"/>
          <c:tx>
            <c:v>Temp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Calculations!$H$4:$H$11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8</c:v>
                </c:pt>
                <c:pt idx="5">
                  <c:v>45</c:v>
                </c:pt>
                <c:pt idx="6">
                  <c:v>20</c:v>
                </c:pt>
                <c:pt idx="7">
                  <c:v>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18C-4F3B-A02F-C148732EB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753968"/>
        <c:axId val="682755936"/>
      </c:scatterChart>
      <c:valAx>
        <c:axId val="426316952"/>
        <c:scaling>
          <c:orientation val="minMax"/>
          <c:max val="168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Swelling timeline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5640"/>
        <c:crosses val="autoZero"/>
        <c:crossBetween val="midCat"/>
        <c:majorUnit val="24"/>
      </c:valAx>
      <c:valAx>
        <c:axId val="426315640"/>
        <c:scaling>
          <c:orientation val="minMax"/>
          <c:max val="0.8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6952"/>
        <c:crosses val="autoZero"/>
        <c:crossBetween val="midCat"/>
      </c:valAx>
      <c:valAx>
        <c:axId val="6827559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753968"/>
        <c:crosses val="max"/>
        <c:crossBetween val="midCat"/>
        <c:majorUnit val="10"/>
      </c:valAx>
      <c:valAx>
        <c:axId val="682753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755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EWC</c:v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Calculations!$Q$4:$Q$11</c:f>
              <c:numCache>
                <c:formatCode>0.00</c:formatCode>
                <c:ptCount val="8"/>
                <c:pt idx="0">
                  <c:v>0.76530612244897955</c:v>
                </c:pt>
                <c:pt idx="1">
                  <c:v>0.77</c:v>
                </c:pt>
                <c:pt idx="2">
                  <c:v>0.78504672897196259</c:v>
                </c:pt>
                <c:pt idx="3">
                  <c:v>0.78504672897196259</c:v>
                </c:pt>
                <c:pt idx="4">
                  <c:v>0.77</c:v>
                </c:pt>
                <c:pt idx="5">
                  <c:v>0.72289156626506024</c:v>
                </c:pt>
                <c:pt idx="6">
                  <c:v>0.76530612244897955</c:v>
                </c:pt>
                <c:pt idx="7">
                  <c:v>0.77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380-4582-8882-BC1C46B51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6316952"/>
        <c:axId val="426315640"/>
      </c:scatterChart>
      <c:scatterChart>
        <c:scatterStyle val="smoothMarker"/>
        <c:varyColors val="0"/>
        <c:ser>
          <c:idx val="1"/>
          <c:order val="1"/>
          <c:tx>
            <c:v>Temp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Calculations!$O$4:$O$11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8</c:v>
                </c:pt>
                <c:pt idx="3">
                  <c:v>8</c:v>
                </c:pt>
                <c:pt idx="4">
                  <c:v>20</c:v>
                </c:pt>
                <c:pt idx="5">
                  <c:v>45</c:v>
                </c:pt>
                <c:pt idx="6">
                  <c:v>20</c:v>
                </c:pt>
                <c:pt idx="7">
                  <c:v>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380-4582-8882-BC1C46B51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753968"/>
        <c:axId val="682755936"/>
      </c:scatterChart>
      <c:valAx>
        <c:axId val="426316952"/>
        <c:scaling>
          <c:orientation val="minMax"/>
          <c:max val="168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Swelling timeline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5640"/>
        <c:crosses val="autoZero"/>
        <c:crossBetween val="midCat"/>
        <c:majorUnit val="24"/>
      </c:valAx>
      <c:valAx>
        <c:axId val="426315640"/>
        <c:scaling>
          <c:orientation val="minMax"/>
          <c:max val="0.8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6952"/>
        <c:crosses val="autoZero"/>
        <c:crossBetween val="midCat"/>
      </c:valAx>
      <c:valAx>
        <c:axId val="6827559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753968"/>
        <c:crosses val="max"/>
        <c:crossBetween val="midCat"/>
      </c:valAx>
      <c:valAx>
        <c:axId val="682753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755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EWC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Calculations!$X$4:$X$11</c:f>
              <c:numCache>
                <c:formatCode>0.00</c:formatCode>
                <c:ptCount val="8"/>
                <c:pt idx="0">
                  <c:v>0.76767676767676762</c:v>
                </c:pt>
                <c:pt idx="1">
                  <c:v>0.7722772277227723</c:v>
                </c:pt>
                <c:pt idx="2">
                  <c:v>0.72727272727272729</c:v>
                </c:pt>
                <c:pt idx="3">
                  <c:v>0.72619047619047616</c:v>
                </c:pt>
                <c:pt idx="4">
                  <c:v>0.7722772277227723</c:v>
                </c:pt>
                <c:pt idx="5">
                  <c:v>0.7876923076923078</c:v>
                </c:pt>
                <c:pt idx="6">
                  <c:v>0.7722772277227723</c:v>
                </c:pt>
                <c:pt idx="7">
                  <c:v>0.7722772277227723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9C-4600-B070-EA1B1F21E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6316952"/>
        <c:axId val="426315640"/>
      </c:scatterChart>
      <c:scatterChart>
        <c:scatterStyle val="smoothMarker"/>
        <c:varyColors val="0"/>
        <c:ser>
          <c:idx val="1"/>
          <c:order val="1"/>
          <c:tx>
            <c:v>Temp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Calculations!$V$4:$V$11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45</c:v>
                </c:pt>
                <c:pt idx="3">
                  <c:v>45</c:v>
                </c:pt>
                <c:pt idx="4">
                  <c:v>20</c:v>
                </c:pt>
                <c:pt idx="5">
                  <c:v>8</c:v>
                </c:pt>
                <c:pt idx="6">
                  <c:v>20</c:v>
                </c:pt>
                <c:pt idx="7">
                  <c:v>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9C-4600-B070-EA1B1F21E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753968"/>
        <c:axId val="682755936"/>
      </c:scatterChart>
      <c:valAx>
        <c:axId val="426316952"/>
        <c:scaling>
          <c:orientation val="minMax"/>
          <c:max val="168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Swelling timeline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5640"/>
        <c:crosses val="autoZero"/>
        <c:crossBetween val="midCat"/>
        <c:majorUnit val="24"/>
      </c:valAx>
      <c:valAx>
        <c:axId val="426315640"/>
        <c:scaling>
          <c:orientation val="minMax"/>
          <c:max val="0.8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6952"/>
        <c:crosses val="autoZero"/>
        <c:crossBetween val="midCat"/>
        <c:majorUnit val="2.0000000000000004E-2"/>
      </c:valAx>
      <c:valAx>
        <c:axId val="682755936"/>
        <c:scaling>
          <c:orientation val="minMax"/>
          <c:max val="5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753968"/>
        <c:crosses val="max"/>
        <c:crossBetween val="midCat"/>
      </c:valAx>
      <c:valAx>
        <c:axId val="682753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755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EWC</c:v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Calculations!$AE$4:$AE$11</c:f>
              <c:numCache>
                <c:formatCode>0.00</c:formatCode>
                <c:ptCount val="8"/>
                <c:pt idx="0">
                  <c:v>0.76288659793814428</c:v>
                </c:pt>
                <c:pt idx="1">
                  <c:v>0.77</c:v>
                </c:pt>
                <c:pt idx="2">
                  <c:v>0.77</c:v>
                </c:pt>
                <c:pt idx="3">
                  <c:v>0.77</c:v>
                </c:pt>
                <c:pt idx="4">
                  <c:v>0.72509960159362552</c:v>
                </c:pt>
                <c:pt idx="5">
                  <c:v>0.78504672897196259</c:v>
                </c:pt>
                <c:pt idx="6">
                  <c:v>0.76767676767676762</c:v>
                </c:pt>
                <c:pt idx="7">
                  <c:v>0.76767676767676762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43-4891-9B39-A211C9D69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6316952"/>
        <c:axId val="426315640"/>
      </c:scatterChart>
      <c:scatterChart>
        <c:scatterStyle val="smoothMarker"/>
        <c:varyColors val="0"/>
        <c:ser>
          <c:idx val="1"/>
          <c:order val="1"/>
          <c:tx>
            <c:v>Temp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Calculations!$G$4:$G$11</c:f>
              <c:numCache>
                <c:formatCode>General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120</c:v>
                </c:pt>
                <c:pt idx="6">
                  <c:v>144</c:v>
                </c:pt>
                <c:pt idx="7">
                  <c:v>168</c:v>
                </c:pt>
              </c:numCache>
            </c:numRef>
          </c:xVal>
          <c:yVal>
            <c:numRef>
              <c:f>Calculations!$AC$4:$AC$11</c:f>
              <c:numCache>
                <c:formatCode>0</c:formatCode>
                <c:ptCount val="8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45</c:v>
                </c:pt>
                <c:pt idx="5">
                  <c:v>8</c:v>
                </c:pt>
                <c:pt idx="6">
                  <c:v>20</c:v>
                </c:pt>
                <c:pt idx="7">
                  <c:v>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43-4891-9B39-A211C9D69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753968"/>
        <c:axId val="682755936"/>
      </c:scatterChart>
      <c:valAx>
        <c:axId val="426316952"/>
        <c:scaling>
          <c:orientation val="minMax"/>
          <c:max val="168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Swelling timeline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5640"/>
        <c:crosses val="autoZero"/>
        <c:crossBetween val="midCat"/>
        <c:majorUnit val="24"/>
      </c:valAx>
      <c:valAx>
        <c:axId val="426315640"/>
        <c:scaling>
          <c:orientation val="minMax"/>
          <c:max val="0.8"/>
          <c:min val="0.7200000000000000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EWC (g/g)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316952"/>
        <c:crosses val="autoZero"/>
        <c:crossBetween val="midCat"/>
      </c:valAx>
      <c:valAx>
        <c:axId val="6827559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753968"/>
        <c:crosses val="max"/>
        <c:crossBetween val="midCat"/>
      </c:valAx>
      <c:valAx>
        <c:axId val="682753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755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216589</xdr:colOff>
      <xdr:row>13</xdr:row>
      <xdr:rowOff>15757</xdr:rowOff>
    </xdr:from>
    <xdr:to>
      <xdr:col>12</xdr:col>
      <xdr:colOff>497094</xdr:colOff>
      <xdr:row>28</xdr:row>
      <xdr:rowOff>116607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675999</xdr:colOff>
      <xdr:row>13</xdr:row>
      <xdr:rowOff>29541</xdr:rowOff>
    </xdr:from>
    <xdr:to>
      <xdr:col>19</xdr:col>
      <xdr:colOff>526912</xdr:colOff>
      <xdr:row>28</xdr:row>
      <xdr:rowOff>80893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648390</xdr:colOff>
      <xdr:row>12</xdr:row>
      <xdr:rowOff>116177</xdr:rowOff>
    </xdr:from>
    <xdr:to>
      <xdr:col>26</xdr:col>
      <xdr:colOff>457890</xdr:colOff>
      <xdr:row>27</xdr:row>
      <xdr:rowOff>161814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688837</xdr:colOff>
      <xdr:row>12</xdr:row>
      <xdr:rowOff>98562</xdr:rowOff>
    </xdr:from>
    <xdr:to>
      <xdr:col>33</xdr:col>
      <xdr:colOff>498337</xdr:colOff>
      <xdr:row>27</xdr:row>
      <xdr:rowOff>149914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284388</xdr:colOff>
      <xdr:row>32</xdr:row>
      <xdr:rowOff>34470</xdr:rowOff>
    </xdr:from>
    <xdr:to>
      <xdr:col>12</xdr:col>
      <xdr:colOff>512988</xdr:colOff>
      <xdr:row>46</xdr:row>
      <xdr:rowOff>110670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28575</xdr:colOff>
      <xdr:row>32</xdr:row>
      <xdr:rowOff>19050</xdr:rowOff>
    </xdr:from>
    <xdr:to>
      <xdr:col>19</xdr:col>
      <xdr:colOff>581025</xdr:colOff>
      <xdr:row>46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83820</xdr:colOff>
      <xdr:row>32</xdr:row>
      <xdr:rowOff>57150</xdr:rowOff>
    </xdr:from>
    <xdr:to>
      <xdr:col>26</xdr:col>
      <xdr:colOff>607695</xdr:colOff>
      <xdr:row>46</xdr:row>
      <xdr:rowOff>133350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0</xdr:colOff>
      <xdr:row>32</xdr:row>
      <xdr:rowOff>0</xdr:rowOff>
    </xdr:from>
    <xdr:to>
      <xdr:col>33</xdr:col>
      <xdr:colOff>514350</xdr:colOff>
      <xdr:row>46</xdr:row>
      <xdr:rowOff>76200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24</xdr:col>
      <xdr:colOff>190500</xdr:colOff>
      <xdr:row>74</xdr:row>
      <xdr:rowOff>33086</xdr:rowOff>
    </xdr:from>
    <xdr:to>
      <xdr:col>28</xdr:col>
      <xdr:colOff>277729</xdr:colOff>
      <xdr:row>74</xdr:row>
      <xdr:rowOff>33086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D086703B-B524-403F-B746-04702FE4C5BD}"/>
            </a:ext>
          </a:extLst>
        </xdr:cNvPr>
        <xdr:cNvCxnSpPr/>
      </xdr:nvCxnSpPr>
      <xdr:spPr>
        <a:xfrm>
          <a:off x="18002250" y="15415961"/>
          <a:ext cx="3573379" cy="0"/>
        </a:xfrm>
        <a:prstGeom prst="line">
          <a:avLst/>
        </a:prstGeom>
        <a:ln w="1905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1316456</xdr:colOff>
      <xdr:row>99</xdr:row>
      <xdr:rowOff>74192</xdr:rowOff>
    </xdr:from>
    <xdr:to>
      <xdr:col>37</xdr:col>
      <xdr:colOff>698835</xdr:colOff>
      <xdr:row>99</xdr:row>
      <xdr:rowOff>74192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C7F9C5E1-FBCF-4CB2-B69B-502588B439EB}"/>
            </a:ext>
          </a:extLst>
        </xdr:cNvPr>
        <xdr:cNvCxnSpPr/>
      </xdr:nvCxnSpPr>
      <xdr:spPr>
        <a:xfrm>
          <a:off x="25433756" y="19743317"/>
          <a:ext cx="3573379" cy="0"/>
        </a:xfrm>
        <a:prstGeom prst="line">
          <a:avLst/>
        </a:prstGeom>
        <a:ln w="1905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45"/>
  <sheetViews>
    <sheetView tabSelected="1" zoomScale="42" zoomScaleNormal="42" workbookViewId="0">
      <selection activeCell="C9" sqref="C9"/>
    </sheetView>
  </sheetViews>
  <sheetFormatPr defaultRowHeight="13.8" x14ac:dyDescent="0.45"/>
  <cols>
    <col min="6" max="6" width="3.6171875" customWidth="1"/>
    <col min="11" max="11" width="9.47265625" bestFit="1" customWidth="1"/>
    <col min="12" max="12" width="16.6171875" bestFit="1" customWidth="1"/>
    <col min="19" max="19" width="16.6171875" bestFit="1" customWidth="1"/>
    <col min="23" max="24" width="8.76171875" customWidth="1"/>
    <col min="26" max="26" width="17.140625" bestFit="1" customWidth="1"/>
    <col min="33" max="33" width="17.140625" bestFit="1" customWidth="1"/>
  </cols>
  <sheetData>
    <row r="1" spans="1:52" x14ac:dyDescent="0.45">
      <c r="G1" s="40" t="s">
        <v>51</v>
      </c>
      <c r="H1" s="41"/>
      <c r="I1" s="41"/>
      <c r="J1" s="41"/>
      <c r="K1" s="41"/>
      <c r="L1" s="42"/>
      <c r="N1" s="40" t="s">
        <v>61</v>
      </c>
      <c r="O1" s="41"/>
      <c r="P1" s="41"/>
      <c r="Q1" s="41"/>
      <c r="R1" s="41"/>
      <c r="S1" s="42"/>
      <c r="U1" s="40" t="s">
        <v>62</v>
      </c>
      <c r="V1" s="41"/>
      <c r="W1" s="41"/>
      <c r="X1" s="41"/>
      <c r="Y1" s="41"/>
      <c r="Z1" s="42"/>
      <c r="AB1" s="40" t="s">
        <v>63</v>
      </c>
      <c r="AC1" s="41"/>
      <c r="AD1" s="41"/>
      <c r="AE1" s="41"/>
      <c r="AF1" s="41"/>
      <c r="AG1" s="42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</row>
    <row r="2" spans="1:52" ht="223.5" x14ac:dyDescent="0.45">
      <c r="B2" s="36" t="s">
        <v>52</v>
      </c>
      <c r="C2" s="36" t="s">
        <v>53</v>
      </c>
      <c r="D2" s="36" t="s">
        <v>54</v>
      </c>
      <c r="E2" s="36" t="s">
        <v>55</v>
      </c>
      <c r="F2" s="36"/>
      <c r="G2" s="22" t="s">
        <v>44</v>
      </c>
      <c r="H2" s="23" t="s">
        <v>45</v>
      </c>
      <c r="I2" s="24" t="s">
        <v>46</v>
      </c>
      <c r="J2" s="24" t="s">
        <v>65</v>
      </c>
      <c r="K2" s="25" t="s">
        <v>67</v>
      </c>
      <c r="L2" s="26" t="s">
        <v>47</v>
      </c>
      <c r="N2" s="22" t="s">
        <v>44</v>
      </c>
      <c r="O2" s="23" t="s">
        <v>45</v>
      </c>
      <c r="P2" s="24" t="s">
        <v>46</v>
      </c>
      <c r="Q2" s="24" t="s">
        <v>65</v>
      </c>
      <c r="R2" s="25" t="s">
        <v>67</v>
      </c>
      <c r="S2" s="26" t="s">
        <v>47</v>
      </c>
      <c r="U2" s="22" t="s">
        <v>44</v>
      </c>
      <c r="V2" s="23" t="s">
        <v>45</v>
      </c>
      <c r="W2" s="24" t="s">
        <v>46</v>
      </c>
      <c r="X2" s="24" t="s">
        <v>65</v>
      </c>
      <c r="Y2" s="25" t="s">
        <v>67</v>
      </c>
      <c r="Z2" s="26" t="s">
        <v>47</v>
      </c>
      <c r="AB2" s="22" t="s">
        <v>44</v>
      </c>
      <c r="AC2" s="23" t="s">
        <v>45</v>
      </c>
      <c r="AD2" s="24" t="s">
        <v>46</v>
      </c>
      <c r="AE2" s="24" t="s">
        <v>65</v>
      </c>
      <c r="AF2" s="25" t="s">
        <v>67</v>
      </c>
      <c r="AG2" s="26" t="s">
        <v>47</v>
      </c>
      <c r="AI2" s="48"/>
      <c r="AJ2" s="48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8"/>
      <c r="AY2" s="48"/>
      <c r="AZ2" s="48"/>
    </row>
    <row r="3" spans="1:52" ht="15.6" x14ac:dyDescent="0.45">
      <c r="B3" s="5" t="s">
        <v>56</v>
      </c>
      <c r="C3" s="5" t="s">
        <v>57</v>
      </c>
      <c r="D3" s="5" t="s">
        <v>58</v>
      </c>
      <c r="E3" s="5" t="s">
        <v>59</v>
      </c>
      <c r="F3" s="5"/>
      <c r="G3" s="28" t="s">
        <v>26</v>
      </c>
      <c r="H3" s="13" t="s">
        <v>48</v>
      </c>
      <c r="I3" s="13" t="s">
        <v>49</v>
      </c>
      <c r="J3" s="13" t="s">
        <v>66</v>
      </c>
      <c r="K3" s="13" t="s">
        <v>68</v>
      </c>
      <c r="L3" s="27" t="s">
        <v>50</v>
      </c>
      <c r="N3" s="28" t="s">
        <v>26</v>
      </c>
      <c r="O3" s="13" t="s">
        <v>48</v>
      </c>
      <c r="P3" s="13" t="s">
        <v>49</v>
      </c>
      <c r="Q3" s="13" t="s">
        <v>66</v>
      </c>
      <c r="R3" s="13" t="s">
        <v>68</v>
      </c>
      <c r="S3" s="27" t="s">
        <v>50</v>
      </c>
      <c r="U3" s="28" t="s">
        <v>26</v>
      </c>
      <c r="V3" s="13" t="s">
        <v>48</v>
      </c>
      <c r="W3" s="13" t="s">
        <v>49</v>
      </c>
      <c r="X3" s="13" t="s">
        <v>66</v>
      </c>
      <c r="Y3" s="13" t="s">
        <v>68</v>
      </c>
      <c r="Z3" s="27" t="s">
        <v>50</v>
      </c>
      <c r="AB3" s="28" t="s">
        <v>26</v>
      </c>
      <c r="AC3" s="13" t="s">
        <v>48</v>
      </c>
      <c r="AD3" s="13" t="s">
        <v>49</v>
      </c>
      <c r="AE3" s="13" t="s">
        <v>66</v>
      </c>
      <c r="AF3" s="13" t="s">
        <v>68</v>
      </c>
      <c r="AG3" s="27" t="s">
        <v>50</v>
      </c>
      <c r="AI3" s="48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48"/>
      <c r="AY3" s="48"/>
      <c r="AZ3" s="48"/>
    </row>
    <row r="4" spans="1:52" x14ac:dyDescent="0.45">
      <c r="A4" s="14" t="s">
        <v>60</v>
      </c>
      <c r="B4" s="15">
        <v>2.3E-2</v>
      </c>
      <c r="C4" s="15">
        <v>1.0449999999999999</v>
      </c>
      <c r="D4" s="15">
        <v>0.997</v>
      </c>
      <c r="E4" s="15">
        <f>C4/D4</f>
        <v>1.0481444332998997</v>
      </c>
      <c r="F4" s="19"/>
      <c r="G4" s="28">
        <f>'S1-EX-SW-VARTEMP-QY1.8-150421'!A10</f>
        <v>0</v>
      </c>
      <c r="H4" s="34">
        <f>'S1-EX-SW-VARTEMP-QY1.8-150421'!G10</f>
        <v>20</v>
      </c>
      <c r="I4" s="32">
        <f>'S1-EX-SW-VARTEMP-QY1.8-150421'!E10</f>
        <v>9.9000000000000005E-2</v>
      </c>
      <c r="J4" s="38">
        <f>(I4-$B$4)/I4</f>
        <v>0.76767676767676774</v>
      </c>
      <c r="K4" s="38">
        <f>I4/$I$4</f>
        <v>1</v>
      </c>
      <c r="L4" s="29">
        <f>1+($E$4*(K4-1))</f>
        <v>1</v>
      </c>
      <c r="N4" s="28">
        <f>'S2-EX-SW-VARTEMP-QY1.8-150421'!A10</f>
        <v>0</v>
      </c>
      <c r="O4" s="34">
        <f>'S2-EX-SW-VARTEMP-QY1.8-150421'!G10</f>
        <v>20</v>
      </c>
      <c r="P4" s="32">
        <f>'S2-EX-SW-VARTEMP-QY1.8-150421'!E10</f>
        <v>9.8000000000000018E-2</v>
      </c>
      <c r="Q4" s="38">
        <f>(P4-$B$4)/P4</f>
        <v>0.76530612244897955</v>
      </c>
      <c r="R4" s="38">
        <f>P4/$P$4</f>
        <v>1</v>
      </c>
      <c r="S4" s="29">
        <f>1+($E$4*(R4-1))</f>
        <v>1</v>
      </c>
      <c r="U4" s="28">
        <f>'S4-EX-SW-VARTEMP-QY1.8-150421'!A10</f>
        <v>0</v>
      </c>
      <c r="V4" s="34">
        <f>'S3-EX-SW-VARTEMP-QY1.8-150421'!G10</f>
        <v>20</v>
      </c>
      <c r="W4" s="32">
        <f>'S3-EX-SW-VARTEMP-QY1.8-150421'!E10</f>
        <v>9.9000000000000019E-2</v>
      </c>
      <c r="X4" s="38">
        <f>(W4-$B$4)/W4</f>
        <v>0.76767676767676762</v>
      </c>
      <c r="Y4" s="38">
        <f>W4/$W$4</f>
        <v>1</v>
      </c>
      <c r="Z4" s="29">
        <f>1+($E$4*(Y4-1))</f>
        <v>1</v>
      </c>
      <c r="AB4" s="28">
        <f>'S4-EX-SW-VARTEMP-QY1.8-150421'!A10</f>
        <v>0</v>
      </c>
      <c r="AC4" s="34">
        <f>'S4-EX-SW-VARTEMP-QY1.8-150421'!G10</f>
        <v>20</v>
      </c>
      <c r="AD4" s="32">
        <f>'S4-EX-SW-VARTEMP-QY1.8-150421'!E10</f>
        <v>9.7000000000000017E-2</v>
      </c>
      <c r="AE4" s="38">
        <f>(AD4-$B$4)/AD4</f>
        <v>0.76288659793814428</v>
      </c>
      <c r="AF4" s="38">
        <f>AD4/$AD$4</f>
        <v>1</v>
      </c>
      <c r="AG4" s="29">
        <f>1+($E$4*(AF4-1))</f>
        <v>1</v>
      </c>
      <c r="AI4" s="48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48"/>
      <c r="AY4" s="48"/>
      <c r="AZ4" s="48"/>
    </row>
    <row r="5" spans="1:52" x14ac:dyDescent="0.45">
      <c r="G5" s="28">
        <f>'S1-EX-SW-VARTEMP-QY1.8-150421'!A11</f>
        <v>24</v>
      </c>
      <c r="H5" s="34">
        <f>'S1-EX-SW-VARTEMP-QY1.8-150421'!G11</f>
        <v>20</v>
      </c>
      <c r="I5" s="32">
        <f>'S1-EX-SW-VARTEMP-QY1.8-150421'!E11</f>
        <v>0.10133333333333333</v>
      </c>
      <c r="J5" s="38">
        <f t="shared" ref="J5:J11" si="0">(I5-$B$4)/I5</f>
        <v>0.77302631578947378</v>
      </c>
      <c r="K5" s="38">
        <f t="shared" ref="K5:K11" si="1">I5/$I$4</f>
        <v>1.0235690235690236</v>
      </c>
      <c r="L5" s="29">
        <f t="shared" ref="L5:L11" si="2">1+($E$4*(K5-1))</f>
        <v>1.0247037408521862</v>
      </c>
      <c r="N5" s="28">
        <f>'S2-EX-SW-VARTEMP-QY1.8-150421'!A11</f>
        <v>24</v>
      </c>
      <c r="O5" s="34">
        <f>'S2-EX-SW-VARTEMP-QY1.8-150421'!G11</f>
        <v>20</v>
      </c>
      <c r="P5" s="32">
        <f>'S2-EX-SW-VARTEMP-QY1.8-150421'!E11</f>
        <v>0.10000000000000002</v>
      </c>
      <c r="Q5" s="38">
        <f t="shared" ref="Q5:Q11" si="3">(P5-$B$4)/P5</f>
        <v>0.77</v>
      </c>
      <c r="R5" s="38">
        <f t="shared" ref="R5:R11" si="4">P5/$P$4</f>
        <v>1.0204081632653061</v>
      </c>
      <c r="S5" s="29">
        <f t="shared" ref="S5:S11" si="5">1+($E$4*(R5-1))</f>
        <v>1.0213907027204061</v>
      </c>
      <c r="U5" s="28">
        <f>'S4-EX-SW-VARTEMP-QY1.8-150421'!A11</f>
        <v>24</v>
      </c>
      <c r="V5" s="34">
        <f>'S3-EX-SW-VARTEMP-QY1.8-150421'!G11</f>
        <v>20</v>
      </c>
      <c r="W5" s="32">
        <f>'S3-EX-SW-VARTEMP-QY1.8-150421'!E11</f>
        <v>0.10100000000000002</v>
      </c>
      <c r="X5" s="38">
        <f t="shared" ref="X5:X11" si="6">(W5-$B$4)/W5</f>
        <v>0.7722772277227723</v>
      </c>
      <c r="Y5" s="38">
        <f t="shared" ref="Y5:Y11" si="7">W5/$W$4</f>
        <v>1.0202020202020201</v>
      </c>
      <c r="Z5" s="29">
        <f t="shared" ref="Z5:Z11" si="8">1+($E$4*(Y5-1))</f>
        <v>1.0211746350161595</v>
      </c>
      <c r="AB5" s="28">
        <f>'S4-EX-SW-VARTEMP-QY1.8-150421'!A11</f>
        <v>24</v>
      </c>
      <c r="AC5" s="34">
        <f>'S4-EX-SW-VARTEMP-QY1.8-150421'!G11</f>
        <v>20</v>
      </c>
      <c r="AD5" s="32">
        <f>'S4-EX-SW-VARTEMP-QY1.8-150421'!E11</f>
        <v>0.10000000000000002</v>
      </c>
      <c r="AE5" s="38">
        <f t="shared" ref="AE5:AE11" si="9">(AD5-$B$4)/AD5</f>
        <v>0.77</v>
      </c>
      <c r="AF5" s="38">
        <f t="shared" ref="AF5:AF11" si="10">AD5/$AD$4</f>
        <v>1.0309278350515465</v>
      </c>
      <c r="AG5" s="29">
        <f t="shared" ref="AG5:AG11" si="11">1+($E$4*(AF5-1))</f>
        <v>1.0324168381432959</v>
      </c>
      <c r="AI5" s="48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48"/>
      <c r="AY5" s="48"/>
      <c r="AZ5" s="48"/>
    </row>
    <row r="6" spans="1:52" x14ac:dyDescent="0.45">
      <c r="B6" s="43" t="s">
        <v>69</v>
      </c>
      <c r="G6" s="28">
        <f>'S1-EX-SW-VARTEMP-QY1.8-150421'!A12</f>
        <v>48</v>
      </c>
      <c r="H6" s="34">
        <f>'S1-EX-SW-VARTEMP-QY1.8-150421'!G12</f>
        <v>20</v>
      </c>
      <c r="I6" s="32">
        <f>'S1-EX-SW-VARTEMP-QY1.8-150421'!E12</f>
        <v>0.10150000000000001</v>
      </c>
      <c r="J6" s="38">
        <f t="shared" si="0"/>
        <v>0.77339901477832518</v>
      </c>
      <c r="K6" s="38">
        <f t="shared" si="1"/>
        <v>1.0252525252525253</v>
      </c>
      <c r="L6" s="29">
        <f t="shared" si="2"/>
        <v>1.0264682937701994</v>
      </c>
      <c r="N6" s="28">
        <f>'S2-EX-SW-VARTEMP-QY1.8-150421'!A12</f>
        <v>48</v>
      </c>
      <c r="O6" s="34">
        <f>'S2-EX-SW-VARTEMP-QY1.8-150421'!G12</f>
        <v>8</v>
      </c>
      <c r="P6" s="32">
        <f>'S2-EX-SW-VARTEMP-QY1.8-150421'!E12</f>
        <v>0.107</v>
      </c>
      <c r="Q6" s="38">
        <f t="shared" si="3"/>
        <v>0.78504672897196259</v>
      </c>
      <c r="R6" s="38">
        <f t="shared" si="4"/>
        <v>1.0918367346938773</v>
      </c>
      <c r="S6" s="29">
        <f t="shared" si="5"/>
        <v>1.0962581622418273</v>
      </c>
      <c r="U6" s="28">
        <f>'S4-EX-SW-VARTEMP-QY1.8-150421'!A12</f>
        <v>48</v>
      </c>
      <c r="V6" s="34">
        <f>'S3-EX-SW-VARTEMP-QY1.8-150421'!G12</f>
        <v>45</v>
      </c>
      <c r="W6" s="32">
        <f>'S3-EX-SW-VARTEMP-QY1.8-150421'!E12</f>
        <v>8.433333333333333E-2</v>
      </c>
      <c r="X6" s="38">
        <f t="shared" si="6"/>
        <v>0.72727272727272729</v>
      </c>
      <c r="Y6" s="38">
        <f t="shared" si="7"/>
        <v>0.85185185185185164</v>
      </c>
      <c r="Z6" s="29">
        <f t="shared" si="8"/>
        <v>0.84471934321482944</v>
      </c>
      <c r="AB6" s="28">
        <f>'S4-EX-SW-VARTEMP-QY1.8-150421'!A12</f>
        <v>48</v>
      </c>
      <c r="AC6" s="34">
        <f>'S4-EX-SW-VARTEMP-QY1.8-150421'!G12</f>
        <v>20</v>
      </c>
      <c r="AD6" s="32">
        <f>'S4-EX-SW-VARTEMP-QY1.8-150421'!E12</f>
        <v>0.10000000000000002</v>
      </c>
      <c r="AE6" s="38">
        <f t="shared" si="9"/>
        <v>0.77</v>
      </c>
      <c r="AF6" s="38">
        <f t="shared" si="10"/>
        <v>1.0309278350515465</v>
      </c>
      <c r="AG6" s="29">
        <f t="shared" si="11"/>
        <v>1.0324168381432959</v>
      </c>
      <c r="AI6" s="48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48"/>
      <c r="AY6" s="48"/>
      <c r="AZ6" s="48"/>
    </row>
    <row r="7" spans="1:52" x14ac:dyDescent="0.45">
      <c r="B7" s="43"/>
      <c r="G7" s="28">
        <f>'S1-EX-SW-VARTEMP-QY1.8-150421'!A13</f>
        <v>72</v>
      </c>
      <c r="H7" s="34">
        <f>'S1-EX-SW-VARTEMP-QY1.8-150421'!G13</f>
        <v>20</v>
      </c>
      <c r="I7" s="32">
        <f>'S1-EX-SW-VARTEMP-QY1.8-150421'!E13</f>
        <v>0.10133333333333333</v>
      </c>
      <c r="J7" s="38">
        <f t="shared" si="0"/>
        <v>0.77302631578947378</v>
      </c>
      <c r="K7" s="38">
        <f t="shared" si="1"/>
        <v>1.0235690235690236</v>
      </c>
      <c r="L7" s="29">
        <f t="shared" si="2"/>
        <v>1.0247037408521862</v>
      </c>
      <c r="N7" s="28">
        <f>'S2-EX-SW-VARTEMP-QY1.8-150421'!A13</f>
        <v>72</v>
      </c>
      <c r="O7" s="34">
        <f>'S2-EX-SW-VARTEMP-QY1.8-150421'!G13</f>
        <v>8</v>
      </c>
      <c r="P7" s="32">
        <f>'S2-EX-SW-VARTEMP-QY1.8-150421'!E13</f>
        <v>0.107</v>
      </c>
      <c r="Q7" s="38">
        <f t="shared" si="3"/>
        <v>0.78504672897196259</v>
      </c>
      <c r="R7" s="38">
        <f t="shared" si="4"/>
        <v>1.0918367346938773</v>
      </c>
      <c r="S7" s="29">
        <f t="shared" si="5"/>
        <v>1.0962581622418273</v>
      </c>
      <c r="U7" s="28">
        <f>'S4-EX-SW-VARTEMP-QY1.8-150421'!A13</f>
        <v>72</v>
      </c>
      <c r="V7" s="34">
        <f>'S3-EX-SW-VARTEMP-QY1.8-150421'!G13</f>
        <v>45</v>
      </c>
      <c r="W7" s="32">
        <f>'S3-EX-SW-VARTEMP-QY1.8-150421'!E13</f>
        <v>8.4000000000000005E-2</v>
      </c>
      <c r="X7" s="38">
        <f t="shared" si="6"/>
        <v>0.72619047619047616</v>
      </c>
      <c r="Y7" s="38">
        <f t="shared" si="7"/>
        <v>0.8484848484848484</v>
      </c>
      <c r="Z7" s="29">
        <f t="shared" si="8"/>
        <v>0.84119023737880294</v>
      </c>
      <c r="AB7" s="28">
        <f>'S4-EX-SW-VARTEMP-QY1.8-150421'!A13</f>
        <v>72</v>
      </c>
      <c r="AC7" s="34">
        <f>'S4-EX-SW-VARTEMP-QY1.8-150421'!G13</f>
        <v>20</v>
      </c>
      <c r="AD7" s="32">
        <f>'S4-EX-SW-VARTEMP-QY1.8-150421'!E13</f>
        <v>0.10000000000000002</v>
      </c>
      <c r="AE7" s="38">
        <f t="shared" si="9"/>
        <v>0.77</v>
      </c>
      <c r="AF7" s="38">
        <f t="shared" si="10"/>
        <v>1.0309278350515465</v>
      </c>
      <c r="AG7" s="29">
        <f t="shared" si="11"/>
        <v>1.0324168381432959</v>
      </c>
      <c r="AI7" s="48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48"/>
      <c r="AY7" s="48"/>
      <c r="AZ7" s="48"/>
    </row>
    <row r="8" spans="1:52" x14ac:dyDescent="0.45">
      <c r="B8" s="43"/>
      <c r="G8" s="28">
        <f>'S1-EX-SW-VARTEMP-QY1.8-150421'!A14</f>
        <v>96</v>
      </c>
      <c r="H8" s="34">
        <f>'S1-EX-SW-VARTEMP-QY1.8-150421'!G14</f>
        <v>8</v>
      </c>
      <c r="I8" s="32">
        <f>'S1-EX-SW-VARTEMP-QY1.8-150421'!E14</f>
        <v>0.10933333333333334</v>
      </c>
      <c r="J8" s="38">
        <f t="shared" si="0"/>
        <v>0.78963414634146345</v>
      </c>
      <c r="K8" s="38">
        <f t="shared" si="1"/>
        <v>1.1043771043771045</v>
      </c>
      <c r="L8" s="29">
        <f t="shared" si="2"/>
        <v>1.1094022809168247</v>
      </c>
      <c r="N8" s="28">
        <f>'S2-EX-SW-VARTEMP-QY1.8-150421'!A14</f>
        <v>96</v>
      </c>
      <c r="O8" s="34">
        <f>'S2-EX-SW-VARTEMP-QY1.8-150421'!G14</f>
        <v>20</v>
      </c>
      <c r="P8" s="32">
        <f>'S2-EX-SW-VARTEMP-QY1.8-150421'!E14</f>
        <v>0.10000000000000002</v>
      </c>
      <c r="Q8" s="38">
        <f t="shared" si="3"/>
        <v>0.77</v>
      </c>
      <c r="R8" s="38">
        <f t="shared" si="4"/>
        <v>1.0204081632653061</v>
      </c>
      <c r="S8" s="29">
        <f t="shared" si="5"/>
        <v>1.0213907027204061</v>
      </c>
      <c r="U8" s="28">
        <f>'S4-EX-SW-VARTEMP-QY1.8-150421'!A14</f>
        <v>96</v>
      </c>
      <c r="V8" s="34">
        <f>'S3-EX-SW-VARTEMP-QY1.8-150421'!G14</f>
        <v>20</v>
      </c>
      <c r="W8" s="32">
        <f>'S3-EX-SW-VARTEMP-QY1.8-150421'!E14</f>
        <v>0.10100000000000002</v>
      </c>
      <c r="X8" s="38">
        <f t="shared" si="6"/>
        <v>0.7722772277227723</v>
      </c>
      <c r="Y8" s="38">
        <f t="shared" si="7"/>
        <v>1.0202020202020201</v>
      </c>
      <c r="Z8" s="29">
        <f t="shared" si="8"/>
        <v>1.0211746350161595</v>
      </c>
      <c r="AB8" s="28">
        <f>'S4-EX-SW-VARTEMP-QY1.8-150421'!A14</f>
        <v>96</v>
      </c>
      <c r="AC8" s="34">
        <f>'S4-EX-SW-VARTEMP-QY1.8-150421'!G14</f>
        <v>45</v>
      </c>
      <c r="AD8" s="32">
        <f>'S4-EX-SW-VARTEMP-QY1.8-150421'!E14</f>
        <v>8.3666666666666667E-2</v>
      </c>
      <c r="AE8" s="38">
        <f t="shared" si="9"/>
        <v>0.72509960159362552</v>
      </c>
      <c r="AF8" s="38">
        <f t="shared" si="10"/>
        <v>0.8625429553264603</v>
      </c>
      <c r="AG8" s="29">
        <f t="shared" si="11"/>
        <v>0.85592516380757377</v>
      </c>
      <c r="AI8" s="48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48"/>
      <c r="AY8" s="48"/>
      <c r="AZ8" s="48"/>
    </row>
    <row r="9" spans="1:52" x14ac:dyDescent="0.45">
      <c r="B9" s="43"/>
      <c r="G9" s="28">
        <f>'S1-EX-SW-VARTEMP-QY1.8-150421'!A15</f>
        <v>120</v>
      </c>
      <c r="H9" s="34">
        <f>'S1-EX-SW-VARTEMP-QY1.8-150421'!G15</f>
        <v>45</v>
      </c>
      <c r="I9" s="32">
        <f>'S1-EX-SW-VARTEMP-QY1.8-150421'!E15</f>
        <v>8.533333333333333E-2</v>
      </c>
      <c r="J9" s="38">
        <f t="shared" si="0"/>
        <v>0.73046875</v>
      </c>
      <c r="K9" s="38">
        <f t="shared" si="1"/>
        <v>0.86195286195286192</v>
      </c>
      <c r="L9" s="29">
        <f t="shared" si="2"/>
        <v>0.8553066607229094</v>
      </c>
      <c r="N9" s="28">
        <f>'S2-EX-SW-VARTEMP-QY1.8-150421'!A15</f>
        <v>120</v>
      </c>
      <c r="O9" s="34">
        <f>'S2-EX-SW-VARTEMP-QY1.8-150421'!G15</f>
        <v>45</v>
      </c>
      <c r="P9" s="32">
        <f>'S2-EX-SW-VARTEMP-QY1.8-150421'!E15</f>
        <v>8.3000000000000004E-2</v>
      </c>
      <c r="Q9" s="38">
        <f t="shared" si="3"/>
        <v>0.72289156626506024</v>
      </c>
      <c r="R9" s="38">
        <f t="shared" si="4"/>
        <v>0.84693877551020402</v>
      </c>
      <c r="S9" s="29">
        <f t="shared" si="5"/>
        <v>0.83956972959695408</v>
      </c>
      <c r="U9" s="28">
        <f>'S4-EX-SW-VARTEMP-QY1.8-150421'!A15</f>
        <v>120</v>
      </c>
      <c r="V9" s="34">
        <f>'S3-EX-SW-VARTEMP-QY1.8-150421'!G15</f>
        <v>8</v>
      </c>
      <c r="W9" s="32">
        <f>'S3-EX-SW-VARTEMP-QY1.8-150421'!E15</f>
        <v>0.10833333333333334</v>
      </c>
      <c r="X9" s="38">
        <f t="shared" si="6"/>
        <v>0.7876923076923078</v>
      </c>
      <c r="Y9" s="38">
        <f t="shared" si="7"/>
        <v>1.0942760942760941</v>
      </c>
      <c r="Z9" s="29">
        <f t="shared" si="8"/>
        <v>1.0988149634087445</v>
      </c>
      <c r="AB9" s="28">
        <f>'S4-EX-SW-VARTEMP-QY1.8-150421'!A15</f>
        <v>120</v>
      </c>
      <c r="AC9" s="34">
        <f>'S4-EX-SW-VARTEMP-QY1.8-150421'!G15</f>
        <v>8</v>
      </c>
      <c r="AD9" s="32">
        <f>'S4-EX-SW-VARTEMP-QY1.8-150421'!E15</f>
        <v>0.107</v>
      </c>
      <c r="AE9" s="38">
        <f t="shared" si="9"/>
        <v>0.78504672897196259</v>
      </c>
      <c r="AF9" s="38">
        <f t="shared" si="10"/>
        <v>1.1030927835051545</v>
      </c>
      <c r="AG9" s="29">
        <f t="shared" si="11"/>
        <v>1.1080561271443194</v>
      </c>
      <c r="AI9" s="48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48"/>
      <c r="AY9" s="48"/>
      <c r="AZ9" s="48"/>
    </row>
    <row r="10" spans="1:52" x14ac:dyDescent="0.45">
      <c r="B10" s="43"/>
      <c r="G10" s="28">
        <f>'S1-EX-SW-VARTEMP-QY1.8-150421'!A16</f>
        <v>144</v>
      </c>
      <c r="H10" s="34">
        <f>'S1-EX-SW-VARTEMP-QY1.8-150421'!G16</f>
        <v>20</v>
      </c>
      <c r="I10" s="32">
        <f>'S1-EX-SW-VARTEMP-QY1.8-150421'!E16</f>
        <v>9.9666666666666681E-2</v>
      </c>
      <c r="J10" s="38">
        <f t="shared" si="0"/>
        <v>0.76923076923076938</v>
      </c>
      <c r="K10" s="38">
        <f t="shared" si="1"/>
        <v>1.0067340067340069</v>
      </c>
      <c r="L10" s="29">
        <f t="shared" si="2"/>
        <v>1.0070582116720534</v>
      </c>
      <c r="N10" s="28">
        <f>'S2-EX-SW-VARTEMP-QY1.8-150421'!A16</f>
        <v>144</v>
      </c>
      <c r="O10" s="34">
        <f>'S2-EX-SW-VARTEMP-QY1.8-150421'!G16</f>
        <v>20</v>
      </c>
      <c r="P10" s="32">
        <f>'S2-EX-SW-VARTEMP-QY1.8-150421'!E16</f>
        <v>9.8000000000000018E-2</v>
      </c>
      <c r="Q10" s="38">
        <f t="shared" si="3"/>
        <v>0.76530612244897955</v>
      </c>
      <c r="R10" s="38">
        <f t="shared" si="4"/>
        <v>1</v>
      </c>
      <c r="S10" s="29">
        <f t="shared" si="5"/>
        <v>1</v>
      </c>
      <c r="U10" s="28">
        <f>'S4-EX-SW-VARTEMP-QY1.8-150421'!A16</f>
        <v>144</v>
      </c>
      <c r="V10" s="34">
        <f>'S3-EX-SW-VARTEMP-QY1.8-150421'!G16</f>
        <v>20</v>
      </c>
      <c r="W10" s="32">
        <f>'S3-EX-SW-VARTEMP-QY1.8-150421'!E16</f>
        <v>0.10100000000000002</v>
      </c>
      <c r="X10" s="38">
        <f t="shared" si="6"/>
        <v>0.7722772277227723</v>
      </c>
      <c r="Y10" s="38">
        <f t="shared" si="7"/>
        <v>1.0202020202020201</v>
      </c>
      <c r="Z10" s="29">
        <f t="shared" si="8"/>
        <v>1.0211746350161595</v>
      </c>
      <c r="AB10" s="28">
        <f>'S4-EX-SW-VARTEMP-QY1.8-150421'!A16</f>
        <v>144</v>
      </c>
      <c r="AC10" s="34">
        <f>'S4-EX-SW-VARTEMP-QY1.8-150421'!G16</f>
        <v>20</v>
      </c>
      <c r="AD10" s="32">
        <f>'S4-EX-SW-VARTEMP-QY1.8-150421'!E16</f>
        <v>9.9000000000000019E-2</v>
      </c>
      <c r="AE10" s="38">
        <f t="shared" si="9"/>
        <v>0.76767676767676762</v>
      </c>
      <c r="AF10" s="38">
        <f t="shared" si="10"/>
        <v>1.0206185567010309</v>
      </c>
      <c r="AG10" s="29">
        <f t="shared" si="11"/>
        <v>1.0216112254288638</v>
      </c>
      <c r="AI10" s="48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48"/>
      <c r="AY10" s="48"/>
      <c r="AZ10" s="48"/>
    </row>
    <row r="11" spans="1:52" x14ac:dyDescent="0.45">
      <c r="B11" s="43"/>
      <c r="G11" s="30">
        <f>'S1-EX-SW-VARTEMP-QY1.8-150421'!A17</f>
        <v>168</v>
      </c>
      <c r="H11" s="35">
        <f>'S1-EX-SW-VARTEMP-QY1.8-150421'!G17</f>
        <v>20</v>
      </c>
      <c r="I11" s="33">
        <f>'S1-EX-SW-VARTEMP-QY1.8-150421'!E17</f>
        <v>0.10033333333333334</v>
      </c>
      <c r="J11" s="39">
        <f t="shared" si="0"/>
        <v>0.77076411960132885</v>
      </c>
      <c r="K11" s="39">
        <f t="shared" si="1"/>
        <v>1.0134680134680136</v>
      </c>
      <c r="L11" s="31">
        <f t="shared" si="2"/>
        <v>1.0141164233441065</v>
      </c>
      <c r="N11" s="30">
        <f>'S2-EX-SW-VARTEMP-QY1.8-150421'!A17</f>
        <v>168</v>
      </c>
      <c r="O11" s="35">
        <f>'S2-EX-SW-VARTEMP-QY1.8-150421'!G17</f>
        <v>20</v>
      </c>
      <c r="P11" s="33">
        <f>'S2-EX-SW-VARTEMP-QY1.8-150421'!E17</f>
        <v>0.10000000000000002</v>
      </c>
      <c r="Q11" s="39">
        <f t="shared" si="3"/>
        <v>0.77</v>
      </c>
      <c r="R11" s="39">
        <f t="shared" si="4"/>
        <v>1.0204081632653061</v>
      </c>
      <c r="S11" s="31">
        <f t="shared" si="5"/>
        <v>1.0213907027204061</v>
      </c>
      <c r="U11" s="30">
        <f>'S4-EX-SW-VARTEMP-QY1.8-150421'!A17</f>
        <v>168</v>
      </c>
      <c r="V11" s="35">
        <f>'S3-EX-SW-VARTEMP-QY1.8-150421'!G17</f>
        <v>20</v>
      </c>
      <c r="W11" s="33">
        <f>'S3-EX-SW-VARTEMP-QY1.8-150421'!E17</f>
        <v>0.10100000000000002</v>
      </c>
      <c r="X11" s="39">
        <f t="shared" si="6"/>
        <v>0.7722772277227723</v>
      </c>
      <c r="Y11" s="39">
        <f t="shared" si="7"/>
        <v>1.0202020202020201</v>
      </c>
      <c r="Z11" s="31">
        <f t="shared" si="8"/>
        <v>1.0211746350161595</v>
      </c>
      <c r="AB11" s="30">
        <f>'S4-EX-SW-VARTEMP-QY1.8-150421'!A17</f>
        <v>168</v>
      </c>
      <c r="AC11" s="35">
        <f>'S4-EX-SW-VARTEMP-QY1.8-150421'!G17</f>
        <v>20</v>
      </c>
      <c r="AD11" s="33">
        <f>'S4-EX-SW-VARTEMP-QY1.8-150421'!E17</f>
        <v>9.9000000000000019E-2</v>
      </c>
      <c r="AE11" s="39">
        <f t="shared" si="9"/>
        <v>0.76767676767676762</v>
      </c>
      <c r="AF11" s="39">
        <f t="shared" si="10"/>
        <v>1.0206185567010309</v>
      </c>
      <c r="AG11" s="31">
        <f t="shared" si="11"/>
        <v>1.0216112254288638</v>
      </c>
      <c r="AI11" s="48"/>
      <c r="AJ11" s="48"/>
      <c r="AK11" s="48"/>
      <c r="AL11" s="48"/>
      <c r="AM11" s="48"/>
      <c r="AN11" s="48"/>
      <c r="AO11" s="51"/>
      <c r="AP11" s="51"/>
      <c r="AQ11" s="48"/>
      <c r="AR11" s="48"/>
      <c r="AS11" s="48"/>
      <c r="AT11" s="48"/>
      <c r="AU11" s="48"/>
      <c r="AV11" s="48"/>
      <c r="AW11" s="48"/>
      <c r="AX11" s="48"/>
      <c r="AY11" s="48"/>
      <c r="AZ11" s="48"/>
    </row>
    <row r="12" spans="1:52" x14ac:dyDescent="0.45">
      <c r="B12" s="43"/>
      <c r="AI12" s="48"/>
      <c r="AJ12" s="48"/>
      <c r="AK12" s="48"/>
      <c r="AL12" s="48"/>
      <c r="AM12" s="48"/>
      <c r="AN12" s="48"/>
      <c r="AO12" s="51"/>
      <c r="AP12" s="51"/>
      <c r="AQ12" s="48"/>
      <c r="AR12" s="48"/>
      <c r="AS12" s="48"/>
      <c r="AT12" s="48"/>
      <c r="AU12" s="48"/>
      <c r="AV12" s="48"/>
      <c r="AW12" s="48"/>
      <c r="AX12" s="48"/>
      <c r="AY12" s="48"/>
      <c r="AZ12" s="48"/>
    </row>
    <row r="13" spans="1:52" x14ac:dyDescent="0.45">
      <c r="B13" s="43"/>
      <c r="AI13" s="48"/>
      <c r="AJ13" s="48"/>
      <c r="AK13" s="48"/>
      <c r="AL13" s="48"/>
      <c r="AM13" s="48"/>
      <c r="AN13" s="48"/>
      <c r="AO13" s="51"/>
      <c r="AP13" s="51"/>
      <c r="AQ13" s="48"/>
      <c r="AR13" s="48"/>
      <c r="AS13" s="48"/>
      <c r="AT13" s="48"/>
      <c r="AU13" s="48"/>
      <c r="AV13" s="48"/>
      <c r="AW13" s="48"/>
      <c r="AX13" s="48"/>
      <c r="AY13" s="48"/>
      <c r="AZ13" s="48"/>
    </row>
    <row r="14" spans="1:52" x14ac:dyDescent="0.45">
      <c r="B14" s="43"/>
      <c r="AI14" s="48"/>
      <c r="AJ14" s="48"/>
      <c r="AK14" s="48"/>
      <c r="AL14" s="48"/>
      <c r="AM14" s="48"/>
      <c r="AN14" s="48"/>
      <c r="AO14" s="51"/>
      <c r="AP14" s="51"/>
      <c r="AQ14" s="48"/>
      <c r="AR14" s="48"/>
      <c r="AS14" s="48"/>
      <c r="AT14" s="48"/>
      <c r="AU14" s="48"/>
      <c r="AV14" s="48"/>
      <c r="AW14" s="48"/>
      <c r="AX14" s="48"/>
      <c r="AY14" s="48"/>
      <c r="AZ14" s="48"/>
    </row>
    <row r="15" spans="1:52" x14ac:dyDescent="0.45">
      <c r="B15" s="43"/>
      <c r="AI15" s="48"/>
      <c r="AJ15" s="48"/>
      <c r="AK15" s="48"/>
      <c r="AL15" s="48"/>
      <c r="AM15" s="48"/>
      <c r="AN15" s="48"/>
      <c r="AO15" s="51"/>
      <c r="AP15" s="51"/>
      <c r="AQ15" s="48"/>
      <c r="AR15" s="48"/>
      <c r="AS15" s="48"/>
      <c r="AT15" s="48"/>
      <c r="AU15" s="48"/>
      <c r="AV15" s="48"/>
      <c r="AW15" s="48"/>
      <c r="AX15" s="48"/>
      <c r="AY15" s="48"/>
      <c r="AZ15" s="48"/>
    </row>
    <row r="16" spans="1:52" x14ac:dyDescent="0.45">
      <c r="B16" s="43"/>
      <c r="AI16" s="48"/>
      <c r="AJ16" s="48"/>
      <c r="AK16" s="48"/>
      <c r="AL16" s="48"/>
      <c r="AM16" s="48"/>
      <c r="AN16" s="48"/>
      <c r="AO16" s="51"/>
      <c r="AP16" s="51"/>
      <c r="AQ16" s="48"/>
      <c r="AR16" s="48"/>
      <c r="AS16" s="48"/>
      <c r="AT16" s="48"/>
      <c r="AU16" s="48"/>
      <c r="AV16" s="48"/>
      <c r="AW16" s="48"/>
      <c r="AX16" s="48"/>
      <c r="AY16" s="48"/>
      <c r="AZ16" s="48"/>
    </row>
    <row r="17" spans="2:52" x14ac:dyDescent="0.45">
      <c r="B17" s="43"/>
      <c r="AI17" s="48"/>
      <c r="AJ17" s="48"/>
      <c r="AK17" s="48"/>
      <c r="AL17" s="48"/>
      <c r="AM17" s="48"/>
      <c r="AN17" s="48"/>
      <c r="AO17" s="51"/>
      <c r="AP17" s="51"/>
      <c r="AQ17" s="48"/>
      <c r="AR17" s="48"/>
      <c r="AS17" s="48"/>
      <c r="AT17" s="48"/>
      <c r="AU17" s="48"/>
      <c r="AV17" s="48"/>
      <c r="AW17" s="48"/>
      <c r="AX17" s="48"/>
      <c r="AY17" s="48"/>
      <c r="AZ17" s="48"/>
    </row>
    <row r="18" spans="2:52" x14ac:dyDescent="0.45">
      <c r="B18" s="43"/>
      <c r="AI18" s="48"/>
      <c r="AJ18" s="48"/>
      <c r="AK18" s="48"/>
      <c r="AL18" s="48"/>
      <c r="AM18" s="48"/>
      <c r="AN18" s="48"/>
      <c r="AO18" s="51"/>
      <c r="AP18" s="51"/>
      <c r="AQ18" s="48"/>
      <c r="AR18" s="48"/>
      <c r="AS18" s="48"/>
      <c r="AT18" s="48"/>
      <c r="AU18" s="48"/>
      <c r="AV18" s="48"/>
      <c r="AW18" s="48"/>
      <c r="AX18" s="48"/>
      <c r="AY18" s="48"/>
      <c r="AZ18" s="48"/>
    </row>
    <row r="19" spans="2:52" x14ac:dyDescent="0.45">
      <c r="B19" s="43"/>
      <c r="AI19" s="48"/>
      <c r="AJ19" s="48"/>
      <c r="AK19" s="48"/>
      <c r="AL19" s="48"/>
      <c r="AM19" s="48"/>
      <c r="AN19" s="48"/>
      <c r="AO19" s="51"/>
      <c r="AP19" s="51"/>
      <c r="AQ19" s="48"/>
      <c r="AR19" s="48"/>
      <c r="AS19" s="48"/>
      <c r="AT19" s="48"/>
      <c r="AU19" s="48"/>
      <c r="AV19" s="48"/>
      <c r="AW19" s="48"/>
      <c r="AX19" s="48"/>
      <c r="AY19" s="48"/>
      <c r="AZ19" s="48"/>
    </row>
    <row r="20" spans="2:52" x14ac:dyDescent="0.45">
      <c r="B20" s="43"/>
      <c r="AI20" s="48"/>
      <c r="AJ20" s="48"/>
      <c r="AK20" s="48"/>
      <c r="AL20" s="48"/>
      <c r="AM20" s="48"/>
      <c r="AN20" s="48"/>
      <c r="AO20" s="51"/>
      <c r="AP20" s="51"/>
      <c r="AQ20" s="48"/>
      <c r="AR20" s="48"/>
      <c r="AS20" s="48"/>
      <c r="AT20" s="48"/>
      <c r="AU20" s="48"/>
      <c r="AV20" s="48"/>
      <c r="AW20" s="48"/>
      <c r="AX20" s="48"/>
      <c r="AY20" s="48"/>
      <c r="AZ20" s="48"/>
    </row>
    <row r="21" spans="2:52" x14ac:dyDescent="0.45">
      <c r="B21" s="43"/>
      <c r="AI21" s="48"/>
      <c r="AJ21" s="48"/>
      <c r="AK21" s="48"/>
      <c r="AL21" s="48"/>
      <c r="AM21" s="48"/>
      <c r="AN21" s="48"/>
      <c r="AO21" s="51"/>
      <c r="AP21" s="51"/>
      <c r="AQ21" s="48"/>
      <c r="AR21" s="48"/>
      <c r="AS21" s="48"/>
      <c r="AT21" s="48"/>
      <c r="AU21" s="48"/>
      <c r="AV21" s="48"/>
      <c r="AW21" s="48"/>
      <c r="AX21" s="48"/>
      <c r="AY21" s="48"/>
      <c r="AZ21" s="48"/>
    </row>
    <row r="22" spans="2:52" x14ac:dyDescent="0.45">
      <c r="B22" s="43"/>
      <c r="AI22" s="48"/>
      <c r="AJ22" s="48"/>
      <c r="AK22" s="48"/>
      <c r="AL22" s="48"/>
      <c r="AM22" s="48"/>
      <c r="AN22" s="48"/>
      <c r="AO22" s="51"/>
      <c r="AP22" s="51"/>
      <c r="AQ22" s="48"/>
      <c r="AR22" s="48"/>
      <c r="AS22" s="48"/>
      <c r="AT22" s="48"/>
      <c r="AU22" s="48"/>
      <c r="AV22" s="48"/>
      <c r="AW22" s="48"/>
      <c r="AX22" s="48"/>
      <c r="AY22" s="48"/>
      <c r="AZ22" s="48"/>
    </row>
    <row r="23" spans="2:52" x14ac:dyDescent="0.45">
      <c r="B23" s="43"/>
      <c r="AI23" s="48"/>
      <c r="AJ23" s="48"/>
      <c r="AK23" s="48"/>
      <c r="AL23" s="48"/>
      <c r="AM23" s="48"/>
      <c r="AN23" s="48"/>
      <c r="AO23" s="51"/>
      <c r="AP23" s="51"/>
      <c r="AQ23" s="48"/>
      <c r="AR23" s="48"/>
      <c r="AS23" s="48"/>
      <c r="AT23" s="48"/>
      <c r="AU23" s="48"/>
      <c r="AV23" s="48"/>
      <c r="AW23" s="48"/>
      <c r="AX23" s="48"/>
      <c r="AY23" s="48"/>
      <c r="AZ23" s="48"/>
    </row>
    <row r="24" spans="2:52" x14ac:dyDescent="0.45">
      <c r="B24" s="43"/>
      <c r="AI24" s="48"/>
      <c r="AJ24" s="48"/>
      <c r="AK24" s="48"/>
      <c r="AL24" s="48"/>
      <c r="AM24" s="48"/>
      <c r="AN24" s="48"/>
      <c r="AO24" s="51"/>
      <c r="AP24" s="51"/>
      <c r="AQ24" s="48"/>
      <c r="AR24" s="48"/>
      <c r="AS24" s="48"/>
      <c r="AT24" s="48"/>
      <c r="AU24" s="48"/>
      <c r="AV24" s="48"/>
      <c r="AW24" s="48"/>
      <c r="AX24" s="48"/>
      <c r="AY24" s="48"/>
      <c r="AZ24" s="48"/>
    </row>
    <row r="25" spans="2:52" x14ac:dyDescent="0.45">
      <c r="B25" s="43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</row>
    <row r="26" spans="2:52" x14ac:dyDescent="0.45">
      <c r="B26" s="43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</row>
    <row r="27" spans="2:52" x14ac:dyDescent="0.45">
      <c r="B27" s="43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</row>
    <row r="28" spans="2:52" x14ac:dyDescent="0.45">
      <c r="B28" s="43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</row>
    <row r="29" spans="2:52" x14ac:dyDescent="0.45">
      <c r="B29" s="43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</row>
    <row r="30" spans="2:52" x14ac:dyDescent="0.45">
      <c r="B30" s="43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</row>
    <row r="31" spans="2:52" x14ac:dyDescent="0.45">
      <c r="B31" s="43"/>
    </row>
    <row r="32" spans="2:52" x14ac:dyDescent="0.45">
      <c r="B32" s="43"/>
    </row>
    <row r="33" spans="2:2" x14ac:dyDescent="0.45">
      <c r="B33" s="43"/>
    </row>
    <row r="34" spans="2:2" x14ac:dyDescent="0.45">
      <c r="B34" s="43"/>
    </row>
    <row r="35" spans="2:2" x14ac:dyDescent="0.45">
      <c r="B35" s="43"/>
    </row>
    <row r="36" spans="2:2" x14ac:dyDescent="0.45">
      <c r="B36" s="43"/>
    </row>
    <row r="37" spans="2:2" x14ac:dyDescent="0.45">
      <c r="B37" s="43"/>
    </row>
    <row r="38" spans="2:2" x14ac:dyDescent="0.45">
      <c r="B38" s="43"/>
    </row>
    <row r="39" spans="2:2" x14ac:dyDescent="0.45">
      <c r="B39" s="43"/>
    </row>
    <row r="40" spans="2:2" x14ac:dyDescent="0.45">
      <c r="B40" s="43"/>
    </row>
    <row r="41" spans="2:2" x14ac:dyDescent="0.45">
      <c r="B41" s="43"/>
    </row>
    <row r="42" spans="2:2" x14ac:dyDescent="0.45">
      <c r="B42" s="43"/>
    </row>
    <row r="43" spans="2:2" x14ac:dyDescent="0.45">
      <c r="B43" s="43"/>
    </row>
    <row r="44" spans="2:2" x14ac:dyDescent="0.45">
      <c r="B44" s="43"/>
    </row>
    <row r="45" spans="2:2" x14ac:dyDescent="0.45">
      <c r="B45" s="43"/>
    </row>
  </sheetData>
  <mergeCells count="5">
    <mergeCell ref="G1:L1"/>
    <mergeCell ref="N1:S1"/>
    <mergeCell ref="U1:Z1"/>
    <mergeCell ref="AB1:AG1"/>
    <mergeCell ref="B6:B45"/>
  </mergeCells>
  <hyperlinks>
    <hyperlink ref="G1:L1" location="'S1-EX-SW-VARTEMP-QY1.8-150421'!A1" display="S1-EX-SW-VARTEMP-QY1.8-150421" xr:uid="{00000000-0004-0000-0000-000000000000}"/>
    <hyperlink ref="N1:S1" location="'S2-EX-SW-VARTEMP-QY1.8-150421'!A1" display="S2-EX-SW-VARTEMP-QY1.8-150421" xr:uid="{00000000-0004-0000-0000-000001000000}"/>
    <hyperlink ref="U1:Z1" location="'S3-EX-SW-VARTEMP-QY1.8-150421'!A1" display="S3-EX-SW-VARTEMP-QY1.8-150421" xr:uid="{00000000-0004-0000-0000-000002000000}"/>
    <hyperlink ref="AB1:AG1" location="'S4-EX-SW-VARTEMP-QY1.8-150421'!A1" display="S4-EX-SW-VARTEMP-QY1.8-150421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Z34"/>
  <sheetViews>
    <sheetView zoomScale="90" zoomScaleNormal="90" workbookViewId="0"/>
  </sheetViews>
  <sheetFormatPr defaultRowHeight="13.8" x14ac:dyDescent="0.45"/>
  <cols>
    <col min="1" max="1" width="34.37890625" bestFit="1" customWidth="1"/>
    <col min="2" max="2" width="10.140625" bestFit="1" customWidth="1"/>
    <col min="3" max="3" width="10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6.47265625" bestFit="1" customWidth="1"/>
    <col min="10" max="10" width="13" customWidth="1"/>
    <col min="11" max="11" width="14" customWidth="1"/>
    <col min="12" max="12" width="16.47265625" bestFit="1" customWidth="1"/>
    <col min="13" max="13" width="13.6171875" customWidth="1"/>
    <col min="14" max="14" width="21.37890625" customWidth="1"/>
    <col min="15" max="15" width="15.47265625" bestFit="1" customWidth="1"/>
    <col min="16" max="16" width="17.6171875" customWidth="1"/>
    <col min="17" max="17" width="15.37890625" customWidth="1"/>
    <col min="18" max="18" width="14.47265625" customWidth="1"/>
    <col min="24" max="24" width="13.234375" bestFit="1" customWidth="1"/>
    <col min="25" max="25" width="8.6171875" bestFit="1" customWidth="1"/>
    <col min="26" max="26" width="18.6171875" bestFit="1" customWidth="1"/>
  </cols>
  <sheetData>
    <row r="1" spans="1:26" x14ac:dyDescent="0.45">
      <c r="A1" s="37" t="s">
        <v>64</v>
      </c>
      <c r="B1" s="1"/>
      <c r="C1" s="1"/>
    </row>
    <row r="2" spans="1:26" ht="14.1" x14ac:dyDescent="0.5">
      <c r="A2" s="2" t="s">
        <v>33</v>
      </c>
      <c r="B2" s="2"/>
      <c r="C2" s="2"/>
    </row>
    <row r="3" spans="1:26" ht="14.1" x14ac:dyDescent="0.5">
      <c r="A3" s="2"/>
      <c r="B3" s="2"/>
      <c r="C3" s="2"/>
    </row>
    <row r="4" spans="1:26" ht="30" x14ac:dyDescent="0.45">
      <c r="A4" s="3" t="s">
        <v>0</v>
      </c>
      <c r="B4" s="3" t="s">
        <v>1</v>
      </c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</row>
    <row r="5" spans="1:26" x14ac:dyDescent="0.45">
      <c r="A5" s="5" t="s">
        <v>15</v>
      </c>
      <c r="B5" s="6">
        <v>44281</v>
      </c>
      <c r="C5" s="7">
        <v>0.47916666666666669</v>
      </c>
      <c r="D5" s="5">
        <v>20</v>
      </c>
      <c r="E5" s="5">
        <v>36</v>
      </c>
      <c r="F5" s="5" t="s">
        <v>16</v>
      </c>
      <c r="G5" s="5">
        <v>20.059999999999999</v>
      </c>
      <c r="H5" s="5">
        <v>5.9</v>
      </c>
      <c r="I5" s="5" t="s">
        <v>34</v>
      </c>
      <c r="J5" s="5" t="s">
        <v>17</v>
      </c>
      <c r="K5" s="5" t="s">
        <v>35</v>
      </c>
      <c r="L5" s="5" t="s">
        <v>36</v>
      </c>
      <c r="M5" s="5">
        <v>6</v>
      </c>
      <c r="N5" s="6">
        <v>44268</v>
      </c>
      <c r="O5" s="8"/>
      <c r="S5" s="5"/>
    </row>
    <row r="6" spans="1:26" ht="14.1" x14ac:dyDescent="0.5">
      <c r="L6" s="2"/>
      <c r="M6" s="2"/>
      <c r="N6" s="2" t="s">
        <v>37</v>
      </c>
      <c r="O6" s="2"/>
      <c r="P6" s="2"/>
      <c r="Q6" s="9"/>
    </row>
    <row r="7" spans="1:26" ht="14.1" x14ac:dyDescent="0.5">
      <c r="A7" s="44" t="s">
        <v>18</v>
      </c>
      <c r="B7" s="44"/>
      <c r="C7" s="44"/>
      <c r="D7" s="44"/>
      <c r="E7" s="44"/>
      <c r="F7" s="44"/>
      <c r="G7" s="44"/>
      <c r="H7" s="45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X7" s="46" t="s">
        <v>19</v>
      </c>
      <c r="Y7" s="46"/>
      <c r="Z7" s="46"/>
    </row>
    <row r="8" spans="1:26" x14ac:dyDescent="0.45">
      <c r="A8" s="11" t="s">
        <v>20</v>
      </c>
      <c r="B8" s="47" t="s">
        <v>21</v>
      </c>
      <c r="C8" s="47"/>
      <c r="D8" s="47"/>
      <c r="E8" s="47"/>
      <c r="F8" s="47"/>
      <c r="G8" s="11" t="s">
        <v>22</v>
      </c>
      <c r="H8" s="13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X8" s="5" t="s">
        <v>23</v>
      </c>
      <c r="Y8" s="5" t="s">
        <v>24</v>
      </c>
      <c r="Z8" t="s">
        <v>25</v>
      </c>
    </row>
    <row r="9" spans="1:26" x14ac:dyDescent="0.45">
      <c r="A9" s="5" t="s">
        <v>26</v>
      </c>
      <c r="B9" s="5" t="s">
        <v>27</v>
      </c>
      <c r="C9" s="5" t="s">
        <v>28</v>
      </c>
      <c r="D9" s="5" t="s">
        <v>29</v>
      </c>
      <c r="E9" s="5" t="s">
        <v>30</v>
      </c>
      <c r="F9" s="5" t="s">
        <v>31</v>
      </c>
      <c r="G9" s="5" t="s">
        <v>32</v>
      </c>
      <c r="H9" s="5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X9" s="5">
        <v>0.15</v>
      </c>
      <c r="Y9" s="5">
        <v>34</v>
      </c>
      <c r="Z9" s="14">
        <v>5.0999999999999996</v>
      </c>
    </row>
    <row r="10" spans="1:26" x14ac:dyDescent="0.45">
      <c r="A10" s="5">
        <v>0</v>
      </c>
      <c r="B10" s="14">
        <v>9.9000000000000005E-2</v>
      </c>
      <c r="C10" s="14">
        <v>9.9000000000000005E-2</v>
      </c>
      <c r="D10" s="14">
        <v>9.9000000000000005E-2</v>
      </c>
      <c r="E10" s="15">
        <f>AVERAGE(C10:D10)</f>
        <v>9.9000000000000005E-2</v>
      </c>
      <c r="F10" s="15">
        <f>_xlfn.STDEV.S(C10:D10)</f>
        <v>0</v>
      </c>
      <c r="G10" s="14">
        <v>20</v>
      </c>
      <c r="H10" s="14"/>
      <c r="I10" s="16"/>
      <c r="J10" s="16"/>
      <c r="K10" s="17"/>
      <c r="L10" s="17"/>
      <c r="M10" s="16"/>
      <c r="N10" s="16"/>
      <c r="O10" s="16"/>
      <c r="P10" s="17"/>
      <c r="Q10" s="17"/>
      <c r="R10" s="16"/>
      <c r="S10" s="16"/>
      <c r="T10" s="16"/>
      <c r="U10" s="18"/>
      <c r="V10" s="18"/>
      <c r="X10" s="5"/>
      <c r="Y10" s="5"/>
    </row>
    <row r="11" spans="1:26" x14ac:dyDescent="0.45">
      <c r="A11" s="5">
        <v>24</v>
      </c>
      <c r="B11" s="5">
        <v>0.10100000000000001</v>
      </c>
      <c r="C11" s="5">
        <v>0.10100000000000001</v>
      </c>
      <c r="D11" s="5">
        <v>0.10199999999999999</v>
      </c>
      <c r="E11" s="15">
        <f t="shared" ref="E11:E16" si="0">AVERAGE(B11:D11)</f>
        <v>0.10133333333333333</v>
      </c>
      <c r="F11" s="15">
        <f t="shared" ref="F11:F16" si="1">_xlfn.STDEV.S(B11:D11)</f>
        <v>5.7735026918961832E-4</v>
      </c>
      <c r="G11" s="14">
        <v>20</v>
      </c>
      <c r="H11" s="14"/>
      <c r="I11" s="16"/>
      <c r="J11" s="16"/>
      <c r="K11" s="17"/>
      <c r="L11" s="17"/>
      <c r="M11" s="16"/>
      <c r="N11" s="16"/>
      <c r="O11" s="16"/>
      <c r="P11" s="17"/>
      <c r="Q11" s="17"/>
      <c r="R11" s="16"/>
      <c r="S11" s="16"/>
      <c r="T11" s="16"/>
      <c r="U11" s="18"/>
      <c r="V11" s="18"/>
    </row>
    <row r="12" spans="1:26" x14ac:dyDescent="0.45">
      <c r="A12" s="5">
        <v>48</v>
      </c>
      <c r="B12" s="5">
        <v>0.10100000000000001</v>
      </c>
      <c r="C12" s="5">
        <v>0.10100000000000001</v>
      </c>
      <c r="D12" s="5">
        <v>0.10199999999999999</v>
      </c>
      <c r="E12" s="15">
        <f>AVERAGE(C12:D12)</f>
        <v>0.10150000000000001</v>
      </c>
      <c r="F12" s="15">
        <f>_xlfn.STDEV.S(C12:D12)</f>
        <v>7.071067811865383E-4</v>
      </c>
      <c r="G12" s="14">
        <v>20</v>
      </c>
      <c r="H12" s="14"/>
      <c r="I12" s="16"/>
      <c r="J12" s="16"/>
      <c r="K12" s="17"/>
      <c r="L12" s="17"/>
      <c r="M12" s="16"/>
      <c r="N12" s="16"/>
      <c r="O12" s="16"/>
      <c r="P12" s="17"/>
      <c r="Q12" s="17"/>
      <c r="R12" s="16"/>
      <c r="S12" s="16"/>
      <c r="T12" s="16"/>
      <c r="U12" s="18"/>
      <c r="V12" s="18"/>
    </row>
    <row r="13" spans="1:26" x14ac:dyDescent="0.45">
      <c r="A13" s="5">
        <v>72</v>
      </c>
      <c r="B13" s="5">
        <v>0.10100000000000001</v>
      </c>
      <c r="C13" s="5">
        <v>0.10100000000000001</v>
      </c>
      <c r="D13" s="5">
        <v>0.10199999999999999</v>
      </c>
      <c r="E13" s="15">
        <f t="shared" ref="E13:E14" si="2">AVERAGE(B13:D13)</f>
        <v>0.10133333333333333</v>
      </c>
      <c r="F13" s="15">
        <f t="shared" ref="F13:F14" si="3">_xlfn.STDEV.S(B13:D13)</f>
        <v>5.7735026918961832E-4</v>
      </c>
      <c r="G13" s="14">
        <v>20</v>
      </c>
      <c r="H13" s="14"/>
      <c r="I13" s="16"/>
      <c r="J13" s="16"/>
      <c r="K13" s="17"/>
      <c r="L13" s="17"/>
      <c r="M13" s="16"/>
      <c r="N13" s="16"/>
      <c r="O13" s="16"/>
      <c r="P13" s="17"/>
      <c r="Q13" s="17"/>
      <c r="R13" s="16"/>
      <c r="S13" s="16"/>
      <c r="T13" s="16"/>
      <c r="U13" s="18"/>
      <c r="V13" s="18"/>
    </row>
    <row r="14" spans="1:26" x14ac:dyDescent="0.45">
      <c r="A14" s="5">
        <v>96</v>
      </c>
      <c r="B14" s="15">
        <v>0.11</v>
      </c>
      <c r="C14" s="14">
        <v>0.109</v>
      </c>
      <c r="D14" s="14">
        <v>0.109</v>
      </c>
      <c r="E14" s="15">
        <f t="shared" si="2"/>
        <v>0.10933333333333334</v>
      </c>
      <c r="F14" s="15">
        <f t="shared" si="3"/>
        <v>5.7735026918962634E-4</v>
      </c>
      <c r="G14" s="14">
        <v>8</v>
      </c>
      <c r="H14" s="14"/>
      <c r="I14" s="14"/>
      <c r="J14" s="14"/>
      <c r="K14" s="15"/>
      <c r="L14" s="15"/>
      <c r="M14" s="14"/>
      <c r="N14" s="14"/>
      <c r="O14" s="14"/>
      <c r="P14" s="15"/>
      <c r="Q14" s="15"/>
      <c r="R14" s="14"/>
      <c r="S14" s="14"/>
      <c r="T14" s="14"/>
      <c r="U14" s="19"/>
      <c r="V14" s="19"/>
    </row>
    <row r="15" spans="1:26" x14ac:dyDescent="0.45">
      <c r="A15" s="5">
        <v>120</v>
      </c>
      <c r="B15" s="14">
        <v>8.5999999999999993E-2</v>
      </c>
      <c r="C15" s="14">
        <v>8.5000000000000006E-2</v>
      </c>
      <c r="D15" s="14">
        <v>8.5000000000000006E-2</v>
      </c>
      <c r="E15" s="15">
        <f t="shared" si="0"/>
        <v>8.533333333333333E-2</v>
      </c>
      <c r="F15" s="15">
        <f t="shared" si="1"/>
        <v>5.7735026918961832E-4</v>
      </c>
      <c r="G15" s="14">
        <v>45</v>
      </c>
      <c r="H15" s="14"/>
      <c r="I15" s="14"/>
      <c r="J15" s="14"/>
      <c r="K15" s="15"/>
      <c r="L15" s="15"/>
      <c r="M15" s="15"/>
      <c r="N15" s="15"/>
      <c r="O15" s="15"/>
      <c r="P15" s="15"/>
      <c r="Q15" s="15"/>
      <c r="R15" s="20"/>
      <c r="S15" s="20"/>
      <c r="T15" s="20"/>
      <c r="U15" s="19"/>
      <c r="V15" s="19"/>
    </row>
    <row r="16" spans="1:26" x14ac:dyDescent="0.45">
      <c r="A16" s="5">
        <v>144</v>
      </c>
      <c r="B16" s="15">
        <v>0.1</v>
      </c>
      <c r="C16" s="15">
        <v>9.9000000000000005E-2</v>
      </c>
      <c r="D16" s="15">
        <v>0.1</v>
      </c>
      <c r="E16" s="15">
        <f t="shared" si="0"/>
        <v>9.9666666666666681E-2</v>
      </c>
      <c r="F16" s="15">
        <f t="shared" si="1"/>
        <v>5.7735026918962634E-4</v>
      </c>
      <c r="G16" s="21">
        <v>20</v>
      </c>
      <c r="H16" s="21"/>
      <c r="I16" s="14"/>
      <c r="J16" s="14"/>
      <c r="K16" s="15"/>
      <c r="L16" s="15"/>
      <c r="M16" s="14"/>
      <c r="N16" s="14"/>
      <c r="O16" s="14"/>
      <c r="P16" s="15"/>
      <c r="Q16" s="15"/>
      <c r="R16" s="14"/>
      <c r="S16" s="14"/>
      <c r="T16" s="14"/>
      <c r="U16" s="19"/>
      <c r="V16" s="19"/>
    </row>
    <row r="17" spans="1:22" x14ac:dyDescent="0.45">
      <c r="A17" s="5">
        <v>168</v>
      </c>
      <c r="B17" s="15">
        <v>0.1</v>
      </c>
      <c r="C17" s="15">
        <v>0.1</v>
      </c>
      <c r="D17" s="15">
        <v>0.10100000000000001</v>
      </c>
      <c r="E17" s="15">
        <f t="shared" ref="E17" si="4">AVERAGE(B17:D17)</f>
        <v>0.10033333333333334</v>
      </c>
      <c r="F17" s="15">
        <f t="shared" ref="F17" si="5">_xlfn.STDEV.S(B17:D17)</f>
        <v>5.7735026918962634E-4</v>
      </c>
      <c r="G17" s="14">
        <v>20</v>
      </c>
      <c r="H17" s="14"/>
      <c r="I17" s="14"/>
      <c r="J17" s="14"/>
      <c r="K17" s="15"/>
      <c r="L17" s="15"/>
      <c r="M17" s="14"/>
      <c r="N17" s="14"/>
      <c r="O17" s="14"/>
      <c r="P17" s="15"/>
      <c r="Q17" s="15"/>
      <c r="R17" s="14"/>
      <c r="S17" s="14"/>
      <c r="T17" s="14"/>
      <c r="U17" s="19"/>
      <c r="V17" s="19"/>
    </row>
    <row r="18" spans="1:22" x14ac:dyDescent="0.45">
      <c r="A18" s="5"/>
      <c r="B18" s="14"/>
      <c r="C18" s="14"/>
      <c r="D18" s="14"/>
      <c r="E18" s="15"/>
      <c r="F18" s="15"/>
      <c r="G18" s="14"/>
      <c r="H18" s="14"/>
      <c r="I18" s="14"/>
      <c r="J18" s="14"/>
      <c r="K18" s="15"/>
      <c r="L18" s="15"/>
      <c r="M18" s="14"/>
      <c r="N18" s="14"/>
      <c r="O18" s="14"/>
      <c r="P18" s="15"/>
      <c r="Q18" s="15"/>
      <c r="R18" s="14"/>
      <c r="S18" s="14"/>
      <c r="T18" s="14"/>
      <c r="U18" s="19"/>
      <c r="V18" s="19"/>
    </row>
    <row r="19" spans="1:22" x14ac:dyDescent="0.45">
      <c r="A19" s="5"/>
      <c r="B19" s="14"/>
      <c r="C19" s="14"/>
      <c r="D19" s="14"/>
      <c r="E19" s="15"/>
      <c r="F19" s="15"/>
      <c r="G19" s="14"/>
      <c r="H19" s="14"/>
      <c r="I19" s="14"/>
      <c r="J19" s="14"/>
      <c r="K19" s="15"/>
      <c r="L19" s="15"/>
      <c r="M19" s="14"/>
      <c r="N19" s="14"/>
      <c r="O19" s="14"/>
      <c r="P19" s="15"/>
      <c r="Q19" s="15"/>
      <c r="R19" s="14"/>
      <c r="S19" s="14"/>
      <c r="T19" s="14"/>
      <c r="U19" s="19"/>
      <c r="V19" s="19"/>
    </row>
    <row r="20" spans="1:22" x14ac:dyDescent="0.45">
      <c r="B20" s="14"/>
      <c r="C20" s="14"/>
      <c r="D20" s="14"/>
    </row>
    <row r="21" spans="1:22" x14ac:dyDescent="0.45">
      <c r="B21" s="14"/>
      <c r="C21" s="14"/>
      <c r="D21" s="14"/>
    </row>
    <row r="23" spans="1:22" x14ac:dyDescent="0.45">
      <c r="F23" s="19"/>
      <c r="G23" s="19"/>
      <c r="H23" s="19"/>
      <c r="I23" s="19"/>
    </row>
    <row r="24" spans="1:22" x14ac:dyDescent="0.45">
      <c r="F24" s="19"/>
      <c r="G24" s="19"/>
      <c r="H24" s="19"/>
      <c r="I24" s="19"/>
    </row>
    <row r="25" spans="1:22" x14ac:dyDescent="0.45">
      <c r="F25" s="19"/>
      <c r="G25" s="19"/>
      <c r="H25" s="19"/>
      <c r="I25" s="19"/>
    </row>
    <row r="26" spans="1:22" x14ac:dyDescent="0.45">
      <c r="F26" s="19"/>
      <c r="G26" s="19"/>
      <c r="H26" s="19"/>
      <c r="I26" s="19"/>
    </row>
    <row r="27" spans="1:22" x14ac:dyDescent="0.45">
      <c r="F27" s="19"/>
      <c r="G27" s="19"/>
      <c r="H27" s="19"/>
      <c r="I27" s="19"/>
    </row>
    <row r="28" spans="1:22" x14ac:dyDescent="0.45">
      <c r="F28" s="19"/>
      <c r="G28" s="19"/>
      <c r="H28" s="19"/>
      <c r="I28" s="19"/>
    </row>
    <row r="29" spans="1:22" x14ac:dyDescent="0.45">
      <c r="F29" s="19"/>
      <c r="G29" s="19"/>
      <c r="H29" s="19"/>
      <c r="I29" s="19"/>
    </row>
    <row r="30" spans="1:22" x14ac:dyDescent="0.45">
      <c r="F30" s="19"/>
      <c r="G30" s="19"/>
      <c r="H30" s="19"/>
      <c r="I30" s="19"/>
    </row>
    <row r="31" spans="1:22" x14ac:dyDescent="0.45">
      <c r="F31" s="19"/>
      <c r="G31" s="19"/>
      <c r="H31" s="19"/>
      <c r="I31" s="19"/>
    </row>
    <row r="32" spans="1:22" x14ac:dyDescent="0.45">
      <c r="F32" s="19"/>
      <c r="G32" s="19"/>
      <c r="H32" s="19"/>
      <c r="I32" s="19"/>
    </row>
    <row r="33" spans="6:9" x14ac:dyDescent="0.45">
      <c r="F33" s="19"/>
      <c r="G33" s="19"/>
      <c r="H33" s="19"/>
      <c r="I33" s="19"/>
    </row>
    <row r="34" spans="6:9" x14ac:dyDescent="0.45">
      <c r="F34" s="19"/>
      <c r="G34" s="19"/>
      <c r="H34" s="19"/>
      <c r="I34" s="19"/>
    </row>
  </sheetData>
  <mergeCells count="3">
    <mergeCell ref="A7:H7"/>
    <mergeCell ref="X7:Z7"/>
    <mergeCell ref="B8:F8"/>
  </mergeCells>
  <hyperlinks>
    <hyperlink ref="A1" location="Calculations!A1" display="Calculations!A1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Z32"/>
  <sheetViews>
    <sheetView zoomScale="90" zoomScaleNormal="90" workbookViewId="0"/>
  </sheetViews>
  <sheetFormatPr defaultRowHeight="13.8" x14ac:dyDescent="0.45"/>
  <cols>
    <col min="1" max="1" width="34.37890625" bestFit="1" customWidth="1"/>
    <col min="2" max="2" width="10.140625" bestFit="1" customWidth="1"/>
    <col min="3" max="3" width="10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6.47265625" bestFit="1" customWidth="1"/>
    <col min="10" max="10" width="13" customWidth="1"/>
    <col min="11" max="11" width="14" customWidth="1"/>
    <col min="12" max="12" width="16.47265625" bestFit="1" customWidth="1"/>
    <col min="13" max="13" width="13.6171875" customWidth="1"/>
    <col min="14" max="14" width="21.37890625" customWidth="1"/>
    <col min="15" max="15" width="15.47265625" bestFit="1" customWidth="1"/>
    <col min="16" max="16" width="17.6171875" customWidth="1"/>
    <col min="17" max="17" width="15.37890625" customWidth="1"/>
    <col min="18" max="18" width="14.47265625" customWidth="1"/>
    <col min="24" max="24" width="13.234375" bestFit="1" customWidth="1"/>
    <col min="25" max="25" width="8.6171875" bestFit="1" customWidth="1"/>
    <col min="26" max="26" width="18.6171875" bestFit="1" customWidth="1"/>
  </cols>
  <sheetData>
    <row r="1" spans="1:26" x14ac:dyDescent="0.45">
      <c r="A1" s="37" t="s">
        <v>64</v>
      </c>
      <c r="B1" s="1"/>
      <c r="C1" s="1"/>
    </row>
    <row r="2" spans="1:26" ht="14.1" x14ac:dyDescent="0.5">
      <c r="A2" s="2" t="s">
        <v>38</v>
      </c>
      <c r="B2" s="2"/>
      <c r="C2" s="2"/>
    </row>
    <row r="3" spans="1:26" ht="14.1" x14ac:dyDescent="0.5">
      <c r="A3" s="2"/>
      <c r="B3" s="2"/>
      <c r="C3" s="2"/>
    </row>
    <row r="4" spans="1:26" ht="30" x14ac:dyDescent="0.45">
      <c r="A4" s="3" t="s">
        <v>0</v>
      </c>
      <c r="B4" s="3" t="s">
        <v>1</v>
      </c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</row>
    <row r="5" spans="1:26" x14ac:dyDescent="0.45">
      <c r="A5" s="5" t="s">
        <v>39</v>
      </c>
      <c r="B5" s="6">
        <v>44281</v>
      </c>
      <c r="C5" s="7">
        <v>0.47916666666666669</v>
      </c>
      <c r="D5" s="5">
        <v>20</v>
      </c>
      <c r="E5" s="5">
        <v>36</v>
      </c>
      <c r="F5" s="5" t="s">
        <v>16</v>
      </c>
      <c r="G5" s="5">
        <v>20.059999999999999</v>
      </c>
      <c r="H5" s="5">
        <v>5.9</v>
      </c>
      <c r="I5" s="5" t="s">
        <v>34</v>
      </c>
      <c r="J5" s="5" t="s">
        <v>17</v>
      </c>
      <c r="K5" s="5" t="s">
        <v>35</v>
      </c>
      <c r="L5" s="5" t="s">
        <v>36</v>
      </c>
      <c r="M5" s="5">
        <v>6</v>
      </c>
      <c r="N5" s="6">
        <v>44268</v>
      </c>
      <c r="O5" s="8"/>
      <c r="S5" s="5"/>
    </row>
    <row r="6" spans="1:26" ht="14.1" x14ac:dyDescent="0.5">
      <c r="L6" s="2"/>
      <c r="M6" s="2"/>
      <c r="N6" s="2" t="s">
        <v>37</v>
      </c>
      <c r="O6" s="2"/>
      <c r="P6" s="2"/>
      <c r="Q6" s="9"/>
    </row>
    <row r="7" spans="1:26" ht="14.1" x14ac:dyDescent="0.5">
      <c r="A7" s="44" t="s">
        <v>18</v>
      </c>
      <c r="B7" s="44"/>
      <c r="C7" s="44"/>
      <c r="D7" s="44"/>
      <c r="E7" s="44"/>
      <c r="F7" s="44"/>
      <c r="G7" s="44"/>
      <c r="H7" s="45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X7" s="46" t="s">
        <v>19</v>
      </c>
      <c r="Y7" s="46"/>
      <c r="Z7" s="46"/>
    </row>
    <row r="8" spans="1:26" x14ac:dyDescent="0.45">
      <c r="A8" s="11" t="s">
        <v>20</v>
      </c>
      <c r="B8" s="47" t="s">
        <v>21</v>
      </c>
      <c r="C8" s="47"/>
      <c r="D8" s="47"/>
      <c r="E8" s="47"/>
      <c r="F8" s="47"/>
      <c r="G8" s="11" t="s">
        <v>22</v>
      </c>
      <c r="H8" s="13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X8" s="5" t="s">
        <v>23</v>
      </c>
      <c r="Y8" s="5" t="s">
        <v>24</v>
      </c>
      <c r="Z8" t="s">
        <v>25</v>
      </c>
    </row>
    <row r="9" spans="1:26" x14ac:dyDescent="0.45">
      <c r="A9" s="5" t="s">
        <v>26</v>
      </c>
      <c r="B9" s="5" t="s">
        <v>27</v>
      </c>
      <c r="C9" s="5" t="s">
        <v>28</v>
      </c>
      <c r="D9" s="5" t="s">
        <v>29</v>
      </c>
      <c r="E9" s="5" t="s">
        <v>30</v>
      </c>
      <c r="F9" s="5" t="s">
        <v>31</v>
      </c>
      <c r="G9" s="5" t="s">
        <v>32</v>
      </c>
      <c r="H9" s="5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X9" s="5">
        <v>0.15</v>
      </c>
      <c r="Y9" s="5">
        <v>34</v>
      </c>
      <c r="Z9" s="14">
        <v>5.0999999999999996</v>
      </c>
    </row>
    <row r="10" spans="1:26" x14ac:dyDescent="0.45">
      <c r="A10" s="5">
        <v>0</v>
      </c>
      <c r="B10" s="15">
        <v>9.8000000000000004E-2</v>
      </c>
      <c r="C10" s="15">
        <v>9.8000000000000004E-2</v>
      </c>
      <c r="D10" s="15">
        <v>9.8000000000000004E-2</v>
      </c>
      <c r="E10" s="15">
        <f t="shared" ref="E10:E16" si="0">AVERAGE(B10:D10)</f>
        <v>9.8000000000000018E-2</v>
      </c>
      <c r="F10" s="15">
        <f t="shared" ref="F10:F16" si="1">_xlfn.STDEV.S(B10:D10)</f>
        <v>1.6996749443881478E-17</v>
      </c>
      <c r="G10" s="14">
        <v>20</v>
      </c>
      <c r="H10" s="14"/>
      <c r="I10" s="16"/>
      <c r="J10" s="16"/>
      <c r="K10" s="17"/>
      <c r="L10" s="17"/>
      <c r="M10" s="16"/>
      <c r="N10" s="16"/>
      <c r="O10" s="16"/>
      <c r="P10" s="17"/>
      <c r="Q10" s="17"/>
      <c r="R10" s="16"/>
      <c r="S10" s="16"/>
      <c r="T10" s="16"/>
      <c r="U10" s="18"/>
      <c r="V10" s="18"/>
      <c r="X10" s="5"/>
      <c r="Y10" s="5"/>
    </row>
    <row r="11" spans="1:26" x14ac:dyDescent="0.45">
      <c r="A11" s="5">
        <v>24</v>
      </c>
      <c r="B11" s="15">
        <v>0.1</v>
      </c>
      <c r="C11" s="15">
        <v>0.1</v>
      </c>
      <c r="D11" s="15">
        <v>0.1</v>
      </c>
      <c r="E11" s="15">
        <f t="shared" si="0"/>
        <v>0.10000000000000002</v>
      </c>
      <c r="F11" s="15">
        <f t="shared" si="1"/>
        <v>1.6996749443881478E-17</v>
      </c>
      <c r="G11" s="14">
        <v>20</v>
      </c>
      <c r="H11" s="14"/>
      <c r="I11" s="16"/>
      <c r="J11" s="16"/>
      <c r="K11" s="17"/>
      <c r="L11" s="17"/>
      <c r="M11" s="16"/>
      <c r="N11" s="16"/>
      <c r="O11" s="16"/>
      <c r="P11" s="17"/>
      <c r="Q11" s="17"/>
      <c r="R11" s="16"/>
      <c r="S11" s="16"/>
      <c r="T11" s="16"/>
      <c r="U11" s="18"/>
      <c r="V11" s="18"/>
    </row>
    <row r="12" spans="1:26" x14ac:dyDescent="0.45">
      <c r="A12" s="5">
        <v>48</v>
      </c>
      <c r="B12" s="15">
        <v>0.107</v>
      </c>
      <c r="C12" s="15">
        <v>0.107</v>
      </c>
      <c r="D12" s="15">
        <v>0.107</v>
      </c>
      <c r="E12" s="15">
        <f t="shared" si="0"/>
        <v>0.107</v>
      </c>
      <c r="F12" s="15">
        <f t="shared" si="1"/>
        <v>0</v>
      </c>
      <c r="G12" s="14">
        <v>8</v>
      </c>
      <c r="H12" s="14"/>
      <c r="I12" s="14"/>
      <c r="J12" s="14"/>
      <c r="K12" s="15"/>
      <c r="L12" s="15"/>
      <c r="M12" s="14"/>
      <c r="N12" s="14"/>
      <c r="O12" s="14"/>
      <c r="P12" s="15"/>
      <c r="Q12" s="15"/>
      <c r="R12" s="14"/>
      <c r="S12" s="14"/>
      <c r="T12" s="14"/>
      <c r="U12" s="19"/>
      <c r="V12" s="19"/>
    </row>
    <row r="13" spans="1:26" x14ac:dyDescent="0.45">
      <c r="A13" s="5">
        <v>72</v>
      </c>
      <c r="B13" s="15">
        <v>0.107</v>
      </c>
      <c r="C13" s="15">
        <v>0.107</v>
      </c>
      <c r="D13" s="15">
        <v>0.107</v>
      </c>
      <c r="E13" s="15">
        <f t="shared" si="0"/>
        <v>0.107</v>
      </c>
      <c r="F13" s="15">
        <f t="shared" si="1"/>
        <v>0</v>
      </c>
      <c r="G13" s="14">
        <v>8</v>
      </c>
      <c r="H13" s="14"/>
      <c r="I13" s="14"/>
      <c r="J13" s="14"/>
      <c r="K13" s="15"/>
      <c r="L13" s="15"/>
      <c r="M13" s="15"/>
      <c r="N13" s="15"/>
      <c r="O13" s="15"/>
      <c r="P13" s="15"/>
      <c r="Q13" s="15"/>
      <c r="R13" s="20"/>
      <c r="S13" s="20"/>
      <c r="T13" s="20"/>
      <c r="U13" s="19"/>
      <c r="V13" s="19"/>
    </row>
    <row r="14" spans="1:26" x14ac:dyDescent="0.45">
      <c r="A14" s="5">
        <v>96</v>
      </c>
      <c r="B14" s="15">
        <v>0.1</v>
      </c>
      <c r="C14" s="15">
        <v>0.1</v>
      </c>
      <c r="D14" s="15">
        <v>0.1</v>
      </c>
      <c r="E14" s="15">
        <f t="shared" si="0"/>
        <v>0.10000000000000002</v>
      </c>
      <c r="F14" s="15">
        <f t="shared" si="1"/>
        <v>1.6996749443881478E-17</v>
      </c>
      <c r="G14" s="21">
        <v>20</v>
      </c>
      <c r="H14" s="21"/>
      <c r="I14" s="14"/>
      <c r="J14" s="14"/>
      <c r="K14" s="15"/>
      <c r="L14" s="15"/>
      <c r="M14" s="14"/>
      <c r="N14" s="14"/>
      <c r="O14" s="14"/>
      <c r="P14" s="15"/>
      <c r="Q14" s="15"/>
      <c r="R14" s="14"/>
      <c r="S14" s="14"/>
      <c r="T14" s="14"/>
      <c r="U14" s="19"/>
      <c r="V14" s="19"/>
    </row>
    <row r="15" spans="1:26" x14ac:dyDescent="0.45">
      <c r="A15" s="5">
        <v>120</v>
      </c>
      <c r="B15" s="15">
        <v>8.3000000000000004E-2</v>
      </c>
      <c r="C15" s="15">
        <v>8.3000000000000004E-2</v>
      </c>
      <c r="D15" s="15">
        <v>8.3000000000000004E-2</v>
      </c>
      <c r="E15" s="15">
        <f t="shared" si="0"/>
        <v>8.3000000000000004E-2</v>
      </c>
      <c r="F15" s="15">
        <f t="shared" si="1"/>
        <v>0</v>
      </c>
      <c r="G15" s="14">
        <v>45</v>
      </c>
      <c r="H15" s="14"/>
      <c r="I15" s="14"/>
      <c r="J15" s="14"/>
      <c r="K15" s="15"/>
      <c r="L15" s="15"/>
      <c r="M15" s="14"/>
      <c r="N15" s="14"/>
      <c r="O15" s="14"/>
      <c r="P15" s="15"/>
      <c r="Q15" s="15"/>
      <c r="R15" s="14"/>
      <c r="S15" s="14"/>
      <c r="T15" s="14"/>
      <c r="U15" s="19"/>
      <c r="V15" s="19"/>
    </row>
    <row r="16" spans="1:26" x14ac:dyDescent="0.45">
      <c r="A16" s="5">
        <v>144</v>
      </c>
      <c r="B16" s="15">
        <v>9.8000000000000004E-2</v>
      </c>
      <c r="C16" s="15">
        <v>9.8000000000000004E-2</v>
      </c>
      <c r="D16" s="15">
        <v>9.8000000000000004E-2</v>
      </c>
      <c r="E16" s="15">
        <f t="shared" si="0"/>
        <v>9.8000000000000018E-2</v>
      </c>
      <c r="F16" s="15">
        <f t="shared" si="1"/>
        <v>1.6996749443881478E-17</v>
      </c>
      <c r="G16" s="14">
        <v>20</v>
      </c>
      <c r="H16" s="14"/>
      <c r="I16" s="14"/>
      <c r="J16" s="14"/>
      <c r="K16" s="15"/>
      <c r="L16" s="15"/>
      <c r="M16" s="14"/>
      <c r="N16" s="14"/>
      <c r="O16" s="14"/>
      <c r="P16" s="15"/>
      <c r="Q16" s="15"/>
      <c r="R16" s="14"/>
      <c r="S16" s="14"/>
      <c r="T16" s="14"/>
      <c r="U16" s="19"/>
      <c r="V16" s="19"/>
    </row>
    <row r="17" spans="1:22" x14ac:dyDescent="0.45">
      <c r="A17" s="5">
        <v>168</v>
      </c>
      <c r="B17" s="15">
        <v>0.1</v>
      </c>
      <c r="C17" s="15">
        <v>0.1</v>
      </c>
      <c r="D17" s="15">
        <v>0.1</v>
      </c>
      <c r="E17" s="15">
        <f t="shared" ref="E17" si="2">AVERAGE(B17:D17)</f>
        <v>0.10000000000000002</v>
      </c>
      <c r="F17" s="15">
        <f t="shared" ref="F17" si="3">_xlfn.STDEV.S(B17:D17)</f>
        <v>1.6996749443881478E-17</v>
      </c>
      <c r="G17" s="14">
        <v>20</v>
      </c>
      <c r="H17" s="14"/>
      <c r="I17" s="14"/>
      <c r="J17" s="14"/>
      <c r="K17" s="15"/>
      <c r="L17" s="15"/>
      <c r="M17" s="14"/>
      <c r="N17" s="14"/>
      <c r="O17" s="14"/>
      <c r="P17" s="15"/>
      <c r="Q17" s="15"/>
      <c r="R17" s="14"/>
      <c r="S17" s="14"/>
      <c r="T17" s="14"/>
      <c r="U17" s="19"/>
      <c r="V17" s="19"/>
    </row>
    <row r="18" spans="1:22" x14ac:dyDescent="0.45">
      <c r="B18" s="14"/>
      <c r="C18" s="14"/>
      <c r="D18" s="14"/>
    </row>
    <row r="19" spans="1:22" x14ac:dyDescent="0.45">
      <c r="B19" s="14"/>
      <c r="C19" s="14"/>
      <c r="D19" s="14"/>
    </row>
    <row r="21" spans="1:22" x14ac:dyDescent="0.45">
      <c r="F21" s="19"/>
      <c r="G21" s="19"/>
      <c r="H21" s="19"/>
      <c r="I21" s="19"/>
    </row>
    <row r="22" spans="1:22" x14ac:dyDescent="0.45">
      <c r="F22" s="19"/>
      <c r="G22" s="19"/>
      <c r="H22" s="19"/>
      <c r="I22" s="19"/>
    </row>
    <row r="23" spans="1:22" x14ac:dyDescent="0.45">
      <c r="F23" s="19"/>
      <c r="G23" s="19"/>
      <c r="H23" s="19"/>
      <c r="I23" s="19"/>
    </row>
    <row r="24" spans="1:22" x14ac:dyDescent="0.45">
      <c r="F24" s="19"/>
      <c r="G24" s="19"/>
      <c r="H24" s="19"/>
      <c r="I24" s="19"/>
    </row>
    <row r="25" spans="1:22" x14ac:dyDescent="0.45">
      <c r="F25" s="19"/>
      <c r="G25" s="19"/>
      <c r="H25" s="19"/>
      <c r="I25" s="19"/>
    </row>
    <row r="26" spans="1:22" x14ac:dyDescent="0.45">
      <c r="F26" s="19"/>
      <c r="G26" s="19"/>
      <c r="H26" s="19"/>
      <c r="I26" s="19"/>
    </row>
    <row r="27" spans="1:22" x14ac:dyDescent="0.45">
      <c r="F27" s="19"/>
      <c r="G27" s="19"/>
      <c r="H27" s="19"/>
      <c r="I27" s="19"/>
    </row>
    <row r="28" spans="1:22" x14ac:dyDescent="0.45">
      <c r="F28" s="19"/>
      <c r="G28" s="19"/>
      <c r="H28" s="19"/>
      <c r="I28" s="19"/>
    </row>
    <row r="29" spans="1:22" x14ac:dyDescent="0.45">
      <c r="F29" s="19"/>
      <c r="G29" s="19"/>
      <c r="H29" s="19"/>
      <c r="I29" s="19"/>
    </row>
    <row r="30" spans="1:22" x14ac:dyDescent="0.45">
      <c r="F30" s="19"/>
      <c r="G30" s="19"/>
      <c r="H30" s="19"/>
      <c r="I30" s="19"/>
    </row>
    <row r="31" spans="1:22" x14ac:dyDescent="0.45">
      <c r="F31" s="19"/>
      <c r="G31" s="19"/>
      <c r="H31" s="19"/>
      <c r="I31" s="19"/>
    </row>
    <row r="32" spans="1:22" x14ac:dyDescent="0.45">
      <c r="F32" s="19"/>
      <c r="G32" s="19"/>
      <c r="H32" s="19"/>
      <c r="I32" s="19"/>
    </row>
  </sheetData>
  <mergeCells count="3">
    <mergeCell ref="A7:H7"/>
    <mergeCell ref="X7:Z7"/>
    <mergeCell ref="B8:F8"/>
  </mergeCells>
  <hyperlinks>
    <hyperlink ref="A1" location="Calculations!A1" display="Calculations!A1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Z31"/>
  <sheetViews>
    <sheetView zoomScale="90" zoomScaleNormal="90" workbookViewId="0"/>
  </sheetViews>
  <sheetFormatPr defaultRowHeight="13.8" x14ac:dyDescent="0.45"/>
  <cols>
    <col min="1" max="1" width="34.37890625" bestFit="1" customWidth="1"/>
    <col min="2" max="2" width="10.140625" bestFit="1" customWidth="1"/>
    <col min="3" max="3" width="10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6.47265625" bestFit="1" customWidth="1"/>
    <col min="10" max="10" width="13" customWidth="1"/>
    <col min="11" max="11" width="14" customWidth="1"/>
    <col min="12" max="12" width="16.47265625" bestFit="1" customWidth="1"/>
    <col min="13" max="13" width="13.6171875" customWidth="1"/>
    <col min="14" max="14" width="21.37890625" customWidth="1"/>
    <col min="15" max="15" width="15.47265625" bestFit="1" customWidth="1"/>
    <col min="16" max="16" width="17.6171875" customWidth="1"/>
    <col min="17" max="17" width="15.37890625" customWidth="1"/>
    <col min="18" max="18" width="14.47265625" customWidth="1"/>
    <col min="24" max="24" width="13.234375" bestFit="1" customWidth="1"/>
    <col min="25" max="25" width="8.6171875" bestFit="1" customWidth="1"/>
    <col min="26" max="26" width="18.6171875" bestFit="1" customWidth="1"/>
  </cols>
  <sheetData>
    <row r="1" spans="1:26" x14ac:dyDescent="0.45">
      <c r="A1" s="37" t="s">
        <v>64</v>
      </c>
      <c r="B1" s="1"/>
      <c r="C1" s="1"/>
    </row>
    <row r="2" spans="1:26" ht="14.1" x14ac:dyDescent="0.5">
      <c r="A2" s="2" t="s">
        <v>40</v>
      </c>
      <c r="B2" s="2"/>
      <c r="C2" s="2"/>
    </row>
    <row r="3" spans="1:26" ht="14.1" x14ac:dyDescent="0.5">
      <c r="A3" s="2"/>
      <c r="B3" s="2"/>
      <c r="C3" s="2"/>
    </row>
    <row r="4" spans="1:26" ht="30" x14ac:dyDescent="0.45">
      <c r="A4" s="3" t="s">
        <v>0</v>
      </c>
      <c r="B4" s="3" t="s">
        <v>1</v>
      </c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</row>
    <row r="5" spans="1:26" x14ac:dyDescent="0.45">
      <c r="A5" s="5" t="s">
        <v>41</v>
      </c>
      <c r="B5" s="6">
        <v>44281</v>
      </c>
      <c r="C5" s="7">
        <v>0.47916666666666669</v>
      </c>
      <c r="D5" s="5">
        <v>20</v>
      </c>
      <c r="E5" s="5">
        <v>36</v>
      </c>
      <c r="F5" s="5" t="s">
        <v>16</v>
      </c>
      <c r="G5" s="5">
        <v>20.059999999999999</v>
      </c>
      <c r="H5" s="5">
        <v>5.9</v>
      </c>
      <c r="I5" s="5" t="s">
        <v>34</v>
      </c>
      <c r="J5" s="5" t="s">
        <v>17</v>
      </c>
      <c r="K5" s="5" t="s">
        <v>35</v>
      </c>
      <c r="L5" s="5" t="s">
        <v>36</v>
      </c>
      <c r="M5" s="5">
        <v>6</v>
      </c>
      <c r="N5" s="6">
        <v>44268</v>
      </c>
      <c r="O5" s="8"/>
      <c r="S5" s="5"/>
    </row>
    <row r="6" spans="1:26" ht="14.1" x14ac:dyDescent="0.5">
      <c r="L6" s="2"/>
      <c r="M6" s="2"/>
      <c r="N6" s="2" t="s">
        <v>37</v>
      </c>
      <c r="O6" s="2"/>
      <c r="P6" s="2"/>
      <c r="Q6" s="9"/>
    </row>
    <row r="7" spans="1:26" ht="14.1" x14ac:dyDescent="0.5">
      <c r="A7" s="44" t="s">
        <v>18</v>
      </c>
      <c r="B7" s="44"/>
      <c r="C7" s="44"/>
      <c r="D7" s="44"/>
      <c r="E7" s="44"/>
      <c r="F7" s="44"/>
      <c r="G7" s="44"/>
      <c r="H7" s="45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X7" s="46" t="s">
        <v>19</v>
      </c>
      <c r="Y7" s="46"/>
      <c r="Z7" s="46"/>
    </row>
    <row r="8" spans="1:26" x14ac:dyDescent="0.45">
      <c r="A8" s="11" t="s">
        <v>20</v>
      </c>
      <c r="B8" s="47" t="s">
        <v>21</v>
      </c>
      <c r="C8" s="47"/>
      <c r="D8" s="47"/>
      <c r="E8" s="47"/>
      <c r="F8" s="47"/>
      <c r="G8" s="11" t="s">
        <v>22</v>
      </c>
      <c r="H8" s="13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X8" s="5" t="s">
        <v>23</v>
      </c>
      <c r="Y8" s="5" t="s">
        <v>24</v>
      </c>
      <c r="Z8" t="s">
        <v>25</v>
      </c>
    </row>
    <row r="9" spans="1:26" x14ac:dyDescent="0.45">
      <c r="A9" s="5" t="s">
        <v>26</v>
      </c>
      <c r="B9" s="5" t="s">
        <v>27</v>
      </c>
      <c r="C9" s="5" t="s">
        <v>28</v>
      </c>
      <c r="D9" s="5" t="s">
        <v>29</v>
      </c>
      <c r="E9" s="5" t="s">
        <v>30</v>
      </c>
      <c r="F9" s="5" t="s">
        <v>31</v>
      </c>
      <c r="G9" s="5" t="s">
        <v>32</v>
      </c>
      <c r="H9" s="5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X9" s="5">
        <v>0.15</v>
      </c>
      <c r="Y9" s="5">
        <v>34</v>
      </c>
      <c r="Z9" s="14">
        <v>5.0999999999999996</v>
      </c>
    </row>
    <row r="10" spans="1:26" x14ac:dyDescent="0.45">
      <c r="A10" s="5">
        <v>0</v>
      </c>
      <c r="B10" s="14">
        <v>9.9000000000000005E-2</v>
      </c>
      <c r="C10" s="14">
        <v>9.9000000000000005E-2</v>
      </c>
      <c r="D10" s="14">
        <v>9.9000000000000005E-2</v>
      </c>
      <c r="E10" s="15">
        <f t="shared" ref="E10:E16" si="0">AVERAGE(B10:D10)</f>
        <v>9.9000000000000019E-2</v>
      </c>
      <c r="F10" s="15">
        <f t="shared" ref="F10:F16" si="1">_xlfn.STDEV.S(B10:D10)</f>
        <v>1.6996749443881478E-17</v>
      </c>
      <c r="G10" s="14">
        <v>20</v>
      </c>
      <c r="H10" s="14"/>
      <c r="I10" s="16"/>
      <c r="J10" s="16"/>
      <c r="K10" s="17"/>
      <c r="L10" s="17"/>
      <c r="M10" s="16"/>
      <c r="N10" s="16"/>
      <c r="O10" s="16"/>
      <c r="P10" s="17"/>
      <c r="Q10" s="17"/>
      <c r="R10" s="16"/>
      <c r="S10" s="16"/>
      <c r="T10" s="16"/>
      <c r="U10" s="18"/>
      <c r="V10" s="18"/>
      <c r="X10" s="5"/>
      <c r="Y10" s="5"/>
    </row>
    <row r="11" spans="1:26" x14ac:dyDescent="0.45">
      <c r="A11" s="5">
        <v>24</v>
      </c>
      <c r="B11" s="5">
        <v>0.10100000000000001</v>
      </c>
      <c r="C11" s="5">
        <v>0.10100000000000001</v>
      </c>
      <c r="D11" s="5">
        <v>0.10100000000000001</v>
      </c>
      <c r="E11" s="15">
        <f t="shared" si="0"/>
        <v>0.10100000000000002</v>
      </c>
      <c r="F11" s="15">
        <f t="shared" si="1"/>
        <v>1.6996749443881478E-17</v>
      </c>
      <c r="G11" s="14">
        <v>20</v>
      </c>
      <c r="H11" s="14"/>
      <c r="I11" s="16"/>
      <c r="J11" s="16"/>
      <c r="K11" s="17"/>
      <c r="L11" s="17"/>
      <c r="M11" s="16"/>
      <c r="N11" s="16"/>
      <c r="O11" s="16"/>
      <c r="P11" s="17"/>
      <c r="Q11" s="17"/>
      <c r="R11" s="16"/>
      <c r="S11" s="16"/>
      <c r="T11" s="16"/>
      <c r="U11" s="18"/>
      <c r="V11" s="18"/>
    </row>
    <row r="12" spans="1:26" x14ac:dyDescent="0.45">
      <c r="A12" s="5">
        <v>48</v>
      </c>
      <c r="B12" s="14">
        <v>8.5000000000000006E-2</v>
      </c>
      <c r="C12" s="14">
        <v>8.4000000000000005E-2</v>
      </c>
      <c r="D12" s="14">
        <v>8.4000000000000005E-2</v>
      </c>
      <c r="E12" s="15">
        <f t="shared" si="0"/>
        <v>8.433333333333333E-2</v>
      </c>
      <c r="F12" s="15">
        <f t="shared" si="1"/>
        <v>5.7735026918962634E-4</v>
      </c>
      <c r="G12" s="14">
        <v>45</v>
      </c>
      <c r="H12" s="14"/>
      <c r="I12" s="14"/>
      <c r="J12" s="14"/>
      <c r="K12" s="15"/>
      <c r="L12" s="15"/>
      <c r="M12" s="14"/>
      <c r="N12" s="14"/>
      <c r="O12" s="14"/>
      <c r="P12" s="15"/>
      <c r="Q12" s="15"/>
      <c r="R12" s="14"/>
      <c r="S12" s="14"/>
      <c r="T12" s="14"/>
      <c r="U12" s="19"/>
      <c r="V12" s="19"/>
    </row>
    <row r="13" spans="1:26" x14ac:dyDescent="0.45">
      <c r="A13" s="5">
        <v>72</v>
      </c>
      <c r="B13" s="14">
        <v>8.4000000000000005E-2</v>
      </c>
      <c r="C13" s="14">
        <v>8.4000000000000005E-2</v>
      </c>
      <c r="D13" s="14">
        <v>8.4000000000000005E-2</v>
      </c>
      <c r="E13" s="15">
        <f t="shared" si="0"/>
        <v>8.4000000000000005E-2</v>
      </c>
      <c r="F13" s="15">
        <f t="shared" si="1"/>
        <v>0</v>
      </c>
      <c r="G13" s="14">
        <v>45</v>
      </c>
      <c r="H13" s="14"/>
      <c r="I13" s="14"/>
      <c r="J13" s="14"/>
      <c r="K13" s="15"/>
      <c r="L13" s="15"/>
      <c r="M13" s="15"/>
      <c r="N13" s="15"/>
      <c r="O13" s="15"/>
      <c r="P13" s="15"/>
      <c r="Q13" s="15"/>
      <c r="R13" s="20"/>
      <c r="S13" s="20"/>
      <c r="T13" s="20"/>
      <c r="U13" s="19"/>
      <c r="V13" s="19"/>
    </row>
    <row r="14" spans="1:26" x14ac:dyDescent="0.45">
      <c r="A14" s="5">
        <v>96</v>
      </c>
      <c r="B14" s="15">
        <v>0.10100000000000001</v>
      </c>
      <c r="C14" s="15">
        <v>0.10100000000000001</v>
      </c>
      <c r="D14" s="15">
        <v>0.10100000000000001</v>
      </c>
      <c r="E14" s="15">
        <f t="shared" si="0"/>
        <v>0.10100000000000002</v>
      </c>
      <c r="F14" s="15">
        <f t="shared" si="1"/>
        <v>1.6996749443881478E-17</v>
      </c>
      <c r="G14" s="21">
        <v>20</v>
      </c>
      <c r="H14" s="21"/>
      <c r="I14" s="14"/>
      <c r="J14" s="14"/>
      <c r="K14" s="15"/>
      <c r="L14" s="15"/>
      <c r="M14" s="14"/>
      <c r="N14" s="14"/>
      <c r="O14" s="14"/>
      <c r="P14" s="15"/>
      <c r="Q14" s="15"/>
      <c r="R14" s="14"/>
      <c r="S14" s="14"/>
      <c r="T14" s="14"/>
      <c r="U14" s="19"/>
      <c r="V14" s="19"/>
    </row>
    <row r="15" spans="1:26" x14ac:dyDescent="0.45">
      <c r="A15" s="5">
        <v>120</v>
      </c>
      <c r="B15" s="14">
        <v>0.108</v>
      </c>
      <c r="C15" s="14">
        <v>0.108</v>
      </c>
      <c r="D15" s="14">
        <v>0.109</v>
      </c>
      <c r="E15" s="15">
        <f t="shared" si="0"/>
        <v>0.10833333333333334</v>
      </c>
      <c r="F15" s="15">
        <f t="shared" si="1"/>
        <v>5.7735026918962634E-4</v>
      </c>
      <c r="G15" s="14">
        <v>8</v>
      </c>
      <c r="H15" s="14"/>
      <c r="I15" s="14"/>
      <c r="J15" s="14"/>
      <c r="K15" s="15"/>
      <c r="L15" s="15"/>
      <c r="M15" s="14"/>
      <c r="N15" s="14"/>
      <c r="O15" s="14"/>
      <c r="P15" s="15"/>
      <c r="Q15" s="15"/>
      <c r="R15" s="14"/>
      <c r="S15" s="14"/>
      <c r="T15" s="14"/>
      <c r="U15" s="19"/>
      <c r="V15" s="19"/>
    </row>
    <row r="16" spans="1:26" x14ac:dyDescent="0.45">
      <c r="A16" s="5">
        <v>144</v>
      </c>
      <c r="B16" s="14">
        <v>0.10100000000000001</v>
      </c>
      <c r="C16" s="14">
        <v>0.10100000000000001</v>
      </c>
      <c r="D16" s="14">
        <v>0.10100000000000001</v>
      </c>
      <c r="E16" s="15">
        <f t="shared" si="0"/>
        <v>0.10100000000000002</v>
      </c>
      <c r="F16" s="15">
        <f t="shared" si="1"/>
        <v>1.6996749443881478E-17</v>
      </c>
      <c r="G16" s="14">
        <v>20</v>
      </c>
      <c r="H16" s="14"/>
      <c r="I16" s="14"/>
      <c r="J16" s="14"/>
      <c r="K16" s="15"/>
      <c r="L16" s="15"/>
      <c r="M16" s="14"/>
      <c r="N16" s="14"/>
      <c r="O16" s="14"/>
      <c r="P16" s="15"/>
      <c r="Q16" s="15"/>
      <c r="R16" s="14"/>
      <c r="S16" s="14"/>
      <c r="T16" s="14"/>
      <c r="U16" s="19"/>
      <c r="V16" s="19"/>
    </row>
    <row r="17" spans="1:9" x14ac:dyDescent="0.45">
      <c r="A17" s="5">
        <v>168</v>
      </c>
      <c r="B17" s="14">
        <v>0.10100000000000001</v>
      </c>
      <c r="C17" s="14">
        <v>0.10100000000000001</v>
      </c>
      <c r="D17" s="14">
        <v>0.10100000000000001</v>
      </c>
      <c r="E17" s="15">
        <f t="shared" ref="E17" si="2">AVERAGE(B17:D17)</f>
        <v>0.10100000000000002</v>
      </c>
      <c r="F17" s="15">
        <f t="shared" ref="F17" si="3">_xlfn.STDEV.S(B17:D17)</f>
        <v>1.6996749443881478E-17</v>
      </c>
      <c r="G17" s="14">
        <v>20</v>
      </c>
    </row>
    <row r="18" spans="1:9" x14ac:dyDescent="0.45">
      <c r="B18" s="14"/>
      <c r="C18" s="14"/>
      <c r="D18" s="14"/>
    </row>
    <row r="20" spans="1:9" x14ac:dyDescent="0.45">
      <c r="F20" s="19"/>
      <c r="G20" s="19"/>
      <c r="H20" s="19"/>
      <c r="I20" s="19"/>
    </row>
    <row r="21" spans="1:9" x14ac:dyDescent="0.45">
      <c r="F21" s="19"/>
      <c r="G21" s="19"/>
      <c r="H21" s="19"/>
      <c r="I21" s="19"/>
    </row>
    <row r="22" spans="1:9" x14ac:dyDescent="0.45">
      <c r="F22" s="19"/>
      <c r="G22" s="19"/>
      <c r="H22" s="19"/>
      <c r="I22" s="19"/>
    </row>
    <row r="23" spans="1:9" x14ac:dyDescent="0.45">
      <c r="F23" s="19"/>
      <c r="G23" s="19"/>
      <c r="H23" s="19"/>
      <c r="I23" s="19"/>
    </row>
    <row r="24" spans="1:9" x14ac:dyDescent="0.45">
      <c r="F24" s="19"/>
      <c r="G24" s="19"/>
      <c r="H24" s="19"/>
      <c r="I24" s="19"/>
    </row>
    <row r="25" spans="1:9" x14ac:dyDescent="0.45">
      <c r="F25" s="19"/>
      <c r="G25" s="19"/>
      <c r="H25" s="19"/>
      <c r="I25" s="19"/>
    </row>
    <row r="26" spans="1:9" x14ac:dyDescent="0.45">
      <c r="F26" s="19"/>
      <c r="G26" s="19"/>
      <c r="H26" s="19"/>
      <c r="I26" s="19"/>
    </row>
    <row r="27" spans="1:9" x14ac:dyDescent="0.45">
      <c r="F27" s="19"/>
      <c r="G27" s="19"/>
      <c r="H27" s="19"/>
      <c r="I27" s="19"/>
    </row>
    <row r="28" spans="1:9" x14ac:dyDescent="0.45">
      <c r="F28" s="19"/>
      <c r="G28" s="19"/>
      <c r="H28" s="19"/>
      <c r="I28" s="19"/>
    </row>
    <row r="29" spans="1:9" x14ac:dyDescent="0.45">
      <c r="F29" s="19"/>
      <c r="G29" s="19"/>
      <c r="H29" s="19"/>
      <c r="I29" s="19"/>
    </row>
    <row r="30" spans="1:9" x14ac:dyDescent="0.45">
      <c r="F30" s="19"/>
      <c r="G30" s="19"/>
      <c r="H30" s="19"/>
      <c r="I30" s="19"/>
    </row>
    <row r="31" spans="1:9" x14ac:dyDescent="0.45">
      <c r="F31" s="19"/>
      <c r="G31" s="19"/>
      <c r="H31" s="19"/>
      <c r="I31" s="19"/>
    </row>
  </sheetData>
  <mergeCells count="3">
    <mergeCell ref="A7:H7"/>
    <mergeCell ref="X7:Z7"/>
    <mergeCell ref="B8:F8"/>
  </mergeCells>
  <hyperlinks>
    <hyperlink ref="A1" location="Calculations!A1" display="Calculations!A1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Z32"/>
  <sheetViews>
    <sheetView zoomScale="90" zoomScaleNormal="90" workbookViewId="0"/>
  </sheetViews>
  <sheetFormatPr defaultRowHeight="13.8" x14ac:dyDescent="0.45"/>
  <cols>
    <col min="1" max="1" width="34.37890625" bestFit="1" customWidth="1"/>
    <col min="2" max="2" width="10.140625" bestFit="1" customWidth="1"/>
    <col min="3" max="3" width="10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6.47265625" bestFit="1" customWidth="1"/>
    <col min="10" max="10" width="13" customWidth="1"/>
    <col min="11" max="11" width="14" customWidth="1"/>
    <col min="12" max="12" width="16.47265625" bestFit="1" customWidth="1"/>
    <col min="13" max="13" width="13.6171875" customWidth="1"/>
    <col min="14" max="14" width="21.37890625" customWidth="1"/>
    <col min="15" max="15" width="15.47265625" bestFit="1" customWidth="1"/>
    <col min="16" max="16" width="17.6171875" customWidth="1"/>
    <col min="17" max="17" width="15.37890625" customWidth="1"/>
    <col min="18" max="18" width="14.47265625" customWidth="1"/>
    <col min="24" max="24" width="13.234375" bestFit="1" customWidth="1"/>
    <col min="25" max="25" width="8.6171875" bestFit="1" customWidth="1"/>
    <col min="26" max="26" width="18.6171875" bestFit="1" customWidth="1"/>
  </cols>
  <sheetData>
    <row r="1" spans="1:26" x14ac:dyDescent="0.45">
      <c r="A1" s="37" t="s">
        <v>64</v>
      </c>
      <c r="B1" s="1"/>
      <c r="C1" s="1"/>
    </row>
    <row r="2" spans="1:26" ht="14.1" x14ac:dyDescent="0.5">
      <c r="A2" s="2" t="s">
        <v>43</v>
      </c>
      <c r="B2" s="2"/>
      <c r="C2" s="2"/>
    </row>
    <row r="3" spans="1:26" ht="14.1" x14ac:dyDescent="0.5">
      <c r="A3" s="2"/>
      <c r="B3" s="2"/>
      <c r="C3" s="2"/>
    </row>
    <row r="4" spans="1:26" ht="30" x14ac:dyDescent="0.45">
      <c r="A4" s="3" t="s">
        <v>0</v>
      </c>
      <c r="B4" s="3" t="s">
        <v>1</v>
      </c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</row>
    <row r="5" spans="1:26" x14ac:dyDescent="0.45">
      <c r="A5" s="5" t="s">
        <v>42</v>
      </c>
      <c r="B5" s="6">
        <v>44281</v>
      </c>
      <c r="C5" s="7">
        <v>0.47916666666666669</v>
      </c>
      <c r="D5" s="5">
        <v>20</v>
      </c>
      <c r="E5" s="5">
        <v>36</v>
      </c>
      <c r="F5" s="5" t="s">
        <v>16</v>
      </c>
      <c r="G5" s="5">
        <v>20.059999999999999</v>
      </c>
      <c r="H5" s="5">
        <v>5.9</v>
      </c>
      <c r="I5" s="5" t="s">
        <v>34</v>
      </c>
      <c r="J5" s="5" t="s">
        <v>17</v>
      </c>
      <c r="K5" s="5" t="s">
        <v>35</v>
      </c>
      <c r="L5" s="5" t="s">
        <v>36</v>
      </c>
      <c r="M5" s="5">
        <v>6</v>
      </c>
      <c r="N5" s="6">
        <v>44268</v>
      </c>
      <c r="O5" s="8"/>
      <c r="S5" s="5"/>
    </row>
    <row r="6" spans="1:26" ht="14.1" x14ac:dyDescent="0.5">
      <c r="L6" s="2"/>
      <c r="M6" s="2"/>
      <c r="N6" s="2" t="s">
        <v>37</v>
      </c>
      <c r="O6" s="2"/>
      <c r="P6" s="2"/>
      <c r="Q6" s="9"/>
    </row>
    <row r="7" spans="1:26" ht="14.1" x14ac:dyDescent="0.5">
      <c r="A7" s="44" t="s">
        <v>18</v>
      </c>
      <c r="B7" s="44"/>
      <c r="C7" s="44"/>
      <c r="D7" s="44"/>
      <c r="E7" s="44"/>
      <c r="F7" s="44"/>
      <c r="G7" s="44"/>
      <c r="H7" s="45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X7" s="46" t="s">
        <v>19</v>
      </c>
      <c r="Y7" s="46"/>
      <c r="Z7" s="46"/>
    </row>
    <row r="8" spans="1:26" x14ac:dyDescent="0.45">
      <c r="A8" s="11" t="s">
        <v>20</v>
      </c>
      <c r="B8" s="47" t="s">
        <v>21</v>
      </c>
      <c r="C8" s="47"/>
      <c r="D8" s="47"/>
      <c r="E8" s="47"/>
      <c r="F8" s="47"/>
      <c r="G8" s="11" t="s">
        <v>22</v>
      </c>
      <c r="H8" s="13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X8" s="5" t="s">
        <v>23</v>
      </c>
      <c r="Y8" s="5" t="s">
        <v>24</v>
      </c>
      <c r="Z8" t="s">
        <v>25</v>
      </c>
    </row>
    <row r="9" spans="1:26" x14ac:dyDescent="0.45">
      <c r="A9" s="5" t="s">
        <v>26</v>
      </c>
      <c r="B9" s="5" t="s">
        <v>27</v>
      </c>
      <c r="C9" s="5" t="s">
        <v>28</v>
      </c>
      <c r="D9" s="5" t="s">
        <v>29</v>
      </c>
      <c r="E9" s="5" t="s">
        <v>30</v>
      </c>
      <c r="F9" s="5" t="s">
        <v>31</v>
      </c>
      <c r="G9" s="5" t="s">
        <v>32</v>
      </c>
      <c r="H9" s="5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X9" s="5">
        <v>0.15</v>
      </c>
      <c r="Y9" s="5">
        <v>34</v>
      </c>
      <c r="Z9" s="14">
        <v>5.0999999999999996</v>
      </c>
    </row>
    <row r="10" spans="1:26" x14ac:dyDescent="0.45">
      <c r="A10" s="5">
        <v>0</v>
      </c>
      <c r="B10" s="14">
        <v>9.7000000000000003E-2</v>
      </c>
      <c r="C10" s="14">
        <v>9.7000000000000003E-2</v>
      </c>
      <c r="D10" s="14">
        <v>9.7000000000000003E-2</v>
      </c>
      <c r="E10" s="15">
        <f t="shared" ref="E10:E17" si="0">AVERAGE(B10:D10)</f>
        <v>9.7000000000000017E-2</v>
      </c>
      <c r="F10" s="15">
        <f t="shared" ref="F10:F17" si="1">_xlfn.STDEV.S(B10:D10)</f>
        <v>1.6996749443881478E-17</v>
      </c>
      <c r="G10" s="14">
        <v>20</v>
      </c>
      <c r="H10" s="14"/>
      <c r="I10" s="16"/>
      <c r="J10" s="16"/>
      <c r="K10" s="17"/>
      <c r="L10" s="17"/>
      <c r="M10" s="16"/>
      <c r="N10" s="16"/>
      <c r="O10" s="16"/>
      <c r="P10" s="17"/>
      <c r="Q10" s="17"/>
      <c r="R10" s="16"/>
      <c r="S10" s="16"/>
      <c r="T10" s="16"/>
      <c r="U10" s="18"/>
      <c r="V10" s="18"/>
      <c r="X10" s="5"/>
      <c r="Y10" s="5"/>
    </row>
    <row r="11" spans="1:26" x14ac:dyDescent="0.45">
      <c r="A11" s="5">
        <v>24</v>
      </c>
      <c r="B11" s="20">
        <v>0.1</v>
      </c>
      <c r="C11" s="20">
        <v>0.1</v>
      </c>
      <c r="D11" s="20">
        <v>0.1</v>
      </c>
      <c r="E11" s="15">
        <f t="shared" si="0"/>
        <v>0.10000000000000002</v>
      </c>
      <c r="F11" s="15">
        <f t="shared" si="1"/>
        <v>1.6996749443881478E-17</v>
      </c>
      <c r="G11" s="14">
        <v>20</v>
      </c>
      <c r="H11" s="14"/>
      <c r="I11" s="16"/>
      <c r="J11" s="16"/>
      <c r="K11" s="17"/>
      <c r="L11" s="17"/>
      <c r="M11" s="16"/>
      <c r="N11" s="16"/>
      <c r="O11" s="16"/>
      <c r="P11" s="17"/>
      <c r="Q11" s="17"/>
      <c r="R11" s="16"/>
      <c r="S11" s="16"/>
      <c r="T11" s="16"/>
      <c r="U11" s="18"/>
      <c r="V11" s="18"/>
    </row>
    <row r="12" spans="1:26" x14ac:dyDescent="0.45">
      <c r="A12" s="5">
        <v>48</v>
      </c>
      <c r="B12" s="20">
        <v>0.1</v>
      </c>
      <c r="C12" s="20">
        <v>0.1</v>
      </c>
      <c r="D12" s="20">
        <v>0.1</v>
      </c>
      <c r="E12" s="15">
        <f t="shared" si="0"/>
        <v>0.10000000000000002</v>
      </c>
      <c r="F12" s="15">
        <f t="shared" si="1"/>
        <v>1.6996749443881478E-17</v>
      </c>
      <c r="G12" s="14">
        <v>20</v>
      </c>
      <c r="H12" s="14"/>
      <c r="I12" s="14"/>
      <c r="J12" s="14"/>
      <c r="K12" s="15"/>
      <c r="L12" s="15"/>
      <c r="M12" s="14"/>
      <c r="N12" s="14"/>
      <c r="O12" s="14"/>
      <c r="P12" s="15"/>
      <c r="Q12" s="15"/>
      <c r="R12" s="14"/>
      <c r="S12" s="14"/>
      <c r="T12" s="14"/>
      <c r="U12" s="19"/>
      <c r="V12" s="19"/>
    </row>
    <row r="13" spans="1:26" x14ac:dyDescent="0.45">
      <c r="A13" s="5">
        <v>72</v>
      </c>
      <c r="B13" s="20">
        <v>0.1</v>
      </c>
      <c r="C13" s="20">
        <v>0.1</v>
      </c>
      <c r="D13" s="20">
        <v>0.1</v>
      </c>
      <c r="E13" s="15">
        <f t="shared" si="0"/>
        <v>0.10000000000000002</v>
      </c>
      <c r="F13" s="15">
        <f t="shared" si="1"/>
        <v>1.6996749443881478E-17</v>
      </c>
      <c r="G13" s="14">
        <v>20</v>
      </c>
      <c r="H13" s="14"/>
      <c r="I13" s="14"/>
      <c r="J13" s="14"/>
      <c r="K13" s="15"/>
      <c r="L13" s="15"/>
      <c r="M13" s="15"/>
      <c r="N13" s="15"/>
      <c r="O13" s="15"/>
      <c r="P13" s="15"/>
      <c r="Q13" s="15"/>
      <c r="R13" s="20"/>
      <c r="S13" s="20"/>
      <c r="T13" s="20"/>
      <c r="U13" s="19"/>
      <c r="V13" s="19"/>
    </row>
    <row r="14" spans="1:26" x14ac:dyDescent="0.45">
      <c r="A14" s="5">
        <v>96</v>
      </c>
      <c r="B14" s="15">
        <v>8.4000000000000005E-2</v>
      </c>
      <c r="C14" s="15">
        <v>8.4000000000000005E-2</v>
      </c>
      <c r="D14" s="15">
        <v>8.3000000000000004E-2</v>
      </c>
      <c r="E14" s="15">
        <f t="shared" si="0"/>
        <v>8.3666666666666667E-2</v>
      </c>
      <c r="F14" s="15">
        <f t="shared" si="1"/>
        <v>5.7735026918962634E-4</v>
      </c>
      <c r="G14" s="21">
        <v>45</v>
      </c>
      <c r="H14" s="21"/>
      <c r="I14" s="14"/>
      <c r="J14" s="14"/>
      <c r="K14" s="15"/>
      <c r="L14" s="15"/>
      <c r="M14" s="14"/>
      <c r="N14" s="14"/>
      <c r="O14" s="14"/>
      <c r="P14" s="15"/>
      <c r="Q14" s="15"/>
      <c r="R14" s="14"/>
      <c r="S14" s="14"/>
      <c r="T14" s="14"/>
      <c r="U14" s="19"/>
      <c r="V14" s="19"/>
    </row>
    <row r="15" spans="1:26" x14ac:dyDescent="0.45">
      <c r="A15" s="5">
        <v>120</v>
      </c>
      <c r="B15" s="14">
        <v>0.107</v>
      </c>
      <c r="C15" s="14">
        <v>0.107</v>
      </c>
      <c r="D15" s="14">
        <v>0.107</v>
      </c>
      <c r="E15" s="15">
        <f t="shared" si="0"/>
        <v>0.107</v>
      </c>
      <c r="F15" s="15">
        <f t="shared" si="1"/>
        <v>0</v>
      </c>
      <c r="G15" s="14">
        <v>8</v>
      </c>
      <c r="H15" s="14"/>
      <c r="I15" s="14"/>
      <c r="J15" s="14"/>
      <c r="K15" s="15"/>
      <c r="L15" s="15"/>
      <c r="M15" s="14"/>
      <c r="N15" s="14"/>
      <c r="O15" s="14"/>
      <c r="P15" s="15"/>
      <c r="Q15" s="15"/>
      <c r="R15" s="14"/>
      <c r="S15" s="14"/>
      <c r="T15" s="14"/>
      <c r="U15" s="19"/>
      <c r="V15" s="19"/>
    </row>
    <row r="16" spans="1:26" x14ac:dyDescent="0.45">
      <c r="A16" s="5">
        <v>144</v>
      </c>
      <c r="B16" s="14">
        <v>9.9000000000000005E-2</v>
      </c>
      <c r="C16" s="14">
        <v>9.9000000000000005E-2</v>
      </c>
      <c r="D16" s="14">
        <v>9.9000000000000005E-2</v>
      </c>
      <c r="E16" s="15">
        <f t="shared" si="0"/>
        <v>9.9000000000000019E-2</v>
      </c>
      <c r="F16" s="15">
        <f t="shared" si="1"/>
        <v>1.6996749443881478E-17</v>
      </c>
      <c r="G16" s="14">
        <v>20</v>
      </c>
      <c r="H16" s="14"/>
      <c r="I16" s="14"/>
      <c r="J16" s="14"/>
      <c r="K16" s="15"/>
      <c r="L16" s="15"/>
      <c r="M16" s="14"/>
      <c r="N16" s="14"/>
      <c r="O16" s="14"/>
      <c r="P16" s="15"/>
      <c r="Q16" s="15"/>
      <c r="R16" s="14"/>
      <c r="S16" s="14"/>
      <c r="T16" s="14"/>
      <c r="U16" s="19"/>
      <c r="V16" s="19"/>
    </row>
    <row r="17" spans="1:22" x14ac:dyDescent="0.45">
      <c r="A17" s="5">
        <v>168</v>
      </c>
      <c r="B17" s="14">
        <v>9.9000000000000005E-2</v>
      </c>
      <c r="C17" s="14">
        <v>9.9000000000000005E-2</v>
      </c>
      <c r="D17" s="14">
        <v>9.9000000000000005E-2</v>
      </c>
      <c r="E17" s="15">
        <f t="shared" si="0"/>
        <v>9.9000000000000019E-2</v>
      </c>
      <c r="F17" s="15">
        <f t="shared" si="1"/>
        <v>1.6996749443881478E-17</v>
      </c>
      <c r="G17" s="14">
        <v>20</v>
      </c>
      <c r="H17" s="14"/>
      <c r="I17" s="14"/>
      <c r="J17" s="14"/>
      <c r="K17" s="15"/>
      <c r="L17" s="15"/>
      <c r="M17" s="14"/>
      <c r="N17" s="14"/>
      <c r="O17" s="14"/>
      <c r="P17" s="15"/>
      <c r="Q17" s="15"/>
      <c r="R17" s="14"/>
      <c r="S17" s="14"/>
      <c r="T17" s="14"/>
      <c r="U17" s="19"/>
      <c r="V17" s="19"/>
    </row>
    <row r="18" spans="1:22" x14ac:dyDescent="0.45">
      <c r="B18" s="14"/>
      <c r="C18" s="14"/>
      <c r="D18" s="14"/>
    </row>
    <row r="19" spans="1:22" x14ac:dyDescent="0.45">
      <c r="B19" s="14"/>
      <c r="C19" s="14"/>
      <c r="D19" s="14"/>
    </row>
    <row r="21" spans="1:22" x14ac:dyDescent="0.45">
      <c r="F21" s="19"/>
      <c r="G21" s="19"/>
      <c r="H21" s="19"/>
      <c r="I21" s="19"/>
    </row>
    <row r="22" spans="1:22" x14ac:dyDescent="0.45">
      <c r="F22" s="19"/>
      <c r="G22" s="19"/>
      <c r="H22" s="19"/>
      <c r="I22" s="19"/>
    </row>
    <row r="23" spans="1:22" x14ac:dyDescent="0.45">
      <c r="F23" s="19"/>
      <c r="G23" s="19"/>
      <c r="H23" s="19"/>
      <c r="I23" s="19"/>
    </row>
    <row r="24" spans="1:22" x14ac:dyDescent="0.45">
      <c r="F24" s="19"/>
      <c r="G24" s="19"/>
      <c r="H24" s="19"/>
      <c r="I24" s="19"/>
    </row>
    <row r="25" spans="1:22" x14ac:dyDescent="0.45">
      <c r="F25" s="19"/>
      <c r="G25" s="19"/>
      <c r="H25" s="19"/>
      <c r="I25" s="19"/>
    </row>
    <row r="26" spans="1:22" x14ac:dyDescent="0.45">
      <c r="F26" s="19"/>
      <c r="G26" s="19"/>
      <c r="H26" s="19"/>
      <c r="I26" s="19"/>
    </row>
    <row r="27" spans="1:22" x14ac:dyDescent="0.45">
      <c r="F27" s="19"/>
      <c r="G27" s="19"/>
      <c r="H27" s="19"/>
      <c r="I27" s="19"/>
    </row>
    <row r="28" spans="1:22" x14ac:dyDescent="0.45">
      <c r="F28" s="19"/>
      <c r="G28" s="19"/>
      <c r="H28" s="19"/>
      <c r="I28" s="19"/>
    </row>
    <row r="29" spans="1:22" x14ac:dyDescent="0.45">
      <c r="F29" s="19"/>
      <c r="G29" s="19"/>
      <c r="H29" s="19"/>
      <c r="I29" s="19"/>
    </row>
    <row r="30" spans="1:22" x14ac:dyDescent="0.45">
      <c r="F30" s="19"/>
      <c r="G30" s="19"/>
      <c r="H30" s="19"/>
      <c r="I30" s="19"/>
    </row>
    <row r="31" spans="1:22" x14ac:dyDescent="0.45">
      <c r="F31" s="19"/>
      <c r="G31" s="19"/>
      <c r="H31" s="19"/>
      <c r="I31" s="19"/>
    </row>
    <row r="32" spans="1:22" x14ac:dyDescent="0.45">
      <c r="F32" s="19"/>
      <c r="G32" s="19"/>
      <c r="H32" s="19"/>
      <c r="I32" s="19"/>
    </row>
  </sheetData>
  <mergeCells count="3">
    <mergeCell ref="A7:H7"/>
    <mergeCell ref="X7:Z7"/>
    <mergeCell ref="B8:F8"/>
  </mergeCells>
  <hyperlinks>
    <hyperlink ref="A1" location="Calculations!A1" display="Calculations!A1" xr:uid="{00000000-0004-0000-04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f95232ba45aaacf22ef708039d52d8b2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d7feea42dbc8ef1e46d4520d8024b925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50DFAB2-F1D6-4F72-B152-D7FC84BC816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7D4502-BA75-4558-8727-BCEE6D0B6C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C33BAE-5E4D-4C04-A50C-F2EAB00B3828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15f04063-4e1e-44fe-adcd-9842e43cf927"/>
    <ds:schemaRef ds:uri="514752ca-b80a-449f-8668-f75273954230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Calculations</vt:lpstr>
      <vt:lpstr>S1-EX-SW-VARTEMP-QY1.8-150421</vt:lpstr>
      <vt:lpstr>S2-EX-SW-VARTEMP-QY1.8-150421</vt:lpstr>
      <vt:lpstr>S3-EX-SW-VARTEMP-QY1.8-150421</vt:lpstr>
      <vt:lpstr>S4-EX-SW-VARTEMP-QY1.8-150421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Hakim Khalili, Mohammad</dc:creator>
  <cp:lastModifiedBy>Omid Alavi</cp:lastModifiedBy>
  <dcterms:created xsi:type="dcterms:W3CDTF">2021-04-28T10:33:52Z</dcterms:created>
  <dcterms:modified xsi:type="dcterms:W3CDTF">2021-12-28T01:10:39Z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