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705" windowWidth="19635" windowHeight="7365" activeTab="6"/>
  </bookViews>
  <sheets>
    <sheet name="No foul" sheetId="1" r:id="rId1"/>
    <sheet name="Foul 1" sheetId="2" r:id="rId2"/>
    <sheet name="Foul 2" sheetId="3" r:id="rId3"/>
    <sheet name="Foul 3" sheetId="4" r:id="rId4"/>
    <sheet name="Foul 4" sheetId="5" r:id="rId5"/>
    <sheet name="Foul 5" sheetId="6" r:id="rId6"/>
    <sheet name="All gas concs %error" sheetId="10" r:id="rId7"/>
    <sheet name="Figure8" sheetId="11" r:id="rId8"/>
  </sheets>
  <externalReferences>
    <externalReference r:id="rId9"/>
    <externalReference r:id="rId10"/>
  </externalReferences>
  <calcPr calcId="145621"/>
</workbook>
</file>

<file path=xl/calcChain.xml><?xml version="1.0" encoding="utf-8"?>
<calcChain xmlns="http://schemas.openxmlformats.org/spreadsheetml/2006/main">
  <c r="C28" i="10" l="1"/>
  <c r="D28" i="10"/>
  <c r="E28" i="10"/>
  <c r="C29" i="10"/>
  <c r="D29" i="10"/>
  <c r="E29" i="10"/>
  <c r="B29" i="10"/>
  <c r="B28" i="10"/>
  <c r="C27" i="10"/>
  <c r="D27" i="10"/>
  <c r="E27" i="10"/>
  <c r="B27" i="10"/>
  <c r="C26" i="10"/>
  <c r="D26" i="10"/>
  <c r="E26" i="10"/>
  <c r="B26" i="10"/>
  <c r="C25" i="10"/>
  <c r="D25" i="10"/>
  <c r="E25" i="10"/>
  <c r="C24" i="10"/>
  <c r="D24" i="10"/>
  <c r="E24" i="10"/>
  <c r="B25" i="10"/>
  <c r="B24" i="10"/>
  <c r="G61" i="10" l="1"/>
  <c r="I41" i="10" l="1"/>
  <c r="E41" i="10"/>
  <c r="D2" i="6" l="1"/>
  <c r="E13" i="6" l="1"/>
  <c r="D13" i="6"/>
  <c r="E12" i="6"/>
  <c r="D12" i="6"/>
  <c r="C12" i="6"/>
  <c r="B12" i="6"/>
  <c r="B13" i="6"/>
  <c r="E13" i="2"/>
  <c r="D13" i="2"/>
  <c r="C13" i="2"/>
  <c r="B13" i="2"/>
  <c r="E13" i="5"/>
  <c r="E12" i="5"/>
  <c r="E7" i="6" l="1"/>
  <c r="E6" i="6"/>
  <c r="E5" i="6"/>
  <c r="E4" i="6"/>
  <c r="E3" i="6"/>
  <c r="D7" i="6"/>
  <c r="D6" i="6"/>
  <c r="D5" i="6"/>
  <c r="D4" i="6"/>
  <c r="D3" i="6"/>
  <c r="C7" i="6"/>
  <c r="C6" i="6"/>
  <c r="C5" i="6"/>
  <c r="C4" i="6"/>
  <c r="C3" i="6"/>
  <c r="B7" i="6"/>
  <c r="B6" i="6"/>
  <c r="B5" i="6"/>
  <c r="B4" i="6"/>
  <c r="B3" i="6"/>
  <c r="E2" i="6"/>
  <c r="C2" i="6"/>
  <c r="B2" i="6"/>
  <c r="E7" i="5"/>
  <c r="E6" i="5"/>
  <c r="E5" i="5"/>
  <c r="E4" i="5"/>
  <c r="E3" i="5"/>
  <c r="D7" i="5"/>
  <c r="D6" i="5"/>
  <c r="D5" i="5"/>
  <c r="D4" i="5"/>
  <c r="D3" i="5"/>
  <c r="C5" i="5"/>
  <c r="C6" i="5"/>
  <c r="C7" i="5"/>
  <c r="C4" i="5"/>
  <c r="C3" i="5"/>
  <c r="B7" i="5"/>
  <c r="B6" i="5"/>
  <c r="B5" i="5"/>
  <c r="B4" i="5"/>
  <c r="B3" i="5"/>
  <c r="E2" i="5"/>
  <c r="D2" i="5"/>
  <c r="C2" i="5"/>
  <c r="B2" i="5"/>
  <c r="E7" i="4"/>
  <c r="E6" i="4"/>
  <c r="E5" i="4"/>
  <c r="E4" i="4"/>
  <c r="E3" i="4"/>
  <c r="D7" i="4"/>
  <c r="D6" i="4"/>
  <c r="D5" i="4"/>
  <c r="D4" i="4"/>
  <c r="D3" i="4"/>
  <c r="C7" i="4"/>
  <c r="C6" i="4"/>
  <c r="C5" i="4"/>
  <c r="C4" i="4"/>
  <c r="C3" i="4"/>
  <c r="B7" i="4"/>
  <c r="B6" i="4"/>
  <c r="B5" i="4"/>
  <c r="B4" i="4"/>
  <c r="B3" i="4"/>
  <c r="E2" i="4"/>
  <c r="D2" i="4"/>
  <c r="C2" i="4"/>
  <c r="B2" i="4"/>
  <c r="E7" i="3"/>
  <c r="E6" i="3"/>
  <c r="E5" i="3"/>
  <c r="E4" i="3"/>
  <c r="E3" i="3"/>
  <c r="D7" i="3"/>
  <c r="D6" i="3"/>
  <c r="D5" i="3"/>
  <c r="D4" i="3"/>
  <c r="D3" i="3"/>
  <c r="C7" i="3"/>
  <c r="C6" i="3"/>
  <c r="C5" i="3"/>
  <c r="C4" i="3"/>
  <c r="C3" i="3"/>
  <c r="B7" i="3"/>
  <c r="B6" i="3"/>
  <c r="B5" i="3"/>
  <c r="B4" i="3"/>
  <c r="B3" i="3"/>
  <c r="E2" i="3"/>
  <c r="D2" i="3"/>
  <c r="C2" i="3"/>
  <c r="B2" i="3"/>
  <c r="C10" i="4"/>
  <c r="E7" i="2"/>
  <c r="E6" i="2"/>
  <c r="E5" i="2"/>
  <c r="E4" i="2"/>
  <c r="E3" i="2"/>
  <c r="D5" i="2"/>
  <c r="D7" i="2"/>
  <c r="D6" i="2"/>
  <c r="D4" i="2"/>
  <c r="D3" i="2"/>
  <c r="C7" i="2"/>
  <c r="C6" i="2"/>
  <c r="C5" i="2"/>
  <c r="C4" i="2"/>
  <c r="C3" i="2"/>
  <c r="B7" i="2"/>
  <c r="B6" i="2"/>
  <c r="B5" i="2"/>
  <c r="B4" i="2"/>
  <c r="B3" i="2"/>
  <c r="E2" i="2"/>
  <c r="D2" i="2"/>
  <c r="C2" i="2"/>
  <c r="B2" i="2"/>
  <c r="B16" i="1"/>
  <c r="C16" i="1"/>
  <c r="D16" i="1"/>
  <c r="E16" i="1"/>
  <c r="C15" i="1"/>
  <c r="D15" i="1"/>
  <c r="E15" i="1"/>
  <c r="B15" i="1"/>
  <c r="E7" i="1"/>
  <c r="E6" i="1"/>
  <c r="E5" i="1"/>
  <c r="E4" i="1"/>
  <c r="E3" i="1"/>
  <c r="D7" i="1"/>
  <c r="D6" i="1"/>
  <c r="D5" i="1"/>
  <c r="D4" i="1"/>
  <c r="D3" i="1"/>
  <c r="C7" i="1"/>
  <c r="C6" i="1"/>
  <c r="C5" i="1"/>
  <c r="C4" i="1"/>
  <c r="C3" i="1"/>
  <c r="B7" i="1"/>
  <c r="B6" i="1"/>
  <c r="B5" i="1"/>
  <c r="B4" i="1"/>
  <c r="B3" i="1"/>
  <c r="E2" i="1"/>
  <c r="D2" i="1"/>
  <c r="C2" i="1"/>
  <c r="B2" i="1"/>
  <c r="E9" i="2" l="1"/>
  <c r="B9" i="1"/>
  <c r="D10" i="2"/>
  <c r="B9" i="4"/>
  <c r="E10" i="4"/>
  <c r="C10" i="2"/>
  <c r="E10" i="6"/>
  <c r="D9" i="4"/>
  <c r="D10" i="1"/>
  <c r="C9" i="1"/>
  <c r="D9" i="1"/>
  <c r="E9" i="5"/>
  <c r="C10" i="6"/>
  <c r="E10" i="1"/>
  <c r="C10" i="1"/>
  <c r="C10" i="3"/>
  <c r="D10" i="5"/>
  <c r="D9" i="5"/>
  <c r="B10" i="1"/>
  <c r="E9" i="1"/>
  <c r="B9" i="2"/>
  <c r="C9" i="5"/>
  <c r="B10" i="6"/>
  <c r="C10" i="5"/>
  <c r="D10" i="4"/>
  <c r="D10" i="3"/>
  <c r="E9" i="3"/>
  <c r="C9" i="4"/>
  <c r="E10" i="5"/>
  <c r="D10" i="6"/>
  <c r="B10" i="4"/>
  <c r="E9" i="6"/>
  <c r="D9" i="6"/>
  <c r="C9" i="6"/>
  <c r="B9" i="6"/>
  <c r="B10" i="5"/>
  <c r="B9" i="5"/>
  <c r="E9" i="4"/>
  <c r="E10" i="3"/>
  <c r="D9" i="3"/>
  <c r="C9" i="3"/>
  <c r="B10" i="3"/>
  <c r="B9" i="3"/>
  <c r="E10" i="2"/>
  <c r="D9" i="2"/>
  <c r="C9" i="2"/>
  <c r="B10" i="2"/>
  <c r="C12" i="4" l="1"/>
  <c r="B12" i="1"/>
  <c r="B18" i="1" s="1"/>
  <c r="B44" i="10" s="1"/>
  <c r="B51" i="10" l="1"/>
  <c r="B13" i="5"/>
  <c r="C12" i="1"/>
  <c r="C18" i="1" s="1"/>
  <c r="C44" i="10" s="1"/>
  <c r="C51" i="10" s="1"/>
  <c r="B13" i="1"/>
  <c r="B19" i="1" s="1"/>
  <c r="E13" i="3"/>
  <c r="C13" i="6"/>
  <c r="D13" i="5"/>
  <c r="B12" i="5"/>
  <c r="E12" i="4"/>
  <c r="C13" i="4"/>
  <c r="E12" i="3"/>
  <c r="D12" i="3"/>
  <c r="D13" i="3"/>
  <c r="C13" i="3"/>
  <c r="C12" i="3"/>
  <c r="B13" i="3"/>
  <c r="B12" i="3"/>
  <c r="D12" i="2"/>
  <c r="B12" i="2"/>
  <c r="E13" i="1"/>
  <c r="E19" i="1" s="1"/>
  <c r="E12" i="1"/>
  <c r="E18" i="1" s="1"/>
  <c r="E44" i="10" s="1"/>
  <c r="E51" i="10" s="1"/>
  <c r="D13" i="1"/>
  <c r="D19" i="1" s="1"/>
  <c r="D12" i="1"/>
  <c r="D18" i="1" s="1"/>
  <c r="D44" i="10" s="1"/>
  <c r="D51" i="10" s="1"/>
  <c r="C13" i="1"/>
  <c r="C19" i="1" s="1"/>
  <c r="D12" i="5" l="1"/>
  <c r="C12" i="5"/>
  <c r="C13" i="5"/>
  <c r="E13" i="4"/>
  <c r="E12" i="2"/>
  <c r="C12" i="2"/>
  <c r="E15" i="5"/>
  <c r="E18" i="5" s="1"/>
  <c r="E48" i="10" s="1"/>
  <c r="E55" i="10" s="1"/>
  <c r="D15" i="5"/>
  <c r="D18" i="5" s="1"/>
  <c r="D48" i="10" s="1"/>
  <c r="D55" i="10" s="1"/>
  <c r="C15" i="5" l="1"/>
  <c r="C18" i="5" s="1"/>
  <c r="B15" i="5"/>
  <c r="B18" i="5" s="1"/>
  <c r="E16" i="5"/>
  <c r="E19" i="5" s="1"/>
  <c r="B16" i="5"/>
  <c r="B19" i="5" s="1"/>
  <c r="C16" i="5"/>
  <c r="C19" i="5" s="1"/>
  <c r="D16" i="5"/>
  <c r="D19" i="5" s="1"/>
  <c r="C16" i="2"/>
  <c r="C19" i="2" s="1"/>
  <c r="D16" i="2"/>
  <c r="D19" i="2" s="1"/>
  <c r="E16" i="2"/>
  <c r="E19" i="2" s="1"/>
  <c r="B16" i="2"/>
  <c r="B19" i="2" s="1"/>
  <c r="D15" i="3"/>
  <c r="D18" i="3" s="1"/>
  <c r="D46" i="10" s="1"/>
  <c r="D53" i="10" s="1"/>
  <c r="B15" i="3"/>
  <c r="B18" i="3" s="1"/>
  <c r="B46" i="10" s="1"/>
  <c r="B53" i="10" s="1"/>
  <c r="C15" i="3"/>
  <c r="C18" i="3" s="1"/>
  <c r="C46" i="10" s="1"/>
  <c r="C53" i="10" s="1"/>
  <c r="E15" i="3"/>
  <c r="E18" i="3" s="1"/>
  <c r="E46" i="10" s="1"/>
  <c r="E53" i="10" s="1"/>
  <c r="C15" i="2"/>
  <c r="C18" i="2" s="1"/>
  <c r="C45" i="10" s="1"/>
  <c r="C52" i="10" s="1"/>
  <c r="E15" i="2"/>
  <c r="E18" i="2" s="1"/>
  <c r="E45" i="10" s="1"/>
  <c r="E52" i="10" s="1"/>
  <c r="B15" i="2"/>
  <c r="B18" i="2" s="1"/>
  <c r="B45" i="10" s="1"/>
  <c r="B52" i="10" s="1"/>
  <c r="D15" i="2"/>
  <c r="D18" i="2" s="1"/>
  <c r="D45" i="10" s="1"/>
  <c r="D52" i="10" s="1"/>
  <c r="E16" i="3"/>
  <c r="E19" i="3" s="1"/>
  <c r="B16" i="3"/>
  <c r="B19" i="3" s="1"/>
  <c r="C16" i="3"/>
  <c r="C19" i="3" s="1"/>
  <c r="D16" i="3"/>
  <c r="D19" i="3" s="1"/>
  <c r="D16" i="6"/>
  <c r="D19" i="6" s="1"/>
  <c r="C16" i="6"/>
  <c r="C19" i="6" s="1"/>
  <c r="E16" i="6"/>
  <c r="E19" i="6" s="1"/>
  <c r="B16" i="6"/>
  <c r="B19" i="6" s="1"/>
  <c r="D15" i="6"/>
  <c r="D18" i="6" s="1"/>
  <c r="D49" i="10" s="1"/>
  <c r="D56" i="10" s="1"/>
  <c r="B15" i="6"/>
  <c r="B18" i="6" s="1"/>
  <c r="B49" i="10" s="1"/>
  <c r="B56" i="10" s="1"/>
  <c r="C15" i="6"/>
  <c r="C18" i="6" s="1"/>
  <c r="C49" i="10" s="1"/>
  <c r="C56" i="10" s="1"/>
  <c r="E15" i="6"/>
  <c r="E18" i="6" s="1"/>
  <c r="E49" i="10" s="1"/>
  <c r="E56" i="10" s="1"/>
  <c r="C48" i="10" l="1"/>
  <c r="C55" i="10" s="1"/>
  <c r="B48" i="10"/>
  <c r="B55" i="10" s="1"/>
  <c r="D12" i="4"/>
  <c r="D13" i="4"/>
  <c r="C15" i="4"/>
  <c r="C18" i="4" s="1"/>
  <c r="C47" i="10" s="1"/>
  <c r="C54" i="10" s="1"/>
  <c r="B12" i="4"/>
  <c r="B16" i="4"/>
  <c r="B13" i="4"/>
  <c r="D15" i="4"/>
  <c r="E15" i="4"/>
  <c r="E18" i="4" s="1"/>
  <c r="E47" i="10" s="1"/>
  <c r="E54" i="10" s="1"/>
  <c r="B15" i="4"/>
  <c r="E16" i="4"/>
  <c r="E19" i="4" s="1"/>
  <c r="D16" i="4"/>
  <c r="D19" i="4" s="1"/>
  <c r="B18" i="4" l="1"/>
  <c r="B47" i="10" s="1"/>
  <c r="B54" i="10" s="1"/>
  <c r="B19" i="4"/>
  <c r="D18" i="4"/>
  <c r="C16" i="4"/>
  <c r="C19" i="4" s="1"/>
  <c r="D47" i="10" l="1"/>
  <c r="D54" i="10" s="1"/>
  <c r="D35" i="10" l="1"/>
  <c r="F35" i="10"/>
  <c r="H35" i="10"/>
  <c r="D36" i="10"/>
  <c r="F36" i="10"/>
  <c r="H36" i="10"/>
  <c r="B37" i="10"/>
  <c r="F37" i="10"/>
  <c r="H37" i="10"/>
  <c r="H38" i="10"/>
  <c r="F39" i="10"/>
  <c r="H39" i="10"/>
  <c r="D40" i="10"/>
  <c r="H40" i="10"/>
  <c r="B35" i="10"/>
  <c r="D37" i="10"/>
  <c r="D38" i="10"/>
  <c r="D39" i="10"/>
  <c r="F40" i="10"/>
  <c r="F38" i="10" l="1"/>
</calcChain>
</file>

<file path=xl/sharedStrings.xml><?xml version="1.0" encoding="utf-8"?>
<sst xmlns="http://schemas.openxmlformats.org/spreadsheetml/2006/main" count="142" uniqueCount="57">
  <si>
    <t>P11 Normal</t>
  </si>
  <si>
    <t>P22 Normal</t>
  </si>
  <si>
    <t>P12 Normal</t>
  </si>
  <si>
    <t>P21 Normal</t>
  </si>
  <si>
    <t>P11 Source</t>
  </si>
  <si>
    <t>P12 Source</t>
  </si>
  <si>
    <t>Q(0) Normal</t>
  </si>
  <si>
    <t>Q(0) Source deg</t>
  </si>
  <si>
    <t>L* normal</t>
  </si>
  <si>
    <t>L* source</t>
  </si>
  <si>
    <t>Q(gas) Normal</t>
  </si>
  <si>
    <t>Q(gas) Source deg</t>
  </si>
  <si>
    <t>α normal 0</t>
  </si>
  <si>
    <t>α source 0</t>
  </si>
  <si>
    <t>α normal 1</t>
  </si>
  <si>
    <t>α source 1</t>
  </si>
  <si>
    <t>α normal 2</t>
  </si>
  <si>
    <t>α source 2</t>
  </si>
  <si>
    <t>α normal 3</t>
  </si>
  <si>
    <t>α source 3</t>
  </si>
  <si>
    <t>α normal 4</t>
  </si>
  <si>
    <t>α source 4</t>
  </si>
  <si>
    <t>α normal 5</t>
  </si>
  <si>
    <t>α source 5</t>
  </si>
  <si>
    <t xml:space="preserve">P12 Foul 0 </t>
  </si>
  <si>
    <t>P12 Foul 1</t>
  </si>
  <si>
    <t>P12 Foul 2</t>
  </si>
  <si>
    <t>P12 Foul 3</t>
  </si>
  <si>
    <t>P12 Foul 4</t>
  </si>
  <si>
    <t>P12 Foul 5</t>
  </si>
  <si>
    <t>α foul 0</t>
  </si>
  <si>
    <t>α foul 1</t>
  </si>
  <si>
    <t>α foul 2</t>
  </si>
  <si>
    <t>α foul 3</t>
  </si>
  <si>
    <t>α foul 4</t>
  </si>
  <si>
    <t>α foul 5</t>
  </si>
  <si>
    <t>1500 ppm Single Path</t>
  </si>
  <si>
    <t>3125ppm Single Path</t>
  </si>
  <si>
    <t>6250ppm Single Path</t>
  </si>
  <si>
    <t>6250ppm Compensated</t>
  </si>
  <si>
    <t>3125ppm Compensated</t>
  </si>
  <si>
    <t>1500 ppm Compensated</t>
  </si>
  <si>
    <t>% sphere wall coverage</t>
  </si>
  <si>
    <t>Single uncompensated path absorption calculation</t>
  </si>
  <si>
    <t>Conc (%vol)</t>
  </si>
  <si>
    <t>Gas measurement</t>
  </si>
  <si>
    <t>Baseline (zero) measurement</t>
  </si>
  <si>
    <t xml:space="preserve">LongPath12 (cm) </t>
  </si>
  <si>
    <t>Single path uncompensated absorption coefficient</t>
  </si>
  <si>
    <t>Absorption coefficient values for compensated four beam and uncompensated single path (in terms of % error from expected unfouled)</t>
  </si>
  <si>
    <t xml:space="preserve">Note: Four beam compensated absorption values acquired using equations 14-20 are calculated elsewhere </t>
  </si>
  <si>
    <t>Gas concentration (ppm) - Uncompensated in green, compensated in purple</t>
  </si>
  <si>
    <t>Error bars (Calculated in separate spreadsheet)</t>
  </si>
  <si>
    <t xml:space="preserve">Gas concentration (ppm) </t>
  </si>
  <si>
    <t>1500 ppm uncompensated</t>
  </si>
  <si>
    <t>3125ppm uncompensated</t>
  </si>
  <si>
    <t>6250ppm uncompensated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</si>
</sst>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E+00"/>
    <numFmt numFmtId="165" formatCode="0.00000E+00"/>
    <numFmt numFmtId="166" formatCode="0.000000E+00"/>
    <numFmt numFmtId="167" formatCode="0.0000000E+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2" borderId="0" xfId="0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3" borderId="0" xfId="0" applyFill="1"/>
    <xf numFmtId="0" fontId="0" fillId="4" borderId="0" xfId="0" applyFill="1"/>
    <xf numFmtId="2" fontId="0" fillId="4" borderId="0" xfId="0" applyNumberFormat="1" applyFill="1"/>
    <xf numFmtId="0" fontId="0" fillId="5" borderId="0" xfId="0" applyFill="1"/>
    <xf numFmtId="0" fontId="2" fillId="4" borderId="0" xfId="0" applyFont="1" applyFill="1"/>
    <xf numFmtId="0" fontId="2" fillId="3" borderId="0" xfId="0" applyFont="1" applyFill="1"/>
    <xf numFmtId="0" fontId="5" fillId="5" borderId="0" xfId="0" applyFont="1" applyFill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224515075118965E-2"/>
          <c:y val="2.2507645259938841E-2"/>
          <c:w val="0.78126271772074873"/>
          <c:h val="0.84076660113170143"/>
        </c:manualLayout>
      </c:layout>
      <c:scatterChart>
        <c:scatterStyle val="lineMarker"/>
        <c:varyColors val="0"/>
        <c:ser>
          <c:idx val="2"/>
          <c:order val="0"/>
          <c:tx>
            <c:strRef>
              <c:f>'All gas concs %error'!$D$34</c:f>
              <c:strCache>
                <c:ptCount val="1"/>
                <c:pt idx="0">
                  <c:v>1500 ppm Single Path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13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</c:spPr>
          </c:marker>
          <c:xVal>
            <c:numRef>
              <c:f>'All gas concs %error'!$A$35:$A$40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'All gas concs %error'!$D$35:$D$40</c:f>
              <c:numCache>
                <c:formatCode>0.00</c:formatCode>
                <c:ptCount val="6"/>
                <c:pt idx="0" formatCode="General">
                  <c:v>0</c:v>
                </c:pt>
                <c:pt idx="1">
                  <c:v>29.192553725397847</c:v>
                </c:pt>
                <c:pt idx="2">
                  <c:v>41.209391088804033</c:v>
                </c:pt>
                <c:pt idx="3">
                  <c:v>50.699734515697848</c:v>
                </c:pt>
                <c:pt idx="4">
                  <c:v>56.945642919235993</c:v>
                </c:pt>
                <c:pt idx="5">
                  <c:v>65.431414302923855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'All gas concs %error'!$E$34</c:f>
              <c:strCache>
                <c:ptCount val="1"/>
                <c:pt idx="0">
                  <c:v>1500 ppm Compensated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chemeClr val="accent6">
                  <a:lumMod val="75000"/>
                </a:schemeClr>
              </a:solidFill>
              <a:ln w="3175">
                <a:solidFill>
                  <a:schemeClr val="tx1"/>
                </a:solidFill>
              </a:ln>
            </c:spPr>
          </c:marker>
          <c:xVal>
            <c:numRef>
              <c:f>'All gas concs %error'!$A$35:$A$40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'All gas concs %error'!$E$35:$E$40</c:f>
              <c:numCache>
                <c:formatCode>General</c:formatCode>
                <c:ptCount val="6"/>
                <c:pt idx="0">
                  <c:v>0</c:v>
                </c:pt>
                <c:pt idx="1">
                  <c:v>0.161780139678812</c:v>
                </c:pt>
                <c:pt idx="2">
                  <c:v>0.96610807732020698</c:v>
                </c:pt>
                <c:pt idx="3">
                  <c:v>1.5959843228170372</c:v>
                </c:pt>
                <c:pt idx="4">
                  <c:v>2.5278679756610023</c:v>
                </c:pt>
                <c:pt idx="5">
                  <c:v>2.9828080247502053</c:v>
                </c:pt>
              </c:numCache>
            </c:numRef>
          </c:yVal>
          <c:smooth val="0"/>
        </c:ser>
        <c:ser>
          <c:idx val="4"/>
          <c:order val="2"/>
          <c:tx>
            <c:strRef>
              <c:f>'All gas concs %error'!$F$34</c:f>
              <c:strCache>
                <c:ptCount val="1"/>
                <c:pt idx="0">
                  <c:v>3125ppm Single Path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12"/>
            <c:spPr>
              <a:solidFill>
                <a:srgbClr val="74B230">
                  <a:alpha val="62000"/>
                </a:srgbClr>
              </a:solidFill>
              <a:ln w="0">
                <a:solidFill>
                  <a:sysClr val="windowText" lastClr="000000"/>
                </a:solidFill>
              </a:ln>
            </c:spPr>
          </c:marker>
          <c:xVal>
            <c:numRef>
              <c:f>'All gas concs %error'!$A$35:$A$40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'All gas concs %error'!$F$35:$F$40</c:f>
              <c:numCache>
                <c:formatCode>0.00</c:formatCode>
                <c:ptCount val="6"/>
                <c:pt idx="0" formatCode="General">
                  <c:v>0</c:v>
                </c:pt>
                <c:pt idx="1">
                  <c:v>24.557697767061693</c:v>
                </c:pt>
                <c:pt idx="2">
                  <c:v>39.606354386937014</c:v>
                </c:pt>
                <c:pt idx="3">
                  <c:v>49.242868977894254</c:v>
                </c:pt>
                <c:pt idx="4">
                  <c:v>53.93361617726864</c:v>
                </c:pt>
                <c:pt idx="5">
                  <c:v>64.876402992634112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'All gas concs %error'!$G$34</c:f>
              <c:strCache>
                <c:ptCount val="1"/>
                <c:pt idx="0">
                  <c:v>3125ppm Compensated</c:v>
                </c:pt>
              </c:strCache>
            </c:strRef>
          </c:tx>
          <c:spPr>
            <a:ln w="28575">
              <a:noFill/>
            </a:ln>
          </c:spPr>
          <c:marker>
            <c:symbol val="star"/>
            <c:size val="13"/>
            <c:spPr>
              <a:noFill/>
              <a:ln w="19050">
                <a:solidFill>
                  <a:srgbClr val="CC0066"/>
                </a:solidFill>
              </a:ln>
            </c:spPr>
          </c:marker>
          <c:xVal>
            <c:numRef>
              <c:f>'All gas concs %error'!$A$35:$A$40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'All gas concs %error'!$G$35:$G$40</c:f>
              <c:numCache>
                <c:formatCode>General</c:formatCode>
                <c:ptCount val="6"/>
                <c:pt idx="0">
                  <c:v>0</c:v>
                </c:pt>
                <c:pt idx="1">
                  <c:v>2.6337037707665556</c:v>
                </c:pt>
                <c:pt idx="2">
                  <c:v>0.51933210012070807</c:v>
                </c:pt>
                <c:pt idx="3">
                  <c:v>2.8614235023061028</c:v>
                </c:pt>
                <c:pt idx="4">
                  <c:v>3.5884790134856814</c:v>
                </c:pt>
                <c:pt idx="5">
                  <c:v>1.37641191597713</c:v>
                </c:pt>
              </c:numCache>
            </c:numRef>
          </c:yVal>
          <c:smooth val="0"/>
        </c:ser>
        <c:ser>
          <c:idx val="6"/>
          <c:order val="4"/>
          <c:tx>
            <c:strRef>
              <c:f>'All gas concs %error'!$H$34</c:f>
              <c:strCache>
                <c:ptCount val="1"/>
                <c:pt idx="0">
                  <c:v>6250ppm Single Path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13"/>
            <c:spPr>
              <a:solidFill>
                <a:srgbClr val="E0D72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'All gas concs %error'!$A$35:$A$40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'All gas concs %error'!$H$35:$H$40</c:f>
              <c:numCache>
                <c:formatCode>0.00</c:formatCode>
                <c:ptCount val="6"/>
                <c:pt idx="0" formatCode="General">
                  <c:v>0</c:v>
                </c:pt>
                <c:pt idx="1">
                  <c:v>23.371280587950039</c:v>
                </c:pt>
                <c:pt idx="2">
                  <c:v>35.668720534181006</c:v>
                </c:pt>
                <c:pt idx="3">
                  <c:v>45.004843043930698</c:v>
                </c:pt>
                <c:pt idx="4">
                  <c:v>50.585068524977302</c:v>
                </c:pt>
                <c:pt idx="5">
                  <c:v>56.834498744751116</c:v>
                </c:pt>
              </c:numCache>
            </c:numRef>
          </c:yVal>
          <c:smooth val="0"/>
        </c:ser>
        <c:ser>
          <c:idx val="7"/>
          <c:order val="5"/>
          <c:tx>
            <c:strRef>
              <c:f>'All gas concs %error'!$I$34</c:f>
              <c:strCache>
                <c:ptCount val="1"/>
                <c:pt idx="0">
                  <c:v>6250ppm Compensated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13"/>
            <c:spPr>
              <a:solidFill>
                <a:schemeClr val="tx1">
                  <a:lumMod val="85000"/>
                  <a:lumOff val="1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'All gas concs %error'!$A$35:$A$40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'All gas concs %error'!$I$35:$I$40</c:f>
              <c:numCache>
                <c:formatCode>General</c:formatCode>
                <c:ptCount val="6"/>
                <c:pt idx="0">
                  <c:v>0</c:v>
                </c:pt>
                <c:pt idx="1">
                  <c:v>3.0925077171969981</c:v>
                </c:pt>
                <c:pt idx="2">
                  <c:v>4.7981915919048319</c:v>
                </c:pt>
                <c:pt idx="3">
                  <c:v>7.2459563869450445</c:v>
                </c:pt>
                <c:pt idx="4">
                  <c:v>6.1933363781363191</c:v>
                </c:pt>
                <c:pt idx="5">
                  <c:v>8.6811173000077009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30528"/>
        <c:axId val="121110912"/>
      </c:scatterChart>
      <c:valAx>
        <c:axId val="121030528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sz="1800" b="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IE" sz="1800" b="0">
                    <a:latin typeface="Times New Roman" pitchFamily="18" charset="0"/>
                    <a:cs typeface="Times New Roman" pitchFamily="18" charset="0"/>
                  </a:rPr>
                  <a:t>Sphere wall foul (%)</a:t>
                </a:r>
              </a:p>
            </c:rich>
          </c:tx>
          <c:layout>
            <c:manualLayout>
              <c:xMode val="edge"/>
              <c:yMode val="edge"/>
              <c:x val="0.37852651990116093"/>
              <c:y val="0.9288072983066089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6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21110912"/>
        <c:crosses val="autoZero"/>
        <c:crossBetween val="midCat"/>
      </c:valAx>
      <c:valAx>
        <c:axId val="1211109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800" b="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IE" sz="1800" b="0">
                    <a:latin typeface="Times New Roman" pitchFamily="18" charset="0"/>
                    <a:cs typeface="Times New Roman" pitchFamily="18" charset="0"/>
                  </a:rPr>
                  <a:t>Error</a:t>
                </a:r>
                <a:r>
                  <a:rPr lang="en-IE" sz="1800" b="0" baseline="0">
                    <a:latin typeface="Times New Roman" pitchFamily="18" charset="0"/>
                    <a:cs typeface="Times New Roman" pitchFamily="18" charset="0"/>
                  </a:rPr>
                  <a:t> from calibrated </a:t>
                </a:r>
                <a:r>
                  <a:rPr lang="el-GR" sz="1800" b="0" baseline="0">
                    <a:latin typeface="Times New Roman" pitchFamily="18" charset="0"/>
                    <a:cs typeface="Times New Roman" pitchFamily="18" charset="0"/>
                  </a:rPr>
                  <a:t>α</a:t>
                </a:r>
                <a:r>
                  <a:rPr lang="en-IE" sz="1800" b="0" baseline="0">
                    <a:latin typeface="Times New Roman" pitchFamily="18" charset="0"/>
                    <a:cs typeface="Times New Roman" pitchFamily="18" charset="0"/>
                  </a:rPr>
                  <a:t> (%)</a:t>
                </a:r>
                <a:endParaRPr lang="en-IE" sz="1800" b="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6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21030528"/>
        <c:crosses val="autoZero"/>
        <c:crossBetween val="midCat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276223</xdr:colOff>
      <xdr:row>0</xdr:row>
      <xdr:rowOff>114294</xdr:rowOff>
    </xdr:from>
    <xdr:to>
      <xdr:col>23</xdr:col>
      <xdr:colOff>93208</xdr:colOff>
      <xdr:row>27</xdr:row>
      <xdr:rowOff>161916</xdr:rowOff>
    </xdr:to>
    <xdr:grpSp>
      <xdr:nvGrpSpPr>
        <xdr:cNvPr id="5" name="Group 4"/>
        <xdr:cNvGrpSpPr/>
      </xdr:nvGrpSpPr>
      <xdr:grpSpPr>
        <a:xfrm>
          <a:off x="5297259" y="114294"/>
          <a:ext cx="10226449" cy="5191122"/>
          <a:chOff x="6461123" y="2095494"/>
          <a:chExt cx="10180185" cy="5191122"/>
        </a:xfrm>
      </xdr:grpSpPr>
      <xdr:graphicFrame macro="">
        <xdr:nvGraphicFramePr>
          <xdr:cNvPr id="3" name="Chart 2"/>
          <xdr:cNvGraphicFramePr/>
        </xdr:nvGraphicFramePr>
        <xdr:xfrm>
          <a:off x="6461123" y="2095494"/>
          <a:ext cx="10180185" cy="5191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/>
          <xdr:cNvSpPr txBox="1"/>
        </xdr:nvSpPr>
        <xdr:spPr>
          <a:xfrm>
            <a:off x="7423612" y="2405061"/>
            <a:ext cx="2855894" cy="52387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IE" sz="1400">
                <a:latin typeface="Times New Roman" pitchFamily="18" charset="0"/>
                <a:cs typeface="Times New Roman" pitchFamily="18" charset="0"/>
              </a:rPr>
              <a:t>Average rando</a:t>
            </a:r>
            <a:r>
              <a:rPr lang="en-IE" sz="1400" baseline="0">
                <a:latin typeface="Times New Roman" pitchFamily="18" charset="0"/>
                <a:cs typeface="Times New Roman" pitchFamily="18" charset="0"/>
              </a:rPr>
              <a:t>m error  = ±1.45%</a:t>
            </a:r>
          </a:p>
          <a:p>
            <a:endParaRPr lang="en-IE" sz="1400" baseline="0">
              <a:latin typeface="Times New Roman" pitchFamily="18" charset="0"/>
              <a:cs typeface="Times New Roman" pitchFamily="18" charset="0"/>
            </a:endParaRP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0.88106</cdr:x>
      <cdr:y>0.12187</cdr:y>
    </cdr:from>
    <cdr:to>
      <cdr:x>0.99209</cdr:x>
      <cdr:y>0.27707</cdr:y>
    </cdr:to>
    <cdr:grpSp>
      <cdr:nvGrpSpPr>
        <cdr:cNvPr id="26" name="Group 25"/>
        <cdr:cNvGrpSpPr/>
      </cdr:nvGrpSpPr>
      <cdr:grpSpPr>
        <a:xfrm xmlns:a="http://schemas.openxmlformats.org/drawingml/2006/main">
          <a:off x="9010115" y="632642"/>
          <a:ext cx="1135443" cy="805662"/>
          <a:chOff x="8220076" y="581835"/>
          <a:chExt cx="1130302" cy="805645"/>
        </a:xfrm>
      </cdr:grpSpPr>
      <cdr:sp macro="" textlink="">
        <cdr:nvSpPr>
          <cdr:cNvPr id="3" name="TextBox 2"/>
          <cdr:cNvSpPr txBox="1"/>
        </cdr:nvSpPr>
        <cdr:spPr>
          <a:xfrm xmlns:a="http://schemas.openxmlformats.org/drawingml/2006/main">
            <a:off x="8371142" y="581835"/>
            <a:ext cx="979236" cy="27224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r>
              <a:rPr lang="en-IE" sz="1400">
                <a:latin typeface="Times New Roman" pitchFamily="18" charset="0"/>
                <a:cs typeface="Times New Roman" pitchFamily="18" charset="0"/>
              </a:rPr>
              <a:t>1500ppm </a:t>
            </a:r>
          </a:p>
        </cdr:txBody>
      </cdr:sp>
      <cdr:grpSp>
        <cdr:nvGrpSpPr>
          <cdr:cNvPr id="25" name="Group 24"/>
          <cdr:cNvGrpSpPr/>
        </cdr:nvGrpSpPr>
        <cdr:grpSpPr>
          <a:xfrm xmlns:a="http://schemas.openxmlformats.org/drawingml/2006/main">
            <a:off x="8220076" y="663581"/>
            <a:ext cx="1066801" cy="723899"/>
            <a:chOff x="8220076" y="663581"/>
            <a:chExt cx="1066801" cy="723899"/>
          </a:xfrm>
        </cdr:grpSpPr>
        <cdr:sp macro="" textlink="">
          <cdr:nvSpPr>
            <cdr:cNvPr id="5" name="TextBox 1"/>
            <cdr:cNvSpPr txBox="1"/>
          </cdr:nvSpPr>
          <cdr:spPr>
            <a:xfrm xmlns:a="http://schemas.openxmlformats.org/drawingml/2006/main">
              <a:off x="8392926" y="826303"/>
              <a:ext cx="893951" cy="332577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square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IE" sz="1400">
                  <a:latin typeface="Times New Roman" pitchFamily="18" charset="0"/>
                  <a:cs typeface="Times New Roman" pitchFamily="18" charset="0"/>
                </a:rPr>
                <a:t>3125ppm </a:t>
              </a:r>
            </a:p>
          </cdr:txBody>
        </cdr:sp>
        <cdr:grpSp>
          <cdr:nvGrpSpPr>
            <cdr:cNvPr id="24" name="Group 23"/>
            <cdr:cNvGrpSpPr/>
          </cdr:nvGrpSpPr>
          <cdr:grpSpPr>
            <a:xfrm xmlns:a="http://schemas.openxmlformats.org/drawingml/2006/main">
              <a:off x="8220076" y="663581"/>
              <a:ext cx="1054102" cy="723899"/>
              <a:chOff x="8220076" y="384181"/>
              <a:chExt cx="1054102" cy="723899"/>
            </a:xfrm>
          </cdr:grpSpPr>
          <cdr:sp macro="" textlink="">
            <cdr:nvSpPr>
              <cdr:cNvPr id="2" name="Isosceles Triangle 1"/>
              <cdr:cNvSpPr/>
            </cdr:nvSpPr>
            <cdr:spPr>
              <a:xfrm xmlns:a="http://schemas.openxmlformats.org/drawingml/2006/main" flipH="1">
                <a:off x="8220076" y="384181"/>
                <a:ext cx="150478" cy="120656"/>
              </a:xfrm>
              <a:prstGeom xmlns:a="http://schemas.openxmlformats.org/drawingml/2006/main" prst="triangle">
                <a:avLst/>
              </a:prstGeom>
              <a:solidFill xmlns:a="http://schemas.openxmlformats.org/drawingml/2006/main">
                <a:schemeClr val="tx2">
                  <a:lumMod val="60000"/>
                  <a:lumOff val="40000"/>
                </a:schemeClr>
              </a:solidFill>
              <a:ln xmlns:a="http://schemas.openxmlformats.org/drawingml/2006/main" w="6350">
                <a:solidFill>
                  <a:schemeClr val="tx1"/>
                </a:solidFill>
              </a:ln>
            </cdr:spPr>
            <cdr:style>
              <a:lnRef xmlns:a="http://schemas.openxmlformats.org/drawingml/2006/main" idx="2">
                <a:schemeClr val="accent1">
                  <a:shade val="50000"/>
                </a:schemeClr>
              </a:lnRef>
              <a:fillRef xmlns:a="http://schemas.openxmlformats.org/drawingml/2006/main" idx="1">
                <a:schemeClr val="accent1"/>
              </a:fillRef>
              <a:effectRef xmlns:a="http://schemas.openxmlformats.org/drawingml/2006/main" idx="0">
                <a:schemeClr val="accent1"/>
              </a:effectRef>
              <a:fontRef xmlns:a="http://schemas.openxmlformats.org/drawingml/2006/main" idx="minor">
                <a:schemeClr val="lt1"/>
              </a:fontRef>
            </cdr:style>
            <cdr:txBody>
              <a:bodyPr xmlns:a="http://schemas.openxmlformats.org/drawingml/2006/main" vertOverflow="clip"/>
              <a:lstStyle xmlns:a="http://schemas.openxmlformats.org/drawingml/2006/main"/>
              <a:p xmlns:a="http://schemas.openxmlformats.org/drawingml/2006/main">
                <a:endParaRPr lang="en-US"/>
              </a:p>
            </cdr:txBody>
          </cdr:sp>
          <cdr:sp macro="" textlink="">
            <cdr:nvSpPr>
              <cdr:cNvPr id="4" name="Rectangle 3"/>
              <cdr:cNvSpPr/>
            </cdr:nvSpPr>
            <cdr:spPr>
              <a:xfrm xmlns:a="http://schemas.openxmlformats.org/drawingml/2006/main">
                <a:off x="8232777" y="625481"/>
                <a:ext cx="125664" cy="117472"/>
              </a:xfrm>
              <a:prstGeom xmlns:a="http://schemas.openxmlformats.org/drawingml/2006/main" prst="rect">
                <a:avLst/>
              </a:prstGeom>
              <a:solidFill xmlns:a="http://schemas.openxmlformats.org/drawingml/2006/main">
                <a:srgbClr val="92D050"/>
              </a:solidFill>
              <a:ln xmlns:a="http://schemas.openxmlformats.org/drawingml/2006/main" w="6350">
                <a:solidFill>
                  <a:schemeClr val="tx1"/>
                </a:solidFill>
              </a:ln>
            </cdr:spPr>
            <cdr:style>
              <a:lnRef xmlns:a="http://schemas.openxmlformats.org/drawingml/2006/main" idx="2">
                <a:schemeClr val="accent1">
                  <a:shade val="50000"/>
                </a:schemeClr>
              </a:lnRef>
              <a:fillRef xmlns:a="http://schemas.openxmlformats.org/drawingml/2006/main" idx="1">
                <a:schemeClr val="accent1"/>
              </a:fillRef>
              <a:effectRef xmlns:a="http://schemas.openxmlformats.org/drawingml/2006/main" idx="0">
                <a:schemeClr val="accent1"/>
              </a:effectRef>
              <a:fontRef xmlns:a="http://schemas.openxmlformats.org/drawingml/2006/main" idx="minor">
                <a:schemeClr val="lt1"/>
              </a:fontRef>
            </cdr:style>
            <cdr:txBody>
              <a:bodyPr xmlns:a="http://schemas.openxmlformats.org/drawingml/2006/main" vertOverflow="clip"/>
              <a:lstStyle xmlns:a="http://schemas.openxmlformats.org/drawingml/2006/main"/>
              <a:p xmlns:a="http://schemas.openxmlformats.org/drawingml/2006/main">
                <a:endParaRPr lang="en-US"/>
              </a:p>
            </cdr:txBody>
          </cdr:sp>
          <cdr:sp macro="" textlink="">
            <cdr:nvSpPr>
              <cdr:cNvPr id="6" name="Diamond 5"/>
              <cdr:cNvSpPr/>
            </cdr:nvSpPr>
            <cdr:spPr>
              <a:xfrm xmlns:a="http://schemas.openxmlformats.org/drawingml/2006/main">
                <a:off x="8220077" y="879481"/>
                <a:ext cx="150478" cy="137304"/>
              </a:xfrm>
              <a:prstGeom xmlns:a="http://schemas.openxmlformats.org/drawingml/2006/main" prst="diamond">
                <a:avLst/>
              </a:prstGeom>
              <a:solidFill xmlns:a="http://schemas.openxmlformats.org/drawingml/2006/main">
                <a:srgbClr val="E0FD31"/>
              </a:solidFill>
              <a:ln xmlns:a="http://schemas.openxmlformats.org/drawingml/2006/main" w="6350">
                <a:solidFill>
                  <a:schemeClr val="tx1"/>
                </a:solidFill>
              </a:ln>
            </cdr:spPr>
            <cdr:style>
              <a:lnRef xmlns:a="http://schemas.openxmlformats.org/drawingml/2006/main" idx="2">
                <a:schemeClr val="accent1">
                  <a:shade val="50000"/>
                </a:schemeClr>
              </a:lnRef>
              <a:fillRef xmlns:a="http://schemas.openxmlformats.org/drawingml/2006/main" idx="1">
                <a:schemeClr val="accent1"/>
              </a:fillRef>
              <a:effectRef xmlns:a="http://schemas.openxmlformats.org/drawingml/2006/main" idx="0">
                <a:schemeClr val="accent1"/>
              </a:effectRef>
              <a:fontRef xmlns:a="http://schemas.openxmlformats.org/drawingml/2006/main" idx="minor">
                <a:schemeClr val="lt1"/>
              </a:fontRef>
            </cdr:style>
            <cdr:txBody>
              <a:bodyPr xmlns:a="http://schemas.openxmlformats.org/drawingml/2006/main" vertOverflow="clip"/>
              <a:lstStyle xmlns:a="http://schemas.openxmlformats.org/drawingml/2006/main"/>
              <a:p xmlns:a="http://schemas.openxmlformats.org/drawingml/2006/main">
                <a:endParaRPr lang="en-US"/>
              </a:p>
            </cdr:txBody>
          </cdr:sp>
          <cdr:sp macro="" textlink="">
            <cdr:nvSpPr>
              <cdr:cNvPr id="7" name="TextBox 1"/>
              <cdr:cNvSpPr txBox="1"/>
            </cdr:nvSpPr>
            <cdr:spPr>
              <a:xfrm xmlns:a="http://schemas.openxmlformats.org/drawingml/2006/main">
                <a:off x="8381042" y="793569"/>
                <a:ext cx="893136" cy="314511"/>
              </a:xfrm>
              <a:prstGeom xmlns:a="http://schemas.openxmlformats.org/drawingml/2006/main" prst="rect">
                <a:avLst/>
              </a:prstGeom>
            </cdr:spPr>
            <cdr:txBody>
              <a:bodyPr xmlns:a="http://schemas.openxmlformats.org/drawingml/2006/main" wrap="square" rtlCol="0"/>
              <a:lstStyle xmlns:a="http://schemas.openxmlformats.org/drawingml/2006/main">
                <a:lvl1pPr marL="0" indent="0">
                  <a:defRPr sz="1100">
                    <a:latin typeface="Calibri"/>
                  </a:defRPr>
                </a:lvl1pPr>
                <a:lvl2pPr marL="457200" indent="0">
                  <a:defRPr sz="1100">
                    <a:latin typeface="Calibri"/>
                  </a:defRPr>
                </a:lvl2pPr>
                <a:lvl3pPr marL="914400" indent="0">
                  <a:defRPr sz="1100">
                    <a:latin typeface="Calibri"/>
                  </a:defRPr>
                </a:lvl3pPr>
                <a:lvl4pPr marL="1371600" indent="0">
                  <a:defRPr sz="1100">
                    <a:latin typeface="Calibri"/>
                  </a:defRPr>
                </a:lvl4pPr>
                <a:lvl5pPr marL="1828800" indent="0">
                  <a:defRPr sz="1100">
                    <a:latin typeface="Calibri"/>
                  </a:defRPr>
                </a:lvl5pPr>
                <a:lvl6pPr marL="2286000" indent="0">
                  <a:defRPr sz="1100">
                    <a:latin typeface="Calibri"/>
                  </a:defRPr>
                </a:lvl6pPr>
                <a:lvl7pPr marL="2743200" indent="0">
                  <a:defRPr sz="1100">
                    <a:latin typeface="Calibri"/>
                  </a:defRPr>
                </a:lvl7pPr>
                <a:lvl8pPr marL="3200400" indent="0">
                  <a:defRPr sz="1100">
                    <a:latin typeface="Calibri"/>
                  </a:defRPr>
                </a:lvl8pPr>
                <a:lvl9pPr marL="3657600" indent="0">
                  <a:defRPr sz="1100">
                    <a:latin typeface="Calibri"/>
                  </a:defRPr>
                </a:lvl9pPr>
              </a:lstStyle>
              <a:p xmlns:a="http://schemas.openxmlformats.org/drawingml/2006/main">
                <a:r>
                  <a:rPr lang="en-IE" sz="1400">
                    <a:latin typeface="Times New Roman" pitchFamily="18" charset="0"/>
                    <a:cs typeface="Times New Roman" pitchFamily="18" charset="0"/>
                  </a:rPr>
                  <a:t>6250ppm </a:t>
                </a:r>
              </a:p>
            </cdr:txBody>
          </cdr:sp>
        </cdr:grpSp>
      </cdr:grpSp>
    </cdr:grpSp>
  </cdr:relSizeAnchor>
  <cdr:relSizeAnchor xmlns:cdr="http://schemas.openxmlformats.org/drawingml/2006/chartDrawing">
    <cdr:from>
      <cdr:x>0.84536</cdr:x>
      <cdr:y>0.01735</cdr:y>
    </cdr:from>
    <cdr:to>
      <cdr:x>0.9896</cdr:x>
      <cdr:y>0.1107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8605933" y="90063"/>
          <a:ext cx="1468344" cy="4846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IE" sz="1400">
              <a:latin typeface="Times New Roman" pitchFamily="18" charset="0"/>
              <a:cs typeface="Times New Roman" pitchFamily="18" charset="0"/>
            </a:rPr>
            <a:t>Uncompensated</a:t>
          </a:r>
          <a:r>
            <a:rPr lang="en-IE" sz="1400" baseline="0">
              <a:latin typeface="Times New Roman" pitchFamily="18" charset="0"/>
              <a:cs typeface="Times New Roman" pitchFamily="18" charset="0"/>
            </a:rPr>
            <a:t> </a:t>
          </a:r>
        </a:p>
        <a:p xmlns:a="http://schemas.openxmlformats.org/drawingml/2006/main">
          <a:pPr algn="ctr"/>
          <a:r>
            <a:rPr lang="en-IE" sz="1400" baseline="0">
              <a:latin typeface="Times New Roman" pitchFamily="18" charset="0"/>
              <a:cs typeface="Times New Roman" pitchFamily="18" charset="0"/>
            </a:rPr>
            <a:t>diffuse path</a:t>
          </a:r>
          <a:r>
            <a:rPr lang="en-IE" sz="1400">
              <a:latin typeface="Times New Roman" pitchFamily="18" charset="0"/>
              <a:cs typeface="Times New Roman" pitchFamily="18" charset="0"/>
            </a:rPr>
            <a:t> </a:t>
          </a:r>
        </a:p>
      </cdr:txBody>
    </cdr:sp>
  </cdr:relSizeAnchor>
  <cdr:relSizeAnchor xmlns:cdr="http://schemas.openxmlformats.org/drawingml/2006/chartDrawing">
    <cdr:from>
      <cdr:x>0.87824</cdr:x>
      <cdr:y>0.71114</cdr:y>
    </cdr:from>
    <cdr:to>
      <cdr:x>0.98336</cdr:x>
      <cdr:y>0.85444</cdr:y>
    </cdr:to>
    <cdr:grpSp>
      <cdr:nvGrpSpPr>
        <cdr:cNvPr id="30" name="Group 29"/>
        <cdr:cNvGrpSpPr/>
      </cdr:nvGrpSpPr>
      <cdr:grpSpPr>
        <a:xfrm xmlns:a="http://schemas.openxmlformats.org/drawingml/2006/main">
          <a:off x="8981277" y="3691614"/>
          <a:ext cx="1075004" cy="743888"/>
          <a:chOff x="8153208" y="3577306"/>
          <a:chExt cx="1070169" cy="743875"/>
        </a:xfrm>
      </cdr:grpSpPr>
      <cdr:sp macro="" textlink="">
        <cdr:nvSpPr>
          <cdr:cNvPr id="21" name="TextBox 1"/>
          <cdr:cNvSpPr txBox="1"/>
        </cdr:nvSpPr>
        <cdr:spPr>
          <a:xfrm xmlns:a="http://schemas.openxmlformats.org/drawingml/2006/main">
            <a:off x="8309678" y="3787754"/>
            <a:ext cx="913699" cy="29212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Calibri"/>
              </a:defRPr>
            </a:lvl1pPr>
            <a:lvl2pPr marL="457200" indent="0">
              <a:defRPr sz="1100">
                <a:latin typeface="Calibri"/>
              </a:defRPr>
            </a:lvl2pPr>
            <a:lvl3pPr marL="914400" indent="0">
              <a:defRPr sz="1100">
                <a:latin typeface="Calibri"/>
              </a:defRPr>
            </a:lvl3pPr>
            <a:lvl4pPr marL="1371600" indent="0">
              <a:defRPr sz="1100">
                <a:latin typeface="Calibri"/>
              </a:defRPr>
            </a:lvl4pPr>
            <a:lvl5pPr marL="1828800" indent="0">
              <a:defRPr sz="1100">
                <a:latin typeface="Calibri"/>
              </a:defRPr>
            </a:lvl5pPr>
            <a:lvl6pPr marL="2286000" indent="0">
              <a:defRPr sz="1100">
                <a:latin typeface="Calibri"/>
              </a:defRPr>
            </a:lvl6pPr>
            <a:lvl7pPr marL="2743200" indent="0">
              <a:defRPr sz="1100">
                <a:latin typeface="Calibri"/>
              </a:defRPr>
            </a:lvl7pPr>
            <a:lvl8pPr marL="3200400" indent="0">
              <a:defRPr sz="1100">
                <a:latin typeface="Calibri"/>
              </a:defRPr>
            </a:lvl8pPr>
            <a:lvl9pPr marL="3657600" indent="0">
              <a:defRPr sz="1100">
                <a:latin typeface="Calibri"/>
              </a:defRPr>
            </a:lvl9pPr>
          </a:lstStyle>
          <a:p xmlns:a="http://schemas.openxmlformats.org/drawingml/2006/main">
            <a:r>
              <a:rPr lang="en-IE" sz="1400">
                <a:latin typeface="Times New Roman" pitchFamily="18" charset="0"/>
                <a:cs typeface="Times New Roman" pitchFamily="18" charset="0"/>
              </a:rPr>
              <a:t>3125ppm </a:t>
            </a:r>
          </a:p>
        </cdr:txBody>
      </cdr:sp>
      <cdr:grpSp>
        <cdr:nvGrpSpPr>
          <cdr:cNvPr id="29" name="Group 28"/>
          <cdr:cNvGrpSpPr/>
        </cdr:nvGrpSpPr>
        <cdr:grpSpPr>
          <a:xfrm xmlns:a="http://schemas.openxmlformats.org/drawingml/2006/main">
            <a:off x="8153208" y="3577306"/>
            <a:ext cx="1044769" cy="743875"/>
            <a:chOff x="8153208" y="3577306"/>
            <a:chExt cx="1044769" cy="743875"/>
          </a:xfrm>
        </cdr:grpSpPr>
        <cdr:sp macro="" textlink="">
          <cdr:nvSpPr>
            <cdr:cNvPr id="19" name="Straight Connector 18"/>
            <cdr:cNvSpPr/>
          </cdr:nvSpPr>
          <cdr:spPr>
            <a:xfrm xmlns:a="http://schemas.openxmlformats.org/drawingml/2006/main">
              <a:off x="8175096" y="4163539"/>
              <a:ext cx="137534" cy="0"/>
            </a:xfrm>
            <a:prstGeom xmlns:a="http://schemas.openxmlformats.org/drawingml/2006/main" prst="line">
              <a:avLst/>
            </a:prstGeom>
            <a:ln xmlns:a="http://schemas.openxmlformats.org/drawingml/2006/main" w="28575">
              <a:solidFill>
                <a:schemeClr val="tx1"/>
              </a:solidFill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  <cdr:txBody>
            <a:bodyPr xmlns:a="http://schemas.openxmlformats.org/drawingml/2006/main" vertOverflow="clip"/>
            <a:lstStyle xmlns:a="http://schemas.openxmlformats.org/drawingml/2006/main"/>
            <a:p xmlns:a="http://schemas.openxmlformats.org/drawingml/2006/main">
              <a:endParaRPr lang="en-US"/>
            </a:p>
          </cdr:txBody>
        </cdr:sp>
        <cdr:grpSp>
          <cdr:nvGrpSpPr>
            <cdr:cNvPr id="28" name="Group 27"/>
            <cdr:cNvGrpSpPr/>
          </cdr:nvGrpSpPr>
          <cdr:grpSpPr>
            <a:xfrm xmlns:a="http://schemas.openxmlformats.org/drawingml/2006/main">
              <a:off x="8153208" y="3577306"/>
              <a:ext cx="1044769" cy="743875"/>
              <a:chOff x="8153208" y="3577306"/>
              <a:chExt cx="1044769" cy="743875"/>
            </a:xfrm>
          </cdr:grpSpPr>
          <cdr:sp macro="" textlink="">
            <cdr:nvSpPr>
              <cdr:cNvPr id="20" name="TextBox 1"/>
              <cdr:cNvSpPr txBox="1"/>
            </cdr:nvSpPr>
            <cdr:spPr>
              <a:xfrm xmlns:a="http://schemas.openxmlformats.org/drawingml/2006/main">
                <a:off x="8309678" y="4018240"/>
                <a:ext cx="888299" cy="302941"/>
              </a:xfrm>
              <a:prstGeom xmlns:a="http://schemas.openxmlformats.org/drawingml/2006/main" prst="rect">
                <a:avLst/>
              </a:prstGeom>
            </cdr:spPr>
            <cdr:txBody>
              <a:bodyPr xmlns:a="http://schemas.openxmlformats.org/drawingml/2006/main" wrap="square" rtlCol="0"/>
              <a:lstStyle xmlns:a="http://schemas.openxmlformats.org/drawingml/2006/main">
                <a:lvl1pPr marL="0" indent="0">
                  <a:defRPr sz="1100">
                    <a:latin typeface="Calibri"/>
                  </a:defRPr>
                </a:lvl1pPr>
                <a:lvl2pPr marL="457200" indent="0">
                  <a:defRPr sz="1100">
                    <a:latin typeface="Calibri"/>
                  </a:defRPr>
                </a:lvl2pPr>
                <a:lvl3pPr marL="914400" indent="0">
                  <a:defRPr sz="1100">
                    <a:latin typeface="Calibri"/>
                  </a:defRPr>
                </a:lvl3pPr>
                <a:lvl4pPr marL="1371600" indent="0">
                  <a:defRPr sz="1100">
                    <a:latin typeface="Calibri"/>
                  </a:defRPr>
                </a:lvl4pPr>
                <a:lvl5pPr marL="1828800" indent="0">
                  <a:defRPr sz="1100">
                    <a:latin typeface="Calibri"/>
                  </a:defRPr>
                </a:lvl5pPr>
                <a:lvl6pPr marL="2286000" indent="0">
                  <a:defRPr sz="1100">
                    <a:latin typeface="Calibri"/>
                  </a:defRPr>
                </a:lvl6pPr>
                <a:lvl7pPr marL="2743200" indent="0">
                  <a:defRPr sz="1100">
                    <a:latin typeface="Calibri"/>
                  </a:defRPr>
                </a:lvl7pPr>
                <a:lvl8pPr marL="3200400" indent="0">
                  <a:defRPr sz="1100">
                    <a:latin typeface="Calibri"/>
                  </a:defRPr>
                </a:lvl8pPr>
                <a:lvl9pPr marL="3657600" indent="0">
                  <a:defRPr sz="1100">
                    <a:latin typeface="Calibri"/>
                  </a:defRPr>
                </a:lvl9pPr>
              </a:lstStyle>
              <a:p xmlns:a="http://schemas.openxmlformats.org/drawingml/2006/main">
                <a:r>
                  <a:rPr lang="en-IE" sz="1400">
                    <a:latin typeface="Times New Roman" pitchFamily="18" charset="0"/>
                    <a:cs typeface="Times New Roman" pitchFamily="18" charset="0"/>
                  </a:rPr>
                  <a:t>6250ppm </a:t>
                </a:r>
              </a:p>
            </cdr:txBody>
          </cdr:sp>
          <cdr:grpSp>
            <cdr:nvGrpSpPr>
              <cdr:cNvPr id="27" name="Group 26"/>
              <cdr:cNvGrpSpPr/>
            </cdr:nvGrpSpPr>
            <cdr:grpSpPr>
              <a:xfrm xmlns:a="http://schemas.openxmlformats.org/drawingml/2006/main">
                <a:off x="8153208" y="3577306"/>
                <a:ext cx="1044769" cy="450589"/>
                <a:chOff x="8153208" y="3577306"/>
                <a:chExt cx="1044769" cy="450589"/>
              </a:xfrm>
            </cdr:grpSpPr>
            <cdr:sp macro="" textlink="">
              <cdr:nvSpPr>
                <cdr:cNvPr id="9" name="Oval 8"/>
                <cdr:cNvSpPr/>
              </cdr:nvSpPr>
              <cdr:spPr>
                <a:xfrm xmlns:a="http://schemas.openxmlformats.org/drawingml/2006/main">
                  <a:off x="8173772" y="3684866"/>
                  <a:ext cx="126947" cy="121265"/>
                </a:xfrm>
                <a:prstGeom xmlns:a="http://schemas.openxmlformats.org/drawingml/2006/main" prst="ellipse">
                  <a:avLst/>
                </a:prstGeom>
                <a:solidFill xmlns:a="http://schemas.openxmlformats.org/drawingml/2006/main">
                  <a:srgbClr val="E68900"/>
                </a:solidFill>
                <a:ln xmlns:a="http://schemas.openxmlformats.org/drawingml/2006/main" w="6350">
                  <a:solidFill>
                    <a:schemeClr val="tx1"/>
                  </a:solidFill>
                </a:ln>
              </cdr:spPr>
              <cdr:style>
                <a:lnRef xmlns:a="http://schemas.openxmlformats.org/drawingml/2006/main" idx="2">
                  <a:schemeClr val="accent1">
                    <a:shade val="50000"/>
                  </a:schemeClr>
                </a:lnRef>
                <a:fillRef xmlns:a="http://schemas.openxmlformats.org/drawingml/2006/main" idx="1">
                  <a:schemeClr val="accent1"/>
                </a:fillRef>
                <a:effectRef xmlns:a="http://schemas.openxmlformats.org/drawingml/2006/main" idx="0">
                  <a:schemeClr val="accent1"/>
                </a:effectRef>
                <a:fontRef xmlns:a="http://schemas.openxmlformats.org/drawingml/2006/main" idx="minor">
                  <a:schemeClr val="lt1"/>
                </a:fontRef>
              </cdr:style>
              <cdr:txBody>
                <a:bodyPr xmlns:a="http://schemas.openxmlformats.org/drawingml/2006/main" vertOverflow="clip"/>
                <a:lstStyle xmlns:a="http://schemas.openxmlformats.org/drawingml/2006/main"/>
                <a:p xmlns:a="http://schemas.openxmlformats.org/drawingml/2006/main">
                  <a:endParaRPr lang="en-US"/>
                </a:p>
              </cdr:txBody>
            </cdr:sp>
            <cdr:grpSp>
              <cdr:nvGrpSpPr>
                <cdr:cNvPr id="17" name="Group 16"/>
                <cdr:cNvGrpSpPr/>
              </cdr:nvGrpSpPr>
              <cdr:grpSpPr>
                <a:xfrm xmlns:a="http://schemas.openxmlformats.org/drawingml/2006/main">
                  <a:off x="8153208" y="3878028"/>
                  <a:ext cx="164410" cy="149867"/>
                  <a:chOff x="8167990" y="3945198"/>
                  <a:chExt cx="171888" cy="169693"/>
                </a:xfrm>
              </cdr:grpSpPr>
              <cdr:sp macro="" textlink="">
                <cdr:nvSpPr>
                  <cdr:cNvPr id="12" name="Straight Connector 11"/>
                  <cdr:cNvSpPr/>
                </cdr:nvSpPr>
                <cdr:spPr>
                  <a:xfrm xmlns:a="http://schemas.openxmlformats.org/drawingml/2006/main" rot="2700000">
                    <a:off x="8252912" y="3948687"/>
                    <a:ext cx="2044" cy="171888"/>
                  </a:xfrm>
                  <a:prstGeom xmlns:a="http://schemas.openxmlformats.org/drawingml/2006/main" prst="line">
                    <a:avLst/>
                  </a:prstGeom>
                  <a:ln xmlns:a="http://schemas.openxmlformats.org/drawingml/2006/main" w="19050">
                    <a:solidFill>
                      <a:srgbClr val="CC0066"/>
                    </a:solidFill>
                  </a:ln>
                </cdr:spPr>
                <cdr:style>
                  <a:lnRef xmlns:a="http://schemas.openxmlformats.org/drawingml/2006/main" idx="1">
                    <a:schemeClr val="accent1"/>
                  </a:lnRef>
                  <a:fillRef xmlns:a="http://schemas.openxmlformats.org/drawingml/2006/main" idx="0">
                    <a:schemeClr val="accent1"/>
                  </a:fillRef>
                  <a:effectRef xmlns:a="http://schemas.openxmlformats.org/drawingml/2006/main" idx="0">
                    <a:schemeClr val="accent1"/>
                  </a:effectRef>
                  <a:fontRef xmlns:a="http://schemas.openxmlformats.org/drawingml/2006/main" idx="minor">
                    <a:schemeClr val="tx1"/>
                  </a:fontRef>
                </cdr:style>
                <cdr:txBody>
                  <a:bodyPr xmlns:a="http://schemas.openxmlformats.org/drawingml/2006/main" vertOverflow="clip"/>
                  <a:lstStyle xmlns:a="http://schemas.openxmlformats.org/drawingml/2006/main"/>
                  <a:p xmlns:a="http://schemas.openxmlformats.org/drawingml/2006/main">
                    <a:endParaRPr lang="en-US"/>
                  </a:p>
                </cdr:txBody>
              </cdr:sp>
              <cdr:sp macro="" textlink="">
                <cdr:nvSpPr>
                  <cdr:cNvPr id="14" name="Straight Connector 13"/>
                  <cdr:cNvSpPr/>
                </cdr:nvSpPr>
                <cdr:spPr>
                  <a:xfrm xmlns:a="http://schemas.openxmlformats.org/drawingml/2006/main">
                    <a:off x="8259682" y="3961397"/>
                    <a:ext cx="638" cy="137961"/>
                  </a:xfrm>
                  <a:prstGeom xmlns:a="http://schemas.openxmlformats.org/drawingml/2006/main" prst="line">
                    <a:avLst/>
                  </a:prstGeom>
                  <a:ln xmlns:a="http://schemas.openxmlformats.org/drawingml/2006/main" w="19050">
                    <a:solidFill>
                      <a:srgbClr val="CC0066"/>
                    </a:solidFill>
                  </a:ln>
                </cdr:spPr>
                <cdr:style>
                  <a:lnRef xmlns:a="http://schemas.openxmlformats.org/drawingml/2006/main" idx="1">
                    <a:schemeClr val="accent1"/>
                  </a:lnRef>
                  <a:fillRef xmlns:a="http://schemas.openxmlformats.org/drawingml/2006/main" idx="0">
                    <a:schemeClr val="accent1"/>
                  </a:fillRef>
                  <a:effectRef xmlns:a="http://schemas.openxmlformats.org/drawingml/2006/main" idx="0">
                    <a:schemeClr val="accent1"/>
                  </a:effectRef>
                  <a:fontRef xmlns:a="http://schemas.openxmlformats.org/drawingml/2006/main" idx="minor">
                    <a:schemeClr val="tx1"/>
                  </a:fontRef>
                </cdr:style>
                <cdr:txBody>
                  <a:bodyPr xmlns:a="http://schemas.openxmlformats.org/drawingml/2006/main"/>
                  <a:lstStyle xmlns:a="http://schemas.openxmlformats.org/drawingml/2006/main">
                    <a:lvl1pPr marL="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 xmlns:a="http://schemas.openxmlformats.org/drawingml/2006/main">
                    <a:endParaRPr lang="en-US"/>
                  </a:p>
                </cdr:txBody>
              </cdr:sp>
              <cdr:sp macro="" textlink="">
                <cdr:nvSpPr>
                  <cdr:cNvPr id="15" name="Straight Connector 14"/>
                  <cdr:cNvSpPr/>
                </cdr:nvSpPr>
                <cdr:spPr>
                  <a:xfrm xmlns:a="http://schemas.openxmlformats.org/drawingml/2006/main" rot="18900000">
                    <a:off x="8256783" y="3945198"/>
                    <a:ext cx="0" cy="169693"/>
                  </a:xfrm>
                  <a:prstGeom xmlns:a="http://schemas.openxmlformats.org/drawingml/2006/main" prst="line">
                    <a:avLst/>
                  </a:prstGeom>
                  <a:noFill xmlns:a="http://schemas.openxmlformats.org/drawingml/2006/main"/>
                  <a:ln xmlns:a="http://schemas.openxmlformats.org/drawingml/2006/main" w="19050" cap="flat" cmpd="sng" algn="ctr">
                    <a:solidFill>
                      <a:srgbClr val="CC0066"/>
                    </a:solidFill>
                    <a:prstDash val="solid"/>
                  </a:ln>
                  <a:effectLst xmlns:a="http://schemas.openxmlformats.org/drawingml/2006/main"/>
                </cdr:spPr>
                <cdr:style>
                  <a:lnRef xmlns:a="http://schemas.openxmlformats.org/drawingml/2006/main" idx="1">
                    <a:schemeClr val="accent1"/>
                  </a:lnRef>
                  <a:fillRef xmlns:a="http://schemas.openxmlformats.org/drawingml/2006/main" idx="0">
                    <a:schemeClr val="accent1"/>
                  </a:fillRef>
                  <a:effectRef xmlns:a="http://schemas.openxmlformats.org/drawingml/2006/main" idx="0">
                    <a:schemeClr val="accent1"/>
                  </a:effectRef>
                  <a:fontRef xmlns:a="http://schemas.openxmlformats.org/drawingml/2006/main" idx="minor">
                    <a:schemeClr val="tx1"/>
                  </a:fontRef>
                </cdr:style>
                <cdr:txBody>
                  <a:bodyPr xmlns:a="http://schemas.openxmlformats.org/drawingml/2006/main"/>
                  <a:lstStyle xmlns:a="http://schemas.openxmlformats.org/drawingml/2006/main">
                    <a:lvl1pPr marL="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1pPr>
                    <a:lvl2pPr marL="4572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2pPr>
                    <a:lvl3pPr marL="9144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3pPr>
                    <a:lvl4pPr marL="13716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4pPr>
                    <a:lvl5pPr marL="18288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5pPr>
                    <a:lvl6pPr marL="22860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6pPr>
                    <a:lvl7pPr marL="27432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7pPr>
                    <a:lvl8pPr marL="32004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8pPr>
                    <a:lvl9pPr marL="3657600" indent="0">
                      <a:defRPr sz="1100">
                        <a:solidFill>
                          <a:sysClr val="windowText" lastClr="000000"/>
                        </a:solidFill>
                        <a:latin typeface="Calibri"/>
                      </a:defRPr>
                    </a:lvl9pPr>
                  </a:lstStyle>
                  <a:p xmlns:a="http://schemas.openxmlformats.org/drawingml/2006/main">
                    <a:endParaRPr lang="en-US"/>
                  </a:p>
                </cdr:txBody>
              </cdr:sp>
            </cdr:grpSp>
            <cdr:sp macro="" textlink="">
              <cdr:nvSpPr>
                <cdr:cNvPr id="22" name="TextBox 1"/>
                <cdr:cNvSpPr txBox="1"/>
              </cdr:nvSpPr>
              <cdr:spPr>
                <a:xfrm xmlns:a="http://schemas.openxmlformats.org/drawingml/2006/main">
                  <a:off x="8317338" y="3577306"/>
                  <a:ext cx="880639" cy="286675"/>
                </a:xfrm>
                <a:prstGeom xmlns:a="http://schemas.openxmlformats.org/drawingml/2006/main" prst="rect">
                  <a:avLst/>
                </a:prstGeom>
              </cdr:spPr>
              <cdr:txBody>
                <a:bodyPr xmlns:a="http://schemas.openxmlformats.org/drawingml/2006/main" wrap="square" rtlCol="0"/>
                <a:lstStyle xmlns:a="http://schemas.openxmlformats.org/drawingml/2006/main">
                  <a:lvl1pPr marL="0" indent="0">
                    <a:defRPr sz="1100">
                      <a:latin typeface="Calibri"/>
                    </a:defRPr>
                  </a:lvl1pPr>
                  <a:lvl2pPr marL="457200" indent="0">
                    <a:defRPr sz="1100">
                      <a:latin typeface="Calibri"/>
                    </a:defRPr>
                  </a:lvl2pPr>
                  <a:lvl3pPr marL="914400" indent="0">
                    <a:defRPr sz="1100">
                      <a:latin typeface="Calibri"/>
                    </a:defRPr>
                  </a:lvl3pPr>
                  <a:lvl4pPr marL="1371600" indent="0">
                    <a:defRPr sz="1100">
                      <a:latin typeface="Calibri"/>
                    </a:defRPr>
                  </a:lvl4pPr>
                  <a:lvl5pPr marL="1828800" indent="0">
                    <a:defRPr sz="1100">
                      <a:latin typeface="Calibri"/>
                    </a:defRPr>
                  </a:lvl5pPr>
                  <a:lvl6pPr marL="2286000" indent="0">
                    <a:defRPr sz="1100">
                      <a:latin typeface="Calibri"/>
                    </a:defRPr>
                  </a:lvl6pPr>
                  <a:lvl7pPr marL="2743200" indent="0">
                    <a:defRPr sz="1100">
                      <a:latin typeface="Calibri"/>
                    </a:defRPr>
                  </a:lvl7pPr>
                  <a:lvl8pPr marL="3200400" indent="0">
                    <a:defRPr sz="1100">
                      <a:latin typeface="Calibri"/>
                    </a:defRPr>
                  </a:lvl8pPr>
                  <a:lvl9pPr marL="3657600" indent="0">
                    <a:defRPr sz="1100">
                      <a:latin typeface="Calibri"/>
                    </a:defRPr>
                  </a:lvl9pPr>
                </a:lstStyle>
                <a:p xmlns:a="http://schemas.openxmlformats.org/drawingml/2006/main">
                  <a:r>
                    <a:rPr lang="en-IE" sz="1400">
                      <a:latin typeface="Times New Roman" pitchFamily="18" charset="0"/>
                      <a:cs typeface="Times New Roman" pitchFamily="18" charset="0"/>
                    </a:rPr>
                    <a:t>1500ppm </a:t>
                  </a:r>
                </a:p>
              </cdr:txBody>
            </cdr:sp>
          </cdr:grpSp>
        </cdr:grpSp>
      </cdr:grpSp>
    </cdr:grpSp>
  </cdr:relSizeAnchor>
  <cdr:relSizeAnchor xmlns:cdr="http://schemas.openxmlformats.org/drawingml/2006/chartDrawing">
    <cdr:from>
      <cdr:x>0.86532</cdr:x>
      <cdr:y>0.62464</cdr:y>
    </cdr:from>
    <cdr:to>
      <cdr:x>0.98835</cdr:x>
      <cdr:y>0.71499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8809133" y="3242591"/>
          <a:ext cx="1252444" cy="4689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IE" sz="1400">
              <a:latin typeface="Times New Roman" pitchFamily="18" charset="0"/>
              <a:cs typeface="Times New Roman" pitchFamily="18" charset="0"/>
            </a:rPr>
            <a:t>Compensated</a:t>
          </a:r>
          <a:r>
            <a:rPr lang="en-IE" sz="1400" baseline="0">
              <a:latin typeface="Times New Roman" pitchFamily="18" charset="0"/>
              <a:cs typeface="Times New Roman" pitchFamily="18" charset="0"/>
            </a:rPr>
            <a:t> </a:t>
          </a:r>
        </a:p>
        <a:p xmlns:a="http://schemas.openxmlformats.org/drawingml/2006/main">
          <a:pPr algn="ctr"/>
          <a:r>
            <a:rPr lang="en-IE" sz="1400" baseline="0">
              <a:latin typeface="Times New Roman" pitchFamily="18" charset="0"/>
              <a:cs typeface="Times New Roman" pitchFamily="18" charset="0"/>
            </a:rPr>
            <a:t>four beam </a:t>
          </a:r>
          <a:r>
            <a:rPr lang="en-IE" sz="1400">
              <a:latin typeface="Times New Roman" pitchFamily="18" charset="0"/>
              <a:cs typeface="Times New Roman" pitchFamily="18" charset="0"/>
            </a:rPr>
            <a:t> 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arah\Downloads\03_April%20high%20concs%20and%20source%20deg_pg244re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arah\Downloads\03_April%20pathlength%20adjustment_pg244re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% no foul"/>
      <sheetName val="0.15% no foul"/>
      <sheetName val="0.3125% no foul"/>
      <sheetName val="0.625% no foul"/>
      <sheetName val="0% foul 1"/>
      <sheetName val="0.15% foul 1"/>
      <sheetName val="0.3125% foul 1"/>
      <sheetName val="0.625% foul 1"/>
      <sheetName val="0% foul 2"/>
      <sheetName val="0.15% foul 2"/>
      <sheetName val="0.3125% foul 2"/>
      <sheetName val="0.625% foul 2"/>
      <sheetName val="0% foul 3"/>
      <sheetName val="0.15% foul 3"/>
      <sheetName val="0.3125% foul 3"/>
      <sheetName val="0.625% foul 3"/>
      <sheetName val="0% foul 4"/>
      <sheetName val="0.15% foul 4"/>
      <sheetName val="0.3125% foul 4"/>
      <sheetName val="0.625% foul 4"/>
      <sheetName val="0% foul 5 "/>
      <sheetName val="0.15% foul 5"/>
      <sheetName val="0.3125% foul 5"/>
      <sheetName val="0.625% foul 5"/>
      <sheetName val="Sheet25"/>
    </sheetNames>
    <sheetDataSet>
      <sheetData sheetId="0">
        <row r="2">
          <cell r="I2">
            <v>1.4618455442221062E-3</v>
          </cell>
          <cell r="J2">
            <v>1.7244576881358502E-3</v>
          </cell>
          <cell r="K2">
            <v>4.6743192360186823E-6</v>
          </cell>
          <cell r="L2">
            <v>4.2291345462269528E-6</v>
          </cell>
          <cell r="M2">
            <v>1.403908500258686E-3</v>
          </cell>
          <cell r="N2">
            <v>4.4817619936978693E-6</v>
          </cell>
        </row>
      </sheetData>
      <sheetData sheetId="1">
        <row r="2">
          <cell r="I2">
            <v>1.4540644174883958E-3</v>
          </cell>
          <cell r="J2">
            <v>1.7064304984088067E-3</v>
          </cell>
          <cell r="K2">
            <v>4.23670193343658E-6</v>
          </cell>
          <cell r="L2">
            <v>3.8232581128992805E-6</v>
          </cell>
          <cell r="M2">
            <v>1.3885198248662493E-3</v>
          </cell>
          <cell r="N2">
            <v>4.0464851329041382E-6</v>
          </cell>
        </row>
      </sheetData>
      <sheetData sheetId="2">
        <row r="2">
          <cell r="I2">
            <v>1.4394574077952356E-3</v>
          </cell>
          <cell r="J2">
            <v>1.691381666999763E-3</v>
          </cell>
          <cell r="K2">
            <v>3.9254247220621767E-6</v>
          </cell>
          <cell r="L2">
            <v>3.5418537784202649E-6</v>
          </cell>
          <cell r="M2">
            <v>1.392264193976566E-3</v>
          </cell>
          <cell r="N2">
            <v>3.7927367972290386E-6</v>
          </cell>
        </row>
      </sheetData>
      <sheetData sheetId="3">
        <row r="2">
          <cell r="I2">
            <v>1.4285084934618066E-3</v>
          </cell>
          <cell r="J2">
            <v>1.6692866552101208E-3</v>
          </cell>
          <cell r="K2">
            <v>3.3239038097663181E-6</v>
          </cell>
          <cell r="L2">
            <v>2.9610202745076863E-6</v>
          </cell>
          <cell r="M2">
            <v>1.3649308736480928E-3</v>
          </cell>
          <cell r="N2">
            <v>3.1878822941316615E-6</v>
          </cell>
        </row>
      </sheetData>
      <sheetData sheetId="4">
        <row r="2">
          <cell r="I2">
            <v>1.465384681918914E-3</v>
          </cell>
          <cell r="J2">
            <v>1.7121820817811849E-3</v>
          </cell>
          <cell r="K2">
            <v>3.4832777815798834E-6</v>
          </cell>
          <cell r="L2">
            <v>3.0784713572870832E-6</v>
          </cell>
          <cell r="M2">
            <v>1.4041771364991336E-3</v>
          </cell>
          <cell r="N2">
            <v>3.3357779872075046E-6</v>
          </cell>
        </row>
      </sheetData>
      <sheetData sheetId="5">
        <row r="2">
          <cell r="I2">
            <v>1.4613083208161552E-3</v>
          </cell>
          <cell r="J2">
            <v>1.6975759063620635E-3</v>
          </cell>
          <cell r="K2">
            <v>3.2411060807266469E-6</v>
          </cell>
          <cell r="L2">
            <v>2.8926363512327556E-6</v>
          </cell>
          <cell r="M2">
            <v>1.4055437755243383E-3</v>
          </cell>
          <cell r="N2">
            <v>3.112975475773354E-6</v>
          </cell>
        </row>
      </sheetData>
      <sheetData sheetId="6">
        <row r="2">
          <cell r="I2">
            <v>1.4400183343988729E-3</v>
          </cell>
          <cell r="J2">
            <v>1.6891850725309263E-3</v>
          </cell>
          <cell r="K2">
            <v>3.0352557661973445E-6</v>
          </cell>
          <cell r="L2">
            <v>2.7145676096273744E-6</v>
          </cell>
          <cell r="M2">
            <v>1.3947052798136722E-3</v>
          </cell>
          <cell r="N2">
            <v>2.927189183817305E-6</v>
          </cell>
        </row>
      </sheetData>
      <sheetData sheetId="7">
        <row r="2">
          <cell r="I2">
            <v>1.4281529945714526E-3</v>
          </cell>
          <cell r="J2">
            <v>1.6683846577495037E-3</v>
          </cell>
          <cell r="K2">
            <v>2.6682140573688835E-6</v>
          </cell>
          <cell r="L2">
            <v>2.3555663560295952E-6</v>
          </cell>
          <cell r="M2">
            <v>1.3671508768649549E-3</v>
          </cell>
          <cell r="N2">
            <v>2.5620151580520255E-6</v>
          </cell>
        </row>
      </sheetData>
      <sheetData sheetId="8">
        <row r="2">
          <cell r="I2">
            <v>1.4714200656892659E-3</v>
          </cell>
          <cell r="J2">
            <v>1.7114788378415416E-3</v>
          </cell>
          <cell r="K2">
            <v>2.803365059799711E-6</v>
          </cell>
          <cell r="L2">
            <v>2.5046588694437636E-6</v>
          </cell>
          <cell r="M2">
            <v>1.413593636648383E-3</v>
          </cell>
          <cell r="N2">
            <v>2.6950245959337988E-6</v>
          </cell>
        </row>
      </sheetData>
      <sheetData sheetId="9">
        <row r="2">
          <cell r="I2">
            <v>1.4558576649970141E-3</v>
          </cell>
          <cell r="J2">
            <v>1.7025913655826874E-3</v>
          </cell>
          <cell r="K2">
            <v>2.6350542933471502E-6</v>
          </cell>
          <cell r="L2">
            <v>2.347874013291686E-6</v>
          </cell>
          <cell r="M2">
            <v>1.3944366435732253E-3</v>
          </cell>
          <cell r="N2">
            <v>2.5313699693890196E-6</v>
          </cell>
        </row>
      </sheetData>
      <sheetData sheetId="10">
        <row r="2">
          <cell r="I2">
            <v>1.4463857592366101E-3</v>
          </cell>
          <cell r="J2">
            <v>1.6922188855350256E-3</v>
          </cell>
          <cell r="K2">
            <v>2.5034894217892322E-6</v>
          </cell>
          <cell r="L2">
            <v>2.2298255255546774E-6</v>
          </cell>
          <cell r="M2">
            <v>1.3939546785535994E-3</v>
          </cell>
          <cell r="N2">
            <v>2.420540292425072E-6</v>
          </cell>
        </row>
      </sheetData>
      <sheetData sheetId="11">
        <row r="2">
          <cell r="I2">
            <v>1.4240687814777424E-3</v>
          </cell>
          <cell r="J2">
            <v>1.6708820816216917E-3</v>
          </cell>
          <cell r="K2">
            <v>2.2229037934571488E-6</v>
          </cell>
          <cell r="L2">
            <v>1.9823266674208736E-6</v>
          </cell>
          <cell r="M2">
            <v>1.3648282088663947E-3</v>
          </cell>
          <cell r="N2">
            <v>2.1570847061185307E-6</v>
          </cell>
        </row>
      </sheetData>
      <sheetData sheetId="12">
        <row r="2">
          <cell r="I2">
            <v>1.4607000368920889E-3</v>
          </cell>
          <cell r="J2">
            <v>1.7123720018123378E-3</v>
          </cell>
          <cell r="K2">
            <v>2.3363978996249997E-6</v>
          </cell>
          <cell r="L2">
            <v>2.0739116465502236E-6</v>
          </cell>
          <cell r="M2">
            <v>1.4056859947104571E-3</v>
          </cell>
          <cell r="N2">
            <v>2.2468281376850448E-6</v>
          </cell>
        </row>
      </sheetData>
      <sheetData sheetId="13">
        <row r="2">
          <cell r="I2">
            <v>1.4558971703264921E-3</v>
          </cell>
          <cell r="J2">
            <v>1.7004497350505143E-3</v>
          </cell>
          <cell r="K2">
            <v>2.2092636912914046E-6</v>
          </cell>
          <cell r="L2">
            <v>1.9628342236007486E-6</v>
          </cell>
          <cell r="M2">
            <v>1.3929514394846443E-3</v>
          </cell>
          <cell r="N2">
            <v>2.125170631181334E-6</v>
          </cell>
        </row>
      </sheetData>
      <sheetData sheetId="14">
        <row r="2">
          <cell r="I2">
            <v>1.4416300046167251E-3</v>
          </cell>
          <cell r="J2">
            <v>1.6935223160330659E-3</v>
          </cell>
          <cell r="K2">
            <v>2.1219590575974066E-6</v>
          </cell>
          <cell r="L2">
            <v>1.881331052391821E-6</v>
          </cell>
          <cell r="M2">
            <v>1.3900839905388413E-3</v>
          </cell>
          <cell r="N2">
            <v>2.0521795913927618E-6</v>
          </cell>
        </row>
      </sheetData>
      <sheetData sheetId="15">
        <row r="2">
          <cell r="I2">
            <v>1.4300014023165091E-3</v>
          </cell>
          <cell r="J2">
            <v>1.6661743222965012E-3</v>
          </cell>
          <cell r="K2">
            <v>1.9214105380879811E-6</v>
          </cell>
          <cell r="L2">
            <v>1.6934282488515455E-6</v>
          </cell>
          <cell r="M2">
            <v>1.3709428486704189E-3</v>
          </cell>
          <cell r="N2">
            <v>1.8518062879892066E-6</v>
          </cell>
        </row>
      </sheetData>
      <sheetData sheetId="16">
        <row r="2">
          <cell r="I2">
            <v>1.4622801028463586E-3</v>
          </cell>
          <cell r="J2">
            <v>1.7146235602178387E-3</v>
          </cell>
          <cell r="K2">
            <v>2.0492170009778111E-6</v>
          </cell>
          <cell r="L2">
            <v>1.820489463361689E-6</v>
          </cell>
          <cell r="M2">
            <v>1.4058045106988899E-3</v>
          </cell>
          <cell r="N2">
            <v>1.9781445234217335E-6</v>
          </cell>
        </row>
      </sheetData>
      <sheetData sheetId="17">
        <row r="2">
          <cell r="I2">
            <v>1.4574058813129848E-3</v>
          </cell>
          <cell r="J2">
            <v>1.701139238005992E-3</v>
          </cell>
          <cell r="K2">
            <v>1.9557395951163136E-6</v>
          </cell>
          <cell r="L2">
            <v>1.7380652090754815E-6</v>
          </cell>
          <cell r="M2">
            <v>1.3919087932360986E-3</v>
          </cell>
          <cell r="N2">
            <v>1.8809331432652527E-6</v>
          </cell>
        </row>
      </sheetData>
      <sheetData sheetId="18">
        <row r="2">
          <cell r="I2">
            <v>1.4380039551950676E-3</v>
          </cell>
          <cell r="J2">
            <v>1.6956943730301781E-3</v>
          </cell>
          <cell r="K2">
            <v>1.8908401990235985E-6</v>
          </cell>
          <cell r="L2">
            <v>1.6699783644760814E-6</v>
          </cell>
          <cell r="M2">
            <v>1.389831205505129E-3</v>
          </cell>
          <cell r="N2">
            <v>1.8228544941710988E-6</v>
          </cell>
        </row>
      </sheetData>
      <sheetData sheetId="19">
        <row r="2">
          <cell r="I2">
            <v>1.4331219307456853E-3</v>
          </cell>
          <cell r="J2">
            <v>1.6677844711911064E-3</v>
          </cell>
          <cell r="K2">
            <v>1.7190196977760642E-6</v>
          </cell>
          <cell r="L2">
            <v>1.5185209749004339E-6</v>
          </cell>
          <cell r="M2">
            <v>1.3721751205004568E-3</v>
          </cell>
          <cell r="N2">
            <v>1.6640527197023855E-6</v>
          </cell>
        </row>
      </sheetData>
      <sheetData sheetId="20">
        <row r="2">
          <cell r="I2">
            <v>1.4653532248801618E-3</v>
          </cell>
          <cell r="J2">
            <v>1.7155554933939608E-3</v>
          </cell>
          <cell r="K2">
            <v>1.7977614755283238E-6</v>
          </cell>
          <cell r="L2">
            <v>1.5876042161195309E-6</v>
          </cell>
          <cell r="M2">
            <v>1.4074951915756971E-3</v>
          </cell>
          <cell r="N2">
            <v>1.7331107533087229E-6</v>
          </cell>
        </row>
      </sheetData>
      <sheetData sheetId="21">
        <row r="2">
          <cell r="I2">
            <v>1.4571372941474814E-3</v>
          </cell>
          <cell r="J2">
            <v>1.7010033004126344E-3</v>
          </cell>
          <cell r="K2">
            <v>1.723948327338339E-6</v>
          </cell>
          <cell r="L2">
            <v>1.5178736186610964E-6</v>
          </cell>
          <cell r="M2">
            <v>1.3935518714177589E-3</v>
          </cell>
          <cell r="N2">
            <v>1.6546686832468201E-6</v>
          </cell>
        </row>
      </sheetData>
      <sheetData sheetId="22">
        <row r="2">
          <cell r="I2">
            <v>1.4405002503435555E-3</v>
          </cell>
          <cell r="J2">
            <v>1.6941465493137545E-3</v>
          </cell>
          <cell r="K2">
            <v>1.676003757165299E-6</v>
          </cell>
          <cell r="L2">
            <v>1.4673891108686393E-6</v>
          </cell>
          <cell r="M2">
            <v>1.3890965536016778E-3</v>
          </cell>
          <cell r="N2">
            <v>1.6118503826919249E-6</v>
          </cell>
        </row>
      </sheetData>
      <sheetData sheetId="23">
        <row r="2">
          <cell r="I2">
            <v>1.4318974127567128E-3</v>
          </cell>
          <cell r="J2">
            <v>1.6680367164004413E-3</v>
          </cell>
          <cell r="K2">
            <v>1.5380137280164214E-6</v>
          </cell>
          <cell r="L2">
            <v>1.3466019629208259E-6</v>
          </cell>
          <cell r="M2">
            <v>1.3727833062746363E-3</v>
          </cell>
          <cell r="N2">
            <v>1.484714318583157E-6</v>
          </cell>
        </row>
      </sheetData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 foul"/>
      <sheetName val="Foul 1"/>
      <sheetName val="Foul 2"/>
      <sheetName val="Foul 3"/>
      <sheetName val="Foul 4"/>
      <sheetName val="Foul 5"/>
      <sheetName val="Sheet7"/>
    </sheetNames>
    <sheetDataSet>
      <sheetData sheetId="0">
        <row r="9">
          <cell r="B9">
            <v>7.8263966952957895E-6</v>
          </cell>
          <cell r="C9">
            <v>7.7496232555853468E-6</v>
          </cell>
          <cell r="D9">
            <v>7.6750931387765834E-6</v>
          </cell>
          <cell r="E9">
            <v>7.4369911956599984E-6</v>
          </cell>
        </row>
        <row r="10">
          <cell r="B10">
            <v>7.8188636229089623E-6</v>
          </cell>
          <cell r="C10">
            <v>7.7648853279041736E-6</v>
          </cell>
          <cell r="D10">
            <v>7.6459855548104056E-6</v>
          </cell>
          <cell r="E10">
            <v>7.4397628964745642E-6</v>
          </cell>
        </row>
        <row r="17">
          <cell r="B17">
            <v>191</v>
          </cell>
        </row>
      </sheetData>
      <sheetData sheetId="1">
        <row r="10">
          <cell r="B10">
            <v>4.2695272961861459E-6</v>
          </cell>
          <cell r="C10">
            <v>4.288903310375965E-6</v>
          </cell>
          <cell r="D10">
            <v>4.2382808611890981E-6</v>
          </cell>
          <cell r="E10">
            <v>4.1301098411989054E-6</v>
          </cell>
        </row>
        <row r="11">
          <cell r="B11">
            <v>4.2758449140024495E-6</v>
          </cell>
          <cell r="C11">
            <v>4.2874953643040456E-6</v>
          </cell>
          <cell r="D11">
            <v>4.2170944123738849E-6</v>
          </cell>
          <cell r="E11">
            <v>4.1301225394656193E-6</v>
          </cell>
        </row>
        <row r="15">
          <cell r="B15">
            <v>141.07249129375609</v>
          </cell>
        </row>
        <row r="16">
          <cell r="B16">
            <v>141.17682516652968</v>
          </cell>
        </row>
      </sheetData>
      <sheetData sheetId="2">
        <row r="10">
          <cell r="B10">
            <v>2.7954420761392938E-6</v>
          </cell>
          <cell r="C10">
            <v>2.7626404883330198E-6</v>
          </cell>
          <cell r="D10">
            <v>2.7240582145312596E-6</v>
          </cell>
          <cell r="E10">
            <v>2.6778305461437932E-6</v>
          </cell>
        </row>
        <row r="11">
          <cell r="B11">
            <v>2.7927212449621726E-6</v>
          </cell>
          <cell r="C11">
            <v>2.7697410342098544E-6</v>
          </cell>
          <cell r="D11">
            <v>2.7333502681950852E-6</v>
          </cell>
          <cell r="E11">
            <v>2.6907911890668367E-6</v>
          </cell>
        </row>
        <row r="15">
          <cell r="B15">
            <v>114.15046568202064</v>
          </cell>
        </row>
        <row r="16">
          <cell r="B16">
            <v>114.09490027449327</v>
          </cell>
        </row>
      </sheetData>
      <sheetData sheetId="3">
        <row r="10">
          <cell r="B10">
            <v>1.9472011815768067E-6</v>
          </cell>
          <cell r="C10">
            <v>1.9106704193093607E-6</v>
          </cell>
          <cell r="D10">
            <v>1.9030019335400942E-6</v>
          </cell>
          <cell r="E10">
            <v>1.8712235128693704E-6</v>
          </cell>
        </row>
        <row r="11">
          <cell r="B11">
            <v>1.9400828934652552E-6</v>
          </cell>
          <cell r="C11">
            <v>1.921422257009807E-6</v>
          </cell>
          <cell r="D11">
            <v>1.9042646096472881E-6</v>
          </cell>
          <cell r="E11">
            <v>1.8799555108746293E-6</v>
          </cell>
        </row>
        <row r="15">
          <cell r="B15">
            <v>95.27036978192622</v>
          </cell>
        </row>
        <row r="16">
          <cell r="B16">
            <v>95.096072728460797</v>
          </cell>
        </row>
      </sheetData>
      <sheetData sheetId="4">
        <row r="10">
          <cell r="B10">
            <v>1.5002670397365348E-6</v>
          </cell>
          <cell r="C10">
            <v>1.4807970205074742E-6</v>
          </cell>
          <cell r="E10">
            <v>1.4360666777547388E-6</v>
          </cell>
        </row>
        <row r="11">
          <cell r="B11">
            <v>1.5017838405477514E-6</v>
          </cell>
          <cell r="C11">
            <v>1.4903989481404751E-6</v>
          </cell>
          <cell r="D11">
            <v>1.4738488921546041E-6</v>
          </cell>
          <cell r="E11">
            <v>1.4520921755565381E-6</v>
          </cell>
        </row>
        <row r="15">
          <cell r="B15">
            <v>83.625113982654625</v>
          </cell>
        </row>
        <row r="16">
          <cell r="B16">
            <v>83.667376657710321</v>
          </cell>
        </row>
      </sheetData>
      <sheetData sheetId="5">
        <row r="10">
          <cell r="B10">
            <v>1.1399004086944557E-6</v>
          </cell>
          <cell r="C10">
            <v>1.1293562979297846E-6</v>
          </cell>
          <cell r="D10">
            <v>1.1263840111673047E-6</v>
          </cell>
          <cell r="E10">
            <v>1.1069990464528315E-6</v>
          </cell>
        </row>
        <row r="11">
          <cell r="B11">
            <v>1.1404778693873007E-6</v>
          </cell>
          <cell r="C11">
            <v>1.1302682690855366E-6</v>
          </cell>
          <cell r="D11">
            <v>1.1274653617843877E-6</v>
          </cell>
          <cell r="E11">
            <v>1.1150232145589075E-6</v>
          </cell>
        </row>
        <row r="15">
          <cell r="B15">
            <v>72.893011555959831</v>
          </cell>
        </row>
        <row r="16">
          <cell r="B16">
            <v>72.911472607050271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workbookViewId="0">
      <selection activeCell="A6" sqref="A6"/>
    </sheetView>
  </sheetViews>
  <sheetFormatPr defaultRowHeight="15" x14ac:dyDescent="0.25"/>
  <cols>
    <col min="2" max="5" width="12" bestFit="1" customWidth="1"/>
  </cols>
  <sheetData>
    <row r="1" spans="1:5" x14ac:dyDescent="0.25">
      <c r="B1">
        <v>0</v>
      </c>
      <c r="C1">
        <v>0.15</v>
      </c>
      <c r="D1">
        <v>0.3125</v>
      </c>
      <c r="E1">
        <v>0.625</v>
      </c>
    </row>
    <row r="2" spans="1:5" x14ac:dyDescent="0.25">
      <c r="A2" t="s">
        <v>0</v>
      </c>
      <c r="B2">
        <f>'[1]0% no foul'!$I$2</f>
        <v>1.4618455442221062E-3</v>
      </c>
      <c r="C2">
        <f>'[1]0.15% no foul'!$I$2</f>
        <v>1.4540644174883958E-3</v>
      </c>
      <c r="D2">
        <f>'[1]0.3125% no foul'!$I$2</f>
        <v>1.4394574077952356E-3</v>
      </c>
      <c r="E2">
        <f>'[1]0.625% no foul'!$I$2</f>
        <v>1.4285084934618066E-3</v>
      </c>
    </row>
    <row r="3" spans="1:5" x14ac:dyDescent="0.25">
      <c r="A3" t="s">
        <v>1</v>
      </c>
      <c r="B3">
        <f>'[1]0% no foul'!$J$2</f>
        <v>1.7244576881358502E-3</v>
      </c>
      <c r="C3">
        <f>'[1]0.15% no foul'!$J$2</f>
        <v>1.7064304984088067E-3</v>
      </c>
      <c r="D3">
        <f>'[1]0.3125% no foul'!$J$2</f>
        <v>1.691381666999763E-3</v>
      </c>
      <c r="E3">
        <f>'[1]0.625% no foul'!$J$2</f>
        <v>1.6692866552101208E-3</v>
      </c>
    </row>
    <row r="4" spans="1:5" x14ac:dyDescent="0.25">
      <c r="A4" t="s">
        <v>2</v>
      </c>
      <c r="B4">
        <f>'[1]0% no foul'!$K$2</f>
        <v>4.6743192360186823E-6</v>
      </c>
      <c r="C4">
        <f>'[1]0.15% no foul'!$K$2</f>
        <v>4.23670193343658E-6</v>
      </c>
      <c r="D4">
        <f>'[1]0.3125% no foul'!$K$2</f>
        <v>3.9254247220621767E-6</v>
      </c>
      <c r="E4">
        <f>'[1]0.625% no foul'!$K$2</f>
        <v>3.3239038097663181E-6</v>
      </c>
    </row>
    <row r="5" spans="1:5" x14ac:dyDescent="0.25">
      <c r="A5" t="s">
        <v>3</v>
      </c>
      <c r="B5">
        <f>'[1]0% no foul'!$L$2</f>
        <v>4.2291345462269528E-6</v>
      </c>
      <c r="C5">
        <f>'[1]0.15% no foul'!$L$2</f>
        <v>3.8232581128992805E-6</v>
      </c>
      <c r="D5">
        <f>'[1]0.3125% no foul'!$L$2</f>
        <v>3.5418537784202649E-6</v>
      </c>
      <c r="E5">
        <f>'[1]0.625% no foul'!$L$2</f>
        <v>2.9610202745076863E-6</v>
      </c>
    </row>
    <row r="6" spans="1:5" x14ac:dyDescent="0.25">
      <c r="A6" t="s">
        <v>4</v>
      </c>
      <c r="B6">
        <f>'[1]0% no foul'!$M$2</f>
        <v>1.403908500258686E-3</v>
      </c>
      <c r="C6">
        <f>'[1]0.15% no foul'!$M$2</f>
        <v>1.3885198248662493E-3</v>
      </c>
      <c r="D6">
        <f>'[1]0.3125% no foul'!$M$2</f>
        <v>1.392264193976566E-3</v>
      </c>
      <c r="E6">
        <f>'[1]0.625% no foul'!$M$2</f>
        <v>1.3649308736480928E-3</v>
      </c>
    </row>
    <row r="7" spans="1:5" x14ac:dyDescent="0.25">
      <c r="A7" t="s">
        <v>5</v>
      </c>
      <c r="B7">
        <f>'[1]0% no foul'!$N$2</f>
        <v>4.4817619936978693E-6</v>
      </c>
      <c r="C7">
        <f>'[1]0.15% no foul'!$N$2</f>
        <v>4.0464851329041382E-6</v>
      </c>
      <c r="D7">
        <f>'[1]0.3125% no foul'!$N$2</f>
        <v>3.7927367972290386E-6</v>
      </c>
      <c r="E7">
        <f>'[1]0.625% no foul'!$N$2</f>
        <v>3.1878822941316615E-6</v>
      </c>
    </row>
    <row r="9" spans="1:5" x14ac:dyDescent="0.25">
      <c r="A9" t="s">
        <v>10</v>
      </c>
      <c r="B9">
        <f>(B4*B5)/(B2*B3)</f>
        <v>7.8418014212954798E-6</v>
      </c>
      <c r="C9">
        <f t="shared" ref="C9:E9" si="0">(C4*C5)/(C2*C3)</f>
        <v>6.5281372755765974E-6</v>
      </c>
      <c r="D9">
        <f t="shared" si="0"/>
        <v>5.7105355983354398E-6</v>
      </c>
      <c r="E9">
        <f t="shared" si="0"/>
        <v>4.1273954391538963E-6</v>
      </c>
    </row>
    <row r="10" spans="1:5" x14ac:dyDescent="0.25">
      <c r="A10" t="s">
        <v>11</v>
      </c>
      <c r="B10">
        <f>(B7*B5)/(B6*B3)</f>
        <v>7.8290478069792606E-6</v>
      </c>
      <c r="C10">
        <f t="shared" ref="C10:E10" si="1">(C7*C5)/(C6*C3)</f>
        <v>6.5293639717298506E-6</v>
      </c>
      <c r="D10">
        <f t="shared" si="1"/>
        <v>5.7045325160140404E-6</v>
      </c>
      <c r="E10">
        <f t="shared" si="1"/>
        <v>4.1428773853682156E-6</v>
      </c>
    </row>
    <row r="12" spans="1:5" x14ac:dyDescent="0.25">
      <c r="A12" t="s">
        <v>6</v>
      </c>
      <c r="B12">
        <f>'[2]No foul'!$B$9</f>
        <v>7.8263966952957895E-6</v>
      </c>
      <c r="C12">
        <f>'[2]No foul'!$C$9</f>
        <v>7.7496232555853468E-6</v>
      </c>
      <c r="D12">
        <f>'[2]No foul'!$D$9</f>
        <v>7.6750931387765834E-6</v>
      </c>
      <c r="E12">
        <f>'[2]No foul'!$E$9</f>
        <v>7.4369911956599984E-6</v>
      </c>
    </row>
    <row r="13" spans="1:5" x14ac:dyDescent="0.25">
      <c r="A13" t="s">
        <v>7</v>
      </c>
      <c r="B13">
        <f>'[2]No foul'!$B$10</f>
        <v>7.8188636229089623E-6</v>
      </c>
      <c r="C13">
        <f>'[2]No foul'!$C$10</f>
        <v>7.7648853279041736E-6</v>
      </c>
      <c r="D13">
        <f>'[2]No foul'!$D$10</f>
        <v>7.6459855548104056E-6</v>
      </c>
      <c r="E13">
        <f>'[2]No foul'!$E$10</f>
        <v>7.4397628964745642E-6</v>
      </c>
    </row>
    <row r="15" spans="1:5" x14ac:dyDescent="0.25">
      <c r="A15" t="s">
        <v>8</v>
      </c>
      <c r="B15">
        <f>'[2]No foul'!$B$17</f>
        <v>191</v>
      </c>
      <c r="C15">
        <f>'[2]No foul'!$B$17</f>
        <v>191</v>
      </c>
      <c r="D15">
        <f>'[2]No foul'!$B$17</f>
        <v>191</v>
      </c>
      <c r="E15">
        <f>'[2]No foul'!$B$17</f>
        <v>191</v>
      </c>
    </row>
    <row r="16" spans="1:5" x14ac:dyDescent="0.25">
      <c r="A16" t="s">
        <v>9</v>
      </c>
      <c r="B16">
        <f>'[2]No foul'!$B$17</f>
        <v>191</v>
      </c>
      <c r="C16">
        <f>'[2]No foul'!$B$17</f>
        <v>191</v>
      </c>
      <c r="D16">
        <f>'[2]No foul'!$B$17</f>
        <v>191</v>
      </c>
      <c r="E16">
        <f>'[2]No foul'!$B$17</f>
        <v>191</v>
      </c>
    </row>
    <row r="18" spans="1:5" x14ac:dyDescent="0.25">
      <c r="A18" s="1" t="s">
        <v>12</v>
      </c>
      <c r="B18">
        <f>LN(B9/B12)/-B15</f>
        <v>-1.0295126611601676E-5</v>
      </c>
      <c r="C18">
        <f t="shared" ref="C18:E19" si="2">LN(C9/C12)/-C15</f>
        <v>8.9802399909028258E-4</v>
      </c>
      <c r="D18">
        <f t="shared" si="2"/>
        <v>1.5479979550649052E-3</v>
      </c>
      <c r="E18">
        <f t="shared" si="2"/>
        <v>3.0828261471389281E-3</v>
      </c>
    </row>
    <row r="19" spans="1:5" x14ac:dyDescent="0.25">
      <c r="A19" s="1" t="s">
        <v>13</v>
      </c>
      <c r="B19">
        <f>LN(B10/B13)/-B16</f>
        <v>-6.8150108356688032E-6</v>
      </c>
      <c r="C19">
        <f t="shared" si="2"/>
        <v>9.0734110518671696E-4</v>
      </c>
      <c r="D19">
        <f t="shared" si="2"/>
        <v>1.5336110414798881E-3</v>
      </c>
      <c r="E19">
        <f t="shared" si="2"/>
        <v>3.0651749347705552E-3</v>
      </c>
    </row>
    <row r="37" spans="3:3" x14ac:dyDescent="0.25">
      <c r="C37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workbookViewId="0">
      <selection activeCell="E30" sqref="E30"/>
    </sheetView>
  </sheetViews>
  <sheetFormatPr defaultRowHeight="15" x14ac:dyDescent="0.25"/>
  <cols>
    <col min="2" max="5" width="12" bestFit="1" customWidth="1"/>
    <col min="7" max="10" width="11.28515625" bestFit="1" customWidth="1"/>
  </cols>
  <sheetData>
    <row r="1" spans="1:10" x14ac:dyDescent="0.25">
      <c r="B1">
        <v>0</v>
      </c>
      <c r="C1">
        <v>0.15</v>
      </c>
      <c r="D1">
        <v>0.3125</v>
      </c>
      <c r="E1">
        <v>0.625</v>
      </c>
    </row>
    <row r="2" spans="1:10" x14ac:dyDescent="0.25">
      <c r="A2" t="s">
        <v>0</v>
      </c>
      <c r="B2">
        <f>'[1]0% foul 1'!$I$2</f>
        <v>1.465384681918914E-3</v>
      </c>
      <c r="C2">
        <f>'[1]0.15% foul 1'!$I$2</f>
        <v>1.4613083208161552E-3</v>
      </c>
      <c r="D2">
        <f>'[1]0.3125% foul 1'!$I$2</f>
        <v>1.4400183343988729E-3</v>
      </c>
      <c r="E2">
        <f>'[1]0.625% foul 1'!$I$2</f>
        <v>1.4281529945714526E-3</v>
      </c>
    </row>
    <row r="3" spans="1:10" x14ac:dyDescent="0.25">
      <c r="A3" t="s">
        <v>1</v>
      </c>
      <c r="B3">
        <f>'[1]0% foul 1'!$J$2</f>
        <v>1.7121820817811849E-3</v>
      </c>
      <c r="C3">
        <f>'[1]0.15% foul 1'!$J$2</f>
        <v>1.6975759063620635E-3</v>
      </c>
      <c r="D3">
        <f>'[1]0.3125% foul 1'!$J$2</f>
        <v>1.6891850725309263E-3</v>
      </c>
      <c r="E3">
        <f>'[1]0.625% foul 1'!$J$2</f>
        <v>1.6683846577495037E-3</v>
      </c>
    </row>
    <row r="4" spans="1:10" x14ac:dyDescent="0.25">
      <c r="A4" t="s">
        <v>2</v>
      </c>
      <c r="B4">
        <f>'[1]0% foul 1'!$K$2</f>
        <v>3.4832777815798834E-6</v>
      </c>
      <c r="C4">
        <f>'[1]0.15% foul 1'!$K$2</f>
        <v>3.2411060807266469E-6</v>
      </c>
      <c r="D4">
        <f>'[1]0.3125% foul 1'!$K$2</f>
        <v>3.0352557661973445E-6</v>
      </c>
      <c r="E4">
        <f>'[1]0.625% foul 1'!$K$2</f>
        <v>2.6682140573688835E-6</v>
      </c>
    </row>
    <row r="5" spans="1:10" x14ac:dyDescent="0.25">
      <c r="A5" t="s">
        <v>3</v>
      </c>
      <c r="B5">
        <f>'[1]0% foul 1'!$L$2</f>
        <v>3.0784713572870832E-6</v>
      </c>
      <c r="C5">
        <f>'[1]0.15% foul 1'!$L$2</f>
        <v>2.8926363512327556E-6</v>
      </c>
      <c r="D5">
        <f>'[1]0.3125% foul 1'!$L$2</f>
        <v>2.7145676096273744E-6</v>
      </c>
      <c r="E5">
        <f>'[1]0.625% foul 1'!$L$2</f>
        <v>2.3555663560295952E-6</v>
      </c>
    </row>
    <row r="6" spans="1:10" x14ac:dyDescent="0.25">
      <c r="A6" t="s">
        <v>4</v>
      </c>
      <c r="B6">
        <f>'[1]0% foul 1'!$M$2</f>
        <v>1.4041771364991336E-3</v>
      </c>
      <c r="C6">
        <f>'[1]0.15% foul 1'!$M$2</f>
        <v>1.4055437755243383E-3</v>
      </c>
      <c r="D6">
        <f>'[1]0.3125% foul 1'!$M$2</f>
        <v>1.3947052798136722E-3</v>
      </c>
      <c r="E6">
        <f>'[1]0.625% foul 1'!$M$2</f>
        <v>1.3671508768649549E-3</v>
      </c>
    </row>
    <row r="7" spans="1:10" x14ac:dyDescent="0.25">
      <c r="A7" t="s">
        <v>5</v>
      </c>
      <c r="B7">
        <f>'[1]0% foul 1'!$N$2</f>
        <v>3.3357779872075046E-6</v>
      </c>
      <c r="C7">
        <f>'[1]0.15% foul 1'!$N$2</f>
        <v>3.112975475773354E-6</v>
      </c>
      <c r="D7">
        <f>'[1]0.3125% foul 1'!$N$2</f>
        <v>2.927189183817305E-6</v>
      </c>
      <c r="E7">
        <f>'[1]0.625% foul 1'!$N$2</f>
        <v>2.5620151580520255E-6</v>
      </c>
    </row>
    <row r="9" spans="1:10" x14ac:dyDescent="0.25">
      <c r="A9" t="s">
        <v>10</v>
      </c>
      <c r="B9">
        <f>(B4*B5)/(B2*B3)</f>
        <v>4.2738731850330498E-6</v>
      </c>
      <c r="C9">
        <f t="shared" ref="C9:E9" si="0">(C4*C5)/(C2*C3)</f>
        <v>3.7793405337010129E-6</v>
      </c>
      <c r="D9">
        <f t="shared" si="0"/>
        <v>3.3872768900439572E-6</v>
      </c>
      <c r="E9">
        <f t="shared" si="0"/>
        <v>2.6378195844593996E-6</v>
      </c>
    </row>
    <row r="10" spans="1:10" x14ac:dyDescent="0.25">
      <c r="A10" t="s">
        <v>11</v>
      </c>
      <c r="B10">
        <f>(B7*B5)/(B6*B3)</f>
        <v>4.271303292556259E-6</v>
      </c>
      <c r="C10">
        <f t="shared" ref="C10:E10" si="1">(C7*C5)/(C6*C3)</f>
        <v>3.7739484183308744E-6</v>
      </c>
      <c r="D10">
        <f t="shared" si="1"/>
        <v>3.3728092063787468E-6</v>
      </c>
      <c r="E10">
        <f t="shared" si="1"/>
        <v>2.6458450382264731E-6</v>
      </c>
    </row>
    <row r="12" spans="1:10" x14ac:dyDescent="0.25">
      <c r="A12" t="s">
        <v>6</v>
      </c>
      <c r="B12">
        <f>'[2]Foul 1'!$B$10</f>
        <v>4.2695272961861459E-6</v>
      </c>
      <c r="C12">
        <f>'[2]Foul 1'!$C$10</f>
        <v>4.288903310375965E-6</v>
      </c>
      <c r="D12">
        <f>'[2]Foul 1'!$D$10</f>
        <v>4.2382808611890981E-6</v>
      </c>
      <c r="E12">
        <f>'[2]Foul 1'!$E$10</f>
        <v>4.1301098411989054E-6</v>
      </c>
      <c r="G12" s="4"/>
      <c r="H12" s="4"/>
      <c r="I12" s="4"/>
      <c r="J12" s="4"/>
    </row>
    <row r="13" spans="1:10" x14ac:dyDescent="0.25">
      <c r="A13" t="s">
        <v>7</v>
      </c>
      <c r="B13">
        <f>'[2]Foul 1'!$B$11</f>
        <v>4.2758449140024495E-6</v>
      </c>
      <c r="C13">
        <f>'[2]Foul 1'!$C$11</f>
        <v>4.2874953643040456E-6</v>
      </c>
      <c r="D13">
        <f>'[2]Foul 1'!$D$11</f>
        <v>4.2170944123738849E-6</v>
      </c>
      <c r="E13">
        <f>'[2]Foul 1'!$E$11</f>
        <v>4.1301225394656193E-6</v>
      </c>
      <c r="G13" s="4"/>
      <c r="H13" s="4"/>
      <c r="I13" s="4"/>
      <c r="J13" s="4"/>
    </row>
    <row r="15" spans="1:10" x14ac:dyDescent="0.25">
      <c r="A15" t="s">
        <v>8</v>
      </c>
      <c r="B15">
        <f>'[2]Foul 1'!$B$15</f>
        <v>141.07249129375609</v>
      </c>
      <c r="C15">
        <f>'[2]Foul 1'!$B$15</f>
        <v>141.07249129375609</v>
      </c>
      <c r="D15">
        <f>'[2]Foul 1'!$B$15</f>
        <v>141.07249129375609</v>
      </c>
      <c r="E15">
        <f>'[2]Foul 1'!$B$15</f>
        <v>141.07249129375609</v>
      </c>
    </row>
    <row r="16" spans="1:10" x14ac:dyDescent="0.25">
      <c r="A16" t="s">
        <v>9</v>
      </c>
      <c r="B16">
        <f>'[2]Foul 1'!$B$16</f>
        <v>141.17682516652968</v>
      </c>
      <c r="C16">
        <f>'[2]Foul 1'!$B$16</f>
        <v>141.17682516652968</v>
      </c>
      <c r="D16">
        <f>'[2]Foul 1'!$B$16</f>
        <v>141.17682516652968</v>
      </c>
      <c r="E16">
        <f>'[2]Foul 1'!$B$16</f>
        <v>141.17682516652968</v>
      </c>
    </row>
    <row r="18" spans="1:5" x14ac:dyDescent="0.25">
      <c r="A18" s="1" t="s">
        <v>14</v>
      </c>
      <c r="B18">
        <f>LN(B9/B12)/-B15</f>
        <v>-7.2116650373140155E-6</v>
      </c>
      <c r="C18">
        <f t="shared" ref="C18:E19" si="2">LN(C9/C12)/-C15</f>
        <v>8.9657117461020507E-4</v>
      </c>
      <c r="D18">
        <f t="shared" si="2"/>
        <v>1.5887676355788387E-3</v>
      </c>
      <c r="E18">
        <f t="shared" si="2"/>
        <v>3.1781627836469663E-3</v>
      </c>
    </row>
    <row r="19" spans="1:5" x14ac:dyDescent="0.25">
      <c r="A19" s="1" t="s">
        <v>15</v>
      </c>
      <c r="B19">
        <f>LN(B10/B13)/-B16</f>
        <v>7.5275963467565756E-6</v>
      </c>
      <c r="C19">
        <f t="shared" si="2"/>
        <v>9.0369614074420302E-4</v>
      </c>
      <c r="D19">
        <f t="shared" si="2"/>
        <v>1.5824153380017965E-3</v>
      </c>
      <c r="E19">
        <f t="shared" si="2"/>
        <v>3.1543178361090464E-3</v>
      </c>
    </row>
    <row r="36" spans="3:3" x14ac:dyDescent="0.25">
      <c r="C36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I11" sqref="I11"/>
    </sheetView>
  </sheetViews>
  <sheetFormatPr defaultRowHeight="15" x14ac:dyDescent="0.25"/>
  <cols>
    <col min="2" max="5" width="12" bestFit="1" customWidth="1"/>
  </cols>
  <sheetData>
    <row r="1" spans="1:5" x14ac:dyDescent="0.25">
      <c r="B1">
        <v>0</v>
      </c>
      <c r="C1">
        <v>0.15</v>
      </c>
      <c r="D1">
        <v>0.3125</v>
      </c>
      <c r="E1">
        <v>0.625</v>
      </c>
    </row>
    <row r="2" spans="1:5" x14ac:dyDescent="0.25">
      <c r="A2" t="s">
        <v>0</v>
      </c>
      <c r="B2">
        <f>'[1]0% foul 2'!$I$2</f>
        <v>1.4714200656892659E-3</v>
      </c>
      <c r="C2">
        <f>'[1]0.15% foul 2'!$I$2</f>
        <v>1.4558576649970141E-3</v>
      </c>
      <c r="D2">
        <f>'[1]0.3125% foul 2'!$I$2</f>
        <v>1.4463857592366101E-3</v>
      </c>
      <c r="E2">
        <f>'[1]0.625% foul 2'!$I$2</f>
        <v>1.4240687814777424E-3</v>
      </c>
    </row>
    <row r="3" spans="1:5" x14ac:dyDescent="0.25">
      <c r="A3" t="s">
        <v>1</v>
      </c>
      <c r="B3">
        <f>'[1]0% foul 2'!$J$2</f>
        <v>1.7114788378415416E-3</v>
      </c>
      <c r="C3">
        <f>'[1]0.15% foul 2'!$J$2</f>
        <v>1.7025913655826874E-3</v>
      </c>
      <c r="D3">
        <f>'[1]0.3125% foul 2'!$J$2</f>
        <v>1.6922188855350256E-3</v>
      </c>
      <c r="E3">
        <f>'[1]0.625% foul 2'!$J$2</f>
        <v>1.6708820816216917E-3</v>
      </c>
    </row>
    <row r="4" spans="1:5" x14ac:dyDescent="0.25">
      <c r="A4" t="s">
        <v>2</v>
      </c>
      <c r="B4">
        <f>'[1]0% foul 2'!$K$2</f>
        <v>2.803365059799711E-6</v>
      </c>
      <c r="C4">
        <f>'[1]0.15% foul 2'!$K$2</f>
        <v>2.6350542933471502E-6</v>
      </c>
      <c r="D4">
        <f>'[1]0.3125% foul 2'!$K$2</f>
        <v>2.5034894217892322E-6</v>
      </c>
      <c r="E4">
        <f>'[1]0.625% foul 2'!$K$2</f>
        <v>2.2229037934571488E-6</v>
      </c>
    </row>
    <row r="5" spans="1:5" x14ac:dyDescent="0.25">
      <c r="A5" t="s">
        <v>3</v>
      </c>
      <c r="B5">
        <f>'[1]0% foul 2'!$L$2</f>
        <v>2.5046588694437636E-6</v>
      </c>
      <c r="C5">
        <f>'[1]0.15% foul 2'!$L$2</f>
        <v>2.347874013291686E-6</v>
      </c>
      <c r="D5">
        <f>'[1]0.3125% foul 2'!$L$2</f>
        <v>2.2298255255546774E-6</v>
      </c>
      <c r="E5">
        <f>'[1]0.625% foul 2'!$L$2</f>
        <v>1.9823266674208736E-6</v>
      </c>
    </row>
    <row r="6" spans="1:5" x14ac:dyDescent="0.25">
      <c r="A6" t="s">
        <v>4</v>
      </c>
      <c r="B6">
        <f>'[1]0% foul 2'!$M$2</f>
        <v>1.413593636648383E-3</v>
      </c>
      <c r="C6">
        <f>'[1]0.15% foul 2'!$M$2</f>
        <v>1.3944366435732253E-3</v>
      </c>
      <c r="D6">
        <f>'[1]0.3125% foul 2'!$M$2</f>
        <v>1.3939546785535994E-3</v>
      </c>
      <c r="E6">
        <f>'[1]0.625% foul 2'!$M$2</f>
        <v>1.3648282088663947E-3</v>
      </c>
    </row>
    <row r="7" spans="1:5" x14ac:dyDescent="0.25">
      <c r="A7" t="s">
        <v>5</v>
      </c>
      <c r="B7">
        <f>'[1]0% foul 2'!$N$2</f>
        <v>2.6950245959337988E-6</v>
      </c>
      <c r="C7">
        <f>'[1]0.15% foul 2'!$N$2</f>
        <v>2.5313699693890196E-6</v>
      </c>
      <c r="D7">
        <f>'[1]0.3125% foul 2'!$N$2</f>
        <v>2.420540292425072E-6</v>
      </c>
      <c r="E7">
        <f>'[1]0.625% foul 2'!$N$2</f>
        <v>2.1570847061185307E-6</v>
      </c>
    </row>
    <row r="9" spans="1:5" x14ac:dyDescent="0.25">
      <c r="A9" t="s">
        <v>10</v>
      </c>
      <c r="B9">
        <f>(B4*B5)/(B2*B3)</f>
        <v>2.7881750232313755E-6</v>
      </c>
      <c r="C9">
        <f t="shared" ref="C9:E9" si="0">(C4*C5)/(C2*C3)</f>
        <v>2.4959450109156474E-6</v>
      </c>
      <c r="D9">
        <f t="shared" si="0"/>
        <v>2.2807409937442014E-6</v>
      </c>
      <c r="E9">
        <f t="shared" si="0"/>
        <v>1.8519067845571637E-6</v>
      </c>
    </row>
    <row r="10" spans="1:5" x14ac:dyDescent="0.25">
      <c r="A10" t="s">
        <v>11</v>
      </c>
      <c r="B10">
        <f>(B7*B5)/(B6*B3)</f>
        <v>2.7900706595282213E-6</v>
      </c>
      <c r="C10">
        <f t="shared" ref="C10:E10" si="1">(C7*C5)/(C6*C3)</f>
        <v>2.5033478410270776E-6</v>
      </c>
      <c r="D10">
        <f t="shared" si="1"/>
        <v>2.2881158398234275E-6</v>
      </c>
      <c r="E10">
        <f t="shared" si="1"/>
        <v>1.8750749470555998E-6</v>
      </c>
    </row>
    <row r="12" spans="1:5" x14ac:dyDescent="0.25">
      <c r="A12" t="s">
        <v>6</v>
      </c>
      <c r="B12">
        <f>'[2]Foul 2'!$B$10</f>
        <v>2.7954420761392938E-6</v>
      </c>
      <c r="C12">
        <f>'[2]Foul 2'!$C$10</f>
        <v>2.7626404883330198E-6</v>
      </c>
      <c r="D12">
        <f>'[2]Foul 2'!$D$10</f>
        <v>2.7240582145312596E-6</v>
      </c>
      <c r="E12">
        <f>'[2]Foul 2'!$E$10</f>
        <v>2.6778305461437932E-6</v>
      </c>
    </row>
    <row r="13" spans="1:5" x14ac:dyDescent="0.25">
      <c r="A13" t="s">
        <v>7</v>
      </c>
      <c r="B13">
        <f>'[2]Foul 2'!$B$11</f>
        <v>2.7927212449621726E-6</v>
      </c>
      <c r="C13">
        <f>'[2]Foul 2'!$C$11</f>
        <v>2.7697410342098544E-6</v>
      </c>
      <c r="D13">
        <f>'[2]Foul 2'!$D$11</f>
        <v>2.7333502681950852E-6</v>
      </c>
      <c r="E13">
        <f>'[2]Foul 2'!$E$11</f>
        <v>2.6907911890668367E-6</v>
      </c>
    </row>
    <row r="15" spans="1:5" x14ac:dyDescent="0.25">
      <c r="A15" t="s">
        <v>8</v>
      </c>
      <c r="B15">
        <f>'[2]Foul 2'!$B$15</f>
        <v>114.15046568202064</v>
      </c>
      <c r="C15">
        <f>'[2]Foul 2'!$B$15</f>
        <v>114.15046568202064</v>
      </c>
      <c r="D15">
        <f>'[2]Foul 2'!$B$15</f>
        <v>114.15046568202064</v>
      </c>
      <c r="E15">
        <f>'[2]Foul 2'!$B$15</f>
        <v>114.15046568202064</v>
      </c>
    </row>
    <row r="16" spans="1:5" x14ac:dyDescent="0.25">
      <c r="A16" t="s">
        <v>9</v>
      </c>
      <c r="B16">
        <f>'[2]Foul 2'!$B$16</f>
        <v>114.09490027449327</v>
      </c>
      <c r="C16">
        <f>'[2]Foul 2'!$B$16</f>
        <v>114.09490027449327</v>
      </c>
      <c r="D16">
        <f>'[2]Foul 2'!$B$16</f>
        <v>114.09490027449327</v>
      </c>
      <c r="E16">
        <f>'[2]Foul 2'!$B$16</f>
        <v>114.09490027449327</v>
      </c>
    </row>
    <row r="18" spans="1:5" x14ac:dyDescent="0.25">
      <c r="A18" s="1" t="s">
        <v>16</v>
      </c>
      <c r="B18">
        <f>LN(B9/B12)/-B15</f>
        <v>2.2803171148374503E-5</v>
      </c>
      <c r="C18">
        <f t="shared" ref="C18:E19" si="2">LN(C9/C12)/-C15</f>
        <v>8.8934811669879742E-4</v>
      </c>
      <c r="D18">
        <f t="shared" si="2"/>
        <v>1.5560372053547693E-3</v>
      </c>
      <c r="E18">
        <f t="shared" si="2"/>
        <v>3.2307460521239918E-3</v>
      </c>
    </row>
    <row r="19" spans="1:5" x14ac:dyDescent="0.25">
      <c r="A19" s="1" t="s">
        <v>17</v>
      </c>
      <c r="B19">
        <f>LN(B10/B13)/-B16</f>
        <v>8.3225068666682282E-6</v>
      </c>
      <c r="C19">
        <f t="shared" si="2"/>
        <v>8.863222956426223E-4</v>
      </c>
      <c r="D19">
        <f t="shared" si="2"/>
        <v>1.5583462477892489E-3</v>
      </c>
      <c r="E19">
        <f t="shared" si="2"/>
        <v>3.1656685920445878E-3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E18" sqref="E18"/>
    </sheetView>
  </sheetViews>
  <sheetFormatPr defaultRowHeight="15" x14ac:dyDescent="0.25"/>
  <cols>
    <col min="2" max="5" width="12" bestFit="1" customWidth="1"/>
  </cols>
  <sheetData>
    <row r="1" spans="1:5" x14ac:dyDescent="0.25">
      <c r="B1">
        <v>0</v>
      </c>
      <c r="C1">
        <v>0.15</v>
      </c>
      <c r="D1">
        <v>0.3125</v>
      </c>
      <c r="E1">
        <v>0.625</v>
      </c>
    </row>
    <row r="2" spans="1:5" x14ac:dyDescent="0.25">
      <c r="A2" t="s">
        <v>0</v>
      </c>
      <c r="B2">
        <f>'[1]0% foul 3'!$I$2</f>
        <v>1.4607000368920889E-3</v>
      </c>
      <c r="C2">
        <f>'[1]0.15% foul 3'!$I$2</f>
        <v>1.4558971703264921E-3</v>
      </c>
      <c r="D2">
        <f>'[1]0.3125% foul 3'!$I$2</f>
        <v>1.4416300046167251E-3</v>
      </c>
      <c r="E2">
        <f>'[1]0.625% foul 3'!$I$2</f>
        <v>1.4300014023165091E-3</v>
      </c>
    </row>
    <row r="3" spans="1:5" x14ac:dyDescent="0.25">
      <c r="A3" t="s">
        <v>1</v>
      </c>
      <c r="B3">
        <f>'[1]0% foul 3'!$J$2</f>
        <v>1.7123720018123378E-3</v>
      </c>
      <c r="C3">
        <f>'[1]0.15% foul 3'!$J$2</f>
        <v>1.7004497350505143E-3</v>
      </c>
      <c r="D3">
        <f>'[1]0.3125% foul 3'!$J$2</f>
        <v>1.6935223160330659E-3</v>
      </c>
      <c r="E3">
        <f>'[1]0.625% foul 3'!$J$2</f>
        <v>1.6661743222965012E-3</v>
      </c>
    </row>
    <row r="4" spans="1:5" x14ac:dyDescent="0.25">
      <c r="A4" t="s">
        <v>2</v>
      </c>
      <c r="B4">
        <f>'[1]0% foul 3'!$K$2</f>
        <v>2.3363978996249997E-6</v>
      </c>
      <c r="C4">
        <f>'[1]0.15% foul 3'!$K$2</f>
        <v>2.2092636912914046E-6</v>
      </c>
      <c r="D4">
        <f>'[1]0.3125% foul 3'!$K$2</f>
        <v>2.1219590575974066E-6</v>
      </c>
      <c r="E4">
        <f>'[1]0.625% foul 3'!$K$2</f>
        <v>1.9214105380879811E-6</v>
      </c>
    </row>
    <row r="5" spans="1:5" x14ac:dyDescent="0.25">
      <c r="A5" t="s">
        <v>3</v>
      </c>
      <c r="B5">
        <f>'[1]0% foul 3'!$L$2</f>
        <v>2.0739116465502236E-6</v>
      </c>
      <c r="C5">
        <f>'[1]0.15% foul 3'!$L$2</f>
        <v>1.9628342236007486E-6</v>
      </c>
      <c r="D5">
        <f>'[1]0.3125% foul 3'!$L$2</f>
        <v>1.881331052391821E-6</v>
      </c>
      <c r="E5">
        <f>'[1]0.625% foul 3'!$L$2</f>
        <v>1.6934282488515455E-6</v>
      </c>
    </row>
    <row r="6" spans="1:5" x14ac:dyDescent="0.25">
      <c r="A6" t="s">
        <v>4</v>
      </c>
      <c r="B6">
        <f>'[1]0% foul 3'!$M$2</f>
        <v>1.4056859947104571E-3</v>
      </c>
      <c r="C6">
        <f>'[1]0.15% foul 3'!$M$2</f>
        <v>1.3929514394846443E-3</v>
      </c>
      <c r="D6">
        <f>'[1]0.3125% foul 3'!$M$2</f>
        <v>1.3900839905388413E-3</v>
      </c>
      <c r="E6">
        <f>'[1]0.625% foul 3'!$M$2</f>
        <v>1.3709428486704189E-3</v>
      </c>
    </row>
    <row r="7" spans="1:5" x14ac:dyDescent="0.25">
      <c r="A7" t="s">
        <v>5</v>
      </c>
      <c r="B7">
        <f>'[1]0% foul 3'!$N$2</f>
        <v>2.2468281376850448E-6</v>
      </c>
      <c r="C7">
        <f>'[1]0.15% foul 3'!$N$2</f>
        <v>2.125170631181334E-6</v>
      </c>
      <c r="D7">
        <f>'[1]0.3125% foul 3'!$N$2</f>
        <v>2.0521795913927618E-6</v>
      </c>
      <c r="E7">
        <f>'[1]0.625% foul 3'!$N$2</f>
        <v>1.8518062879892066E-6</v>
      </c>
    </row>
    <row r="9" spans="1:5" x14ac:dyDescent="0.25">
      <c r="A9" t="s">
        <v>10</v>
      </c>
      <c r="B9">
        <f>(B4*B5)/(B2*B3)</f>
        <v>1.9372153388618363E-6</v>
      </c>
      <c r="C9">
        <f t="shared" ref="C9:E9" si="0">(C4*C5)/(C2*C3)</f>
        <v>1.7516070156862691E-6</v>
      </c>
      <c r="D9">
        <f t="shared" si="0"/>
        <v>1.6351495808913797E-6</v>
      </c>
      <c r="E9">
        <f t="shared" si="0"/>
        <v>1.3656206268288215E-6</v>
      </c>
    </row>
    <row r="10" spans="1:5" x14ac:dyDescent="0.25">
      <c r="A10" t="s">
        <v>11</v>
      </c>
      <c r="B10">
        <f>(B7*B5)/(B6*B3)</f>
        <v>1.9358587615622306E-6</v>
      </c>
      <c r="C10">
        <f t="shared" ref="C10:E10" si="1">(C7*C5)/(C6*C3)</f>
        <v>1.7610741888799069E-6</v>
      </c>
      <c r="D10">
        <f t="shared" si="1"/>
        <v>1.6400180301160155E-6</v>
      </c>
      <c r="E10">
        <f t="shared" si="1"/>
        <v>1.372848352739718E-6</v>
      </c>
    </row>
    <row r="12" spans="1:5" x14ac:dyDescent="0.25">
      <c r="A12" t="s">
        <v>6</v>
      </c>
      <c r="B12">
        <f>'[2]Foul 3'!$B$10</f>
        <v>1.9472011815768067E-6</v>
      </c>
      <c r="C12">
        <f>'[2]Foul 3'!$C$10</f>
        <v>1.9106704193093607E-6</v>
      </c>
      <c r="D12">
        <f>'[2]Foul 3'!$D$10</f>
        <v>1.9030019335400942E-6</v>
      </c>
      <c r="E12">
        <f>'[2]Foul 3'!$E$10</f>
        <v>1.8712235128693704E-6</v>
      </c>
    </row>
    <row r="13" spans="1:5" x14ac:dyDescent="0.25">
      <c r="A13" t="s">
        <v>7</v>
      </c>
      <c r="B13">
        <f>'[2]Foul 3'!$B$11</f>
        <v>1.9400828934652552E-6</v>
      </c>
      <c r="C13">
        <f>'[2]Foul 3'!$C$11</f>
        <v>1.921422257009807E-6</v>
      </c>
      <c r="D13">
        <f>'[2]Foul 3'!$D$11</f>
        <v>1.9042646096472881E-6</v>
      </c>
      <c r="E13">
        <f>'[2]Foul 3'!$E$11</f>
        <v>1.8799555108746293E-6</v>
      </c>
    </row>
    <row r="15" spans="1:5" x14ac:dyDescent="0.25">
      <c r="A15" t="s">
        <v>8</v>
      </c>
      <c r="B15">
        <f>'[2]Foul 3'!$B$15</f>
        <v>95.27036978192622</v>
      </c>
      <c r="C15">
        <f>'[2]Foul 3'!$B$15</f>
        <v>95.27036978192622</v>
      </c>
      <c r="D15">
        <f>'[2]Foul 3'!$B$15</f>
        <v>95.27036978192622</v>
      </c>
      <c r="E15">
        <f>'[2]Foul 3'!$B$15</f>
        <v>95.27036978192622</v>
      </c>
    </row>
    <row r="16" spans="1:5" x14ac:dyDescent="0.25">
      <c r="A16" t="s">
        <v>9</v>
      </c>
      <c r="B16">
        <f>'[2]Foul 3'!$B$16</f>
        <v>95.096072728460797</v>
      </c>
      <c r="C16">
        <f>'[2]Foul 3'!$B$16</f>
        <v>95.096072728460797</v>
      </c>
      <c r="D16">
        <f>'[2]Foul 3'!$B$16</f>
        <v>95.096072728460797</v>
      </c>
      <c r="E16">
        <f>'[2]Foul 3'!$B$16</f>
        <v>95.096072728460797</v>
      </c>
    </row>
    <row r="18" spans="1:5" x14ac:dyDescent="0.25">
      <c r="A18" s="1" t="s">
        <v>18</v>
      </c>
      <c r="B18">
        <f>LN(B9/B12)/-B15</f>
        <v>5.3967466457008971E-5</v>
      </c>
      <c r="C18">
        <f t="shared" ref="C18:E19" si="2">LN(C9/C12)/-C15</f>
        <v>9.1235632133089811E-4</v>
      </c>
      <c r="D18">
        <f t="shared" si="2"/>
        <v>1.5922927323663502E-3</v>
      </c>
      <c r="E18">
        <f t="shared" si="2"/>
        <v>3.3062063852459531E-3</v>
      </c>
    </row>
    <row r="19" spans="1:5" x14ac:dyDescent="0.25">
      <c r="A19" s="1" t="s">
        <v>19</v>
      </c>
      <c r="B19">
        <f>LN(B10/B13)/-B16</f>
        <v>2.2920697307275765E-5</v>
      </c>
      <c r="C19">
        <f t="shared" si="2"/>
        <v>9.1635448983105861E-4</v>
      </c>
      <c r="D19">
        <f t="shared" si="2"/>
        <v>1.5709236179053737E-3</v>
      </c>
      <c r="E19">
        <f t="shared" si="2"/>
        <v>3.3057142319194563E-3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C13" sqref="C13"/>
    </sheetView>
  </sheetViews>
  <sheetFormatPr defaultRowHeight="15" x14ac:dyDescent="0.25"/>
  <cols>
    <col min="2" max="3" width="12" bestFit="1" customWidth="1"/>
    <col min="4" max="4" width="13.42578125" bestFit="1" customWidth="1"/>
    <col min="5" max="5" width="12" bestFit="1" customWidth="1"/>
    <col min="7" max="10" width="12.28515625" bestFit="1" customWidth="1"/>
  </cols>
  <sheetData>
    <row r="1" spans="1:10" x14ac:dyDescent="0.25">
      <c r="B1">
        <v>0</v>
      </c>
      <c r="C1">
        <v>0.15</v>
      </c>
      <c r="D1">
        <v>0.3125</v>
      </c>
      <c r="E1">
        <v>0.625</v>
      </c>
    </row>
    <row r="2" spans="1:10" x14ac:dyDescent="0.25">
      <c r="A2" t="s">
        <v>0</v>
      </c>
      <c r="B2">
        <f>'[1]0% foul 4'!$I$2</f>
        <v>1.4622801028463586E-3</v>
      </c>
      <c r="C2">
        <f>'[1]0.15% foul 4'!$I$2</f>
        <v>1.4574058813129848E-3</v>
      </c>
      <c r="D2">
        <f>'[1]0.3125% foul 4'!$I$2</f>
        <v>1.4380039551950676E-3</v>
      </c>
      <c r="E2">
        <f>'[1]0.625% foul 4'!$I$2</f>
        <v>1.4331219307456853E-3</v>
      </c>
    </row>
    <row r="3" spans="1:10" x14ac:dyDescent="0.25">
      <c r="A3" t="s">
        <v>1</v>
      </c>
      <c r="B3">
        <f>'[1]0% foul 4'!$J$2</f>
        <v>1.7146235602178387E-3</v>
      </c>
      <c r="C3">
        <f>'[1]0.15% foul 4'!$J$2</f>
        <v>1.701139238005992E-3</v>
      </c>
      <c r="D3">
        <f>'[1]0.3125% foul 4'!$J$2</f>
        <v>1.6956943730301781E-3</v>
      </c>
      <c r="E3">
        <f>'[1]0.625% foul 4'!$J$2</f>
        <v>1.6677844711911064E-3</v>
      </c>
    </row>
    <row r="4" spans="1:10" x14ac:dyDescent="0.25">
      <c r="A4" t="s">
        <v>2</v>
      </c>
      <c r="B4">
        <f>'[1]0% foul 4'!$K$2</f>
        <v>2.0492170009778111E-6</v>
      </c>
      <c r="C4">
        <f>'[1]0.15% foul 4'!$K$2</f>
        <v>1.9557395951163136E-6</v>
      </c>
      <c r="D4">
        <f>'[1]0.3125% foul 4'!$K$2</f>
        <v>1.8908401990235985E-6</v>
      </c>
      <c r="E4">
        <f>'[1]0.625% foul 4'!$K$2</f>
        <v>1.7190196977760642E-6</v>
      </c>
    </row>
    <row r="5" spans="1:10" x14ac:dyDescent="0.25">
      <c r="A5" t="s">
        <v>3</v>
      </c>
      <c r="B5">
        <f>'[1]0% foul 4'!$L$2</f>
        <v>1.820489463361689E-6</v>
      </c>
      <c r="C5">
        <f>'[1]0.15% foul 4'!$L$2</f>
        <v>1.7380652090754815E-6</v>
      </c>
      <c r="D5">
        <f>'[1]0.3125% foul 4'!$L$2</f>
        <v>1.6699783644760814E-6</v>
      </c>
      <c r="E5">
        <f>'[1]0.625% foul 4'!$L$2</f>
        <v>1.5185209749004339E-6</v>
      </c>
    </row>
    <row r="6" spans="1:10" x14ac:dyDescent="0.25">
      <c r="A6" t="s">
        <v>4</v>
      </c>
      <c r="B6">
        <f>'[1]0% foul 4'!$M$2</f>
        <v>1.4058045106988899E-3</v>
      </c>
      <c r="C6">
        <f>'[1]0.15% foul 4'!$M$2</f>
        <v>1.3919087932360986E-3</v>
      </c>
      <c r="D6">
        <f>'[1]0.3125% foul 4'!$M$2</f>
        <v>1.389831205505129E-3</v>
      </c>
      <c r="E6">
        <f>'[1]0.625% foul 4'!$M$2</f>
        <v>1.3721751205004568E-3</v>
      </c>
    </row>
    <row r="7" spans="1:10" x14ac:dyDescent="0.25">
      <c r="A7" t="s">
        <v>5</v>
      </c>
      <c r="B7">
        <f>'[1]0% foul 4'!$N$2</f>
        <v>1.9781445234217335E-6</v>
      </c>
      <c r="C7">
        <f>'[1]0.15% foul 4'!$N$2</f>
        <v>1.8809331432652527E-6</v>
      </c>
      <c r="D7">
        <f>'[1]0.3125% foul 4'!$N$2</f>
        <v>1.8228544941710988E-6</v>
      </c>
      <c r="E7">
        <f>'[1]0.625% foul 4'!$N$2</f>
        <v>1.6640527197023855E-6</v>
      </c>
    </row>
    <row r="9" spans="1:10" x14ac:dyDescent="0.25">
      <c r="A9" t="s">
        <v>10</v>
      </c>
      <c r="B9">
        <f>(B4*B5)/(B2*B3)</f>
        <v>1.4879103417430795E-6</v>
      </c>
      <c r="C9">
        <f t="shared" ref="C9:E9" si="0">(C4*C5)/(C2*C3)</f>
        <v>1.3710608027756365E-6</v>
      </c>
      <c r="D9">
        <f t="shared" si="0"/>
        <v>1.2949649441745796E-6</v>
      </c>
      <c r="E9">
        <f t="shared" si="0"/>
        <v>1.0921406712573139E-6</v>
      </c>
    </row>
    <row r="10" spans="1:10" x14ac:dyDescent="0.25">
      <c r="A10" t="s">
        <v>11</v>
      </c>
      <c r="B10">
        <f>(B7*B5)/(B6*B3)</f>
        <v>1.494006435564616E-6</v>
      </c>
      <c r="C10">
        <f t="shared" ref="C10:E10" si="1">(C7*C5)/(C6*C3)</f>
        <v>1.3806664922239074E-6</v>
      </c>
      <c r="D10">
        <f t="shared" si="1"/>
        <v>1.2916748703173917E-6</v>
      </c>
      <c r="E10">
        <f t="shared" si="1"/>
        <v>1.1041762711935347E-6</v>
      </c>
    </row>
    <row r="12" spans="1:10" x14ac:dyDescent="0.25">
      <c r="A12" t="s">
        <v>6</v>
      </c>
      <c r="B12">
        <f>'[2]Foul 4'!$B$10</f>
        <v>1.5002670397365348E-6</v>
      </c>
      <c r="C12">
        <f>'[2]Foul 4'!$C$10</f>
        <v>1.4807970205074742E-6</v>
      </c>
      <c r="D12" s="6">
        <f>'[2]Foul 4'!$C$10</f>
        <v>1.4807970205074742E-6</v>
      </c>
      <c r="E12">
        <f>'[2]Foul 4'!$E$10</f>
        <v>1.4360666777547388E-6</v>
      </c>
      <c r="G12" s="5"/>
      <c r="H12" s="5"/>
      <c r="I12" s="5"/>
      <c r="J12" s="5"/>
    </row>
    <row r="13" spans="1:10" x14ac:dyDescent="0.25">
      <c r="A13" t="s">
        <v>7</v>
      </c>
      <c r="B13">
        <f>'[2]Foul 4'!$B$11</f>
        <v>1.5017838405477514E-6</v>
      </c>
      <c r="C13">
        <f>'[2]Foul 4'!$C$11</f>
        <v>1.4903989481404751E-6</v>
      </c>
      <c r="D13">
        <f>'[2]Foul 4'!$D$11</f>
        <v>1.4738488921546041E-6</v>
      </c>
      <c r="E13">
        <f>'[2]Foul 4'!$E$11</f>
        <v>1.4520921755565381E-6</v>
      </c>
      <c r="G13" s="5"/>
      <c r="H13" s="5"/>
      <c r="I13" s="5"/>
      <c r="J13" s="5"/>
    </row>
    <row r="15" spans="1:10" x14ac:dyDescent="0.25">
      <c r="A15" t="s">
        <v>8</v>
      </c>
      <c r="B15">
        <f>'[2]Foul 4'!$B$15</f>
        <v>83.625113982654625</v>
      </c>
      <c r="C15">
        <f>'[2]Foul 4'!$B$15</f>
        <v>83.625113982654625</v>
      </c>
      <c r="D15">
        <f>'[2]Foul 4'!$B$15</f>
        <v>83.625113982654625</v>
      </c>
      <c r="E15">
        <f>'[2]Foul 4'!$B$15</f>
        <v>83.625113982654625</v>
      </c>
    </row>
    <row r="16" spans="1:10" x14ac:dyDescent="0.25">
      <c r="A16" t="s">
        <v>9</v>
      </c>
      <c r="B16">
        <f>'[2]Foul 4'!$B$16</f>
        <v>83.667376657710321</v>
      </c>
      <c r="C16">
        <f>'[2]Foul 4'!$B$16</f>
        <v>83.667376657710321</v>
      </c>
      <c r="D16">
        <f>'[2]Foul 4'!$B$16</f>
        <v>83.667376657710321</v>
      </c>
      <c r="E16">
        <f>'[2]Foul 4'!$B$16</f>
        <v>83.667376657710321</v>
      </c>
    </row>
    <row r="18" spans="1:5" x14ac:dyDescent="0.25">
      <c r="A18" s="1" t="s">
        <v>20</v>
      </c>
      <c r="B18">
        <f>LN(B9/B12)/-B15</f>
        <v>9.8898978666203593E-5</v>
      </c>
      <c r="C18">
        <f t="shared" ref="C18:E19" si="2">LN(C9/C12)/-C15</f>
        <v>9.2072486017703609E-4</v>
      </c>
      <c r="D18">
        <f t="shared" si="2"/>
        <v>1.6035475368115968E-3</v>
      </c>
      <c r="E18">
        <f t="shared" si="2"/>
        <v>3.2737559403843816E-3</v>
      </c>
    </row>
    <row r="19" spans="1:5" x14ac:dyDescent="0.25">
      <c r="A19" s="1" t="s">
        <v>21</v>
      </c>
      <c r="B19">
        <f>LN(B10/B13)/-B16</f>
        <v>6.2058050208914847E-5</v>
      </c>
      <c r="C19">
        <f t="shared" si="2"/>
        <v>9.140657881844148E-4</v>
      </c>
      <c r="D19">
        <f t="shared" si="2"/>
        <v>1.576929419245814E-3</v>
      </c>
      <c r="E19">
        <f t="shared" si="2"/>
        <v>3.2737466629402354E-3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G36" sqref="G36"/>
    </sheetView>
  </sheetViews>
  <sheetFormatPr defaultRowHeight="15" x14ac:dyDescent="0.25"/>
  <cols>
    <col min="2" max="5" width="12.28515625" bestFit="1" customWidth="1"/>
    <col min="7" max="10" width="12.28515625" bestFit="1" customWidth="1"/>
    <col min="11" max="11" width="10.28515625" bestFit="1" customWidth="1"/>
  </cols>
  <sheetData>
    <row r="1" spans="1:11" x14ac:dyDescent="0.25">
      <c r="B1">
        <v>0</v>
      </c>
      <c r="C1">
        <v>0.15</v>
      </c>
      <c r="D1">
        <v>0.3125</v>
      </c>
      <c r="E1">
        <v>0.625</v>
      </c>
    </row>
    <row r="2" spans="1:11" x14ac:dyDescent="0.25">
      <c r="A2" t="s">
        <v>0</v>
      </c>
      <c r="B2">
        <f>'[1]0% foul 5 '!$I$2</f>
        <v>1.4653532248801618E-3</v>
      </c>
      <c r="C2">
        <f>'[1]0.15% foul 5'!$I$2</f>
        <v>1.4571372941474814E-3</v>
      </c>
      <c r="D2">
        <f>'[1]0.3125% foul 5'!$I$2</f>
        <v>1.4405002503435555E-3</v>
      </c>
      <c r="E2">
        <f>'[1]0.625% foul 5'!$I$2</f>
        <v>1.4318974127567128E-3</v>
      </c>
    </row>
    <row r="3" spans="1:11" x14ac:dyDescent="0.25">
      <c r="A3" t="s">
        <v>1</v>
      </c>
      <c r="B3">
        <f>'[1]0% foul 5 '!$J$2</f>
        <v>1.7155554933939608E-3</v>
      </c>
      <c r="C3">
        <f>'[1]0.15% foul 5'!$J$2</f>
        <v>1.7010033004126344E-3</v>
      </c>
      <c r="D3">
        <f>'[1]0.3125% foul 5'!$J$2</f>
        <v>1.6941465493137545E-3</v>
      </c>
      <c r="E3">
        <f>'[1]0.625% foul 5'!$J$2</f>
        <v>1.6680367164004413E-3</v>
      </c>
    </row>
    <row r="4" spans="1:11" x14ac:dyDescent="0.25">
      <c r="A4" t="s">
        <v>2</v>
      </c>
      <c r="B4">
        <f>'[1]0% foul 5 '!$K$2</f>
        <v>1.7977614755283238E-6</v>
      </c>
      <c r="C4">
        <f>'[1]0.15% foul 5'!$K$2</f>
        <v>1.723948327338339E-6</v>
      </c>
      <c r="D4">
        <f>'[1]0.3125% foul 5'!$K$2</f>
        <v>1.676003757165299E-6</v>
      </c>
      <c r="E4">
        <f>'[1]0.625% foul 5'!$K$2</f>
        <v>1.5380137280164214E-6</v>
      </c>
    </row>
    <row r="5" spans="1:11" x14ac:dyDescent="0.25">
      <c r="A5" t="s">
        <v>3</v>
      </c>
      <c r="B5">
        <f>'[1]0% foul 5 '!$L$2</f>
        <v>1.5876042161195309E-6</v>
      </c>
      <c r="C5">
        <f>'[1]0.15% foul 5'!$L$2</f>
        <v>1.5178736186610964E-6</v>
      </c>
      <c r="D5">
        <f>'[1]0.3125% foul 5'!$L$2</f>
        <v>1.4673891108686393E-6</v>
      </c>
      <c r="E5">
        <f>'[1]0.625% foul 5'!$L$2</f>
        <v>1.3466019629208259E-6</v>
      </c>
    </row>
    <row r="6" spans="1:11" x14ac:dyDescent="0.25">
      <c r="A6" t="s">
        <v>4</v>
      </c>
      <c r="B6">
        <f>'[1]0% foul 5 '!$M$2</f>
        <v>1.4074951915756971E-3</v>
      </c>
      <c r="C6">
        <f>'[1]0.15% foul 5'!$M$2</f>
        <v>1.3935518714177589E-3</v>
      </c>
      <c r="D6">
        <f>'[1]0.3125% foul 5'!$M$2</f>
        <v>1.3890965536016778E-3</v>
      </c>
      <c r="E6">
        <f>'[1]0.625% foul 5'!$M$2</f>
        <v>1.3727833062746363E-3</v>
      </c>
    </row>
    <row r="7" spans="1:11" x14ac:dyDescent="0.25">
      <c r="A7" t="s">
        <v>5</v>
      </c>
      <c r="B7">
        <f>'[1]0% foul 5 '!$N$2</f>
        <v>1.7331107533087229E-6</v>
      </c>
      <c r="C7">
        <f>'[1]0.15% foul 5'!$N$2</f>
        <v>1.6546686832468201E-6</v>
      </c>
      <c r="D7">
        <f>'[1]0.3125% foul 5'!$N$2</f>
        <v>1.6118503826919249E-6</v>
      </c>
      <c r="E7">
        <f>'[1]0.625% foul 5'!$N$2</f>
        <v>1.484714318583157E-6</v>
      </c>
    </row>
    <row r="9" spans="1:11" x14ac:dyDescent="0.25">
      <c r="A9" t="s">
        <v>10</v>
      </c>
      <c r="B9">
        <f>(B4*B5)/(B2*B3)</f>
        <v>1.1353433432631034E-6</v>
      </c>
      <c r="C9">
        <f t="shared" ref="C9:E9" si="0">(C4*C5)/(C2*C3)</f>
        <v>1.0557333167342942E-6</v>
      </c>
      <c r="D9">
        <f t="shared" si="0"/>
        <v>1.0077573311355429E-6</v>
      </c>
      <c r="E9">
        <f t="shared" si="0"/>
        <v>8.6712547367817566E-7</v>
      </c>
    </row>
    <row r="10" spans="1:11" x14ac:dyDescent="0.25">
      <c r="A10" t="s">
        <v>11</v>
      </c>
      <c r="B10">
        <f>(B7*B5)/(B6*B3)</f>
        <v>1.1395066652192265E-6</v>
      </c>
      <c r="C10">
        <f t="shared" ref="C10:E10" si="1">(C7*C5)/(C6*C3)</f>
        <v>1.0595424595073356E-6</v>
      </c>
      <c r="D10">
        <f t="shared" si="1"/>
        <v>1.0050475501310724E-6</v>
      </c>
      <c r="E10">
        <f t="shared" si="1"/>
        <v>8.7312122306152124E-7</v>
      </c>
    </row>
    <row r="12" spans="1:11" x14ac:dyDescent="0.25">
      <c r="A12" t="s">
        <v>6</v>
      </c>
      <c r="B12" s="5">
        <f>'[2]Foul 5'!$B$10</f>
        <v>1.1399004086944557E-6</v>
      </c>
      <c r="C12" s="5">
        <f>'[2]Foul 5'!$C$10</f>
        <v>1.1293562979297846E-6</v>
      </c>
      <c r="D12" s="5">
        <f>'[2]Foul 5'!$D$10</f>
        <v>1.1263840111673047E-6</v>
      </c>
      <c r="E12" s="5">
        <f>'[2]Foul 5'!$E$10</f>
        <v>1.1069990464528315E-6</v>
      </c>
      <c r="G12" s="5"/>
      <c r="H12" s="5"/>
      <c r="I12" s="5"/>
      <c r="J12" s="5"/>
      <c r="K12" s="3"/>
    </row>
    <row r="13" spans="1:11" x14ac:dyDescent="0.25">
      <c r="A13" t="s">
        <v>7</v>
      </c>
      <c r="B13" s="5">
        <f>'[2]Foul 5'!$B$11</f>
        <v>1.1404778693873007E-6</v>
      </c>
      <c r="C13" s="5">
        <f>'[2]Foul 5'!$C$11</f>
        <v>1.1302682690855366E-6</v>
      </c>
      <c r="D13" s="5">
        <f>'[2]Foul 5'!$D$11</f>
        <v>1.1274653617843877E-6</v>
      </c>
      <c r="E13" s="5">
        <f>'[2]Foul 5'!$E$11</f>
        <v>1.1150232145589075E-6</v>
      </c>
      <c r="G13" s="5"/>
      <c r="H13" s="5"/>
      <c r="I13" s="5"/>
      <c r="J13" s="5"/>
      <c r="K13" s="3"/>
    </row>
    <row r="15" spans="1:11" x14ac:dyDescent="0.25">
      <c r="A15" t="s">
        <v>8</v>
      </c>
      <c r="B15">
        <f>'[2]Foul 5'!$B$15</f>
        <v>72.893011555959831</v>
      </c>
      <c r="C15">
        <f>'[2]Foul 5'!$B$15</f>
        <v>72.893011555959831</v>
      </c>
      <c r="D15">
        <f>'[2]Foul 5'!$B$15</f>
        <v>72.893011555959831</v>
      </c>
      <c r="E15">
        <f>'[2]Foul 5'!$B$15</f>
        <v>72.893011555959831</v>
      </c>
    </row>
    <row r="16" spans="1:11" x14ac:dyDescent="0.25">
      <c r="A16" t="s">
        <v>9</v>
      </c>
      <c r="B16">
        <f>'[2]Foul 5'!$B$16</f>
        <v>72.911472607050271</v>
      </c>
      <c r="C16">
        <f>'[2]Foul 5'!$B$16</f>
        <v>72.911472607050271</v>
      </c>
      <c r="D16">
        <f>'[2]Foul 5'!$B$16</f>
        <v>72.911472607050271</v>
      </c>
      <c r="E16">
        <f>'[2]Foul 5'!$B$16</f>
        <v>72.911472607050271</v>
      </c>
    </row>
    <row r="18" spans="1:5" x14ac:dyDescent="0.25">
      <c r="A18" s="1" t="s">
        <v>22</v>
      </c>
      <c r="B18">
        <f>LN(B9/B12)/-B15</f>
        <v>5.4954342601977742E-5</v>
      </c>
      <c r="C18">
        <f t="shared" ref="C18:E19" si="2">LN(C9/C12)/-C15</f>
        <v>9.2481033099933024E-4</v>
      </c>
      <c r="D18">
        <f t="shared" si="2"/>
        <v>1.5266911267523095E-3</v>
      </c>
      <c r="E18">
        <f t="shared" si="2"/>
        <v>3.3504499011273664E-3</v>
      </c>
    </row>
    <row r="19" spans="1:5" x14ac:dyDescent="0.25">
      <c r="A19" s="1" t="s">
        <v>23</v>
      </c>
      <c r="B19">
        <f>LN(B10/B13)/-B16</f>
        <v>1.1684571448004812E-5</v>
      </c>
      <c r="C19">
        <f t="shared" si="2"/>
        <v>8.8625062067977883E-4</v>
      </c>
      <c r="D19">
        <f t="shared" si="2"/>
        <v>1.5763941201908872E-3</v>
      </c>
      <c r="E19">
        <f t="shared" si="2"/>
        <v>3.3541511497985356E-3</v>
      </c>
    </row>
    <row r="37" spans="3:3" x14ac:dyDescent="0.25">
      <c r="C37" s="1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tabSelected="1" zoomScale="70" zoomScaleNormal="70" workbookViewId="0">
      <selection activeCell="J46" sqref="J46"/>
    </sheetView>
  </sheetViews>
  <sheetFormatPr defaultRowHeight="15" x14ac:dyDescent="0.25"/>
  <cols>
    <col min="1" max="1" width="17.28515625" customWidth="1"/>
    <col min="2" max="2" width="12.7109375" bestFit="1" customWidth="1"/>
    <col min="3" max="5" width="12" bestFit="1" customWidth="1"/>
  </cols>
  <sheetData>
    <row r="1" spans="1:5" x14ac:dyDescent="0.25">
      <c r="A1" s="8" t="s">
        <v>43</v>
      </c>
      <c r="B1" s="7"/>
      <c r="C1" s="7"/>
      <c r="D1" s="7"/>
    </row>
    <row r="2" spans="1:5" x14ac:dyDescent="0.25">
      <c r="A2" s="8" t="s">
        <v>45</v>
      </c>
      <c r="B2" s="7"/>
      <c r="C2" s="7"/>
      <c r="D2" s="7"/>
    </row>
    <row r="3" spans="1:5" x14ac:dyDescent="0.25">
      <c r="A3" s="7" t="s">
        <v>44</v>
      </c>
      <c r="B3" s="7">
        <v>0</v>
      </c>
      <c r="C3" s="7">
        <v>0.15</v>
      </c>
      <c r="D3" s="7">
        <v>0.3125</v>
      </c>
      <c r="E3" s="7">
        <v>0.625</v>
      </c>
    </row>
    <row r="4" spans="1:5" x14ac:dyDescent="0.25">
      <c r="A4" s="7" t="s">
        <v>24</v>
      </c>
      <c r="B4">
        <v>4.6743192360186823E-6</v>
      </c>
      <c r="C4">
        <v>4.23670193343658E-6</v>
      </c>
      <c r="D4">
        <v>3.9254247220621767E-6</v>
      </c>
      <c r="E4">
        <v>3.3239038097663181E-6</v>
      </c>
    </row>
    <row r="5" spans="1:5" x14ac:dyDescent="0.25">
      <c r="A5" s="7" t="s">
        <v>25</v>
      </c>
      <c r="B5">
        <v>3.4832777815798834E-6</v>
      </c>
      <c r="C5">
        <v>3.2411060807266469E-6</v>
      </c>
      <c r="D5">
        <v>3.0352557661973445E-6</v>
      </c>
      <c r="E5">
        <v>2.6682140573688835E-6</v>
      </c>
    </row>
    <row r="6" spans="1:5" x14ac:dyDescent="0.25">
      <c r="A6" s="7" t="s">
        <v>26</v>
      </c>
      <c r="B6">
        <v>2.803365059799711E-6</v>
      </c>
      <c r="C6">
        <v>2.6350542933471502E-6</v>
      </c>
      <c r="D6">
        <v>2.5034894217892322E-6</v>
      </c>
      <c r="E6">
        <v>2.2229037934571488E-6</v>
      </c>
    </row>
    <row r="7" spans="1:5" x14ac:dyDescent="0.25">
      <c r="A7" s="7" t="s">
        <v>27</v>
      </c>
      <c r="B7">
        <v>2.3363978996249997E-6</v>
      </c>
      <c r="C7">
        <v>2.2092636912914046E-6</v>
      </c>
      <c r="D7">
        <v>2.1219590575974066E-6</v>
      </c>
      <c r="E7">
        <v>1.9214105380879811E-6</v>
      </c>
    </row>
    <row r="8" spans="1:5" x14ac:dyDescent="0.25">
      <c r="A8" s="7" t="s">
        <v>28</v>
      </c>
      <c r="B8">
        <v>2.0492170009778111E-6</v>
      </c>
      <c r="C8">
        <v>1.9557395951163136E-6</v>
      </c>
      <c r="D8">
        <v>1.8908401990235985E-6</v>
      </c>
      <c r="E8">
        <v>1.7190196977760642E-6</v>
      </c>
    </row>
    <row r="9" spans="1:5" x14ac:dyDescent="0.25">
      <c r="A9" s="7" t="s">
        <v>29</v>
      </c>
      <c r="B9">
        <v>1.7977614755283238E-6</v>
      </c>
      <c r="C9">
        <v>1.723948327338339E-6</v>
      </c>
      <c r="D9">
        <v>1.676003757165299E-6</v>
      </c>
      <c r="E9">
        <v>1.5380137280164214E-6</v>
      </c>
    </row>
    <row r="10" spans="1:5" x14ac:dyDescent="0.25">
      <c r="A10" s="7"/>
    </row>
    <row r="11" spans="1:5" x14ac:dyDescent="0.25">
      <c r="A11" s="8" t="s">
        <v>46</v>
      </c>
    </row>
    <row r="12" spans="1:5" x14ac:dyDescent="0.25">
      <c r="A12" s="7" t="s">
        <v>44</v>
      </c>
      <c r="B12" s="7">
        <v>0</v>
      </c>
      <c r="C12" s="7">
        <v>0.15</v>
      </c>
      <c r="D12" s="7">
        <v>0.3125</v>
      </c>
      <c r="E12" s="7">
        <v>0.625</v>
      </c>
    </row>
    <row r="13" spans="1:5" x14ac:dyDescent="0.25">
      <c r="A13" s="7" t="s">
        <v>24</v>
      </c>
      <c r="B13">
        <v>4.6311899479336275E-6</v>
      </c>
      <c r="C13">
        <v>4.596855894322935E-6</v>
      </c>
      <c r="D13">
        <v>4.5541955051822701E-6</v>
      </c>
      <c r="E13">
        <v>4.5149248944188117E-6</v>
      </c>
    </row>
    <row r="14" spans="1:5" x14ac:dyDescent="0.25">
      <c r="A14" s="7" t="s">
        <v>25</v>
      </c>
      <c r="B14">
        <v>3.4517837720372412E-6</v>
      </c>
      <c r="C14">
        <v>3.4338587980012897E-6</v>
      </c>
      <c r="D14">
        <v>3.3952710559177912E-6</v>
      </c>
      <c r="E14">
        <v>3.3739485904390552E-6</v>
      </c>
    </row>
    <row r="15" spans="1:5" x14ac:dyDescent="0.25">
      <c r="A15" s="7" t="s">
        <v>26</v>
      </c>
      <c r="B15">
        <v>2.7874068242851172E-6</v>
      </c>
      <c r="C15">
        <v>2.7645269735815015E-6</v>
      </c>
      <c r="D15">
        <v>2.7385127722462954E-6</v>
      </c>
      <c r="E15">
        <v>2.706964801308039E-6</v>
      </c>
    </row>
    <row r="16" spans="1:5" x14ac:dyDescent="0.25">
      <c r="A16" s="7" t="s">
        <v>27</v>
      </c>
      <c r="B16">
        <v>2.3266825959610929E-6</v>
      </c>
      <c r="C16">
        <v>2.2999378873401376E-6</v>
      </c>
      <c r="D16">
        <v>2.2881687366966444E-6</v>
      </c>
      <c r="E16">
        <v>2.273866024297718E-6</v>
      </c>
    </row>
    <row r="17" spans="1:5" x14ac:dyDescent="0.25">
      <c r="A17" s="7" t="s">
        <v>28</v>
      </c>
      <c r="B17">
        <v>2.0423952205584617E-6</v>
      </c>
      <c r="C17">
        <v>2.0256596134724626E-6</v>
      </c>
      <c r="D17">
        <v>2.0247861839999999E-6</v>
      </c>
      <c r="E17">
        <v>1.9998790979999999E-6</v>
      </c>
    </row>
    <row r="18" spans="1:5" x14ac:dyDescent="0.25">
      <c r="A18" s="7" t="s">
        <v>29</v>
      </c>
      <c r="B18">
        <v>1.7892473759068245E-6</v>
      </c>
      <c r="C18">
        <v>1.7732620669943471E-6</v>
      </c>
      <c r="D18">
        <v>1.7657877305104818E-6</v>
      </c>
      <c r="E18">
        <v>1.7553803306637316E-6</v>
      </c>
    </row>
    <row r="20" spans="1:5" x14ac:dyDescent="0.25">
      <c r="A20" s="7" t="s">
        <v>47</v>
      </c>
      <c r="B20">
        <v>99</v>
      </c>
      <c r="C20">
        <v>99</v>
      </c>
      <c r="D20">
        <v>99</v>
      </c>
      <c r="E20">
        <v>99</v>
      </c>
    </row>
    <row r="21" spans="1:5" x14ac:dyDescent="0.25">
      <c r="A21" s="7"/>
    </row>
    <row r="22" spans="1:5" x14ac:dyDescent="0.25">
      <c r="A22" s="8" t="s">
        <v>48</v>
      </c>
    </row>
    <row r="23" spans="1:5" x14ac:dyDescent="0.25">
      <c r="A23" s="7" t="s">
        <v>44</v>
      </c>
      <c r="B23" s="7">
        <v>0</v>
      </c>
      <c r="C23" s="7">
        <v>0.15</v>
      </c>
      <c r="D23" s="7">
        <v>0.3125</v>
      </c>
      <c r="E23" s="7">
        <v>0.625</v>
      </c>
    </row>
    <row r="24" spans="1:5" x14ac:dyDescent="0.25">
      <c r="A24" s="9" t="s">
        <v>30</v>
      </c>
      <c r="B24">
        <f>((LN(B4/B13))/B20)</f>
        <v>9.3633241446506698E-5</v>
      </c>
      <c r="C24">
        <f t="shared" ref="C24:E24" si="0">((LN(C4/C13))/C20)</f>
        <v>-8.2411563525512503E-4</v>
      </c>
      <c r="D24">
        <f t="shared" si="0"/>
        <v>-1.5007509326081566E-3</v>
      </c>
      <c r="E24">
        <f t="shared" si="0"/>
        <v>-3.0934203391177841E-3</v>
      </c>
    </row>
    <row r="25" spans="1:5" x14ac:dyDescent="0.25">
      <c r="A25" s="9" t="s">
        <v>31</v>
      </c>
      <c r="B25">
        <f>((LN(B5/B14))/B20)</f>
        <v>9.1743524687778812E-5</v>
      </c>
      <c r="C25">
        <f t="shared" ref="C25:E25" si="1">((LN(C5/C14))/C20)</f>
        <v>-5.8353523567386892E-4</v>
      </c>
      <c r="D25">
        <f t="shared" si="1"/>
        <v>-1.1322010543418858E-3</v>
      </c>
      <c r="E25">
        <f t="shared" si="1"/>
        <v>-2.3704483918978512E-3</v>
      </c>
    </row>
    <row r="26" spans="1:5" x14ac:dyDescent="0.25">
      <c r="A26" s="9" t="s">
        <v>32</v>
      </c>
      <c r="B26">
        <f>((LN(B6/B15))/B20)</f>
        <v>5.7664572710222259E-5</v>
      </c>
      <c r="C26">
        <f t="shared" ref="C26:E26" si="2">((LN(C6/C15))/C20)</f>
        <v>-4.8450260009885878E-4</v>
      </c>
      <c r="D26">
        <f t="shared" si="2"/>
        <v>-9.0635819977410786E-4</v>
      </c>
      <c r="E26">
        <f t="shared" si="2"/>
        <v>-1.9900368834103472E-3</v>
      </c>
    </row>
    <row r="27" spans="1:5" x14ac:dyDescent="0.25">
      <c r="A27" s="9" t="s">
        <v>33</v>
      </c>
      <c r="B27">
        <f>((LN(B7/B16))/B20)</f>
        <v>4.2089997172358517E-5</v>
      </c>
      <c r="C27">
        <f t="shared" ref="C27:E27" si="3">((LN(C7/C16))/C20)</f>
        <v>-4.0629119607841981E-4</v>
      </c>
      <c r="D27">
        <f t="shared" si="3"/>
        <v>-7.6173811717939594E-4</v>
      </c>
      <c r="E27">
        <f t="shared" si="3"/>
        <v>-1.7012313708087967E-3</v>
      </c>
    </row>
    <row r="28" spans="1:5" x14ac:dyDescent="0.25">
      <c r="A28" s="9" t="s">
        <v>34</v>
      </c>
      <c r="B28">
        <f>((LN(B8/B17))/B20)</f>
        <v>3.3682046606572782E-5</v>
      </c>
      <c r="C28">
        <f t="shared" ref="C28:E28" si="4">((LN(C8/C17))/C20)</f>
        <v>-3.5481768836114819E-4</v>
      </c>
      <c r="D28">
        <f t="shared" si="4"/>
        <v>-6.913416848384939E-4</v>
      </c>
      <c r="E28">
        <f t="shared" si="4"/>
        <v>-1.5286115408094676E-3</v>
      </c>
    </row>
    <row r="29" spans="1:5" x14ac:dyDescent="0.25">
      <c r="A29" s="9" t="s">
        <v>35</v>
      </c>
      <c r="B29">
        <f>((LN(B9/B18))/B20)</f>
        <v>4.7951466722589486E-5</v>
      </c>
      <c r="C29">
        <f t="shared" ref="C29:E29" si="5">((LN(C9/C18))/C20)</f>
        <v>-2.8488511961617137E-4</v>
      </c>
      <c r="D29">
        <f t="shared" si="5"/>
        <v>-5.2711770965357409E-4</v>
      </c>
      <c r="E29">
        <f t="shared" si="5"/>
        <v>-1.3352903953120113E-3</v>
      </c>
    </row>
    <row r="30" spans="1:5" x14ac:dyDescent="0.25">
      <c r="A30" s="1"/>
    </row>
    <row r="31" spans="1:5" x14ac:dyDescent="0.25">
      <c r="A31" s="8" t="s">
        <v>49</v>
      </c>
    </row>
    <row r="32" spans="1:5" x14ac:dyDescent="0.25">
      <c r="A32" s="9" t="s">
        <v>50</v>
      </c>
    </row>
    <row r="33" spans="1:9" x14ac:dyDescent="0.25">
      <c r="A33" s="9"/>
      <c r="B33" s="17" t="s">
        <v>51</v>
      </c>
      <c r="C33" s="17"/>
      <c r="D33" s="17"/>
      <c r="E33" s="17"/>
      <c r="F33" s="17"/>
      <c r="G33" s="17"/>
      <c r="H33" s="17"/>
      <c r="I33" s="17"/>
    </row>
    <row r="34" spans="1:9" x14ac:dyDescent="0.25">
      <c r="A34" s="7" t="s">
        <v>42</v>
      </c>
      <c r="B34" s="14">
        <v>0</v>
      </c>
      <c r="C34" s="15">
        <v>0</v>
      </c>
      <c r="D34" s="14" t="s">
        <v>36</v>
      </c>
      <c r="E34" s="15" t="s">
        <v>41</v>
      </c>
      <c r="F34" s="14" t="s">
        <v>37</v>
      </c>
      <c r="G34" s="15" t="s">
        <v>40</v>
      </c>
      <c r="H34" s="14" t="s">
        <v>38</v>
      </c>
      <c r="I34" s="15" t="s">
        <v>39</v>
      </c>
    </row>
    <row r="35" spans="1:9" x14ac:dyDescent="0.25">
      <c r="A35">
        <v>0</v>
      </c>
      <c r="B35" s="11">
        <f>-((B24-B24)/B24)*100</f>
        <v>0</v>
      </c>
      <c r="C35" s="10">
        <v>0</v>
      </c>
      <c r="D35" s="11">
        <f>((C24-C24)/C24)*100</f>
        <v>0</v>
      </c>
      <c r="E35" s="10">
        <v>0</v>
      </c>
      <c r="F35" s="11">
        <f>((D24-D24)/D24)*100</f>
        <v>0</v>
      </c>
      <c r="G35" s="10">
        <v>0</v>
      </c>
      <c r="H35" s="11">
        <f>((E24-E24)/E24)*100</f>
        <v>0</v>
      </c>
      <c r="I35" s="10">
        <v>0</v>
      </c>
    </row>
    <row r="36" spans="1:9" x14ac:dyDescent="0.25">
      <c r="A36">
        <v>0.61672663793437033</v>
      </c>
      <c r="B36" s="11">
        <v>0</v>
      </c>
      <c r="C36" s="10">
        <v>0</v>
      </c>
      <c r="D36" s="12">
        <f>-((C25-C24)/C24)*100</f>
        <v>29.192553725397847</v>
      </c>
      <c r="E36" s="10">
        <v>0.161780139678812</v>
      </c>
      <c r="F36" s="12">
        <f>-((D25-D24)/D24)*100</f>
        <v>24.557697767061693</v>
      </c>
      <c r="G36" s="10">
        <v>2.6337037707665556</v>
      </c>
      <c r="H36" s="12">
        <f>-((E25-E24)/E24)*100</f>
        <v>23.371280587950039</v>
      </c>
      <c r="I36" s="10">
        <v>3.0925077171969981</v>
      </c>
    </row>
    <row r="37" spans="1:9" x14ac:dyDescent="0.25">
      <c r="A37">
        <v>1.2026169439720222</v>
      </c>
      <c r="B37" s="11">
        <f>-((B26-B26)/B26)*100</f>
        <v>0</v>
      </c>
      <c r="C37" s="10">
        <v>0</v>
      </c>
      <c r="D37" s="12">
        <f>-((C26-C24)/C24)*100</f>
        <v>41.209391088804033</v>
      </c>
      <c r="E37" s="10">
        <v>0.96610807732020698</v>
      </c>
      <c r="F37" s="12">
        <f>-((D26-D24)/D24)*100</f>
        <v>39.606354386937014</v>
      </c>
      <c r="G37" s="10">
        <v>0.51933210012070807</v>
      </c>
      <c r="H37" s="12">
        <f>-((E26-E24)/E24)*100</f>
        <v>35.668720534181006</v>
      </c>
      <c r="I37" s="10">
        <v>4.7981915919048319</v>
      </c>
    </row>
    <row r="38" spans="1:9" x14ac:dyDescent="0.25">
      <c r="A38">
        <v>1.7299182194059088</v>
      </c>
      <c r="B38" s="11">
        <v>0</v>
      </c>
      <c r="C38" s="10">
        <v>0</v>
      </c>
      <c r="D38" s="12">
        <f>-((C27-C24)/C24)*100</f>
        <v>50.699734515697848</v>
      </c>
      <c r="E38" s="10">
        <v>1.5959843228170372</v>
      </c>
      <c r="F38" s="12">
        <f>-((D27-D24)/D24)*100</f>
        <v>49.242868977894254</v>
      </c>
      <c r="G38" s="10">
        <v>2.8614235023061028</v>
      </c>
      <c r="H38" s="12">
        <f>-((E27-E24)/E24)*100</f>
        <v>45.004843043930698</v>
      </c>
      <c r="I38" s="10">
        <v>7.2459563869450445</v>
      </c>
    </row>
    <row r="39" spans="1:9" x14ac:dyDescent="0.25">
      <c r="A39">
        <v>2.3466448573402792</v>
      </c>
      <c r="B39" s="11">
        <v>0</v>
      </c>
      <c r="C39" s="10">
        <v>0</v>
      </c>
      <c r="D39" s="12">
        <f>-((C28-C24)/C24)*100</f>
        <v>56.945642919235993</v>
      </c>
      <c r="E39" s="10">
        <v>2.5278679756610023</v>
      </c>
      <c r="F39" s="12">
        <f>-((D28-D24)/D24)*100</f>
        <v>53.93361617726864</v>
      </c>
      <c r="G39" s="10">
        <v>3.5884790134856814</v>
      </c>
      <c r="H39" s="12">
        <f>-((E28-E24)/E24)*100</f>
        <v>50.585068524977302</v>
      </c>
      <c r="I39" s="10">
        <v>6.1933363781363191</v>
      </c>
    </row>
    <row r="40" spans="1:9" x14ac:dyDescent="0.25">
      <c r="A40">
        <v>2.8739461327741656</v>
      </c>
      <c r="B40" s="11">
        <v>0</v>
      </c>
      <c r="C40" s="10">
        <v>0</v>
      </c>
      <c r="D40" s="12">
        <f>-((C29-C24)/C24)*100</f>
        <v>65.431414302923855</v>
      </c>
      <c r="E40" s="10">
        <v>2.9828080247502053</v>
      </c>
      <c r="F40" s="12">
        <f>-((D29-D24)/D24)*100</f>
        <v>64.876402992634112</v>
      </c>
      <c r="G40" s="10">
        <v>1.37641191597713</v>
      </c>
      <c r="H40" s="12">
        <f>-((E29-E24)/E24)*100</f>
        <v>56.834498744751116</v>
      </c>
      <c r="I40" s="10">
        <v>8.6811173000077009</v>
      </c>
    </row>
    <row r="41" spans="1:9" x14ac:dyDescent="0.25">
      <c r="E41">
        <f>AVERAGE(E35:E40)</f>
        <v>1.372424756704544</v>
      </c>
      <c r="H41" s="13"/>
      <c r="I41">
        <f>AVERAGE(I36:I40)</f>
        <v>6.0022218748381793</v>
      </c>
    </row>
    <row r="43" spans="1:9" x14ac:dyDescent="0.25">
      <c r="B43">
        <v>0</v>
      </c>
      <c r="C43">
        <v>0.15</v>
      </c>
      <c r="D43">
        <v>0.3125</v>
      </c>
      <c r="E43">
        <v>0.625</v>
      </c>
    </row>
    <row r="44" spans="1:9" x14ac:dyDescent="0.25">
      <c r="A44" t="s">
        <v>12</v>
      </c>
      <c r="B44">
        <f>'No foul'!B18</f>
        <v>-1.0295126611601676E-5</v>
      </c>
      <c r="C44">
        <f>'No foul'!C18</f>
        <v>8.9802399909028258E-4</v>
      </c>
      <c r="D44">
        <f>'No foul'!D18</f>
        <v>1.5479979550649052E-3</v>
      </c>
      <c r="E44">
        <f>'No foul'!E18</f>
        <v>3.0828261471389281E-3</v>
      </c>
    </row>
    <row r="45" spans="1:9" x14ac:dyDescent="0.25">
      <c r="A45" t="s">
        <v>14</v>
      </c>
      <c r="B45">
        <f>'Foul 1'!B18</f>
        <v>-7.2116650373140155E-6</v>
      </c>
      <c r="C45">
        <f>'Foul 1'!C18</f>
        <v>8.9657117461020507E-4</v>
      </c>
      <c r="D45">
        <f>'Foul 1'!D18</f>
        <v>1.5887676355788387E-3</v>
      </c>
      <c r="E45">
        <f>'Foul 1'!E18</f>
        <v>3.1781627836469663E-3</v>
      </c>
    </row>
    <row r="46" spans="1:9" x14ac:dyDescent="0.25">
      <c r="A46" t="s">
        <v>16</v>
      </c>
      <c r="B46">
        <f>'Foul 2'!B18</f>
        <v>2.2803171148374503E-5</v>
      </c>
      <c r="C46">
        <f>'Foul 2'!C18</f>
        <v>8.8934811669879742E-4</v>
      </c>
      <c r="D46">
        <f>'Foul 2'!D18</f>
        <v>1.5560372053547693E-3</v>
      </c>
      <c r="E46">
        <f>'Foul 2'!E18</f>
        <v>3.2307460521239918E-3</v>
      </c>
    </row>
    <row r="47" spans="1:9" x14ac:dyDescent="0.25">
      <c r="A47" t="s">
        <v>18</v>
      </c>
      <c r="B47">
        <f>'Foul 3'!B18</f>
        <v>5.3967466457008971E-5</v>
      </c>
      <c r="C47">
        <f>'Foul 3'!C18</f>
        <v>9.1235632133089811E-4</v>
      </c>
      <c r="D47">
        <f>'Foul 3'!D18</f>
        <v>1.5922927323663502E-3</v>
      </c>
      <c r="E47">
        <f>'Foul 3'!E18</f>
        <v>3.3062063852459531E-3</v>
      </c>
    </row>
    <row r="48" spans="1:9" x14ac:dyDescent="0.25">
      <c r="A48" t="s">
        <v>20</v>
      </c>
      <c r="B48">
        <f>'Foul 4'!B18</f>
        <v>9.8898978666203593E-5</v>
      </c>
      <c r="C48">
        <f>'Foul 4'!C18</f>
        <v>9.2072486017703609E-4</v>
      </c>
      <c r="D48">
        <f>'Foul 4'!D18</f>
        <v>1.6035475368115968E-3</v>
      </c>
      <c r="E48">
        <f>'Foul 4'!E18</f>
        <v>3.2737559403843816E-3</v>
      </c>
    </row>
    <row r="49" spans="1:7" x14ac:dyDescent="0.25">
      <c r="A49" t="s">
        <v>22</v>
      </c>
      <c r="B49">
        <f>'Foul 5'!B18</f>
        <v>5.4954342601977742E-5</v>
      </c>
      <c r="C49">
        <f>'Foul 5'!C18</f>
        <v>9.2481033099933024E-4</v>
      </c>
      <c r="D49">
        <f>'Foul 5'!D18</f>
        <v>1.5266911267523095E-3</v>
      </c>
      <c r="E49">
        <f>'Foul 5'!E18</f>
        <v>3.3504499011273664E-3</v>
      </c>
    </row>
    <row r="51" spans="1:7" x14ac:dyDescent="0.25">
      <c r="A51" t="s">
        <v>12</v>
      </c>
      <c r="B51">
        <f>((B44-B44)/B44)*100</f>
        <v>0</v>
      </c>
      <c r="C51">
        <f t="shared" ref="C51:E51" si="6">((C44-C44)/C44)*100</f>
        <v>0</v>
      </c>
      <c r="D51">
        <f t="shared" si="6"/>
        <v>0</v>
      </c>
      <c r="E51">
        <f t="shared" si="6"/>
        <v>0</v>
      </c>
    </row>
    <row r="52" spans="1:7" x14ac:dyDescent="0.25">
      <c r="A52" t="s">
        <v>14</v>
      </c>
      <c r="B52">
        <f>((B45-B44)/B44)*100</f>
        <v>-29.950691143641485</v>
      </c>
      <c r="C52">
        <f t="shared" ref="C52:E52" si="7">((C45-C44)/C44)*100</f>
        <v>-0.16178013967881191</v>
      </c>
      <c r="D52">
        <f t="shared" si="7"/>
        <v>2.6337037707665556</v>
      </c>
      <c r="E52">
        <f t="shared" si="7"/>
        <v>3.0925077171969981</v>
      </c>
    </row>
    <row r="53" spans="1:7" x14ac:dyDescent="0.25">
      <c r="A53" t="s">
        <v>16</v>
      </c>
      <c r="B53">
        <f>((B46-B44)/B44)*100</f>
        <v>-321.49481020153161</v>
      </c>
      <c r="C53">
        <f t="shared" ref="C53:E53" si="8">((C46-C44)/C44)*100</f>
        <v>-0.9661080773202072</v>
      </c>
      <c r="D53">
        <f t="shared" si="8"/>
        <v>0.51933210012070807</v>
      </c>
      <c r="E53">
        <f t="shared" si="8"/>
        <v>4.7981915919048319</v>
      </c>
    </row>
    <row r="54" spans="1:7" x14ac:dyDescent="0.25">
      <c r="A54" t="s">
        <v>18</v>
      </c>
      <c r="B54">
        <f>((B47-B44)/B44)*100</f>
        <v>-624.20400926582602</v>
      </c>
      <c r="C54">
        <f t="shared" ref="C54:E54" si="9">((C47-C44)/C44)*100</f>
        <v>1.5959843228170372</v>
      </c>
      <c r="D54">
        <f t="shared" si="9"/>
        <v>2.8614235023061028</v>
      </c>
      <c r="E54">
        <f t="shared" si="9"/>
        <v>7.2459563869450445</v>
      </c>
    </row>
    <row r="55" spans="1:7" x14ac:dyDescent="0.25">
      <c r="A55" t="s">
        <v>20</v>
      </c>
      <c r="B55">
        <f>((B48-B44)/B44)*100</f>
        <v>-1060.6387798548624</v>
      </c>
      <c r="C55">
        <f t="shared" ref="C55:E55" si="10">((C48-C44)/C44)*100</f>
        <v>2.5278679756610023</v>
      </c>
      <c r="D55">
        <f t="shared" si="10"/>
        <v>3.5884790134856814</v>
      </c>
      <c r="E55">
        <f t="shared" si="10"/>
        <v>6.1933363781363191</v>
      </c>
    </row>
    <row r="56" spans="1:7" x14ac:dyDescent="0.25">
      <c r="A56" t="s">
        <v>22</v>
      </c>
      <c r="B56">
        <f>((B49-B44)/B44)*100</f>
        <v>-633.78986655733956</v>
      </c>
      <c r="C56">
        <f t="shared" ref="C56:E56" si="11">((C49-C44)/C44)*100</f>
        <v>2.9828080247502053</v>
      </c>
      <c r="D56">
        <f t="shared" si="11"/>
        <v>-1.3764119159771275</v>
      </c>
      <c r="E56">
        <f t="shared" si="11"/>
        <v>8.6811173000077009</v>
      </c>
    </row>
    <row r="59" spans="1:7" x14ac:dyDescent="0.25">
      <c r="A59" s="13" t="s">
        <v>42</v>
      </c>
      <c r="B59" s="13">
        <v>0</v>
      </c>
      <c r="C59" s="13">
        <v>0.61672663793437033</v>
      </c>
      <c r="D59" s="13">
        <v>1.2026169439720222</v>
      </c>
      <c r="E59" s="13">
        <v>1.7299182194059088</v>
      </c>
      <c r="F59" s="13">
        <v>2.3466448573402792</v>
      </c>
      <c r="G59" s="13">
        <v>2.8739461327741656</v>
      </c>
    </row>
    <row r="60" spans="1:7" x14ac:dyDescent="0.25">
      <c r="A60" s="13" t="s">
        <v>52</v>
      </c>
      <c r="B60" s="13">
        <v>1.3268724375579344</v>
      </c>
      <c r="C60" s="13">
        <v>1.5079646123832331</v>
      </c>
      <c r="D60" s="13">
        <v>1.6000622161023059</v>
      </c>
      <c r="E60" s="13">
        <v>1.3273775205045624</v>
      </c>
      <c r="F60" s="13">
        <v>1.1011198249879801</v>
      </c>
      <c r="G60" s="13">
        <v>1.8513141587816719</v>
      </c>
    </row>
    <row r="61" spans="1:7" x14ac:dyDescent="0.25">
      <c r="A61" s="13"/>
      <c r="B61" s="13"/>
      <c r="C61" s="13"/>
      <c r="D61" s="13"/>
      <c r="E61" s="13"/>
      <c r="F61" s="13"/>
      <c r="G61" s="13">
        <f>AVERAGE(B60,C60,D60,E60,F60,G60)</f>
        <v>1.4524517950529479</v>
      </c>
    </row>
  </sheetData>
  <mergeCells count="1">
    <mergeCell ref="B33:I33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E15" sqref="E15"/>
    </sheetView>
  </sheetViews>
  <sheetFormatPr defaultRowHeight="15" x14ac:dyDescent="0.25"/>
  <cols>
    <col min="4" max="4" width="19.42578125" customWidth="1"/>
    <col min="5" max="5" width="23.140625" customWidth="1"/>
    <col min="6" max="6" width="19.140625" customWidth="1"/>
    <col min="7" max="7" width="22.7109375" customWidth="1"/>
    <col min="8" max="9" width="20.5703125" customWidth="1"/>
  </cols>
  <sheetData>
    <row r="1" spans="1:9" x14ac:dyDescent="0.25">
      <c r="B1" t="s">
        <v>53</v>
      </c>
    </row>
    <row r="2" spans="1:9" x14ac:dyDescent="0.25">
      <c r="A2" t="s">
        <v>42</v>
      </c>
      <c r="B2">
        <v>0</v>
      </c>
      <c r="C2">
        <v>0</v>
      </c>
      <c r="D2" t="s">
        <v>54</v>
      </c>
      <c r="E2" t="s">
        <v>41</v>
      </c>
      <c r="F2" t="s">
        <v>55</v>
      </c>
      <c r="G2" t="s">
        <v>40</v>
      </c>
      <c r="H2" t="s">
        <v>56</v>
      </c>
      <c r="I2" t="s">
        <v>39</v>
      </c>
    </row>
    <row r="3" spans="1:9" x14ac:dyDescent="0.25">
      <c r="A3">
        <v>0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x14ac:dyDescent="0.25">
      <c r="A4">
        <v>0.61672663793437033</v>
      </c>
      <c r="B4">
        <v>0</v>
      </c>
      <c r="C4">
        <v>0</v>
      </c>
      <c r="D4">
        <v>29.192553725397847</v>
      </c>
      <c r="E4">
        <v>0.161780139678812</v>
      </c>
      <c r="F4">
        <v>24.557697767061693</v>
      </c>
      <c r="G4">
        <v>2.6337037707665556</v>
      </c>
      <c r="H4">
        <v>23.371280587950039</v>
      </c>
      <c r="I4">
        <v>3.0925077171969981</v>
      </c>
    </row>
    <row r="5" spans="1:9" x14ac:dyDescent="0.25">
      <c r="A5">
        <v>1.2026169439720222</v>
      </c>
      <c r="B5">
        <v>0</v>
      </c>
      <c r="C5">
        <v>0</v>
      </c>
      <c r="D5">
        <v>41.209391088804033</v>
      </c>
      <c r="E5">
        <v>0.96610807732020698</v>
      </c>
      <c r="F5">
        <v>39.606354386937014</v>
      </c>
      <c r="G5">
        <v>0.51933210012070807</v>
      </c>
      <c r="H5">
        <v>35.668720534181006</v>
      </c>
      <c r="I5">
        <v>4.7981915919048319</v>
      </c>
    </row>
    <row r="6" spans="1:9" x14ac:dyDescent="0.25">
      <c r="A6">
        <v>1.7299182194059088</v>
      </c>
      <c r="B6">
        <v>0</v>
      </c>
      <c r="C6">
        <v>0</v>
      </c>
      <c r="D6">
        <v>50.699734515697848</v>
      </c>
      <c r="E6">
        <v>1.5959843228170372</v>
      </c>
      <c r="F6">
        <v>49.242868977894254</v>
      </c>
      <c r="G6">
        <v>2.8614235023061028</v>
      </c>
      <c r="H6">
        <v>45.004843043930698</v>
      </c>
      <c r="I6">
        <v>7.2459563869450445</v>
      </c>
    </row>
    <row r="7" spans="1:9" x14ac:dyDescent="0.25">
      <c r="A7">
        <v>2.3466448573402792</v>
      </c>
      <c r="B7">
        <v>0</v>
      </c>
      <c r="C7">
        <v>0</v>
      </c>
      <c r="D7">
        <v>56.945642919235993</v>
      </c>
      <c r="E7">
        <v>2.5278679756610023</v>
      </c>
      <c r="F7">
        <v>53.93361617726864</v>
      </c>
      <c r="G7">
        <v>3.5884790134856814</v>
      </c>
      <c r="H7">
        <v>50.585068524977302</v>
      </c>
      <c r="I7">
        <v>6.1933363781363191</v>
      </c>
    </row>
    <row r="8" spans="1:9" x14ac:dyDescent="0.25">
      <c r="A8">
        <v>2.8739461327741656</v>
      </c>
      <c r="B8">
        <v>0</v>
      </c>
      <c r="C8">
        <v>0</v>
      </c>
      <c r="D8">
        <v>65.431414302923855</v>
      </c>
      <c r="E8">
        <v>2.9828080247502053</v>
      </c>
      <c r="F8">
        <v>64.876402992634112</v>
      </c>
      <c r="G8">
        <v>1.37641191597713</v>
      </c>
      <c r="H8">
        <v>56.834498744751116</v>
      </c>
      <c r="I8">
        <v>8.6811173000077009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No foul</vt:lpstr>
      <vt:lpstr>Foul 1</vt:lpstr>
      <vt:lpstr>Foul 2</vt:lpstr>
      <vt:lpstr>Foul 3</vt:lpstr>
      <vt:lpstr>Foul 4</vt:lpstr>
      <vt:lpstr>Foul 5</vt:lpstr>
      <vt:lpstr>All gas concs %error</vt:lpstr>
      <vt:lpstr>Figure8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"%username%"</cp:lastModifiedBy>
  <dcterms:created xsi:type="dcterms:W3CDTF">2015-04-03T15:09:03Z</dcterms:created>
  <dcterms:modified xsi:type="dcterms:W3CDTF">2016-10-11T13:17:16Z</dcterms:modified>
</cp:coreProperties>
</file>